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cted.sharepoint.com/sites/IMPACTAFG/Documents partages/General/01_Projects/RTM/5. QFSM - Quarterly Food Security Monitoring/R9_June_2026/Output/"/>
    </mc:Choice>
  </mc:AlternateContent>
  <xr:revisionPtr revIDLastSave="67" documentId="13_ncr:1_{4D064EE7-754B-4465-A03A-B349BD0F151A}" xr6:coauthVersionLast="47" xr6:coauthVersionMax="47" xr10:uidLastSave="{C7F2D3C2-C588-4B7D-84BC-7833DEC44D0A}"/>
  <bookViews>
    <workbookView xWindow="-108" yWindow="-108" windowWidth="23256" windowHeight="13896" tabRatio="776" activeTab="1" xr2:uid="{15BD016A-CC4E-48B5-AFCB-9FF236E633E7}"/>
  </bookViews>
  <sheets>
    <sheet name="README" sheetId="18" r:id="rId1"/>
    <sheet name="Indicator List" sheetId="2" r:id="rId2"/>
    <sheet name="Overview" sheetId="13" r:id="rId3"/>
    <sheet name="Food Access" sheetId="8" r:id="rId4"/>
    <sheet name="Food Availability" sheetId="10" r:id="rId5"/>
    <sheet name="Food Utilization" sheetId="6" r:id="rId6"/>
    <sheet name="Food Consumption &amp; Livelihoods" sheetId="15" r:id="rId7"/>
    <sheet name="Breakdown - Multi Indicators" sheetId="4" r:id="rId8"/>
    <sheet name="HSM R13" sheetId="37" state="hidden" r:id="rId9"/>
  </sheets>
  <definedNames>
    <definedName name="_xlnm._FilterDatabase" localSheetId="7" hidden="1">'Breakdown - Multi Indicators'!$A$5:$DD$406</definedName>
    <definedName name="_xlnm._FilterDatabase" localSheetId="3" hidden="1">'Food Access'!$A$3:$K$404</definedName>
    <definedName name="_xlnm._FilterDatabase" localSheetId="4" hidden="1">'Food Availability'!$A$3:$O$404</definedName>
    <definedName name="_xlnm._FilterDatabase" localSheetId="6" hidden="1">'Food Consumption &amp; Livelihoods'!$A$3:$F$404</definedName>
    <definedName name="_xlnm._FilterDatabase" localSheetId="5" hidden="1">'Food Utilization'!$A$3:$M$404</definedName>
    <definedName name="_xlnm._FilterDatabase" localSheetId="2" hidden="1">Overview!$A$2:$T$403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10" l="1"/>
  <c r="H1" i="10" a="1"/>
  <c r="H1" i="10" s="1"/>
  <c r="F4" i="15"/>
  <c r="DD6" i="4"/>
  <c r="H404" i="10" l="1"/>
  <c r="H392" i="10"/>
  <c r="H380" i="10"/>
  <c r="H368" i="10"/>
  <c r="H356" i="10"/>
  <c r="H344" i="10"/>
  <c r="H332" i="10"/>
  <c r="H320" i="10"/>
  <c r="H308" i="10"/>
  <c r="H296" i="10"/>
  <c r="H284" i="10"/>
  <c r="H272" i="10"/>
  <c r="H260" i="10"/>
  <c r="H248" i="10"/>
  <c r="H236" i="10"/>
  <c r="H224" i="10"/>
  <c r="H212" i="10"/>
  <c r="H200" i="10"/>
  <c r="H188" i="10"/>
  <c r="H176" i="10"/>
  <c r="H164" i="10"/>
  <c r="H152" i="10"/>
  <c r="H140" i="10"/>
  <c r="H128" i="10"/>
  <c r="H116" i="10"/>
  <c r="H104" i="10"/>
  <c r="H92" i="10"/>
  <c r="H80" i="10"/>
  <c r="H68" i="10"/>
  <c r="H56" i="10"/>
  <c r="H44" i="10"/>
  <c r="H32" i="10"/>
  <c r="H20" i="10"/>
  <c r="H8" i="10"/>
  <c r="H93" i="10"/>
  <c r="H69" i="10"/>
  <c r="H403" i="10"/>
  <c r="H391" i="10"/>
  <c r="H379" i="10"/>
  <c r="H367" i="10"/>
  <c r="H355" i="10"/>
  <c r="H343" i="10"/>
  <c r="H331" i="10"/>
  <c r="H319" i="10"/>
  <c r="H307" i="10"/>
  <c r="H295" i="10"/>
  <c r="H283" i="10"/>
  <c r="H271" i="10"/>
  <c r="H259" i="10"/>
  <c r="H247" i="10"/>
  <c r="H235" i="10"/>
  <c r="H223" i="10"/>
  <c r="H211" i="10"/>
  <c r="H199" i="10"/>
  <c r="H187" i="10"/>
  <c r="H175" i="10"/>
  <c r="H163" i="10"/>
  <c r="H151" i="10"/>
  <c r="H139" i="10"/>
  <c r="H127" i="10"/>
  <c r="H115" i="10"/>
  <c r="H103" i="10"/>
  <c r="H91" i="10"/>
  <c r="H79" i="10"/>
  <c r="H67" i="10"/>
  <c r="H55" i="10"/>
  <c r="H43" i="10"/>
  <c r="H31" i="10"/>
  <c r="H19" i="10"/>
  <c r="H7" i="10"/>
  <c r="H321" i="10"/>
  <c r="H129" i="10"/>
  <c r="H402" i="10"/>
  <c r="H390" i="10"/>
  <c r="H378" i="10"/>
  <c r="H366" i="10"/>
  <c r="H354" i="10"/>
  <c r="H342" i="10"/>
  <c r="H330" i="10"/>
  <c r="H318" i="10"/>
  <c r="H306" i="10"/>
  <c r="H294" i="10"/>
  <c r="H282" i="10"/>
  <c r="H270" i="10"/>
  <c r="H258" i="10"/>
  <c r="H246" i="10"/>
  <c r="H234" i="10"/>
  <c r="H222" i="10"/>
  <c r="H210" i="10"/>
  <c r="H198" i="10"/>
  <c r="H186" i="10"/>
  <c r="H174" i="10"/>
  <c r="H162" i="10"/>
  <c r="H150" i="10"/>
  <c r="H138" i="10"/>
  <c r="H126" i="10"/>
  <c r="H114" i="10"/>
  <c r="H102" i="10"/>
  <c r="H90" i="10"/>
  <c r="H78" i="10"/>
  <c r="H66" i="10"/>
  <c r="H54" i="10"/>
  <c r="H42" i="10"/>
  <c r="H30" i="10"/>
  <c r="H18" i="10"/>
  <c r="H6" i="10"/>
  <c r="H345" i="10"/>
  <c r="H225" i="10"/>
  <c r="H165" i="10"/>
  <c r="H33" i="10"/>
  <c r="H401" i="10"/>
  <c r="H389" i="10"/>
  <c r="H377" i="10"/>
  <c r="H365" i="10"/>
  <c r="H353" i="10"/>
  <c r="H341" i="10"/>
  <c r="H329" i="10"/>
  <c r="H317" i="10"/>
  <c r="H305" i="10"/>
  <c r="H293" i="10"/>
  <c r="H281" i="10"/>
  <c r="H269" i="10"/>
  <c r="H257" i="10"/>
  <c r="H245" i="10"/>
  <c r="H233" i="10"/>
  <c r="H221" i="10"/>
  <c r="H209" i="10"/>
  <c r="H197" i="10"/>
  <c r="H185" i="10"/>
  <c r="H173" i="10"/>
  <c r="H161" i="10"/>
  <c r="H149" i="10"/>
  <c r="H137" i="10"/>
  <c r="H125" i="10"/>
  <c r="H113" i="10"/>
  <c r="H101" i="10"/>
  <c r="H89" i="10"/>
  <c r="H77" i="10"/>
  <c r="H65" i="10"/>
  <c r="H53" i="10"/>
  <c r="H41" i="10"/>
  <c r="H29" i="10"/>
  <c r="H17" i="10"/>
  <c r="H5" i="10"/>
  <c r="H333" i="10"/>
  <c r="H285" i="10"/>
  <c r="H105" i="10"/>
  <c r="H57" i="10"/>
  <c r="H400" i="10"/>
  <c r="H388" i="10"/>
  <c r="H376" i="10"/>
  <c r="H364" i="10"/>
  <c r="H352" i="10"/>
  <c r="H340" i="10"/>
  <c r="H328" i="10"/>
  <c r="H316" i="10"/>
  <c r="H304" i="10"/>
  <c r="H292" i="10"/>
  <c r="H280" i="10"/>
  <c r="H268" i="10"/>
  <c r="H256" i="10"/>
  <c r="H244" i="10"/>
  <c r="H232" i="10"/>
  <c r="H220" i="10"/>
  <c r="H208" i="10"/>
  <c r="H196" i="10"/>
  <c r="H184" i="10"/>
  <c r="H172" i="10"/>
  <c r="H160" i="10"/>
  <c r="H148" i="10"/>
  <c r="H136" i="10"/>
  <c r="H124" i="10"/>
  <c r="H112" i="10"/>
  <c r="H100" i="10"/>
  <c r="H88" i="10"/>
  <c r="H76" i="10"/>
  <c r="H64" i="10"/>
  <c r="H52" i="10"/>
  <c r="H40" i="10"/>
  <c r="H28" i="10"/>
  <c r="H16" i="10"/>
  <c r="H4" i="10"/>
  <c r="H309" i="10"/>
  <c r="H273" i="10"/>
  <c r="H117" i="10"/>
  <c r="H81" i="10"/>
  <c r="H399" i="10"/>
  <c r="H387" i="10"/>
  <c r="H375" i="10"/>
  <c r="H363" i="10"/>
  <c r="H351" i="10"/>
  <c r="H339" i="10"/>
  <c r="H327" i="10"/>
  <c r="H315" i="10"/>
  <c r="H303" i="10"/>
  <c r="H291" i="10"/>
  <c r="H279" i="10"/>
  <c r="H267" i="10"/>
  <c r="H255" i="10"/>
  <c r="H243" i="10"/>
  <c r="H231" i="10"/>
  <c r="H219" i="10"/>
  <c r="H207" i="10"/>
  <c r="H195" i="10"/>
  <c r="H183" i="10"/>
  <c r="H171" i="10"/>
  <c r="H159" i="10"/>
  <c r="H147" i="10"/>
  <c r="H135" i="10"/>
  <c r="H123" i="10"/>
  <c r="H111" i="10"/>
  <c r="H99" i="10"/>
  <c r="H87" i="10"/>
  <c r="H75" i="10"/>
  <c r="H63" i="10"/>
  <c r="H51" i="10"/>
  <c r="H39" i="10"/>
  <c r="H27" i="10"/>
  <c r="H15" i="10"/>
  <c r="H297" i="10"/>
  <c r="H201" i="10"/>
  <c r="H9" i="10"/>
  <c r="H398" i="10"/>
  <c r="H386" i="10"/>
  <c r="H374" i="10"/>
  <c r="H362" i="10"/>
  <c r="H350" i="10"/>
  <c r="H338" i="10"/>
  <c r="H326" i="10"/>
  <c r="H314" i="10"/>
  <c r="H302" i="10"/>
  <c r="H290" i="10"/>
  <c r="H278" i="10"/>
  <c r="H266" i="10"/>
  <c r="H254" i="10"/>
  <c r="H242" i="10"/>
  <c r="H230" i="10"/>
  <c r="H218" i="10"/>
  <c r="H206" i="10"/>
  <c r="H194" i="10"/>
  <c r="H182" i="10"/>
  <c r="H170" i="10"/>
  <c r="H158" i="10"/>
  <c r="H146" i="10"/>
  <c r="H134" i="10"/>
  <c r="H122" i="10"/>
  <c r="H110" i="10"/>
  <c r="H98" i="10"/>
  <c r="H86" i="10"/>
  <c r="H74" i="10"/>
  <c r="H62" i="10"/>
  <c r="H50" i="10"/>
  <c r="H38" i="10"/>
  <c r="H26" i="10"/>
  <c r="H14" i="10"/>
  <c r="H13" i="10"/>
  <c r="H369" i="10"/>
  <c r="H249" i="10"/>
  <c r="H141" i="10"/>
  <c r="H45" i="10"/>
  <c r="H397" i="10"/>
  <c r="H385" i="10"/>
  <c r="H373" i="10"/>
  <c r="H361" i="10"/>
  <c r="H349" i="10"/>
  <c r="H337" i="10"/>
  <c r="H325" i="10"/>
  <c r="H313" i="10"/>
  <c r="H301" i="10"/>
  <c r="H289" i="10"/>
  <c r="H277" i="10"/>
  <c r="H265" i="10"/>
  <c r="H253" i="10"/>
  <c r="H241" i="10"/>
  <c r="H229" i="10"/>
  <c r="H217" i="10"/>
  <c r="H205" i="10"/>
  <c r="H193" i="10"/>
  <c r="H181" i="10"/>
  <c r="H169" i="10"/>
  <c r="H157" i="10"/>
  <c r="H145" i="10"/>
  <c r="H133" i="10"/>
  <c r="H121" i="10"/>
  <c r="H109" i="10"/>
  <c r="H97" i="10"/>
  <c r="H85" i="10"/>
  <c r="H73" i="10"/>
  <c r="H61" i="10"/>
  <c r="H49" i="10"/>
  <c r="H37" i="10"/>
  <c r="H25" i="10"/>
  <c r="H396" i="10"/>
  <c r="H384" i="10"/>
  <c r="H372" i="10"/>
  <c r="H360" i="10"/>
  <c r="H348" i="10"/>
  <c r="H336" i="10"/>
  <c r="H324" i="10"/>
  <c r="H312" i="10"/>
  <c r="H300" i="10"/>
  <c r="H288" i="10"/>
  <c r="H276" i="10"/>
  <c r="H264" i="10"/>
  <c r="H252" i="10"/>
  <c r="H240" i="10"/>
  <c r="H228" i="10"/>
  <c r="H216" i="10"/>
  <c r="H204" i="10"/>
  <c r="H192" i="10"/>
  <c r="H180" i="10"/>
  <c r="H168" i="10"/>
  <c r="H156" i="10"/>
  <c r="H144" i="10"/>
  <c r="H132" i="10"/>
  <c r="H120" i="10"/>
  <c r="H108" i="10"/>
  <c r="H96" i="10"/>
  <c r="H84" i="10"/>
  <c r="H72" i="10"/>
  <c r="H60" i="10"/>
  <c r="H48" i="10"/>
  <c r="H36" i="10"/>
  <c r="H24" i="10"/>
  <c r="H12" i="10"/>
  <c r="H10" i="10"/>
  <c r="H357" i="10"/>
  <c r="H213" i="10"/>
  <c r="H189" i="10"/>
  <c r="H21" i="10"/>
  <c r="H395" i="10"/>
  <c r="H383" i="10"/>
  <c r="H371" i="10"/>
  <c r="H359" i="10"/>
  <c r="H347" i="10"/>
  <c r="H335" i="10"/>
  <c r="H323" i="10"/>
  <c r="H311" i="10"/>
  <c r="H299" i="10"/>
  <c r="H287" i="10"/>
  <c r="H275" i="10"/>
  <c r="H263" i="10"/>
  <c r="H251" i="10"/>
  <c r="H239" i="10"/>
  <c r="H227" i="10"/>
  <c r="H215" i="10"/>
  <c r="H203" i="10"/>
  <c r="H191" i="10"/>
  <c r="H179" i="10"/>
  <c r="H167" i="10"/>
  <c r="H155" i="10"/>
  <c r="H143" i="10"/>
  <c r="H131" i="10"/>
  <c r="H119" i="10"/>
  <c r="H107" i="10"/>
  <c r="H95" i="10"/>
  <c r="H83" i="10"/>
  <c r="H71" i="10"/>
  <c r="H59" i="10"/>
  <c r="H47" i="10"/>
  <c r="H35" i="10"/>
  <c r="H23" i="10"/>
  <c r="H11" i="10"/>
  <c r="H393" i="10"/>
  <c r="H237" i="10"/>
  <c r="H177" i="10"/>
  <c r="H394" i="10"/>
  <c r="H382" i="10"/>
  <c r="H370" i="10"/>
  <c r="H358" i="10"/>
  <c r="H346" i="10"/>
  <c r="H334" i="10"/>
  <c r="H322" i="10"/>
  <c r="H310" i="10"/>
  <c r="H298" i="10"/>
  <c r="H286" i="10"/>
  <c r="H274" i="10"/>
  <c r="H262" i="10"/>
  <c r="H250" i="10"/>
  <c r="H238" i="10"/>
  <c r="H226" i="10"/>
  <c r="H214" i="10"/>
  <c r="H202" i="10"/>
  <c r="H190" i="10"/>
  <c r="H178" i="10"/>
  <c r="H166" i="10"/>
  <c r="H154" i="10"/>
  <c r="H142" i="10"/>
  <c r="H130" i="10"/>
  <c r="H118" i="10"/>
  <c r="H106" i="10"/>
  <c r="H94" i="10"/>
  <c r="H82" i="10"/>
  <c r="H70" i="10"/>
  <c r="H58" i="10"/>
  <c r="H46" i="10"/>
  <c r="H34" i="10"/>
  <c r="H22" i="10"/>
  <c r="H381" i="10"/>
  <c r="H261" i="10"/>
  <c r="H153" i="10"/>
  <c r="I3" i="6"/>
  <c r="CY7" i="4" l="1"/>
  <c r="CZ7" i="4"/>
  <c r="DA7" i="4"/>
  <c r="DB7" i="4"/>
  <c r="CY8" i="4"/>
  <c r="CZ8" i="4"/>
  <c r="DA8" i="4"/>
  <c r="DB8" i="4"/>
  <c r="CY9" i="4"/>
  <c r="CZ9" i="4"/>
  <c r="DA9" i="4"/>
  <c r="DB9" i="4"/>
  <c r="CY10" i="4"/>
  <c r="CZ10" i="4"/>
  <c r="DA10" i="4"/>
  <c r="DB10" i="4"/>
  <c r="CY11" i="4"/>
  <c r="CZ11" i="4"/>
  <c r="DA11" i="4"/>
  <c r="DB11" i="4"/>
  <c r="CY12" i="4"/>
  <c r="CZ12" i="4"/>
  <c r="DA12" i="4"/>
  <c r="DB12" i="4"/>
  <c r="CY13" i="4"/>
  <c r="CZ13" i="4"/>
  <c r="DA13" i="4"/>
  <c r="DB13" i="4"/>
  <c r="CY14" i="4"/>
  <c r="CZ14" i="4"/>
  <c r="DA14" i="4"/>
  <c r="DB14" i="4"/>
  <c r="CY15" i="4"/>
  <c r="CZ15" i="4"/>
  <c r="DA15" i="4"/>
  <c r="DB15" i="4"/>
  <c r="CY16" i="4"/>
  <c r="CZ16" i="4"/>
  <c r="DA16" i="4"/>
  <c r="DB16" i="4"/>
  <c r="CY17" i="4"/>
  <c r="CZ17" i="4"/>
  <c r="DA17" i="4"/>
  <c r="DB17" i="4"/>
  <c r="CY18" i="4"/>
  <c r="CZ18" i="4"/>
  <c r="DA18" i="4"/>
  <c r="DB18" i="4"/>
  <c r="CY19" i="4"/>
  <c r="CZ19" i="4"/>
  <c r="DA19" i="4"/>
  <c r="DB19" i="4"/>
  <c r="CY20" i="4"/>
  <c r="CZ20" i="4"/>
  <c r="DA20" i="4"/>
  <c r="DB20" i="4"/>
  <c r="CY21" i="4"/>
  <c r="CZ21" i="4"/>
  <c r="DA21" i="4"/>
  <c r="DB21" i="4"/>
  <c r="CY22" i="4"/>
  <c r="CZ22" i="4"/>
  <c r="DA22" i="4"/>
  <c r="DB22" i="4"/>
  <c r="CY23" i="4"/>
  <c r="CZ23" i="4"/>
  <c r="DA23" i="4"/>
  <c r="DB23" i="4"/>
  <c r="CY24" i="4"/>
  <c r="CZ24" i="4"/>
  <c r="DA24" i="4"/>
  <c r="DB24" i="4"/>
  <c r="CY25" i="4"/>
  <c r="CZ25" i="4"/>
  <c r="DA25" i="4"/>
  <c r="DB25" i="4"/>
  <c r="CY26" i="4"/>
  <c r="CZ26" i="4"/>
  <c r="DA26" i="4"/>
  <c r="DB26" i="4"/>
  <c r="CY27" i="4"/>
  <c r="CZ27" i="4"/>
  <c r="DA27" i="4"/>
  <c r="DB27" i="4"/>
  <c r="CY28" i="4"/>
  <c r="CZ28" i="4"/>
  <c r="DA28" i="4"/>
  <c r="DB28" i="4"/>
  <c r="CY29" i="4"/>
  <c r="CZ29" i="4"/>
  <c r="DA29" i="4"/>
  <c r="DB29" i="4"/>
  <c r="CY30" i="4"/>
  <c r="CZ30" i="4"/>
  <c r="DA30" i="4"/>
  <c r="DB30" i="4"/>
  <c r="CY31" i="4"/>
  <c r="CZ31" i="4"/>
  <c r="DA31" i="4"/>
  <c r="DB31" i="4"/>
  <c r="CY32" i="4"/>
  <c r="CZ32" i="4"/>
  <c r="DA32" i="4"/>
  <c r="DB32" i="4"/>
  <c r="CY33" i="4"/>
  <c r="CZ33" i="4"/>
  <c r="DA33" i="4"/>
  <c r="DB33" i="4"/>
  <c r="CY34" i="4"/>
  <c r="CZ34" i="4"/>
  <c r="DA34" i="4"/>
  <c r="DB34" i="4"/>
  <c r="CY35" i="4"/>
  <c r="CZ35" i="4"/>
  <c r="DA35" i="4"/>
  <c r="DB35" i="4"/>
  <c r="CY36" i="4"/>
  <c r="CZ36" i="4"/>
  <c r="DA36" i="4"/>
  <c r="DB36" i="4"/>
  <c r="CY37" i="4"/>
  <c r="CZ37" i="4"/>
  <c r="DA37" i="4"/>
  <c r="DB37" i="4"/>
  <c r="CY38" i="4"/>
  <c r="CZ38" i="4"/>
  <c r="DA38" i="4"/>
  <c r="DB38" i="4"/>
  <c r="CY39" i="4"/>
  <c r="CZ39" i="4"/>
  <c r="DA39" i="4"/>
  <c r="DB39" i="4"/>
  <c r="CY40" i="4"/>
  <c r="CZ40" i="4"/>
  <c r="DA40" i="4"/>
  <c r="DB40" i="4"/>
  <c r="CY41" i="4"/>
  <c r="CZ41" i="4"/>
  <c r="DA41" i="4"/>
  <c r="DB41" i="4"/>
  <c r="CY42" i="4"/>
  <c r="CZ42" i="4"/>
  <c r="DA42" i="4"/>
  <c r="DB42" i="4"/>
  <c r="CY43" i="4"/>
  <c r="CZ43" i="4"/>
  <c r="DA43" i="4"/>
  <c r="DB43" i="4"/>
  <c r="CY44" i="4"/>
  <c r="CZ44" i="4"/>
  <c r="DA44" i="4"/>
  <c r="DB44" i="4"/>
  <c r="CY45" i="4"/>
  <c r="CZ45" i="4"/>
  <c r="DA45" i="4"/>
  <c r="DB45" i="4"/>
  <c r="CY46" i="4"/>
  <c r="CZ46" i="4"/>
  <c r="DA46" i="4"/>
  <c r="DB46" i="4"/>
  <c r="CY47" i="4"/>
  <c r="CZ47" i="4"/>
  <c r="DA47" i="4"/>
  <c r="DB47" i="4"/>
  <c r="CY48" i="4"/>
  <c r="CZ48" i="4"/>
  <c r="DA48" i="4"/>
  <c r="DB48" i="4"/>
  <c r="CY49" i="4"/>
  <c r="CZ49" i="4"/>
  <c r="DA49" i="4"/>
  <c r="DB49" i="4"/>
  <c r="CY50" i="4"/>
  <c r="CZ50" i="4"/>
  <c r="DA50" i="4"/>
  <c r="DB50" i="4"/>
  <c r="CY51" i="4"/>
  <c r="CZ51" i="4"/>
  <c r="DA51" i="4"/>
  <c r="DB51" i="4"/>
  <c r="CY52" i="4"/>
  <c r="CZ52" i="4"/>
  <c r="DA52" i="4"/>
  <c r="DB52" i="4"/>
  <c r="CY53" i="4"/>
  <c r="CZ53" i="4"/>
  <c r="DA53" i="4"/>
  <c r="DB53" i="4"/>
  <c r="CY54" i="4"/>
  <c r="CZ54" i="4"/>
  <c r="DA54" i="4"/>
  <c r="DB54" i="4"/>
  <c r="CY55" i="4"/>
  <c r="CZ55" i="4"/>
  <c r="DA55" i="4"/>
  <c r="DB55" i="4"/>
  <c r="CY56" i="4"/>
  <c r="CZ56" i="4"/>
  <c r="DA56" i="4"/>
  <c r="DB56" i="4"/>
  <c r="CY57" i="4"/>
  <c r="CZ57" i="4"/>
  <c r="DA57" i="4"/>
  <c r="DB57" i="4"/>
  <c r="CY58" i="4"/>
  <c r="CZ58" i="4"/>
  <c r="DA58" i="4"/>
  <c r="DB58" i="4"/>
  <c r="CY59" i="4"/>
  <c r="CZ59" i="4"/>
  <c r="DA59" i="4"/>
  <c r="DB59" i="4"/>
  <c r="CY60" i="4"/>
  <c r="CZ60" i="4"/>
  <c r="DA60" i="4"/>
  <c r="DB60" i="4"/>
  <c r="CY61" i="4"/>
  <c r="CZ61" i="4"/>
  <c r="DA61" i="4"/>
  <c r="DB61" i="4"/>
  <c r="CY62" i="4"/>
  <c r="CZ62" i="4"/>
  <c r="DA62" i="4"/>
  <c r="DB62" i="4"/>
  <c r="CY63" i="4"/>
  <c r="CZ63" i="4"/>
  <c r="DA63" i="4"/>
  <c r="DB63" i="4"/>
  <c r="CY64" i="4"/>
  <c r="CZ64" i="4"/>
  <c r="DA64" i="4"/>
  <c r="DB64" i="4"/>
  <c r="CY65" i="4"/>
  <c r="CZ65" i="4"/>
  <c r="DA65" i="4"/>
  <c r="DB65" i="4"/>
  <c r="CY66" i="4"/>
  <c r="CZ66" i="4"/>
  <c r="DA66" i="4"/>
  <c r="DB66" i="4"/>
  <c r="CY67" i="4"/>
  <c r="CZ67" i="4"/>
  <c r="DA67" i="4"/>
  <c r="DB67" i="4"/>
  <c r="CY68" i="4"/>
  <c r="CZ68" i="4"/>
  <c r="DA68" i="4"/>
  <c r="DB68" i="4"/>
  <c r="CY69" i="4"/>
  <c r="CZ69" i="4"/>
  <c r="DA69" i="4"/>
  <c r="DB69" i="4"/>
  <c r="CY70" i="4"/>
  <c r="CZ70" i="4"/>
  <c r="DA70" i="4"/>
  <c r="DB70" i="4"/>
  <c r="CY71" i="4"/>
  <c r="CZ71" i="4"/>
  <c r="DA71" i="4"/>
  <c r="DB71" i="4"/>
  <c r="CY72" i="4"/>
  <c r="CZ72" i="4"/>
  <c r="DA72" i="4"/>
  <c r="DB72" i="4"/>
  <c r="CY73" i="4"/>
  <c r="CZ73" i="4"/>
  <c r="DA73" i="4"/>
  <c r="DB73" i="4"/>
  <c r="CY74" i="4"/>
  <c r="CZ74" i="4"/>
  <c r="DA74" i="4"/>
  <c r="DB74" i="4"/>
  <c r="CY75" i="4"/>
  <c r="CZ75" i="4"/>
  <c r="DA75" i="4"/>
  <c r="DB75" i="4"/>
  <c r="CY76" i="4"/>
  <c r="CZ76" i="4"/>
  <c r="DA76" i="4"/>
  <c r="DB76" i="4"/>
  <c r="CY77" i="4"/>
  <c r="CZ77" i="4"/>
  <c r="DA77" i="4"/>
  <c r="DB77" i="4"/>
  <c r="CY78" i="4"/>
  <c r="CZ78" i="4"/>
  <c r="DA78" i="4"/>
  <c r="DB78" i="4"/>
  <c r="CY79" i="4"/>
  <c r="CZ79" i="4"/>
  <c r="DA79" i="4"/>
  <c r="DB79" i="4"/>
  <c r="CY80" i="4"/>
  <c r="CZ80" i="4"/>
  <c r="DA80" i="4"/>
  <c r="DB80" i="4"/>
  <c r="CY81" i="4"/>
  <c r="CZ81" i="4"/>
  <c r="DA81" i="4"/>
  <c r="DB81" i="4"/>
  <c r="CY82" i="4"/>
  <c r="CZ82" i="4"/>
  <c r="DA82" i="4"/>
  <c r="DB82" i="4"/>
  <c r="CY83" i="4"/>
  <c r="CZ83" i="4"/>
  <c r="DA83" i="4"/>
  <c r="DB83" i="4"/>
  <c r="CY84" i="4"/>
  <c r="CZ84" i="4"/>
  <c r="DA84" i="4"/>
  <c r="DB84" i="4"/>
  <c r="CY85" i="4"/>
  <c r="CZ85" i="4"/>
  <c r="DA85" i="4"/>
  <c r="DB85" i="4"/>
  <c r="CY86" i="4"/>
  <c r="CZ86" i="4"/>
  <c r="DA86" i="4"/>
  <c r="DB86" i="4"/>
  <c r="CY87" i="4"/>
  <c r="CZ87" i="4"/>
  <c r="DA87" i="4"/>
  <c r="DB87" i="4"/>
  <c r="CY88" i="4"/>
  <c r="CZ88" i="4"/>
  <c r="DA88" i="4"/>
  <c r="DB88" i="4"/>
  <c r="CY89" i="4"/>
  <c r="CZ89" i="4"/>
  <c r="DA89" i="4"/>
  <c r="DB89" i="4"/>
  <c r="CY90" i="4"/>
  <c r="CZ90" i="4"/>
  <c r="DA90" i="4"/>
  <c r="DB90" i="4"/>
  <c r="CY91" i="4"/>
  <c r="CZ91" i="4"/>
  <c r="DA91" i="4"/>
  <c r="DB91" i="4"/>
  <c r="CY92" i="4"/>
  <c r="CZ92" i="4"/>
  <c r="DA92" i="4"/>
  <c r="DB92" i="4"/>
  <c r="CY93" i="4"/>
  <c r="CZ93" i="4"/>
  <c r="DA93" i="4"/>
  <c r="DB93" i="4"/>
  <c r="CY94" i="4"/>
  <c r="CZ94" i="4"/>
  <c r="DA94" i="4"/>
  <c r="DB94" i="4"/>
  <c r="CY95" i="4"/>
  <c r="CZ95" i="4"/>
  <c r="DA95" i="4"/>
  <c r="DB95" i="4"/>
  <c r="CY96" i="4"/>
  <c r="CZ96" i="4"/>
  <c r="DA96" i="4"/>
  <c r="DB96" i="4"/>
  <c r="CY97" i="4"/>
  <c r="CZ97" i="4"/>
  <c r="DA97" i="4"/>
  <c r="DB97" i="4"/>
  <c r="CY98" i="4"/>
  <c r="CZ98" i="4"/>
  <c r="DA98" i="4"/>
  <c r="DB98" i="4"/>
  <c r="CY99" i="4"/>
  <c r="CZ99" i="4"/>
  <c r="DA99" i="4"/>
  <c r="DB99" i="4"/>
  <c r="CY100" i="4"/>
  <c r="CZ100" i="4"/>
  <c r="DA100" i="4"/>
  <c r="DB100" i="4"/>
  <c r="CY101" i="4"/>
  <c r="CZ101" i="4"/>
  <c r="DA101" i="4"/>
  <c r="DB101" i="4"/>
  <c r="CY102" i="4"/>
  <c r="CZ102" i="4"/>
  <c r="DA102" i="4"/>
  <c r="DB102" i="4"/>
  <c r="CY103" i="4"/>
  <c r="CZ103" i="4"/>
  <c r="DA103" i="4"/>
  <c r="DB103" i="4"/>
  <c r="CY104" i="4"/>
  <c r="CZ104" i="4"/>
  <c r="DA104" i="4"/>
  <c r="DB104" i="4"/>
  <c r="CY105" i="4"/>
  <c r="CZ105" i="4"/>
  <c r="DA105" i="4"/>
  <c r="DB105" i="4"/>
  <c r="CY106" i="4"/>
  <c r="CZ106" i="4"/>
  <c r="DA106" i="4"/>
  <c r="DB106" i="4"/>
  <c r="CY107" i="4"/>
  <c r="CZ107" i="4"/>
  <c r="DA107" i="4"/>
  <c r="DB107" i="4"/>
  <c r="CY108" i="4"/>
  <c r="CZ108" i="4"/>
  <c r="DA108" i="4"/>
  <c r="DB108" i="4"/>
  <c r="CY109" i="4"/>
  <c r="CZ109" i="4"/>
  <c r="DA109" i="4"/>
  <c r="DB109" i="4"/>
  <c r="CY110" i="4"/>
  <c r="CZ110" i="4"/>
  <c r="DA110" i="4"/>
  <c r="DB110" i="4"/>
  <c r="CY111" i="4"/>
  <c r="CZ111" i="4"/>
  <c r="DA111" i="4"/>
  <c r="DB111" i="4"/>
  <c r="CY112" i="4"/>
  <c r="CZ112" i="4"/>
  <c r="DA112" i="4"/>
  <c r="DB112" i="4"/>
  <c r="CY113" i="4"/>
  <c r="CZ113" i="4"/>
  <c r="DA113" i="4"/>
  <c r="DB113" i="4"/>
  <c r="CY114" i="4"/>
  <c r="CZ114" i="4"/>
  <c r="DA114" i="4"/>
  <c r="DB114" i="4"/>
  <c r="CY115" i="4"/>
  <c r="CZ115" i="4"/>
  <c r="DA115" i="4"/>
  <c r="DB115" i="4"/>
  <c r="CY116" i="4"/>
  <c r="CZ116" i="4"/>
  <c r="DA116" i="4"/>
  <c r="DB116" i="4"/>
  <c r="CY117" i="4"/>
  <c r="CZ117" i="4"/>
  <c r="DA117" i="4"/>
  <c r="DB117" i="4"/>
  <c r="CY118" i="4"/>
  <c r="CZ118" i="4"/>
  <c r="DA118" i="4"/>
  <c r="DB118" i="4"/>
  <c r="CY119" i="4"/>
  <c r="CZ119" i="4"/>
  <c r="DA119" i="4"/>
  <c r="DB119" i="4"/>
  <c r="CY120" i="4"/>
  <c r="CZ120" i="4"/>
  <c r="DA120" i="4"/>
  <c r="DB120" i="4"/>
  <c r="CY121" i="4"/>
  <c r="CZ121" i="4"/>
  <c r="DA121" i="4"/>
  <c r="DB121" i="4"/>
  <c r="CY122" i="4"/>
  <c r="CZ122" i="4"/>
  <c r="DA122" i="4"/>
  <c r="DB122" i="4"/>
  <c r="CY123" i="4"/>
  <c r="CZ123" i="4"/>
  <c r="DA123" i="4"/>
  <c r="DB123" i="4"/>
  <c r="CY124" i="4"/>
  <c r="CZ124" i="4"/>
  <c r="DA124" i="4"/>
  <c r="DB124" i="4"/>
  <c r="CY125" i="4"/>
  <c r="CZ125" i="4"/>
  <c r="DA125" i="4"/>
  <c r="DB125" i="4"/>
  <c r="CY126" i="4"/>
  <c r="CZ126" i="4"/>
  <c r="DA126" i="4"/>
  <c r="DB126" i="4"/>
  <c r="CY127" i="4"/>
  <c r="CZ127" i="4"/>
  <c r="DA127" i="4"/>
  <c r="DB127" i="4"/>
  <c r="CY128" i="4"/>
  <c r="CZ128" i="4"/>
  <c r="DA128" i="4"/>
  <c r="DB128" i="4"/>
  <c r="CY129" i="4"/>
  <c r="CZ129" i="4"/>
  <c r="DA129" i="4"/>
  <c r="DB129" i="4"/>
  <c r="CY130" i="4"/>
  <c r="CZ130" i="4"/>
  <c r="DA130" i="4"/>
  <c r="DB130" i="4"/>
  <c r="CY131" i="4"/>
  <c r="CZ131" i="4"/>
  <c r="DA131" i="4"/>
  <c r="DB131" i="4"/>
  <c r="CY132" i="4"/>
  <c r="CZ132" i="4"/>
  <c r="DA132" i="4"/>
  <c r="DB132" i="4"/>
  <c r="CY133" i="4"/>
  <c r="CZ133" i="4"/>
  <c r="DA133" i="4"/>
  <c r="DB133" i="4"/>
  <c r="CY134" i="4"/>
  <c r="CZ134" i="4"/>
  <c r="DA134" i="4"/>
  <c r="DB134" i="4"/>
  <c r="CY135" i="4"/>
  <c r="CZ135" i="4"/>
  <c r="DA135" i="4"/>
  <c r="DB135" i="4"/>
  <c r="CY136" i="4"/>
  <c r="CZ136" i="4"/>
  <c r="DA136" i="4"/>
  <c r="DB136" i="4"/>
  <c r="CY137" i="4"/>
  <c r="CZ137" i="4"/>
  <c r="DA137" i="4"/>
  <c r="DB137" i="4"/>
  <c r="CY138" i="4"/>
  <c r="CZ138" i="4"/>
  <c r="DA138" i="4"/>
  <c r="DB138" i="4"/>
  <c r="CY139" i="4"/>
  <c r="CZ139" i="4"/>
  <c r="DA139" i="4"/>
  <c r="DB139" i="4"/>
  <c r="CY140" i="4"/>
  <c r="CZ140" i="4"/>
  <c r="DA140" i="4"/>
  <c r="DB140" i="4"/>
  <c r="CY141" i="4"/>
  <c r="CZ141" i="4"/>
  <c r="DA141" i="4"/>
  <c r="DB141" i="4"/>
  <c r="CY142" i="4"/>
  <c r="CZ142" i="4"/>
  <c r="DA142" i="4"/>
  <c r="DB142" i="4"/>
  <c r="CY143" i="4"/>
  <c r="CZ143" i="4"/>
  <c r="DA143" i="4"/>
  <c r="DB143" i="4"/>
  <c r="CY144" i="4"/>
  <c r="CZ144" i="4"/>
  <c r="DA144" i="4"/>
  <c r="DB144" i="4"/>
  <c r="CY145" i="4"/>
  <c r="CZ145" i="4"/>
  <c r="DA145" i="4"/>
  <c r="DB145" i="4"/>
  <c r="CY146" i="4"/>
  <c r="CZ146" i="4"/>
  <c r="DA146" i="4"/>
  <c r="DB146" i="4"/>
  <c r="CY147" i="4"/>
  <c r="CZ147" i="4"/>
  <c r="DA147" i="4"/>
  <c r="DB147" i="4"/>
  <c r="CY148" i="4"/>
  <c r="CZ148" i="4"/>
  <c r="DA148" i="4"/>
  <c r="DB148" i="4"/>
  <c r="CY149" i="4"/>
  <c r="CZ149" i="4"/>
  <c r="DA149" i="4"/>
  <c r="DB149" i="4"/>
  <c r="CY150" i="4"/>
  <c r="CZ150" i="4"/>
  <c r="DA150" i="4"/>
  <c r="DB150" i="4"/>
  <c r="CY151" i="4"/>
  <c r="CZ151" i="4"/>
  <c r="DA151" i="4"/>
  <c r="DB151" i="4"/>
  <c r="CY152" i="4"/>
  <c r="CZ152" i="4"/>
  <c r="DA152" i="4"/>
  <c r="DB152" i="4"/>
  <c r="CY153" i="4"/>
  <c r="CZ153" i="4"/>
  <c r="DA153" i="4"/>
  <c r="DB153" i="4"/>
  <c r="CY154" i="4"/>
  <c r="CZ154" i="4"/>
  <c r="DA154" i="4"/>
  <c r="DB154" i="4"/>
  <c r="CY155" i="4"/>
  <c r="CZ155" i="4"/>
  <c r="DA155" i="4"/>
  <c r="DB155" i="4"/>
  <c r="CY156" i="4"/>
  <c r="CZ156" i="4"/>
  <c r="DA156" i="4"/>
  <c r="DB156" i="4"/>
  <c r="CY157" i="4"/>
  <c r="CZ157" i="4"/>
  <c r="DA157" i="4"/>
  <c r="DB157" i="4"/>
  <c r="CY158" i="4"/>
  <c r="CZ158" i="4"/>
  <c r="DA158" i="4"/>
  <c r="DB158" i="4"/>
  <c r="CY159" i="4"/>
  <c r="CZ159" i="4"/>
  <c r="DA159" i="4"/>
  <c r="DB159" i="4"/>
  <c r="CY160" i="4"/>
  <c r="CZ160" i="4"/>
  <c r="DA160" i="4"/>
  <c r="DB160" i="4"/>
  <c r="CY161" i="4"/>
  <c r="CZ161" i="4"/>
  <c r="DA161" i="4"/>
  <c r="DB161" i="4"/>
  <c r="CY162" i="4"/>
  <c r="CZ162" i="4"/>
  <c r="DA162" i="4"/>
  <c r="DB162" i="4"/>
  <c r="CY163" i="4"/>
  <c r="CZ163" i="4"/>
  <c r="DA163" i="4"/>
  <c r="DB163" i="4"/>
  <c r="CY164" i="4"/>
  <c r="CZ164" i="4"/>
  <c r="DA164" i="4"/>
  <c r="DB164" i="4"/>
  <c r="CY165" i="4"/>
  <c r="CZ165" i="4"/>
  <c r="DA165" i="4"/>
  <c r="DB165" i="4"/>
  <c r="CY166" i="4"/>
  <c r="CZ166" i="4"/>
  <c r="DA166" i="4"/>
  <c r="DB166" i="4"/>
  <c r="CY167" i="4"/>
  <c r="CZ167" i="4"/>
  <c r="DA167" i="4"/>
  <c r="DB167" i="4"/>
  <c r="CY168" i="4"/>
  <c r="CZ168" i="4"/>
  <c r="DA168" i="4"/>
  <c r="DB168" i="4"/>
  <c r="CY169" i="4"/>
  <c r="CZ169" i="4"/>
  <c r="DA169" i="4"/>
  <c r="DB169" i="4"/>
  <c r="CY170" i="4"/>
  <c r="CZ170" i="4"/>
  <c r="DA170" i="4"/>
  <c r="DB170" i="4"/>
  <c r="CY171" i="4"/>
  <c r="CZ171" i="4"/>
  <c r="DA171" i="4"/>
  <c r="DB171" i="4"/>
  <c r="CY172" i="4"/>
  <c r="CZ172" i="4"/>
  <c r="DA172" i="4"/>
  <c r="DB172" i="4"/>
  <c r="CY173" i="4"/>
  <c r="CZ173" i="4"/>
  <c r="DA173" i="4"/>
  <c r="DB173" i="4"/>
  <c r="CY174" i="4"/>
  <c r="CZ174" i="4"/>
  <c r="DA174" i="4"/>
  <c r="DB174" i="4"/>
  <c r="CY175" i="4"/>
  <c r="CZ175" i="4"/>
  <c r="DA175" i="4"/>
  <c r="DB175" i="4"/>
  <c r="CY176" i="4"/>
  <c r="CZ176" i="4"/>
  <c r="DA176" i="4"/>
  <c r="DB176" i="4"/>
  <c r="CY177" i="4"/>
  <c r="CZ177" i="4"/>
  <c r="DA177" i="4"/>
  <c r="DB177" i="4"/>
  <c r="CY178" i="4"/>
  <c r="CZ178" i="4"/>
  <c r="DA178" i="4"/>
  <c r="DB178" i="4"/>
  <c r="CY179" i="4"/>
  <c r="CZ179" i="4"/>
  <c r="DA179" i="4"/>
  <c r="DB179" i="4"/>
  <c r="CY180" i="4"/>
  <c r="CZ180" i="4"/>
  <c r="DA180" i="4"/>
  <c r="DB180" i="4"/>
  <c r="CY181" i="4"/>
  <c r="CZ181" i="4"/>
  <c r="DA181" i="4"/>
  <c r="DB181" i="4"/>
  <c r="CY182" i="4"/>
  <c r="CZ182" i="4"/>
  <c r="DA182" i="4"/>
  <c r="DB182" i="4"/>
  <c r="CY183" i="4"/>
  <c r="CZ183" i="4"/>
  <c r="DA183" i="4"/>
  <c r="DB183" i="4"/>
  <c r="CY184" i="4"/>
  <c r="CZ184" i="4"/>
  <c r="DA184" i="4"/>
  <c r="DB184" i="4"/>
  <c r="CY185" i="4"/>
  <c r="CZ185" i="4"/>
  <c r="DA185" i="4"/>
  <c r="DB185" i="4"/>
  <c r="CY186" i="4"/>
  <c r="CZ186" i="4"/>
  <c r="DA186" i="4"/>
  <c r="DB186" i="4"/>
  <c r="CY187" i="4"/>
  <c r="CZ187" i="4"/>
  <c r="DA187" i="4"/>
  <c r="DB187" i="4"/>
  <c r="CY188" i="4"/>
  <c r="CZ188" i="4"/>
  <c r="DA188" i="4"/>
  <c r="DB188" i="4"/>
  <c r="CY189" i="4"/>
  <c r="CZ189" i="4"/>
  <c r="DA189" i="4"/>
  <c r="DB189" i="4"/>
  <c r="CY190" i="4"/>
  <c r="CZ190" i="4"/>
  <c r="DA190" i="4"/>
  <c r="DB190" i="4"/>
  <c r="CY191" i="4"/>
  <c r="CZ191" i="4"/>
  <c r="DA191" i="4"/>
  <c r="DB191" i="4"/>
  <c r="CY192" i="4"/>
  <c r="CZ192" i="4"/>
  <c r="DA192" i="4"/>
  <c r="DB192" i="4"/>
  <c r="CY193" i="4"/>
  <c r="CZ193" i="4"/>
  <c r="DA193" i="4"/>
  <c r="DB193" i="4"/>
  <c r="CY194" i="4"/>
  <c r="CZ194" i="4"/>
  <c r="DA194" i="4"/>
  <c r="DB194" i="4"/>
  <c r="CY195" i="4"/>
  <c r="CZ195" i="4"/>
  <c r="DA195" i="4"/>
  <c r="DB195" i="4"/>
  <c r="CY196" i="4"/>
  <c r="CZ196" i="4"/>
  <c r="DA196" i="4"/>
  <c r="DB196" i="4"/>
  <c r="CY197" i="4"/>
  <c r="CZ197" i="4"/>
  <c r="DA197" i="4"/>
  <c r="DB197" i="4"/>
  <c r="CY198" i="4"/>
  <c r="CZ198" i="4"/>
  <c r="DA198" i="4"/>
  <c r="DB198" i="4"/>
  <c r="CY199" i="4"/>
  <c r="CZ199" i="4"/>
  <c r="DA199" i="4"/>
  <c r="DB199" i="4"/>
  <c r="CY200" i="4"/>
  <c r="CZ200" i="4"/>
  <c r="DA200" i="4"/>
  <c r="DB200" i="4"/>
  <c r="CY201" i="4"/>
  <c r="CZ201" i="4"/>
  <c r="DA201" i="4"/>
  <c r="DB201" i="4"/>
  <c r="CY202" i="4"/>
  <c r="CZ202" i="4"/>
  <c r="DA202" i="4"/>
  <c r="DB202" i="4"/>
  <c r="CY203" i="4"/>
  <c r="CZ203" i="4"/>
  <c r="DA203" i="4"/>
  <c r="DB203" i="4"/>
  <c r="CY204" i="4"/>
  <c r="CZ204" i="4"/>
  <c r="DA204" i="4"/>
  <c r="DB204" i="4"/>
  <c r="CY205" i="4"/>
  <c r="CZ205" i="4"/>
  <c r="DA205" i="4"/>
  <c r="DB205" i="4"/>
  <c r="CY206" i="4"/>
  <c r="CZ206" i="4"/>
  <c r="DA206" i="4"/>
  <c r="DB206" i="4"/>
  <c r="CY207" i="4"/>
  <c r="CZ207" i="4"/>
  <c r="DA207" i="4"/>
  <c r="DB207" i="4"/>
  <c r="CY208" i="4"/>
  <c r="CZ208" i="4"/>
  <c r="DA208" i="4"/>
  <c r="DB208" i="4"/>
  <c r="CY209" i="4"/>
  <c r="CZ209" i="4"/>
  <c r="DA209" i="4"/>
  <c r="DB209" i="4"/>
  <c r="CY210" i="4"/>
  <c r="CZ210" i="4"/>
  <c r="DA210" i="4"/>
  <c r="DB210" i="4"/>
  <c r="CY211" i="4"/>
  <c r="CZ211" i="4"/>
  <c r="DA211" i="4"/>
  <c r="DB211" i="4"/>
  <c r="CY212" i="4"/>
  <c r="CZ212" i="4"/>
  <c r="DA212" i="4"/>
  <c r="DB212" i="4"/>
  <c r="CY213" i="4"/>
  <c r="CZ213" i="4"/>
  <c r="DA213" i="4"/>
  <c r="DB213" i="4"/>
  <c r="CY214" i="4"/>
  <c r="CZ214" i="4"/>
  <c r="DA214" i="4"/>
  <c r="DB214" i="4"/>
  <c r="CY215" i="4"/>
  <c r="CZ215" i="4"/>
  <c r="DA215" i="4"/>
  <c r="DB215" i="4"/>
  <c r="CY216" i="4"/>
  <c r="CZ216" i="4"/>
  <c r="DA216" i="4"/>
  <c r="DB216" i="4"/>
  <c r="CY217" i="4"/>
  <c r="CZ217" i="4"/>
  <c r="DA217" i="4"/>
  <c r="DB217" i="4"/>
  <c r="CY218" i="4"/>
  <c r="CZ218" i="4"/>
  <c r="DA218" i="4"/>
  <c r="DB218" i="4"/>
  <c r="CY219" i="4"/>
  <c r="CZ219" i="4"/>
  <c r="DA219" i="4"/>
  <c r="DB219" i="4"/>
  <c r="CY220" i="4"/>
  <c r="CZ220" i="4"/>
  <c r="DA220" i="4"/>
  <c r="DB220" i="4"/>
  <c r="CY221" i="4"/>
  <c r="CZ221" i="4"/>
  <c r="DA221" i="4"/>
  <c r="DB221" i="4"/>
  <c r="CY222" i="4"/>
  <c r="CZ222" i="4"/>
  <c r="DA222" i="4"/>
  <c r="DB222" i="4"/>
  <c r="CY223" i="4"/>
  <c r="CZ223" i="4"/>
  <c r="DA223" i="4"/>
  <c r="DB223" i="4"/>
  <c r="CY224" i="4"/>
  <c r="CZ224" i="4"/>
  <c r="DA224" i="4"/>
  <c r="DB224" i="4"/>
  <c r="CY225" i="4"/>
  <c r="CZ225" i="4"/>
  <c r="DA225" i="4"/>
  <c r="DB225" i="4"/>
  <c r="CY226" i="4"/>
  <c r="CZ226" i="4"/>
  <c r="DA226" i="4"/>
  <c r="DB226" i="4"/>
  <c r="CY227" i="4"/>
  <c r="CZ227" i="4"/>
  <c r="DA227" i="4"/>
  <c r="DB227" i="4"/>
  <c r="CY228" i="4"/>
  <c r="CZ228" i="4"/>
  <c r="DA228" i="4"/>
  <c r="DB228" i="4"/>
  <c r="CY229" i="4"/>
  <c r="CZ229" i="4"/>
  <c r="DA229" i="4"/>
  <c r="DB229" i="4"/>
  <c r="CY230" i="4"/>
  <c r="CZ230" i="4"/>
  <c r="DA230" i="4"/>
  <c r="DB230" i="4"/>
  <c r="CY231" i="4"/>
  <c r="CZ231" i="4"/>
  <c r="DA231" i="4"/>
  <c r="DB231" i="4"/>
  <c r="CY232" i="4"/>
  <c r="CZ232" i="4"/>
  <c r="DA232" i="4"/>
  <c r="DB232" i="4"/>
  <c r="CY233" i="4"/>
  <c r="CZ233" i="4"/>
  <c r="DA233" i="4"/>
  <c r="DB233" i="4"/>
  <c r="CY234" i="4"/>
  <c r="CZ234" i="4"/>
  <c r="DA234" i="4"/>
  <c r="DB234" i="4"/>
  <c r="CY235" i="4"/>
  <c r="CZ235" i="4"/>
  <c r="DA235" i="4"/>
  <c r="DB235" i="4"/>
  <c r="CY236" i="4"/>
  <c r="CZ236" i="4"/>
  <c r="DA236" i="4"/>
  <c r="DB236" i="4"/>
  <c r="CY237" i="4"/>
  <c r="CZ237" i="4"/>
  <c r="DA237" i="4"/>
  <c r="DB237" i="4"/>
  <c r="CY238" i="4"/>
  <c r="CZ238" i="4"/>
  <c r="DA238" i="4"/>
  <c r="DB238" i="4"/>
  <c r="CY239" i="4"/>
  <c r="CZ239" i="4"/>
  <c r="DA239" i="4"/>
  <c r="DB239" i="4"/>
  <c r="CY240" i="4"/>
  <c r="CZ240" i="4"/>
  <c r="DA240" i="4"/>
  <c r="DB240" i="4"/>
  <c r="CY241" i="4"/>
  <c r="CZ241" i="4"/>
  <c r="DA241" i="4"/>
  <c r="DB241" i="4"/>
  <c r="CY242" i="4"/>
  <c r="CZ242" i="4"/>
  <c r="DA242" i="4"/>
  <c r="DB242" i="4"/>
  <c r="CY243" i="4"/>
  <c r="CZ243" i="4"/>
  <c r="DA243" i="4"/>
  <c r="DB243" i="4"/>
  <c r="CY244" i="4"/>
  <c r="CZ244" i="4"/>
  <c r="DA244" i="4"/>
  <c r="DB244" i="4"/>
  <c r="CY245" i="4"/>
  <c r="CZ245" i="4"/>
  <c r="DA245" i="4"/>
  <c r="DB245" i="4"/>
  <c r="CY246" i="4"/>
  <c r="CZ246" i="4"/>
  <c r="DA246" i="4"/>
  <c r="DB246" i="4"/>
  <c r="CY247" i="4"/>
  <c r="CZ247" i="4"/>
  <c r="DA247" i="4"/>
  <c r="DB247" i="4"/>
  <c r="CY248" i="4"/>
  <c r="CZ248" i="4"/>
  <c r="DA248" i="4"/>
  <c r="DB248" i="4"/>
  <c r="CY249" i="4"/>
  <c r="CZ249" i="4"/>
  <c r="DA249" i="4"/>
  <c r="DB249" i="4"/>
  <c r="CY250" i="4"/>
  <c r="CZ250" i="4"/>
  <c r="DA250" i="4"/>
  <c r="DB250" i="4"/>
  <c r="CY251" i="4"/>
  <c r="CZ251" i="4"/>
  <c r="DA251" i="4"/>
  <c r="DB251" i="4"/>
  <c r="CY252" i="4"/>
  <c r="CZ252" i="4"/>
  <c r="DA252" i="4"/>
  <c r="DB252" i="4"/>
  <c r="CY253" i="4"/>
  <c r="CZ253" i="4"/>
  <c r="DA253" i="4"/>
  <c r="DB253" i="4"/>
  <c r="CY254" i="4"/>
  <c r="CZ254" i="4"/>
  <c r="DA254" i="4"/>
  <c r="DB254" i="4"/>
  <c r="CY255" i="4"/>
  <c r="CZ255" i="4"/>
  <c r="DA255" i="4"/>
  <c r="DB255" i="4"/>
  <c r="CY256" i="4"/>
  <c r="CZ256" i="4"/>
  <c r="DA256" i="4"/>
  <c r="DB256" i="4"/>
  <c r="CY257" i="4"/>
  <c r="CZ257" i="4"/>
  <c r="DA257" i="4"/>
  <c r="DB257" i="4"/>
  <c r="CY258" i="4"/>
  <c r="CZ258" i="4"/>
  <c r="DA258" i="4"/>
  <c r="DB258" i="4"/>
  <c r="CY259" i="4"/>
  <c r="CZ259" i="4"/>
  <c r="DA259" i="4"/>
  <c r="DB259" i="4"/>
  <c r="CY260" i="4"/>
  <c r="CZ260" i="4"/>
  <c r="DA260" i="4"/>
  <c r="DB260" i="4"/>
  <c r="CY261" i="4"/>
  <c r="CZ261" i="4"/>
  <c r="DA261" i="4"/>
  <c r="DB261" i="4"/>
  <c r="CY262" i="4"/>
  <c r="CZ262" i="4"/>
  <c r="DA262" i="4"/>
  <c r="DB262" i="4"/>
  <c r="CY263" i="4"/>
  <c r="CZ263" i="4"/>
  <c r="DA263" i="4"/>
  <c r="DB263" i="4"/>
  <c r="CY264" i="4"/>
  <c r="CZ264" i="4"/>
  <c r="DA264" i="4"/>
  <c r="DB264" i="4"/>
  <c r="CY265" i="4"/>
  <c r="CZ265" i="4"/>
  <c r="DA265" i="4"/>
  <c r="DB265" i="4"/>
  <c r="CY266" i="4"/>
  <c r="CZ266" i="4"/>
  <c r="DA266" i="4"/>
  <c r="DB266" i="4"/>
  <c r="CY267" i="4"/>
  <c r="CZ267" i="4"/>
  <c r="DA267" i="4"/>
  <c r="DB267" i="4"/>
  <c r="CY268" i="4"/>
  <c r="CZ268" i="4"/>
  <c r="DA268" i="4"/>
  <c r="DB268" i="4"/>
  <c r="CY269" i="4"/>
  <c r="CZ269" i="4"/>
  <c r="DA269" i="4"/>
  <c r="DB269" i="4"/>
  <c r="CY270" i="4"/>
  <c r="CZ270" i="4"/>
  <c r="DA270" i="4"/>
  <c r="DB270" i="4"/>
  <c r="CY271" i="4"/>
  <c r="CZ271" i="4"/>
  <c r="DA271" i="4"/>
  <c r="DB271" i="4"/>
  <c r="CY272" i="4"/>
  <c r="CZ272" i="4"/>
  <c r="DA272" i="4"/>
  <c r="DB272" i="4"/>
  <c r="CY273" i="4"/>
  <c r="CZ273" i="4"/>
  <c r="DA273" i="4"/>
  <c r="DB273" i="4"/>
  <c r="CY274" i="4"/>
  <c r="CZ274" i="4"/>
  <c r="DA274" i="4"/>
  <c r="DB274" i="4"/>
  <c r="CY275" i="4"/>
  <c r="CZ275" i="4"/>
  <c r="DA275" i="4"/>
  <c r="DB275" i="4"/>
  <c r="CY276" i="4"/>
  <c r="CZ276" i="4"/>
  <c r="DA276" i="4"/>
  <c r="DB276" i="4"/>
  <c r="CY277" i="4"/>
  <c r="CZ277" i="4"/>
  <c r="DA277" i="4"/>
  <c r="DB277" i="4"/>
  <c r="CY278" i="4"/>
  <c r="CZ278" i="4"/>
  <c r="DA278" i="4"/>
  <c r="DB278" i="4"/>
  <c r="CY279" i="4"/>
  <c r="CZ279" i="4"/>
  <c r="DA279" i="4"/>
  <c r="DB279" i="4"/>
  <c r="CY280" i="4"/>
  <c r="CZ280" i="4"/>
  <c r="DA280" i="4"/>
  <c r="DB280" i="4"/>
  <c r="CY281" i="4"/>
  <c r="CZ281" i="4"/>
  <c r="DA281" i="4"/>
  <c r="DB281" i="4"/>
  <c r="CY282" i="4"/>
  <c r="CZ282" i="4"/>
  <c r="DA282" i="4"/>
  <c r="DB282" i="4"/>
  <c r="CY283" i="4"/>
  <c r="CZ283" i="4"/>
  <c r="DA283" i="4"/>
  <c r="DB283" i="4"/>
  <c r="CY284" i="4"/>
  <c r="CZ284" i="4"/>
  <c r="DA284" i="4"/>
  <c r="DB284" i="4"/>
  <c r="CY285" i="4"/>
  <c r="CZ285" i="4"/>
  <c r="DA285" i="4"/>
  <c r="DB285" i="4"/>
  <c r="CY286" i="4"/>
  <c r="CZ286" i="4"/>
  <c r="DA286" i="4"/>
  <c r="DB286" i="4"/>
  <c r="CY287" i="4"/>
  <c r="CZ287" i="4"/>
  <c r="DA287" i="4"/>
  <c r="DB287" i="4"/>
  <c r="CY288" i="4"/>
  <c r="CZ288" i="4"/>
  <c r="DA288" i="4"/>
  <c r="DB288" i="4"/>
  <c r="CY289" i="4"/>
  <c r="CZ289" i="4"/>
  <c r="DA289" i="4"/>
  <c r="DB289" i="4"/>
  <c r="CY290" i="4"/>
  <c r="CZ290" i="4"/>
  <c r="DA290" i="4"/>
  <c r="DB290" i="4"/>
  <c r="CY291" i="4"/>
  <c r="CZ291" i="4"/>
  <c r="DA291" i="4"/>
  <c r="DB291" i="4"/>
  <c r="CY292" i="4"/>
  <c r="CZ292" i="4"/>
  <c r="DA292" i="4"/>
  <c r="DB292" i="4"/>
  <c r="CY293" i="4"/>
  <c r="CZ293" i="4"/>
  <c r="DA293" i="4"/>
  <c r="DB293" i="4"/>
  <c r="CY294" i="4"/>
  <c r="CZ294" i="4"/>
  <c r="DA294" i="4"/>
  <c r="DB294" i="4"/>
  <c r="CY295" i="4"/>
  <c r="CZ295" i="4"/>
  <c r="DA295" i="4"/>
  <c r="DB295" i="4"/>
  <c r="CY296" i="4"/>
  <c r="CZ296" i="4"/>
  <c r="DA296" i="4"/>
  <c r="DB296" i="4"/>
  <c r="CY297" i="4"/>
  <c r="CZ297" i="4"/>
  <c r="DA297" i="4"/>
  <c r="DB297" i="4"/>
  <c r="CY298" i="4"/>
  <c r="CZ298" i="4"/>
  <c r="DA298" i="4"/>
  <c r="DB298" i="4"/>
  <c r="CY299" i="4"/>
  <c r="CZ299" i="4"/>
  <c r="DA299" i="4"/>
  <c r="DB299" i="4"/>
  <c r="CY300" i="4"/>
  <c r="CZ300" i="4"/>
  <c r="DA300" i="4"/>
  <c r="DB300" i="4"/>
  <c r="CY301" i="4"/>
  <c r="CZ301" i="4"/>
  <c r="DA301" i="4"/>
  <c r="DB301" i="4"/>
  <c r="CY302" i="4"/>
  <c r="CZ302" i="4"/>
  <c r="DA302" i="4"/>
  <c r="DB302" i="4"/>
  <c r="CY303" i="4"/>
  <c r="CZ303" i="4"/>
  <c r="DA303" i="4"/>
  <c r="DB303" i="4"/>
  <c r="CY304" i="4"/>
  <c r="CZ304" i="4"/>
  <c r="DA304" i="4"/>
  <c r="DB304" i="4"/>
  <c r="CY305" i="4"/>
  <c r="CZ305" i="4"/>
  <c r="DA305" i="4"/>
  <c r="DB305" i="4"/>
  <c r="CY306" i="4"/>
  <c r="CZ306" i="4"/>
  <c r="DA306" i="4"/>
  <c r="DB306" i="4"/>
  <c r="CY307" i="4"/>
  <c r="CZ307" i="4"/>
  <c r="DA307" i="4"/>
  <c r="DB307" i="4"/>
  <c r="CY308" i="4"/>
  <c r="CZ308" i="4"/>
  <c r="DA308" i="4"/>
  <c r="DB308" i="4"/>
  <c r="CY309" i="4"/>
  <c r="CZ309" i="4"/>
  <c r="DA309" i="4"/>
  <c r="DB309" i="4"/>
  <c r="CY310" i="4"/>
  <c r="CZ310" i="4"/>
  <c r="DA310" i="4"/>
  <c r="DB310" i="4"/>
  <c r="CY311" i="4"/>
  <c r="CZ311" i="4"/>
  <c r="DA311" i="4"/>
  <c r="DB311" i="4"/>
  <c r="CY312" i="4"/>
  <c r="CZ312" i="4"/>
  <c r="DA312" i="4"/>
  <c r="DB312" i="4"/>
  <c r="CY313" i="4"/>
  <c r="CZ313" i="4"/>
  <c r="DA313" i="4"/>
  <c r="DB313" i="4"/>
  <c r="CY314" i="4"/>
  <c r="CZ314" i="4"/>
  <c r="DA314" i="4"/>
  <c r="DB314" i="4"/>
  <c r="CY315" i="4"/>
  <c r="CZ315" i="4"/>
  <c r="DA315" i="4"/>
  <c r="DB315" i="4"/>
  <c r="CY316" i="4"/>
  <c r="CZ316" i="4"/>
  <c r="DA316" i="4"/>
  <c r="DB316" i="4"/>
  <c r="CY317" i="4"/>
  <c r="CZ317" i="4"/>
  <c r="DA317" i="4"/>
  <c r="DB317" i="4"/>
  <c r="CY318" i="4"/>
  <c r="CZ318" i="4"/>
  <c r="DA318" i="4"/>
  <c r="DB318" i="4"/>
  <c r="CY319" i="4"/>
  <c r="CZ319" i="4"/>
  <c r="DA319" i="4"/>
  <c r="DB319" i="4"/>
  <c r="CY320" i="4"/>
  <c r="CZ320" i="4"/>
  <c r="DA320" i="4"/>
  <c r="DB320" i="4"/>
  <c r="CY321" i="4"/>
  <c r="CZ321" i="4"/>
  <c r="DA321" i="4"/>
  <c r="DB321" i="4"/>
  <c r="CY322" i="4"/>
  <c r="CZ322" i="4"/>
  <c r="DA322" i="4"/>
  <c r="DB322" i="4"/>
  <c r="CY323" i="4"/>
  <c r="CZ323" i="4"/>
  <c r="DA323" i="4"/>
  <c r="DB323" i="4"/>
  <c r="CY324" i="4"/>
  <c r="CZ324" i="4"/>
  <c r="DA324" i="4"/>
  <c r="DB324" i="4"/>
  <c r="CY325" i="4"/>
  <c r="CZ325" i="4"/>
  <c r="DA325" i="4"/>
  <c r="DB325" i="4"/>
  <c r="CY326" i="4"/>
  <c r="CZ326" i="4"/>
  <c r="DA326" i="4"/>
  <c r="DB326" i="4"/>
  <c r="CY327" i="4"/>
  <c r="CZ327" i="4"/>
  <c r="DA327" i="4"/>
  <c r="DB327" i="4"/>
  <c r="CY328" i="4"/>
  <c r="CZ328" i="4"/>
  <c r="DA328" i="4"/>
  <c r="DB328" i="4"/>
  <c r="CY329" i="4"/>
  <c r="CZ329" i="4"/>
  <c r="DA329" i="4"/>
  <c r="DB329" i="4"/>
  <c r="CY330" i="4"/>
  <c r="CZ330" i="4"/>
  <c r="DA330" i="4"/>
  <c r="DB330" i="4"/>
  <c r="CY331" i="4"/>
  <c r="CZ331" i="4"/>
  <c r="DA331" i="4"/>
  <c r="DB331" i="4"/>
  <c r="CY332" i="4"/>
  <c r="CZ332" i="4"/>
  <c r="DA332" i="4"/>
  <c r="DB332" i="4"/>
  <c r="CY333" i="4"/>
  <c r="CZ333" i="4"/>
  <c r="DA333" i="4"/>
  <c r="DB333" i="4"/>
  <c r="CY334" i="4"/>
  <c r="CZ334" i="4"/>
  <c r="DA334" i="4"/>
  <c r="DB334" i="4"/>
  <c r="CY335" i="4"/>
  <c r="CZ335" i="4"/>
  <c r="DA335" i="4"/>
  <c r="DB335" i="4"/>
  <c r="CY336" i="4"/>
  <c r="CZ336" i="4"/>
  <c r="DA336" i="4"/>
  <c r="DB336" i="4"/>
  <c r="CY337" i="4"/>
  <c r="CZ337" i="4"/>
  <c r="DA337" i="4"/>
  <c r="DB337" i="4"/>
  <c r="CY338" i="4"/>
  <c r="CZ338" i="4"/>
  <c r="DA338" i="4"/>
  <c r="DB338" i="4"/>
  <c r="CY339" i="4"/>
  <c r="CZ339" i="4"/>
  <c r="DA339" i="4"/>
  <c r="DB339" i="4"/>
  <c r="CY340" i="4"/>
  <c r="CZ340" i="4"/>
  <c r="DA340" i="4"/>
  <c r="DB340" i="4"/>
  <c r="CY341" i="4"/>
  <c r="CZ341" i="4"/>
  <c r="DA341" i="4"/>
  <c r="DB341" i="4"/>
  <c r="CY342" i="4"/>
  <c r="CZ342" i="4"/>
  <c r="DA342" i="4"/>
  <c r="DB342" i="4"/>
  <c r="CY343" i="4"/>
  <c r="CZ343" i="4"/>
  <c r="DA343" i="4"/>
  <c r="DB343" i="4"/>
  <c r="CY344" i="4"/>
  <c r="CZ344" i="4"/>
  <c r="DA344" i="4"/>
  <c r="DB344" i="4"/>
  <c r="CY345" i="4"/>
  <c r="CZ345" i="4"/>
  <c r="DA345" i="4"/>
  <c r="DB345" i="4"/>
  <c r="CY346" i="4"/>
  <c r="CZ346" i="4"/>
  <c r="DA346" i="4"/>
  <c r="DB346" i="4"/>
  <c r="CY347" i="4"/>
  <c r="CZ347" i="4"/>
  <c r="DA347" i="4"/>
  <c r="DB347" i="4"/>
  <c r="CY348" i="4"/>
  <c r="CZ348" i="4"/>
  <c r="DA348" i="4"/>
  <c r="DB348" i="4"/>
  <c r="CY349" i="4"/>
  <c r="CZ349" i="4"/>
  <c r="DA349" i="4"/>
  <c r="DB349" i="4"/>
  <c r="CY350" i="4"/>
  <c r="CZ350" i="4"/>
  <c r="DA350" i="4"/>
  <c r="DB350" i="4"/>
  <c r="CY351" i="4"/>
  <c r="CZ351" i="4"/>
  <c r="DA351" i="4"/>
  <c r="DB351" i="4"/>
  <c r="CY352" i="4"/>
  <c r="CZ352" i="4"/>
  <c r="DA352" i="4"/>
  <c r="DB352" i="4"/>
  <c r="CY353" i="4"/>
  <c r="CZ353" i="4"/>
  <c r="DA353" i="4"/>
  <c r="DB353" i="4"/>
  <c r="CY354" i="4"/>
  <c r="CZ354" i="4"/>
  <c r="DA354" i="4"/>
  <c r="DB354" i="4"/>
  <c r="CY355" i="4"/>
  <c r="CZ355" i="4"/>
  <c r="DA355" i="4"/>
  <c r="DB355" i="4"/>
  <c r="CY356" i="4"/>
  <c r="CZ356" i="4"/>
  <c r="DA356" i="4"/>
  <c r="DB356" i="4"/>
  <c r="CY357" i="4"/>
  <c r="CZ357" i="4"/>
  <c r="DA357" i="4"/>
  <c r="DB357" i="4"/>
  <c r="CY358" i="4"/>
  <c r="CZ358" i="4"/>
  <c r="DA358" i="4"/>
  <c r="DB358" i="4"/>
  <c r="CY359" i="4"/>
  <c r="CZ359" i="4"/>
  <c r="DA359" i="4"/>
  <c r="DB359" i="4"/>
  <c r="CY360" i="4"/>
  <c r="CZ360" i="4"/>
  <c r="DA360" i="4"/>
  <c r="DB360" i="4"/>
  <c r="CY361" i="4"/>
  <c r="CZ361" i="4"/>
  <c r="DA361" i="4"/>
  <c r="DB361" i="4"/>
  <c r="CY362" i="4"/>
  <c r="CZ362" i="4"/>
  <c r="DA362" i="4"/>
  <c r="DB362" i="4"/>
  <c r="CY363" i="4"/>
  <c r="CZ363" i="4"/>
  <c r="DA363" i="4"/>
  <c r="DB363" i="4"/>
  <c r="CY364" i="4"/>
  <c r="CZ364" i="4"/>
  <c r="DA364" i="4"/>
  <c r="DB364" i="4"/>
  <c r="CY365" i="4"/>
  <c r="CZ365" i="4"/>
  <c r="DA365" i="4"/>
  <c r="DB365" i="4"/>
  <c r="CY366" i="4"/>
  <c r="CZ366" i="4"/>
  <c r="DA366" i="4"/>
  <c r="DB366" i="4"/>
  <c r="CY367" i="4"/>
  <c r="CZ367" i="4"/>
  <c r="DA367" i="4"/>
  <c r="DB367" i="4"/>
  <c r="CY368" i="4"/>
  <c r="CZ368" i="4"/>
  <c r="DA368" i="4"/>
  <c r="DB368" i="4"/>
  <c r="CY369" i="4"/>
  <c r="CZ369" i="4"/>
  <c r="DA369" i="4"/>
  <c r="DB369" i="4"/>
  <c r="CY370" i="4"/>
  <c r="CZ370" i="4"/>
  <c r="DA370" i="4"/>
  <c r="DB370" i="4"/>
  <c r="CY371" i="4"/>
  <c r="CZ371" i="4"/>
  <c r="DA371" i="4"/>
  <c r="DB371" i="4"/>
  <c r="CY372" i="4"/>
  <c r="CZ372" i="4"/>
  <c r="DA372" i="4"/>
  <c r="DB372" i="4"/>
  <c r="CY373" i="4"/>
  <c r="CZ373" i="4"/>
  <c r="DA373" i="4"/>
  <c r="DB373" i="4"/>
  <c r="CY374" i="4"/>
  <c r="CZ374" i="4"/>
  <c r="DA374" i="4"/>
  <c r="DB374" i="4"/>
  <c r="CY375" i="4"/>
  <c r="CZ375" i="4"/>
  <c r="DA375" i="4"/>
  <c r="DB375" i="4"/>
  <c r="CY376" i="4"/>
  <c r="CZ376" i="4"/>
  <c r="DA376" i="4"/>
  <c r="DB376" i="4"/>
  <c r="CY377" i="4"/>
  <c r="CZ377" i="4"/>
  <c r="DA377" i="4"/>
  <c r="DB377" i="4"/>
  <c r="CY378" i="4"/>
  <c r="CZ378" i="4"/>
  <c r="DA378" i="4"/>
  <c r="DB378" i="4"/>
  <c r="CY379" i="4"/>
  <c r="CZ379" i="4"/>
  <c r="DA379" i="4"/>
  <c r="DB379" i="4"/>
  <c r="CY380" i="4"/>
  <c r="CZ380" i="4"/>
  <c r="DA380" i="4"/>
  <c r="DB380" i="4"/>
  <c r="CY381" i="4"/>
  <c r="CZ381" i="4"/>
  <c r="DA381" i="4"/>
  <c r="DB381" i="4"/>
  <c r="CY382" i="4"/>
  <c r="CZ382" i="4"/>
  <c r="DA382" i="4"/>
  <c r="DB382" i="4"/>
  <c r="CY383" i="4"/>
  <c r="CZ383" i="4"/>
  <c r="DA383" i="4"/>
  <c r="DB383" i="4"/>
  <c r="CY384" i="4"/>
  <c r="CZ384" i="4"/>
  <c r="DA384" i="4"/>
  <c r="DB384" i="4"/>
  <c r="CY385" i="4"/>
  <c r="CZ385" i="4"/>
  <c r="DA385" i="4"/>
  <c r="DB385" i="4"/>
  <c r="CY386" i="4"/>
  <c r="CZ386" i="4"/>
  <c r="DA386" i="4"/>
  <c r="DB386" i="4"/>
  <c r="CY387" i="4"/>
  <c r="CZ387" i="4"/>
  <c r="DA387" i="4"/>
  <c r="DB387" i="4"/>
  <c r="CY388" i="4"/>
  <c r="CZ388" i="4"/>
  <c r="DA388" i="4"/>
  <c r="DB388" i="4"/>
  <c r="CY389" i="4"/>
  <c r="CZ389" i="4"/>
  <c r="DA389" i="4"/>
  <c r="DB389" i="4"/>
  <c r="CY390" i="4"/>
  <c r="CZ390" i="4"/>
  <c r="DA390" i="4"/>
  <c r="DB390" i="4"/>
  <c r="CY391" i="4"/>
  <c r="CZ391" i="4"/>
  <c r="DA391" i="4"/>
  <c r="DB391" i="4"/>
  <c r="CY392" i="4"/>
  <c r="CZ392" i="4"/>
  <c r="DA392" i="4"/>
  <c r="DB392" i="4"/>
  <c r="CY393" i="4"/>
  <c r="CZ393" i="4"/>
  <c r="DA393" i="4"/>
  <c r="DB393" i="4"/>
  <c r="CY394" i="4"/>
  <c r="CZ394" i="4"/>
  <c r="DA394" i="4"/>
  <c r="DB394" i="4"/>
  <c r="CY395" i="4"/>
  <c r="CZ395" i="4"/>
  <c r="DA395" i="4"/>
  <c r="DB395" i="4"/>
  <c r="CY396" i="4"/>
  <c r="CZ396" i="4"/>
  <c r="DA396" i="4"/>
  <c r="DB396" i="4"/>
  <c r="CY397" i="4"/>
  <c r="CZ397" i="4"/>
  <c r="DA397" i="4"/>
  <c r="DB397" i="4"/>
  <c r="CY398" i="4"/>
  <c r="CZ398" i="4"/>
  <c r="DA398" i="4"/>
  <c r="DB398" i="4"/>
  <c r="CY399" i="4"/>
  <c r="CZ399" i="4"/>
  <c r="DA399" i="4"/>
  <c r="DB399" i="4"/>
  <c r="CY400" i="4"/>
  <c r="CZ400" i="4"/>
  <c r="DA400" i="4"/>
  <c r="DB400" i="4"/>
  <c r="CY401" i="4"/>
  <c r="CZ401" i="4"/>
  <c r="DA401" i="4"/>
  <c r="DB401" i="4"/>
  <c r="CY402" i="4"/>
  <c r="CZ402" i="4"/>
  <c r="DA402" i="4"/>
  <c r="DB402" i="4"/>
  <c r="CY403" i="4"/>
  <c r="CZ403" i="4"/>
  <c r="DA403" i="4"/>
  <c r="DB403" i="4"/>
  <c r="CY404" i="4"/>
  <c r="CZ404" i="4"/>
  <c r="DA404" i="4"/>
  <c r="DB404" i="4"/>
  <c r="CY405" i="4"/>
  <c r="CZ405" i="4"/>
  <c r="DA405" i="4"/>
  <c r="DB405" i="4"/>
  <c r="CY406" i="4"/>
  <c r="CZ406" i="4"/>
  <c r="DA406" i="4"/>
  <c r="DB406" i="4"/>
  <c r="DB6" i="4"/>
  <c r="DA6" i="4"/>
  <c r="CZ6" i="4"/>
  <c r="CY6" i="4"/>
  <c r="CV6" i="4"/>
  <c r="CV7" i="4"/>
  <c r="CV8" i="4"/>
  <c r="CV9" i="4"/>
  <c r="CV10" i="4"/>
  <c r="CV11" i="4"/>
  <c r="CV12" i="4"/>
  <c r="CV13" i="4"/>
  <c r="CV14" i="4"/>
  <c r="CV15" i="4"/>
  <c r="CV16" i="4"/>
  <c r="CV17" i="4"/>
  <c r="CV18" i="4"/>
  <c r="CV19" i="4"/>
  <c r="CV20" i="4"/>
  <c r="CV21" i="4"/>
  <c r="CV22" i="4"/>
  <c r="CV23" i="4"/>
  <c r="CV24" i="4"/>
  <c r="CV25" i="4"/>
  <c r="CV26" i="4"/>
  <c r="CV27" i="4"/>
  <c r="CV28" i="4"/>
  <c r="CV29" i="4"/>
  <c r="CV30" i="4"/>
  <c r="CV31" i="4"/>
  <c r="CV32" i="4"/>
  <c r="CV33" i="4"/>
  <c r="CV34" i="4"/>
  <c r="CV35" i="4"/>
  <c r="CV36" i="4"/>
  <c r="CV37" i="4"/>
  <c r="CV38" i="4"/>
  <c r="CV39" i="4"/>
  <c r="CV40" i="4"/>
  <c r="CV41" i="4"/>
  <c r="CV42" i="4"/>
  <c r="CV43" i="4"/>
  <c r="CV44" i="4"/>
  <c r="CV45" i="4"/>
  <c r="CV46" i="4"/>
  <c r="CV47" i="4"/>
  <c r="CV48" i="4"/>
  <c r="CV49" i="4"/>
  <c r="CV50" i="4"/>
  <c r="CV51" i="4"/>
  <c r="CV52" i="4"/>
  <c r="CV53" i="4"/>
  <c r="CV54" i="4"/>
  <c r="CV55" i="4"/>
  <c r="CV56" i="4"/>
  <c r="CV57" i="4"/>
  <c r="CV58" i="4"/>
  <c r="CV59" i="4"/>
  <c r="CV60" i="4"/>
  <c r="CV61" i="4"/>
  <c r="CV62" i="4"/>
  <c r="CV63" i="4"/>
  <c r="CV64" i="4"/>
  <c r="CV65" i="4"/>
  <c r="CV66" i="4"/>
  <c r="CV67" i="4"/>
  <c r="CV68" i="4"/>
  <c r="CV69" i="4"/>
  <c r="CV70" i="4"/>
  <c r="CV71" i="4"/>
  <c r="CV72" i="4"/>
  <c r="CV73" i="4"/>
  <c r="CV74" i="4"/>
  <c r="CV75" i="4"/>
  <c r="CV76" i="4"/>
  <c r="CV77" i="4"/>
  <c r="CV78" i="4"/>
  <c r="CV79" i="4"/>
  <c r="CV80" i="4"/>
  <c r="CV81" i="4"/>
  <c r="CV82" i="4"/>
  <c r="CV83" i="4"/>
  <c r="CV84" i="4"/>
  <c r="CV85" i="4"/>
  <c r="CV86" i="4"/>
  <c r="CV87" i="4"/>
  <c r="CV88" i="4"/>
  <c r="CV89" i="4"/>
  <c r="CV90" i="4"/>
  <c r="CV91" i="4"/>
  <c r="CV92" i="4"/>
  <c r="CV93" i="4"/>
  <c r="CV94" i="4"/>
  <c r="CV95" i="4"/>
  <c r="CV96" i="4"/>
  <c r="CV97" i="4"/>
  <c r="CV98" i="4"/>
  <c r="CV99" i="4"/>
  <c r="CV100" i="4"/>
  <c r="CV101" i="4"/>
  <c r="CV102" i="4"/>
  <c r="CV103" i="4"/>
  <c r="CV104" i="4"/>
  <c r="CV105" i="4"/>
  <c r="CV106" i="4"/>
  <c r="CV107" i="4"/>
  <c r="CV108" i="4"/>
  <c r="CV109" i="4"/>
  <c r="CV110" i="4"/>
  <c r="CV111" i="4"/>
  <c r="CV112" i="4"/>
  <c r="CV113" i="4"/>
  <c r="CV114" i="4"/>
  <c r="CV115" i="4"/>
  <c r="CV116" i="4"/>
  <c r="CV117" i="4"/>
  <c r="CV118" i="4"/>
  <c r="CV119" i="4"/>
  <c r="CV120" i="4"/>
  <c r="CV121" i="4"/>
  <c r="CV122" i="4"/>
  <c r="CV123" i="4"/>
  <c r="CV124" i="4"/>
  <c r="CV125" i="4"/>
  <c r="CV126" i="4"/>
  <c r="CV127" i="4"/>
  <c r="CV128" i="4"/>
  <c r="CV129" i="4"/>
  <c r="CV130" i="4"/>
  <c r="CV131" i="4"/>
  <c r="CV132" i="4"/>
  <c r="CV133" i="4"/>
  <c r="CV134" i="4"/>
  <c r="CV135" i="4"/>
  <c r="CV136" i="4"/>
  <c r="CV137" i="4"/>
  <c r="CV138" i="4"/>
  <c r="CV139" i="4"/>
  <c r="CV140" i="4"/>
  <c r="CV141" i="4"/>
  <c r="CV142" i="4"/>
  <c r="CV143" i="4"/>
  <c r="CV144" i="4"/>
  <c r="CV145" i="4"/>
  <c r="CV146" i="4"/>
  <c r="CV147" i="4"/>
  <c r="CV148" i="4"/>
  <c r="CV149" i="4"/>
  <c r="CV150" i="4"/>
  <c r="CV151" i="4"/>
  <c r="CV152" i="4"/>
  <c r="CV153" i="4"/>
  <c r="CV154" i="4"/>
  <c r="CV155" i="4"/>
  <c r="CV156" i="4"/>
  <c r="CV157" i="4"/>
  <c r="CV158" i="4"/>
  <c r="CV159" i="4"/>
  <c r="CV160" i="4"/>
  <c r="CV161" i="4"/>
  <c r="CV162" i="4"/>
  <c r="CV163" i="4"/>
  <c r="CV164" i="4"/>
  <c r="CV165" i="4"/>
  <c r="CV166" i="4"/>
  <c r="CV167" i="4"/>
  <c r="CV168" i="4"/>
  <c r="CV169" i="4"/>
  <c r="CV170" i="4"/>
  <c r="CV171" i="4"/>
  <c r="CV172" i="4"/>
  <c r="CV173" i="4"/>
  <c r="CV174" i="4"/>
  <c r="CV175" i="4"/>
  <c r="CV176" i="4"/>
  <c r="CV177" i="4"/>
  <c r="CV178" i="4"/>
  <c r="CV179" i="4"/>
  <c r="CV180" i="4"/>
  <c r="CV181" i="4"/>
  <c r="CV182" i="4"/>
  <c r="CV183" i="4"/>
  <c r="CV184" i="4"/>
  <c r="CV185" i="4"/>
  <c r="CV186" i="4"/>
  <c r="CV187" i="4"/>
  <c r="CV188" i="4"/>
  <c r="CV189" i="4"/>
  <c r="CV190" i="4"/>
  <c r="CV191" i="4"/>
  <c r="CV192" i="4"/>
  <c r="CV193" i="4"/>
  <c r="CV194" i="4"/>
  <c r="CV195" i="4"/>
  <c r="CV196" i="4"/>
  <c r="CV197" i="4"/>
  <c r="CV198" i="4"/>
  <c r="CV199" i="4"/>
  <c r="CV200" i="4"/>
  <c r="CV201" i="4"/>
  <c r="CV202" i="4"/>
  <c r="CV203" i="4"/>
  <c r="CV204" i="4"/>
  <c r="CV205" i="4"/>
  <c r="CV206" i="4"/>
  <c r="CV207" i="4"/>
  <c r="CV208" i="4"/>
  <c r="CV209" i="4"/>
  <c r="CV210" i="4"/>
  <c r="CV211" i="4"/>
  <c r="CV212" i="4"/>
  <c r="CV213" i="4"/>
  <c r="CV214" i="4"/>
  <c r="CV215" i="4"/>
  <c r="CV216" i="4"/>
  <c r="CV217" i="4"/>
  <c r="CV218" i="4"/>
  <c r="CV219" i="4"/>
  <c r="CV220" i="4"/>
  <c r="CV221" i="4"/>
  <c r="CV222" i="4"/>
  <c r="CV223" i="4"/>
  <c r="CV224" i="4"/>
  <c r="CV225" i="4"/>
  <c r="CV226" i="4"/>
  <c r="CV227" i="4"/>
  <c r="CV228" i="4"/>
  <c r="CV229" i="4"/>
  <c r="CV230" i="4"/>
  <c r="CV231" i="4"/>
  <c r="CV232" i="4"/>
  <c r="CV233" i="4"/>
  <c r="CV234" i="4"/>
  <c r="CV235" i="4"/>
  <c r="CV236" i="4"/>
  <c r="CV237" i="4"/>
  <c r="CV238" i="4"/>
  <c r="CV239" i="4"/>
  <c r="CV240" i="4"/>
  <c r="CV241" i="4"/>
  <c r="CV242" i="4"/>
  <c r="CV243" i="4"/>
  <c r="CV244" i="4"/>
  <c r="CV245" i="4"/>
  <c r="CV246" i="4"/>
  <c r="CV247" i="4"/>
  <c r="CV248" i="4"/>
  <c r="CV249" i="4"/>
  <c r="CV250" i="4"/>
  <c r="CV251" i="4"/>
  <c r="CV252" i="4"/>
  <c r="CV253" i="4"/>
  <c r="CV254" i="4"/>
  <c r="CV255" i="4"/>
  <c r="CV256" i="4"/>
  <c r="CV257" i="4"/>
  <c r="CV258" i="4"/>
  <c r="CV259" i="4"/>
  <c r="CV260" i="4"/>
  <c r="CV261" i="4"/>
  <c r="CV262" i="4"/>
  <c r="CV263" i="4"/>
  <c r="CV264" i="4"/>
  <c r="CV265" i="4"/>
  <c r="CV266" i="4"/>
  <c r="CV267" i="4"/>
  <c r="CV268" i="4"/>
  <c r="CV269" i="4"/>
  <c r="CV270" i="4"/>
  <c r="CV271" i="4"/>
  <c r="CV272" i="4"/>
  <c r="CV273" i="4"/>
  <c r="CV274" i="4"/>
  <c r="CV275" i="4"/>
  <c r="CV276" i="4"/>
  <c r="CV277" i="4"/>
  <c r="CV278" i="4"/>
  <c r="CV279" i="4"/>
  <c r="CV280" i="4"/>
  <c r="CV281" i="4"/>
  <c r="CV282" i="4"/>
  <c r="CV283" i="4"/>
  <c r="CV284" i="4"/>
  <c r="CV285" i="4"/>
  <c r="CV286" i="4"/>
  <c r="CV287" i="4"/>
  <c r="CV288" i="4"/>
  <c r="CV289" i="4"/>
  <c r="CV290" i="4"/>
  <c r="CV291" i="4"/>
  <c r="CV292" i="4"/>
  <c r="CV293" i="4"/>
  <c r="CV294" i="4"/>
  <c r="CV295" i="4"/>
  <c r="CV296" i="4"/>
  <c r="CV297" i="4"/>
  <c r="CV298" i="4"/>
  <c r="CV299" i="4"/>
  <c r="CV300" i="4"/>
  <c r="CV301" i="4"/>
  <c r="CV302" i="4"/>
  <c r="CV303" i="4"/>
  <c r="CV304" i="4"/>
  <c r="CV305" i="4"/>
  <c r="CV306" i="4"/>
  <c r="CV307" i="4"/>
  <c r="CV308" i="4"/>
  <c r="CV309" i="4"/>
  <c r="CV310" i="4"/>
  <c r="CV311" i="4"/>
  <c r="CV312" i="4"/>
  <c r="CV313" i="4"/>
  <c r="CV314" i="4"/>
  <c r="CV315" i="4"/>
  <c r="CV316" i="4"/>
  <c r="CV317" i="4"/>
  <c r="CV318" i="4"/>
  <c r="CV319" i="4"/>
  <c r="CV320" i="4"/>
  <c r="CV321" i="4"/>
  <c r="CV322" i="4"/>
  <c r="CV323" i="4"/>
  <c r="CV324" i="4"/>
  <c r="CV325" i="4"/>
  <c r="CV326" i="4"/>
  <c r="CV327" i="4"/>
  <c r="CV328" i="4"/>
  <c r="CV329" i="4"/>
  <c r="CV330" i="4"/>
  <c r="CV331" i="4"/>
  <c r="CV332" i="4"/>
  <c r="CV333" i="4"/>
  <c r="CV334" i="4"/>
  <c r="CV335" i="4"/>
  <c r="CV336" i="4"/>
  <c r="CV337" i="4"/>
  <c r="CV338" i="4"/>
  <c r="CV339" i="4"/>
  <c r="CV340" i="4"/>
  <c r="CV341" i="4"/>
  <c r="CV342" i="4"/>
  <c r="CV343" i="4"/>
  <c r="CV344" i="4"/>
  <c r="CV345" i="4"/>
  <c r="CV346" i="4"/>
  <c r="CV347" i="4"/>
  <c r="CV348" i="4"/>
  <c r="CV349" i="4"/>
  <c r="CV350" i="4"/>
  <c r="CV351" i="4"/>
  <c r="CV352" i="4"/>
  <c r="CV353" i="4"/>
  <c r="CV354" i="4"/>
  <c r="CV355" i="4"/>
  <c r="CV356" i="4"/>
  <c r="CV357" i="4"/>
  <c r="CV358" i="4"/>
  <c r="CV359" i="4"/>
  <c r="CV360" i="4"/>
  <c r="CV361" i="4"/>
  <c r="CV362" i="4"/>
  <c r="CV363" i="4"/>
  <c r="CV364" i="4"/>
  <c r="CV365" i="4"/>
  <c r="CV366" i="4"/>
  <c r="CV367" i="4"/>
  <c r="CV368" i="4"/>
  <c r="CV369" i="4"/>
  <c r="CV370" i="4"/>
  <c r="CV371" i="4"/>
  <c r="CV372" i="4"/>
  <c r="CV373" i="4"/>
  <c r="CV374" i="4"/>
  <c r="CV375" i="4"/>
  <c r="CV376" i="4"/>
  <c r="CV377" i="4"/>
  <c r="CV378" i="4"/>
  <c r="CV379" i="4"/>
  <c r="CV380" i="4"/>
  <c r="CV381" i="4"/>
  <c r="CV382" i="4"/>
  <c r="CV383" i="4"/>
  <c r="CV384" i="4"/>
  <c r="CV385" i="4"/>
  <c r="CV386" i="4"/>
  <c r="CV387" i="4"/>
  <c r="CV388" i="4"/>
  <c r="CV389" i="4"/>
  <c r="CV390" i="4"/>
  <c r="CV391" i="4"/>
  <c r="CV392" i="4"/>
  <c r="CV393" i="4"/>
  <c r="CV394" i="4"/>
  <c r="CV395" i="4"/>
  <c r="CV396" i="4"/>
  <c r="CV397" i="4"/>
  <c r="CV398" i="4"/>
  <c r="CV399" i="4"/>
  <c r="CV400" i="4"/>
  <c r="CV401" i="4"/>
  <c r="CV402" i="4"/>
  <c r="CV403" i="4"/>
  <c r="CV404" i="4"/>
  <c r="CV405" i="4"/>
  <c r="CV406" i="4"/>
  <c r="CR7" i="4"/>
  <c r="CS7" i="4"/>
  <c r="CT7" i="4"/>
  <c r="CU7" i="4"/>
  <c r="CR8" i="4"/>
  <c r="CS8" i="4"/>
  <c r="CT8" i="4"/>
  <c r="CU8" i="4"/>
  <c r="CR9" i="4"/>
  <c r="CS9" i="4"/>
  <c r="CT9" i="4"/>
  <c r="CU9" i="4"/>
  <c r="CR10" i="4"/>
  <c r="CS10" i="4"/>
  <c r="CT10" i="4"/>
  <c r="CU10" i="4"/>
  <c r="CR11" i="4"/>
  <c r="CS11" i="4"/>
  <c r="CT11" i="4"/>
  <c r="CU11" i="4"/>
  <c r="CR12" i="4"/>
  <c r="CS12" i="4"/>
  <c r="CT12" i="4"/>
  <c r="CU12" i="4"/>
  <c r="CR13" i="4"/>
  <c r="CS13" i="4"/>
  <c r="CT13" i="4"/>
  <c r="CU13" i="4"/>
  <c r="CR14" i="4"/>
  <c r="CS14" i="4"/>
  <c r="CT14" i="4"/>
  <c r="CU14" i="4"/>
  <c r="CR15" i="4"/>
  <c r="CS15" i="4"/>
  <c r="CT15" i="4"/>
  <c r="CU15" i="4"/>
  <c r="CR16" i="4"/>
  <c r="CS16" i="4"/>
  <c r="CT16" i="4"/>
  <c r="CU16" i="4"/>
  <c r="CR17" i="4"/>
  <c r="CS17" i="4"/>
  <c r="CT17" i="4"/>
  <c r="CU17" i="4"/>
  <c r="CR18" i="4"/>
  <c r="CS18" i="4"/>
  <c r="CT18" i="4"/>
  <c r="CU18" i="4"/>
  <c r="CR19" i="4"/>
  <c r="CS19" i="4"/>
  <c r="CT19" i="4"/>
  <c r="CU19" i="4"/>
  <c r="CR20" i="4"/>
  <c r="CS20" i="4"/>
  <c r="CT20" i="4"/>
  <c r="CU20" i="4"/>
  <c r="CR21" i="4"/>
  <c r="CS21" i="4"/>
  <c r="CT21" i="4"/>
  <c r="CU21" i="4"/>
  <c r="CR22" i="4"/>
  <c r="CS22" i="4"/>
  <c r="CT22" i="4"/>
  <c r="CU22" i="4"/>
  <c r="CR23" i="4"/>
  <c r="CS23" i="4"/>
  <c r="CT23" i="4"/>
  <c r="CU23" i="4"/>
  <c r="CR24" i="4"/>
  <c r="CS24" i="4"/>
  <c r="CT24" i="4"/>
  <c r="CU24" i="4"/>
  <c r="CR25" i="4"/>
  <c r="CS25" i="4"/>
  <c r="CT25" i="4"/>
  <c r="CU25" i="4"/>
  <c r="CR26" i="4"/>
  <c r="CS26" i="4"/>
  <c r="CT26" i="4"/>
  <c r="CU26" i="4"/>
  <c r="CR27" i="4"/>
  <c r="CS27" i="4"/>
  <c r="CT27" i="4"/>
  <c r="CU27" i="4"/>
  <c r="CR28" i="4"/>
  <c r="CS28" i="4"/>
  <c r="CT28" i="4"/>
  <c r="CU28" i="4"/>
  <c r="CR29" i="4"/>
  <c r="CS29" i="4"/>
  <c r="CT29" i="4"/>
  <c r="CU29" i="4"/>
  <c r="CR30" i="4"/>
  <c r="CS30" i="4"/>
  <c r="CT30" i="4"/>
  <c r="CU30" i="4"/>
  <c r="CR31" i="4"/>
  <c r="CS31" i="4"/>
  <c r="CT31" i="4"/>
  <c r="CU31" i="4"/>
  <c r="CR32" i="4"/>
  <c r="CS32" i="4"/>
  <c r="CT32" i="4"/>
  <c r="CU32" i="4"/>
  <c r="CR33" i="4"/>
  <c r="CS33" i="4"/>
  <c r="CT33" i="4"/>
  <c r="CU33" i="4"/>
  <c r="CR34" i="4"/>
  <c r="CS34" i="4"/>
  <c r="CT34" i="4"/>
  <c r="CU34" i="4"/>
  <c r="CR35" i="4"/>
  <c r="CS35" i="4"/>
  <c r="CT35" i="4"/>
  <c r="CU35" i="4"/>
  <c r="CR36" i="4"/>
  <c r="CS36" i="4"/>
  <c r="CT36" i="4"/>
  <c r="CU36" i="4"/>
  <c r="CR37" i="4"/>
  <c r="CS37" i="4"/>
  <c r="CT37" i="4"/>
  <c r="CU37" i="4"/>
  <c r="CR38" i="4"/>
  <c r="CS38" i="4"/>
  <c r="CT38" i="4"/>
  <c r="CU38" i="4"/>
  <c r="CR39" i="4"/>
  <c r="CS39" i="4"/>
  <c r="CT39" i="4"/>
  <c r="CU39" i="4"/>
  <c r="CR40" i="4"/>
  <c r="CS40" i="4"/>
  <c r="CT40" i="4"/>
  <c r="CU40" i="4"/>
  <c r="CR41" i="4"/>
  <c r="CS41" i="4"/>
  <c r="CT41" i="4"/>
  <c r="CU41" i="4"/>
  <c r="CR42" i="4"/>
  <c r="CS42" i="4"/>
  <c r="CT42" i="4"/>
  <c r="CU42" i="4"/>
  <c r="CR43" i="4"/>
  <c r="CS43" i="4"/>
  <c r="CT43" i="4"/>
  <c r="CU43" i="4"/>
  <c r="CR44" i="4"/>
  <c r="CS44" i="4"/>
  <c r="CT44" i="4"/>
  <c r="CU44" i="4"/>
  <c r="CR45" i="4"/>
  <c r="CS45" i="4"/>
  <c r="CT45" i="4"/>
  <c r="CU45" i="4"/>
  <c r="CR46" i="4"/>
  <c r="CS46" i="4"/>
  <c r="CT46" i="4"/>
  <c r="CU46" i="4"/>
  <c r="CR47" i="4"/>
  <c r="CS47" i="4"/>
  <c r="CT47" i="4"/>
  <c r="CU47" i="4"/>
  <c r="CR48" i="4"/>
  <c r="CS48" i="4"/>
  <c r="CT48" i="4"/>
  <c r="CU48" i="4"/>
  <c r="CR49" i="4"/>
  <c r="CS49" i="4"/>
  <c r="CT49" i="4"/>
  <c r="CU49" i="4"/>
  <c r="CR50" i="4"/>
  <c r="CS50" i="4"/>
  <c r="CT50" i="4"/>
  <c r="CU50" i="4"/>
  <c r="CR51" i="4"/>
  <c r="CS51" i="4"/>
  <c r="CT51" i="4"/>
  <c r="CU51" i="4"/>
  <c r="CR52" i="4"/>
  <c r="CS52" i="4"/>
  <c r="CT52" i="4"/>
  <c r="CU52" i="4"/>
  <c r="CR53" i="4"/>
  <c r="CS53" i="4"/>
  <c r="CT53" i="4"/>
  <c r="CU53" i="4"/>
  <c r="CR54" i="4"/>
  <c r="CS54" i="4"/>
  <c r="CT54" i="4"/>
  <c r="CU54" i="4"/>
  <c r="CR55" i="4"/>
  <c r="CS55" i="4"/>
  <c r="CT55" i="4"/>
  <c r="CU55" i="4"/>
  <c r="CR56" i="4"/>
  <c r="CS56" i="4"/>
  <c r="CT56" i="4"/>
  <c r="CU56" i="4"/>
  <c r="CR57" i="4"/>
  <c r="CS57" i="4"/>
  <c r="CT57" i="4"/>
  <c r="CU57" i="4"/>
  <c r="CR58" i="4"/>
  <c r="CS58" i="4"/>
  <c r="CT58" i="4"/>
  <c r="CU58" i="4"/>
  <c r="CR59" i="4"/>
  <c r="CS59" i="4"/>
  <c r="CT59" i="4"/>
  <c r="CU59" i="4"/>
  <c r="CR60" i="4"/>
  <c r="CS60" i="4"/>
  <c r="CT60" i="4"/>
  <c r="CU60" i="4"/>
  <c r="CR61" i="4"/>
  <c r="CS61" i="4"/>
  <c r="CT61" i="4"/>
  <c r="CU61" i="4"/>
  <c r="CR62" i="4"/>
  <c r="CS62" i="4"/>
  <c r="CT62" i="4"/>
  <c r="CU62" i="4"/>
  <c r="CR63" i="4"/>
  <c r="CS63" i="4"/>
  <c r="CT63" i="4"/>
  <c r="CU63" i="4"/>
  <c r="CR64" i="4"/>
  <c r="CS64" i="4"/>
  <c r="CT64" i="4"/>
  <c r="CU64" i="4"/>
  <c r="CR65" i="4"/>
  <c r="CS65" i="4"/>
  <c r="CT65" i="4"/>
  <c r="CU65" i="4"/>
  <c r="CR66" i="4"/>
  <c r="CS66" i="4"/>
  <c r="CT66" i="4"/>
  <c r="CU66" i="4"/>
  <c r="CR67" i="4"/>
  <c r="CS67" i="4"/>
  <c r="CT67" i="4"/>
  <c r="CU67" i="4"/>
  <c r="CR68" i="4"/>
  <c r="CS68" i="4"/>
  <c r="CT68" i="4"/>
  <c r="CU68" i="4"/>
  <c r="CR69" i="4"/>
  <c r="CS69" i="4"/>
  <c r="CT69" i="4"/>
  <c r="CU69" i="4"/>
  <c r="CR70" i="4"/>
  <c r="CS70" i="4"/>
  <c r="CT70" i="4"/>
  <c r="CU70" i="4"/>
  <c r="CR71" i="4"/>
  <c r="CS71" i="4"/>
  <c r="CT71" i="4"/>
  <c r="CU71" i="4"/>
  <c r="CR72" i="4"/>
  <c r="CS72" i="4"/>
  <c r="CT72" i="4"/>
  <c r="CU72" i="4"/>
  <c r="CR73" i="4"/>
  <c r="CS73" i="4"/>
  <c r="CT73" i="4"/>
  <c r="CU73" i="4"/>
  <c r="CR74" i="4"/>
  <c r="CS74" i="4"/>
  <c r="CT74" i="4"/>
  <c r="CU74" i="4"/>
  <c r="CR75" i="4"/>
  <c r="CS75" i="4"/>
  <c r="CT75" i="4"/>
  <c r="CU75" i="4"/>
  <c r="CR76" i="4"/>
  <c r="CS76" i="4"/>
  <c r="CT76" i="4"/>
  <c r="CU76" i="4"/>
  <c r="CR77" i="4"/>
  <c r="CS77" i="4"/>
  <c r="CT77" i="4"/>
  <c r="CU77" i="4"/>
  <c r="CR78" i="4"/>
  <c r="CS78" i="4"/>
  <c r="CT78" i="4"/>
  <c r="CU78" i="4"/>
  <c r="CR79" i="4"/>
  <c r="CS79" i="4"/>
  <c r="CT79" i="4"/>
  <c r="CU79" i="4"/>
  <c r="CR80" i="4"/>
  <c r="CS80" i="4"/>
  <c r="CT80" i="4"/>
  <c r="CU80" i="4"/>
  <c r="CR81" i="4"/>
  <c r="CS81" i="4"/>
  <c r="CT81" i="4"/>
  <c r="CU81" i="4"/>
  <c r="CR82" i="4"/>
  <c r="CS82" i="4"/>
  <c r="CT82" i="4"/>
  <c r="CU82" i="4"/>
  <c r="CR83" i="4"/>
  <c r="CS83" i="4"/>
  <c r="CT83" i="4"/>
  <c r="CU83" i="4"/>
  <c r="CR84" i="4"/>
  <c r="CS84" i="4"/>
  <c r="CT84" i="4"/>
  <c r="CU84" i="4"/>
  <c r="CR85" i="4"/>
  <c r="CS85" i="4"/>
  <c r="CT85" i="4"/>
  <c r="CU85" i="4"/>
  <c r="CR86" i="4"/>
  <c r="CS86" i="4"/>
  <c r="CT86" i="4"/>
  <c r="CU86" i="4"/>
  <c r="CR87" i="4"/>
  <c r="CS87" i="4"/>
  <c r="CT87" i="4"/>
  <c r="CU87" i="4"/>
  <c r="CR88" i="4"/>
  <c r="CS88" i="4"/>
  <c r="CT88" i="4"/>
  <c r="CU88" i="4"/>
  <c r="CR89" i="4"/>
  <c r="CS89" i="4"/>
  <c r="CT89" i="4"/>
  <c r="CU89" i="4"/>
  <c r="CR90" i="4"/>
  <c r="CS90" i="4"/>
  <c r="CT90" i="4"/>
  <c r="CU90" i="4"/>
  <c r="CR91" i="4"/>
  <c r="CS91" i="4"/>
  <c r="CT91" i="4"/>
  <c r="CU91" i="4"/>
  <c r="CR92" i="4"/>
  <c r="CS92" i="4"/>
  <c r="CT92" i="4"/>
  <c r="CU92" i="4"/>
  <c r="CR93" i="4"/>
  <c r="CS93" i="4"/>
  <c r="CT93" i="4"/>
  <c r="CU93" i="4"/>
  <c r="CR94" i="4"/>
  <c r="CS94" i="4"/>
  <c r="CT94" i="4"/>
  <c r="CU94" i="4"/>
  <c r="CR95" i="4"/>
  <c r="CS95" i="4"/>
  <c r="CT95" i="4"/>
  <c r="CU95" i="4"/>
  <c r="CR96" i="4"/>
  <c r="CS96" i="4"/>
  <c r="CT96" i="4"/>
  <c r="CU96" i="4"/>
  <c r="CR97" i="4"/>
  <c r="CS97" i="4"/>
  <c r="CT97" i="4"/>
  <c r="CU97" i="4"/>
  <c r="CR98" i="4"/>
  <c r="CS98" i="4"/>
  <c r="CT98" i="4"/>
  <c r="CU98" i="4"/>
  <c r="CR99" i="4"/>
  <c r="CS99" i="4"/>
  <c r="CT99" i="4"/>
  <c r="CU99" i="4"/>
  <c r="CR100" i="4"/>
  <c r="CS100" i="4"/>
  <c r="CT100" i="4"/>
  <c r="CU100" i="4"/>
  <c r="CR101" i="4"/>
  <c r="CS101" i="4"/>
  <c r="CT101" i="4"/>
  <c r="CU101" i="4"/>
  <c r="CR102" i="4"/>
  <c r="CS102" i="4"/>
  <c r="CT102" i="4"/>
  <c r="CU102" i="4"/>
  <c r="CR103" i="4"/>
  <c r="CS103" i="4"/>
  <c r="CT103" i="4"/>
  <c r="CU103" i="4"/>
  <c r="CR104" i="4"/>
  <c r="CS104" i="4"/>
  <c r="CT104" i="4"/>
  <c r="CU104" i="4"/>
  <c r="CR105" i="4"/>
  <c r="CS105" i="4"/>
  <c r="CT105" i="4"/>
  <c r="CU105" i="4"/>
  <c r="CR106" i="4"/>
  <c r="CS106" i="4"/>
  <c r="CT106" i="4"/>
  <c r="CU106" i="4"/>
  <c r="CR107" i="4"/>
  <c r="CS107" i="4"/>
  <c r="CT107" i="4"/>
  <c r="CU107" i="4"/>
  <c r="CR108" i="4"/>
  <c r="CS108" i="4"/>
  <c r="CT108" i="4"/>
  <c r="CU108" i="4"/>
  <c r="CR109" i="4"/>
  <c r="CS109" i="4"/>
  <c r="CT109" i="4"/>
  <c r="CU109" i="4"/>
  <c r="CR110" i="4"/>
  <c r="CS110" i="4"/>
  <c r="CT110" i="4"/>
  <c r="CU110" i="4"/>
  <c r="CR111" i="4"/>
  <c r="CS111" i="4"/>
  <c r="CT111" i="4"/>
  <c r="CU111" i="4"/>
  <c r="CR112" i="4"/>
  <c r="CS112" i="4"/>
  <c r="CT112" i="4"/>
  <c r="CU112" i="4"/>
  <c r="CR113" i="4"/>
  <c r="CS113" i="4"/>
  <c r="CT113" i="4"/>
  <c r="CU113" i="4"/>
  <c r="CR114" i="4"/>
  <c r="CS114" i="4"/>
  <c r="CT114" i="4"/>
  <c r="CU114" i="4"/>
  <c r="CR115" i="4"/>
  <c r="CS115" i="4"/>
  <c r="CT115" i="4"/>
  <c r="CU115" i="4"/>
  <c r="CR116" i="4"/>
  <c r="CS116" i="4"/>
  <c r="CT116" i="4"/>
  <c r="CU116" i="4"/>
  <c r="CR117" i="4"/>
  <c r="CS117" i="4"/>
  <c r="CT117" i="4"/>
  <c r="CU117" i="4"/>
  <c r="CR118" i="4"/>
  <c r="CS118" i="4"/>
  <c r="CT118" i="4"/>
  <c r="CU118" i="4"/>
  <c r="CR119" i="4"/>
  <c r="CS119" i="4"/>
  <c r="CT119" i="4"/>
  <c r="CU119" i="4"/>
  <c r="CR120" i="4"/>
  <c r="CS120" i="4"/>
  <c r="CT120" i="4"/>
  <c r="CU120" i="4"/>
  <c r="CR121" i="4"/>
  <c r="CS121" i="4"/>
  <c r="CT121" i="4"/>
  <c r="CU121" i="4"/>
  <c r="CR122" i="4"/>
  <c r="CS122" i="4"/>
  <c r="CT122" i="4"/>
  <c r="CU122" i="4"/>
  <c r="CR123" i="4"/>
  <c r="CS123" i="4"/>
  <c r="CT123" i="4"/>
  <c r="CU123" i="4"/>
  <c r="CR124" i="4"/>
  <c r="CS124" i="4"/>
  <c r="CT124" i="4"/>
  <c r="CU124" i="4"/>
  <c r="CR125" i="4"/>
  <c r="CS125" i="4"/>
  <c r="CT125" i="4"/>
  <c r="CU125" i="4"/>
  <c r="CR126" i="4"/>
  <c r="CS126" i="4"/>
  <c r="CT126" i="4"/>
  <c r="CU126" i="4"/>
  <c r="CR127" i="4"/>
  <c r="CS127" i="4"/>
  <c r="CT127" i="4"/>
  <c r="CU127" i="4"/>
  <c r="CR128" i="4"/>
  <c r="CS128" i="4"/>
  <c r="CT128" i="4"/>
  <c r="CU128" i="4"/>
  <c r="CR129" i="4"/>
  <c r="CS129" i="4"/>
  <c r="CT129" i="4"/>
  <c r="CU129" i="4"/>
  <c r="CR130" i="4"/>
  <c r="CS130" i="4"/>
  <c r="CT130" i="4"/>
  <c r="CU130" i="4"/>
  <c r="CR131" i="4"/>
  <c r="CS131" i="4"/>
  <c r="CT131" i="4"/>
  <c r="CU131" i="4"/>
  <c r="CR132" i="4"/>
  <c r="CS132" i="4"/>
  <c r="CT132" i="4"/>
  <c r="CU132" i="4"/>
  <c r="CR133" i="4"/>
  <c r="CS133" i="4"/>
  <c r="CT133" i="4"/>
  <c r="CU133" i="4"/>
  <c r="CR134" i="4"/>
  <c r="CS134" i="4"/>
  <c r="CT134" i="4"/>
  <c r="CU134" i="4"/>
  <c r="CR135" i="4"/>
  <c r="CS135" i="4"/>
  <c r="CT135" i="4"/>
  <c r="CU135" i="4"/>
  <c r="CR136" i="4"/>
  <c r="CS136" i="4"/>
  <c r="CT136" i="4"/>
  <c r="CU136" i="4"/>
  <c r="CR137" i="4"/>
  <c r="CS137" i="4"/>
  <c r="CT137" i="4"/>
  <c r="CU137" i="4"/>
  <c r="CR138" i="4"/>
  <c r="CS138" i="4"/>
  <c r="CT138" i="4"/>
  <c r="CU138" i="4"/>
  <c r="CR139" i="4"/>
  <c r="CS139" i="4"/>
  <c r="CT139" i="4"/>
  <c r="CU139" i="4"/>
  <c r="CR140" i="4"/>
  <c r="CS140" i="4"/>
  <c r="CT140" i="4"/>
  <c r="CU140" i="4"/>
  <c r="CR141" i="4"/>
  <c r="CS141" i="4"/>
  <c r="CT141" i="4"/>
  <c r="CU141" i="4"/>
  <c r="CR142" i="4"/>
  <c r="CS142" i="4"/>
  <c r="CT142" i="4"/>
  <c r="CU142" i="4"/>
  <c r="CR143" i="4"/>
  <c r="CS143" i="4"/>
  <c r="CT143" i="4"/>
  <c r="CU143" i="4"/>
  <c r="CR144" i="4"/>
  <c r="CS144" i="4"/>
  <c r="CT144" i="4"/>
  <c r="CU144" i="4"/>
  <c r="CR145" i="4"/>
  <c r="CS145" i="4"/>
  <c r="CT145" i="4"/>
  <c r="CU145" i="4"/>
  <c r="CR146" i="4"/>
  <c r="CS146" i="4"/>
  <c r="CT146" i="4"/>
  <c r="CU146" i="4"/>
  <c r="CR147" i="4"/>
  <c r="CS147" i="4"/>
  <c r="CT147" i="4"/>
  <c r="CU147" i="4"/>
  <c r="CR148" i="4"/>
  <c r="CS148" i="4"/>
  <c r="CT148" i="4"/>
  <c r="CU148" i="4"/>
  <c r="CR149" i="4"/>
  <c r="CS149" i="4"/>
  <c r="CT149" i="4"/>
  <c r="CU149" i="4"/>
  <c r="CR150" i="4"/>
  <c r="CS150" i="4"/>
  <c r="CT150" i="4"/>
  <c r="CU150" i="4"/>
  <c r="CR151" i="4"/>
  <c r="CS151" i="4"/>
  <c r="CT151" i="4"/>
  <c r="CU151" i="4"/>
  <c r="CR152" i="4"/>
  <c r="CS152" i="4"/>
  <c r="CT152" i="4"/>
  <c r="CU152" i="4"/>
  <c r="CR153" i="4"/>
  <c r="CS153" i="4"/>
  <c r="CT153" i="4"/>
  <c r="CU153" i="4"/>
  <c r="CR154" i="4"/>
  <c r="CS154" i="4"/>
  <c r="CT154" i="4"/>
  <c r="CU154" i="4"/>
  <c r="CR155" i="4"/>
  <c r="CS155" i="4"/>
  <c r="CT155" i="4"/>
  <c r="CU155" i="4"/>
  <c r="CR156" i="4"/>
  <c r="CS156" i="4"/>
  <c r="CT156" i="4"/>
  <c r="CU156" i="4"/>
  <c r="CR157" i="4"/>
  <c r="CS157" i="4"/>
  <c r="CT157" i="4"/>
  <c r="CU157" i="4"/>
  <c r="CR158" i="4"/>
  <c r="CS158" i="4"/>
  <c r="CT158" i="4"/>
  <c r="CU158" i="4"/>
  <c r="CR159" i="4"/>
  <c r="CS159" i="4"/>
  <c r="CT159" i="4"/>
  <c r="CU159" i="4"/>
  <c r="CR160" i="4"/>
  <c r="CS160" i="4"/>
  <c r="CT160" i="4"/>
  <c r="CU160" i="4"/>
  <c r="CR161" i="4"/>
  <c r="CS161" i="4"/>
  <c r="CT161" i="4"/>
  <c r="CU161" i="4"/>
  <c r="CR162" i="4"/>
  <c r="CS162" i="4"/>
  <c r="CT162" i="4"/>
  <c r="CU162" i="4"/>
  <c r="CR163" i="4"/>
  <c r="CS163" i="4"/>
  <c r="CT163" i="4"/>
  <c r="CU163" i="4"/>
  <c r="CR164" i="4"/>
  <c r="CS164" i="4"/>
  <c r="CT164" i="4"/>
  <c r="CU164" i="4"/>
  <c r="CR165" i="4"/>
  <c r="CS165" i="4"/>
  <c r="CT165" i="4"/>
  <c r="CU165" i="4"/>
  <c r="CR166" i="4"/>
  <c r="CS166" i="4"/>
  <c r="CT166" i="4"/>
  <c r="CU166" i="4"/>
  <c r="CR167" i="4"/>
  <c r="CS167" i="4"/>
  <c r="CT167" i="4"/>
  <c r="CU167" i="4"/>
  <c r="CR168" i="4"/>
  <c r="CS168" i="4"/>
  <c r="CT168" i="4"/>
  <c r="CU168" i="4"/>
  <c r="CR169" i="4"/>
  <c r="CS169" i="4"/>
  <c r="CT169" i="4"/>
  <c r="CU169" i="4"/>
  <c r="CR170" i="4"/>
  <c r="CS170" i="4"/>
  <c r="CT170" i="4"/>
  <c r="CU170" i="4"/>
  <c r="CR171" i="4"/>
  <c r="CS171" i="4"/>
  <c r="CT171" i="4"/>
  <c r="CU171" i="4"/>
  <c r="CR172" i="4"/>
  <c r="CS172" i="4"/>
  <c r="CT172" i="4"/>
  <c r="CU172" i="4"/>
  <c r="CR173" i="4"/>
  <c r="CS173" i="4"/>
  <c r="CT173" i="4"/>
  <c r="CU173" i="4"/>
  <c r="CR174" i="4"/>
  <c r="CS174" i="4"/>
  <c r="CT174" i="4"/>
  <c r="CU174" i="4"/>
  <c r="CR175" i="4"/>
  <c r="CS175" i="4"/>
  <c r="CT175" i="4"/>
  <c r="CU175" i="4"/>
  <c r="CR176" i="4"/>
  <c r="CS176" i="4"/>
  <c r="CT176" i="4"/>
  <c r="CU176" i="4"/>
  <c r="CR177" i="4"/>
  <c r="CS177" i="4"/>
  <c r="CT177" i="4"/>
  <c r="CU177" i="4"/>
  <c r="CR178" i="4"/>
  <c r="CS178" i="4"/>
  <c r="CT178" i="4"/>
  <c r="CU178" i="4"/>
  <c r="CR179" i="4"/>
  <c r="CS179" i="4"/>
  <c r="CT179" i="4"/>
  <c r="CU179" i="4"/>
  <c r="CR180" i="4"/>
  <c r="CS180" i="4"/>
  <c r="CT180" i="4"/>
  <c r="CU180" i="4"/>
  <c r="CR181" i="4"/>
  <c r="CS181" i="4"/>
  <c r="CT181" i="4"/>
  <c r="CU181" i="4"/>
  <c r="CR182" i="4"/>
  <c r="CS182" i="4"/>
  <c r="CT182" i="4"/>
  <c r="CU182" i="4"/>
  <c r="CR183" i="4"/>
  <c r="CS183" i="4"/>
  <c r="CT183" i="4"/>
  <c r="CU183" i="4"/>
  <c r="CR184" i="4"/>
  <c r="CS184" i="4"/>
  <c r="CT184" i="4"/>
  <c r="CU184" i="4"/>
  <c r="CR185" i="4"/>
  <c r="CS185" i="4"/>
  <c r="CT185" i="4"/>
  <c r="CU185" i="4"/>
  <c r="CR186" i="4"/>
  <c r="CS186" i="4"/>
  <c r="CT186" i="4"/>
  <c r="CU186" i="4"/>
  <c r="CR187" i="4"/>
  <c r="CS187" i="4"/>
  <c r="CT187" i="4"/>
  <c r="CU187" i="4"/>
  <c r="CR188" i="4"/>
  <c r="CS188" i="4"/>
  <c r="CT188" i="4"/>
  <c r="CU188" i="4"/>
  <c r="CR189" i="4"/>
  <c r="CS189" i="4"/>
  <c r="CT189" i="4"/>
  <c r="CU189" i="4"/>
  <c r="CR190" i="4"/>
  <c r="CS190" i="4"/>
  <c r="CT190" i="4"/>
  <c r="CU190" i="4"/>
  <c r="CR191" i="4"/>
  <c r="CS191" i="4"/>
  <c r="CT191" i="4"/>
  <c r="CU191" i="4"/>
  <c r="CR192" i="4"/>
  <c r="CS192" i="4"/>
  <c r="CT192" i="4"/>
  <c r="CU192" i="4"/>
  <c r="CR193" i="4"/>
  <c r="CS193" i="4"/>
  <c r="CT193" i="4"/>
  <c r="CU193" i="4"/>
  <c r="CR194" i="4"/>
  <c r="CS194" i="4"/>
  <c r="CT194" i="4"/>
  <c r="CU194" i="4"/>
  <c r="CR195" i="4"/>
  <c r="CS195" i="4"/>
  <c r="CT195" i="4"/>
  <c r="CU195" i="4"/>
  <c r="CR196" i="4"/>
  <c r="CS196" i="4"/>
  <c r="CT196" i="4"/>
  <c r="CU196" i="4"/>
  <c r="CR197" i="4"/>
  <c r="CS197" i="4"/>
  <c r="CT197" i="4"/>
  <c r="CU197" i="4"/>
  <c r="CR198" i="4"/>
  <c r="CS198" i="4"/>
  <c r="CT198" i="4"/>
  <c r="CU198" i="4"/>
  <c r="CR199" i="4"/>
  <c r="CS199" i="4"/>
  <c r="CT199" i="4"/>
  <c r="CU199" i="4"/>
  <c r="CR200" i="4"/>
  <c r="CS200" i="4"/>
  <c r="CT200" i="4"/>
  <c r="CU200" i="4"/>
  <c r="CR201" i="4"/>
  <c r="CS201" i="4"/>
  <c r="CT201" i="4"/>
  <c r="CU201" i="4"/>
  <c r="CR202" i="4"/>
  <c r="CS202" i="4"/>
  <c r="CT202" i="4"/>
  <c r="CU202" i="4"/>
  <c r="CR203" i="4"/>
  <c r="CS203" i="4"/>
  <c r="CT203" i="4"/>
  <c r="CU203" i="4"/>
  <c r="CR204" i="4"/>
  <c r="CS204" i="4"/>
  <c r="CT204" i="4"/>
  <c r="CU204" i="4"/>
  <c r="CR205" i="4"/>
  <c r="CS205" i="4"/>
  <c r="CT205" i="4"/>
  <c r="CU205" i="4"/>
  <c r="CR206" i="4"/>
  <c r="CS206" i="4"/>
  <c r="CT206" i="4"/>
  <c r="CU206" i="4"/>
  <c r="CR207" i="4"/>
  <c r="CS207" i="4"/>
  <c r="CT207" i="4"/>
  <c r="CU207" i="4"/>
  <c r="CR208" i="4"/>
  <c r="CS208" i="4"/>
  <c r="CT208" i="4"/>
  <c r="CU208" i="4"/>
  <c r="CR209" i="4"/>
  <c r="CS209" i="4"/>
  <c r="CT209" i="4"/>
  <c r="CU209" i="4"/>
  <c r="CR210" i="4"/>
  <c r="CS210" i="4"/>
  <c r="CT210" i="4"/>
  <c r="CU210" i="4"/>
  <c r="CR211" i="4"/>
  <c r="CS211" i="4"/>
  <c r="CT211" i="4"/>
  <c r="CU211" i="4"/>
  <c r="CR212" i="4"/>
  <c r="CS212" i="4"/>
  <c r="CT212" i="4"/>
  <c r="CU212" i="4"/>
  <c r="CR213" i="4"/>
  <c r="CS213" i="4"/>
  <c r="CT213" i="4"/>
  <c r="CU213" i="4"/>
  <c r="CR214" i="4"/>
  <c r="CS214" i="4"/>
  <c r="CT214" i="4"/>
  <c r="CU214" i="4"/>
  <c r="CR215" i="4"/>
  <c r="CS215" i="4"/>
  <c r="CT215" i="4"/>
  <c r="CU215" i="4"/>
  <c r="CR216" i="4"/>
  <c r="CS216" i="4"/>
  <c r="CT216" i="4"/>
  <c r="CU216" i="4"/>
  <c r="CR217" i="4"/>
  <c r="CS217" i="4"/>
  <c r="CT217" i="4"/>
  <c r="CU217" i="4"/>
  <c r="CR218" i="4"/>
  <c r="CS218" i="4"/>
  <c r="CT218" i="4"/>
  <c r="CU218" i="4"/>
  <c r="CR219" i="4"/>
  <c r="CS219" i="4"/>
  <c r="CT219" i="4"/>
  <c r="CU219" i="4"/>
  <c r="CR220" i="4"/>
  <c r="CS220" i="4"/>
  <c r="CT220" i="4"/>
  <c r="CU220" i="4"/>
  <c r="CR221" i="4"/>
  <c r="CS221" i="4"/>
  <c r="CT221" i="4"/>
  <c r="CU221" i="4"/>
  <c r="CR222" i="4"/>
  <c r="CS222" i="4"/>
  <c r="CT222" i="4"/>
  <c r="CU222" i="4"/>
  <c r="CR223" i="4"/>
  <c r="CS223" i="4"/>
  <c r="CT223" i="4"/>
  <c r="CU223" i="4"/>
  <c r="CR224" i="4"/>
  <c r="CS224" i="4"/>
  <c r="CT224" i="4"/>
  <c r="CU224" i="4"/>
  <c r="CR225" i="4"/>
  <c r="CS225" i="4"/>
  <c r="CT225" i="4"/>
  <c r="CU225" i="4"/>
  <c r="CR226" i="4"/>
  <c r="CS226" i="4"/>
  <c r="CT226" i="4"/>
  <c r="CU226" i="4"/>
  <c r="CR227" i="4"/>
  <c r="CS227" i="4"/>
  <c r="CT227" i="4"/>
  <c r="CU227" i="4"/>
  <c r="CR228" i="4"/>
  <c r="CS228" i="4"/>
  <c r="CT228" i="4"/>
  <c r="CU228" i="4"/>
  <c r="CR229" i="4"/>
  <c r="CS229" i="4"/>
  <c r="CT229" i="4"/>
  <c r="CU229" i="4"/>
  <c r="CR230" i="4"/>
  <c r="CS230" i="4"/>
  <c r="CT230" i="4"/>
  <c r="CU230" i="4"/>
  <c r="CR231" i="4"/>
  <c r="CS231" i="4"/>
  <c r="CT231" i="4"/>
  <c r="CU231" i="4"/>
  <c r="CR232" i="4"/>
  <c r="CS232" i="4"/>
  <c r="CT232" i="4"/>
  <c r="CU232" i="4"/>
  <c r="CR233" i="4"/>
  <c r="CS233" i="4"/>
  <c r="CT233" i="4"/>
  <c r="CU233" i="4"/>
  <c r="CR234" i="4"/>
  <c r="CS234" i="4"/>
  <c r="CT234" i="4"/>
  <c r="CU234" i="4"/>
  <c r="CR235" i="4"/>
  <c r="CS235" i="4"/>
  <c r="CT235" i="4"/>
  <c r="CU235" i="4"/>
  <c r="CR236" i="4"/>
  <c r="CS236" i="4"/>
  <c r="CT236" i="4"/>
  <c r="CU236" i="4"/>
  <c r="CR237" i="4"/>
  <c r="CS237" i="4"/>
  <c r="CT237" i="4"/>
  <c r="CU237" i="4"/>
  <c r="CR238" i="4"/>
  <c r="CS238" i="4"/>
  <c r="CT238" i="4"/>
  <c r="CU238" i="4"/>
  <c r="CR239" i="4"/>
  <c r="CS239" i="4"/>
  <c r="CT239" i="4"/>
  <c r="CU239" i="4"/>
  <c r="CR240" i="4"/>
  <c r="CS240" i="4"/>
  <c r="CT240" i="4"/>
  <c r="CU240" i="4"/>
  <c r="CR241" i="4"/>
  <c r="CS241" i="4"/>
  <c r="CT241" i="4"/>
  <c r="CU241" i="4"/>
  <c r="CR242" i="4"/>
  <c r="CS242" i="4"/>
  <c r="CT242" i="4"/>
  <c r="CU242" i="4"/>
  <c r="CR243" i="4"/>
  <c r="CS243" i="4"/>
  <c r="CT243" i="4"/>
  <c r="CU243" i="4"/>
  <c r="CR244" i="4"/>
  <c r="CS244" i="4"/>
  <c r="CT244" i="4"/>
  <c r="CU244" i="4"/>
  <c r="CR245" i="4"/>
  <c r="CS245" i="4"/>
  <c r="CT245" i="4"/>
  <c r="CU245" i="4"/>
  <c r="CR246" i="4"/>
  <c r="CS246" i="4"/>
  <c r="CT246" i="4"/>
  <c r="CU246" i="4"/>
  <c r="CR247" i="4"/>
  <c r="CS247" i="4"/>
  <c r="CT247" i="4"/>
  <c r="CU247" i="4"/>
  <c r="CR248" i="4"/>
  <c r="CS248" i="4"/>
  <c r="CT248" i="4"/>
  <c r="CU248" i="4"/>
  <c r="CR249" i="4"/>
  <c r="CS249" i="4"/>
  <c r="CT249" i="4"/>
  <c r="CU249" i="4"/>
  <c r="CR250" i="4"/>
  <c r="CS250" i="4"/>
  <c r="CT250" i="4"/>
  <c r="CU250" i="4"/>
  <c r="CR251" i="4"/>
  <c r="CS251" i="4"/>
  <c r="CT251" i="4"/>
  <c r="CU251" i="4"/>
  <c r="CR252" i="4"/>
  <c r="CS252" i="4"/>
  <c r="CT252" i="4"/>
  <c r="CU252" i="4"/>
  <c r="CR253" i="4"/>
  <c r="CS253" i="4"/>
  <c r="CT253" i="4"/>
  <c r="CU253" i="4"/>
  <c r="CR254" i="4"/>
  <c r="CS254" i="4"/>
  <c r="CT254" i="4"/>
  <c r="CU254" i="4"/>
  <c r="CR255" i="4"/>
  <c r="CS255" i="4"/>
  <c r="CT255" i="4"/>
  <c r="CU255" i="4"/>
  <c r="CR256" i="4"/>
  <c r="CS256" i="4"/>
  <c r="CT256" i="4"/>
  <c r="CU256" i="4"/>
  <c r="CR257" i="4"/>
  <c r="CS257" i="4"/>
  <c r="CT257" i="4"/>
  <c r="CU257" i="4"/>
  <c r="CR258" i="4"/>
  <c r="CS258" i="4"/>
  <c r="CT258" i="4"/>
  <c r="CU258" i="4"/>
  <c r="CR259" i="4"/>
  <c r="CS259" i="4"/>
  <c r="CT259" i="4"/>
  <c r="CU259" i="4"/>
  <c r="CR260" i="4"/>
  <c r="CS260" i="4"/>
  <c r="CT260" i="4"/>
  <c r="CU260" i="4"/>
  <c r="CR261" i="4"/>
  <c r="CS261" i="4"/>
  <c r="CT261" i="4"/>
  <c r="CU261" i="4"/>
  <c r="CR262" i="4"/>
  <c r="CS262" i="4"/>
  <c r="CT262" i="4"/>
  <c r="CU262" i="4"/>
  <c r="CR263" i="4"/>
  <c r="CS263" i="4"/>
  <c r="CT263" i="4"/>
  <c r="CU263" i="4"/>
  <c r="CR264" i="4"/>
  <c r="CS264" i="4"/>
  <c r="CT264" i="4"/>
  <c r="CU264" i="4"/>
  <c r="CR265" i="4"/>
  <c r="CS265" i="4"/>
  <c r="CT265" i="4"/>
  <c r="CU265" i="4"/>
  <c r="CR266" i="4"/>
  <c r="CS266" i="4"/>
  <c r="CT266" i="4"/>
  <c r="CU266" i="4"/>
  <c r="CR267" i="4"/>
  <c r="CS267" i="4"/>
  <c r="CT267" i="4"/>
  <c r="CU267" i="4"/>
  <c r="CR268" i="4"/>
  <c r="CS268" i="4"/>
  <c r="CT268" i="4"/>
  <c r="CU268" i="4"/>
  <c r="CR269" i="4"/>
  <c r="CS269" i="4"/>
  <c r="CT269" i="4"/>
  <c r="CU269" i="4"/>
  <c r="CR270" i="4"/>
  <c r="CS270" i="4"/>
  <c r="CT270" i="4"/>
  <c r="CU270" i="4"/>
  <c r="CR271" i="4"/>
  <c r="CS271" i="4"/>
  <c r="CT271" i="4"/>
  <c r="CU271" i="4"/>
  <c r="CR272" i="4"/>
  <c r="CS272" i="4"/>
  <c r="CT272" i="4"/>
  <c r="CU272" i="4"/>
  <c r="CR273" i="4"/>
  <c r="CS273" i="4"/>
  <c r="CT273" i="4"/>
  <c r="CU273" i="4"/>
  <c r="CR274" i="4"/>
  <c r="CS274" i="4"/>
  <c r="CT274" i="4"/>
  <c r="CU274" i="4"/>
  <c r="CR275" i="4"/>
  <c r="CS275" i="4"/>
  <c r="CT275" i="4"/>
  <c r="CU275" i="4"/>
  <c r="CR276" i="4"/>
  <c r="CS276" i="4"/>
  <c r="CT276" i="4"/>
  <c r="CU276" i="4"/>
  <c r="CR277" i="4"/>
  <c r="CS277" i="4"/>
  <c r="CT277" i="4"/>
  <c r="CU277" i="4"/>
  <c r="CR278" i="4"/>
  <c r="CS278" i="4"/>
  <c r="CT278" i="4"/>
  <c r="CU278" i="4"/>
  <c r="CR279" i="4"/>
  <c r="CS279" i="4"/>
  <c r="CT279" i="4"/>
  <c r="CU279" i="4"/>
  <c r="CR280" i="4"/>
  <c r="CS280" i="4"/>
  <c r="CT280" i="4"/>
  <c r="CU280" i="4"/>
  <c r="CR281" i="4"/>
  <c r="CS281" i="4"/>
  <c r="CT281" i="4"/>
  <c r="CU281" i="4"/>
  <c r="CR282" i="4"/>
  <c r="CS282" i="4"/>
  <c r="CT282" i="4"/>
  <c r="CU282" i="4"/>
  <c r="CR283" i="4"/>
  <c r="CS283" i="4"/>
  <c r="CT283" i="4"/>
  <c r="CU283" i="4"/>
  <c r="CR284" i="4"/>
  <c r="CS284" i="4"/>
  <c r="CT284" i="4"/>
  <c r="CU284" i="4"/>
  <c r="CR285" i="4"/>
  <c r="CS285" i="4"/>
  <c r="CT285" i="4"/>
  <c r="CU285" i="4"/>
  <c r="CR286" i="4"/>
  <c r="CS286" i="4"/>
  <c r="CT286" i="4"/>
  <c r="CU286" i="4"/>
  <c r="CR287" i="4"/>
  <c r="CS287" i="4"/>
  <c r="CT287" i="4"/>
  <c r="CU287" i="4"/>
  <c r="CR288" i="4"/>
  <c r="CS288" i="4"/>
  <c r="CT288" i="4"/>
  <c r="CU288" i="4"/>
  <c r="CR289" i="4"/>
  <c r="CS289" i="4"/>
  <c r="CT289" i="4"/>
  <c r="CU289" i="4"/>
  <c r="CR290" i="4"/>
  <c r="CS290" i="4"/>
  <c r="CT290" i="4"/>
  <c r="CU290" i="4"/>
  <c r="CR291" i="4"/>
  <c r="CS291" i="4"/>
  <c r="CT291" i="4"/>
  <c r="CU291" i="4"/>
  <c r="CR292" i="4"/>
  <c r="CS292" i="4"/>
  <c r="CT292" i="4"/>
  <c r="CU292" i="4"/>
  <c r="CR293" i="4"/>
  <c r="CS293" i="4"/>
  <c r="CT293" i="4"/>
  <c r="CU293" i="4"/>
  <c r="CR294" i="4"/>
  <c r="CS294" i="4"/>
  <c r="CT294" i="4"/>
  <c r="CU294" i="4"/>
  <c r="CR295" i="4"/>
  <c r="CS295" i="4"/>
  <c r="CT295" i="4"/>
  <c r="CU295" i="4"/>
  <c r="CR296" i="4"/>
  <c r="CS296" i="4"/>
  <c r="CT296" i="4"/>
  <c r="CU296" i="4"/>
  <c r="CR297" i="4"/>
  <c r="CS297" i="4"/>
  <c r="CT297" i="4"/>
  <c r="CU297" i="4"/>
  <c r="CR298" i="4"/>
  <c r="CS298" i="4"/>
  <c r="CT298" i="4"/>
  <c r="CU298" i="4"/>
  <c r="CR299" i="4"/>
  <c r="CS299" i="4"/>
  <c r="CT299" i="4"/>
  <c r="CU299" i="4"/>
  <c r="CR300" i="4"/>
  <c r="CS300" i="4"/>
  <c r="CT300" i="4"/>
  <c r="CU300" i="4"/>
  <c r="CR301" i="4"/>
  <c r="CS301" i="4"/>
  <c r="CT301" i="4"/>
  <c r="CU301" i="4"/>
  <c r="CR302" i="4"/>
  <c r="CS302" i="4"/>
  <c r="CT302" i="4"/>
  <c r="CU302" i="4"/>
  <c r="CR303" i="4"/>
  <c r="CS303" i="4"/>
  <c r="CT303" i="4"/>
  <c r="CU303" i="4"/>
  <c r="CR304" i="4"/>
  <c r="CS304" i="4"/>
  <c r="CT304" i="4"/>
  <c r="CU304" i="4"/>
  <c r="CR305" i="4"/>
  <c r="CS305" i="4"/>
  <c r="CT305" i="4"/>
  <c r="CU305" i="4"/>
  <c r="CR306" i="4"/>
  <c r="CS306" i="4"/>
  <c r="CT306" i="4"/>
  <c r="CU306" i="4"/>
  <c r="CR307" i="4"/>
  <c r="CS307" i="4"/>
  <c r="CT307" i="4"/>
  <c r="CU307" i="4"/>
  <c r="CR308" i="4"/>
  <c r="CS308" i="4"/>
  <c r="CT308" i="4"/>
  <c r="CU308" i="4"/>
  <c r="CR309" i="4"/>
  <c r="CS309" i="4"/>
  <c r="CT309" i="4"/>
  <c r="CU309" i="4"/>
  <c r="CR310" i="4"/>
  <c r="CS310" i="4"/>
  <c r="CT310" i="4"/>
  <c r="CU310" i="4"/>
  <c r="CR311" i="4"/>
  <c r="CS311" i="4"/>
  <c r="CT311" i="4"/>
  <c r="CU311" i="4"/>
  <c r="CR312" i="4"/>
  <c r="CS312" i="4"/>
  <c r="CT312" i="4"/>
  <c r="CU312" i="4"/>
  <c r="CR313" i="4"/>
  <c r="CS313" i="4"/>
  <c r="CT313" i="4"/>
  <c r="CU313" i="4"/>
  <c r="CR314" i="4"/>
  <c r="CS314" i="4"/>
  <c r="CT314" i="4"/>
  <c r="CU314" i="4"/>
  <c r="CR315" i="4"/>
  <c r="CS315" i="4"/>
  <c r="CT315" i="4"/>
  <c r="CU315" i="4"/>
  <c r="CR316" i="4"/>
  <c r="CS316" i="4"/>
  <c r="CT316" i="4"/>
  <c r="CU316" i="4"/>
  <c r="CR317" i="4"/>
  <c r="CS317" i="4"/>
  <c r="CT317" i="4"/>
  <c r="CU317" i="4"/>
  <c r="CR318" i="4"/>
  <c r="CS318" i="4"/>
  <c r="CT318" i="4"/>
  <c r="CU318" i="4"/>
  <c r="CR319" i="4"/>
  <c r="CS319" i="4"/>
  <c r="CT319" i="4"/>
  <c r="CU319" i="4"/>
  <c r="CR320" i="4"/>
  <c r="CS320" i="4"/>
  <c r="CT320" i="4"/>
  <c r="CU320" i="4"/>
  <c r="CR321" i="4"/>
  <c r="CS321" i="4"/>
  <c r="CT321" i="4"/>
  <c r="CU321" i="4"/>
  <c r="CR322" i="4"/>
  <c r="CS322" i="4"/>
  <c r="CT322" i="4"/>
  <c r="CU322" i="4"/>
  <c r="CR323" i="4"/>
  <c r="CS323" i="4"/>
  <c r="CT323" i="4"/>
  <c r="CU323" i="4"/>
  <c r="CR324" i="4"/>
  <c r="CS324" i="4"/>
  <c r="CT324" i="4"/>
  <c r="CU324" i="4"/>
  <c r="CR325" i="4"/>
  <c r="CS325" i="4"/>
  <c r="CT325" i="4"/>
  <c r="CU325" i="4"/>
  <c r="CR326" i="4"/>
  <c r="CS326" i="4"/>
  <c r="CT326" i="4"/>
  <c r="CU326" i="4"/>
  <c r="CR327" i="4"/>
  <c r="CS327" i="4"/>
  <c r="CT327" i="4"/>
  <c r="CU327" i="4"/>
  <c r="CR328" i="4"/>
  <c r="CS328" i="4"/>
  <c r="CT328" i="4"/>
  <c r="CU328" i="4"/>
  <c r="CR329" i="4"/>
  <c r="CS329" i="4"/>
  <c r="CT329" i="4"/>
  <c r="CU329" i="4"/>
  <c r="CR330" i="4"/>
  <c r="CS330" i="4"/>
  <c r="CT330" i="4"/>
  <c r="CU330" i="4"/>
  <c r="CR331" i="4"/>
  <c r="CS331" i="4"/>
  <c r="CT331" i="4"/>
  <c r="CU331" i="4"/>
  <c r="CR332" i="4"/>
  <c r="CS332" i="4"/>
  <c r="CT332" i="4"/>
  <c r="CU332" i="4"/>
  <c r="CR333" i="4"/>
  <c r="CS333" i="4"/>
  <c r="CT333" i="4"/>
  <c r="CU333" i="4"/>
  <c r="CR334" i="4"/>
  <c r="CS334" i="4"/>
  <c r="CT334" i="4"/>
  <c r="CU334" i="4"/>
  <c r="CR335" i="4"/>
  <c r="CS335" i="4"/>
  <c r="CT335" i="4"/>
  <c r="CU335" i="4"/>
  <c r="CR336" i="4"/>
  <c r="CS336" i="4"/>
  <c r="CT336" i="4"/>
  <c r="CU336" i="4"/>
  <c r="CR337" i="4"/>
  <c r="CS337" i="4"/>
  <c r="CT337" i="4"/>
  <c r="CU337" i="4"/>
  <c r="CR338" i="4"/>
  <c r="CS338" i="4"/>
  <c r="CT338" i="4"/>
  <c r="CU338" i="4"/>
  <c r="CR339" i="4"/>
  <c r="CS339" i="4"/>
  <c r="CT339" i="4"/>
  <c r="CU339" i="4"/>
  <c r="CR340" i="4"/>
  <c r="CS340" i="4"/>
  <c r="CT340" i="4"/>
  <c r="CU340" i="4"/>
  <c r="CR341" i="4"/>
  <c r="CS341" i="4"/>
  <c r="CT341" i="4"/>
  <c r="CU341" i="4"/>
  <c r="CR342" i="4"/>
  <c r="CS342" i="4"/>
  <c r="CT342" i="4"/>
  <c r="CU342" i="4"/>
  <c r="CR343" i="4"/>
  <c r="CS343" i="4"/>
  <c r="CT343" i="4"/>
  <c r="CU343" i="4"/>
  <c r="CR344" i="4"/>
  <c r="CS344" i="4"/>
  <c r="CT344" i="4"/>
  <c r="CU344" i="4"/>
  <c r="CR345" i="4"/>
  <c r="CS345" i="4"/>
  <c r="CT345" i="4"/>
  <c r="CU345" i="4"/>
  <c r="CR346" i="4"/>
  <c r="CS346" i="4"/>
  <c r="CT346" i="4"/>
  <c r="CU346" i="4"/>
  <c r="CR347" i="4"/>
  <c r="CS347" i="4"/>
  <c r="CT347" i="4"/>
  <c r="CU347" i="4"/>
  <c r="CR348" i="4"/>
  <c r="CS348" i="4"/>
  <c r="CT348" i="4"/>
  <c r="CU348" i="4"/>
  <c r="CR349" i="4"/>
  <c r="CS349" i="4"/>
  <c r="CT349" i="4"/>
  <c r="CU349" i="4"/>
  <c r="CR350" i="4"/>
  <c r="CS350" i="4"/>
  <c r="CT350" i="4"/>
  <c r="CU350" i="4"/>
  <c r="CR351" i="4"/>
  <c r="CS351" i="4"/>
  <c r="CT351" i="4"/>
  <c r="CU351" i="4"/>
  <c r="CR352" i="4"/>
  <c r="CS352" i="4"/>
  <c r="CT352" i="4"/>
  <c r="CU352" i="4"/>
  <c r="CR353" i="4"/>
  <c r="CS353" i="4"/>
  <c r="CT353" i="4"/>
  <c r="CU353" i="4"/>
  <c r="CR354" i="4"/>
  <c r="CS354" i="4"/>
  <c r="CT354" i="4"/>
  <c r="CU354" i="4"/>
  <c r="CR355" i="4"/>
  <c r="CS355" i="4"/>
  <c r="CT355" i="4"/>
  <c r="CU355" i="4"/>
  <c r="CR356" i="4"/>
  <c r="CS356" i="4"/>
  <c r="CT356" i="4"/>
  <c r="CU356" i="4"/>
  <c r="CR357" i="4"/>
  <c r="CS357" i="4"/>
  <c r="CT357" i="4"/>
  <c r="CU357" i="4"/>
  <c r="CR358" i="4"/>
  <c r="CS358" i="4"/>
  <c r="CT358" i="4"/>
  <c r="CU358" i="4"/>
  <c r="CR359" i="4"/>
  <c r="CS359" i="4"/>
  <c r="CT359" i="4"/>
  <c r="CU359" i="4"/>
  <c r="CR360" i="4"/>
  <c r="CS360" i="4"/>
  <c r="CT360" i="4"/>
  <c r="CU360" i="4"/>
  <c r="CR361" i="4"/>
  <c r="CS361" i="4"/>
  <c r="CT361" i="4"/>
  <c r="CU361" i="4"/>
  <c r="CR362" i="4"/>
  <c r="CS362" i="4"/>
  <c r="CT362" i="4"/>
  <c r="CU362" i="4"/>
  <c r="CR363" i="4"/>
  <c r="CS363" i="4"/>
  <c r="CT363" i="4"/>
  <c r="CU363" i="4"/>
  <c r="CR364" i="4"/>
  <c r="CS364" i="4"/>
  <c r="CT364" i="4"/>
  <c r="CU364" i="4"/>
  <c r="CR365" i="4"/>
  <c r="CS365" i="4"/>
  <c r="CT365" i="4"/>
  <c r="CU365" i="4"/>
  <c r="CR366" i="4"/>
  <c r="CS366" i="4"/>
  <c r="CT366" i="4"/>
  <c r="CU366" i="4"/>
  <c r="CR367" i="4"/>
  <c r="CS367" i="4"/>
  <c r="CT367" i="4"/>
  <c r="CU367" i="4"/>
  <c r="CR368" i="4"/>
  <c r="CS368" i="4"/>
  <c r="CT368" i="4"/>
  <c r="CU368" i="4"/>
  <c r="CR369" i="4"/>
  <c r="CS369" i="4"/>
  <c r="CT369" i="4"/>
  <c r="CU369" i="4"/>
  <c r="CR370" i="4"/>
  <c r="CS370" i="4"/>
  <c r="CT370" i="4"/>
  <c r="CU370" i="4"/>
  <c r="CR371" i="4"/>
  <c r="CS371" i="4"/>
  <c r="CT371" i="4"/>
  <c r="CU371" i="4"/>
  <c r="CR372" i="4"/>
  <c r="CS372" i="4"/>
  <c r="CT372" i="4"/>
  <c r="CU372" i="4"/>
  <c r="CR373" i="4"/>
  <c r="CS373" i="4"/>
  <c r="CT373" i="4"/>
  <c r="CU373" i="4"/>
  <c r="CR374" i="4"/>
  <c r="CS374" i="4"/>
  <c r="CT374" i="4"/>
  <c r="CU374" i="4"/>
  <c r="CR375" i="4"/>
  <c r="CS375" i="4"/>
  <c r="CT375" i="4"/>
  <c r="CU375" i="4"/>
  <c r="CR376" i="4"/>
  <c r="CS376" i="4"/>
  <c r="CT376" i="4"/>
  <c r="CU376" i="4"/>
  <c r="CR377" i="4"/>
  <c r="CS377" i="4"/>
  <c r="CT377" i="4"/>
  <c r="CU377" i="4"/>
  <c r="CR378" i="4"/>
  <c r="CS378" i="4"/>
  <c r="CT378" i="4"/>
  <c r="CU378" i="4"/>
  <c r="CR379" i="4"/>
  <c r="CS379" i="4"/>
  <c r="CT379" i="4"/>
  <c r="CU379" i="4"/>
  <c r="CR380" i="4"/>
  <c r="CS380" i="4"/>
  <c r="CT380" i="4"/>
  <c r="CU380" i="4"/>
  <c r="CR381" i="4"/>
  <c r="CS381" i="4"/>
  <c r="CT381" i="4"/>
  <c r="CU381" i="4"/>
  <c r="CR382" i="4"/>
  <c r="CS382" i="4"/>
  <c r="CT382" i="4"/>
  <c r="CU382" i="4"/>
  <c r="CR383" i="4"/>
  <c r="CS383" i="4"/>
  <c r="CT383" i="4"/>
  <c r="CU383" i="4"/>
  <c r="CR384" i="4"/>
  <c r="CS384" i="4"/>
  <c r="CT384" i="4"/>
  <c r="CU384" i="4"/>
  <c r="CR385" i="4"/>
  <c r="CS385" i="4"/>
  <c r="CT385" i="4"/>
  <c r="CU385" i="4"/>
  <c r="CR386" i="4"/>
  <c r="CS386" i="4"/>
  <c r="CT386" i="4"/>
  <c r="CU386" i="4"/>
  <c r="CR387" i="4"/>
  <c r="CS387" i="4"/>
  <c r="CT387" i="4"/>
  <c r="CU387" i="4"/>
  <c r="CR388" i="4"/>
  <c r="CS388" i="4"/>
  <c r="CT388" i="4"/>
  <c r="CU388" i="4"/>
  <c r="CR389" i="4"/>
  <c r="CS389" i="4"/>
  <c r="CT389" i="4"/>
  <c r="CU389" i="4"/>
  <c r="CR390" i="4"/>
  <c r="CS390" i="4"/>
  <c r="CT390" i="4"/>
  <c r="CU390" i="4"/>
  <c r="CR391" i="4"/>
  <c r="CS391" i="4"/>
  <c r="CT391" i="4"/>
  <c r="CU391" i="4"/>
  <c r="CR392" i="4"/>
  <c r="CS392" i="4"/>
  <c r="CT392" i="4"/>
  <c r="CU392" i="4"/>
  <c r="CR393" i="4"/>
  <c r="CS393" i="4"/>
  <c r="CT393" i="4"/>
  <c r="CU393" i="4"/>
  <c r="CR394" i="4"/>
  <c r="CS394" i="4"/>
  <c r="CT394" i="4"/>
  <c r="CU394" i="4"/>
  <c r="CR395" i="4"/>
  <c r="CS395" i="4"/>
  <c r="CT395" i="4"/>
  <c r="CU395" i="4"/>
  <c r="CR396" i="4"/>
  <c r="CS396" i="4"/>
  <c r="CT396" i="4"/>
  <c r="CU396" i="4"/>
  <c r="CR397" i="4"/>
  <c r="CS397" i="4"/>
  <c r="CT397" i="4"/>
  <c r="CU397" i="4"/>
  <c r="CR398" i="4"/>
  <c r="CS398" i="4"/>
  <c r="CT398" i="4"/>
  <c r="CU398" i="4"/>
  <c r="CR399" i="4"/>
  <c r="CS399" i="4"/>
  <c r="CT399" i="4"/>
  <c r="CU399" i="4"/>
  <c r="CR400" i="4"/>
  <c r="CS400" i="4"/>
  <c r="CT400" i="4"/>
  <c r="CU400" i="4"/>
  <c r="CR401" i="4"/>
  <c r="CS401" i="4"/>
  <c r="CT401" i="4"/>
  <c r="CU401" i="4"/>
  <c r="CR402" i="4"/>
  <c r="CS402" i="4"/>
  <c r="CT402" i="4"/>
  <c r="CU402" i="4"/>
  <c r="CR403" i="4"/>
  <c r="CS403" i="4"/>
  <c r="CT403" i="4"/>
  <c r="CU403" i="4"/>
  <c r="CR404" i="4"/>
  <c r="CS404" i="4"/>
  <c r="CT404" i="4"/>
  <c r="CU404" i="4"/>
  <c r="CR405" i="4"/>
  <c r="CS405" i="4"/>
  <c r="CT405" i="4"/>
  <c r="CU405" i="4"/>
  <c r="CR406" i="4"/>
  <c r="CS406" i="4"/>
  <c r="CT406" i="4"/>
  <c r="CU406" i="4"/>
  <c r="CU6" i="4"/>
  <c r="CT6" i="4"/>
  <c r="CS6" i="4"/>
  <c r="CR6" i="4"/>
  <c r="CN6" i="4"/>
  <c r="CK7" i="4"/>
  <c r="CL7" i="4"/>
  <c r="CM7" i="4"/>
  <c r="CN7" i="4"/>
  <c r="CK8" i="4"/>
  <c r="CL8" i="4"/>
  <c r="CM8" i="4"/>
  <c r="CN8" i="4"/>
  <c r="CK9" i="4"/>
  <c r="CL9" i="4"/>
  <c r="CM9" i="4"/>
  <c r="CN9" i="4"/>
  <c r="CK10" i="4"/>
  <c r="CL10" i="4"/>
  <c r="CM10" i="4"/>
  <c r="CN10" i="4"/>
  <c r="CK11" i="4"/>
  <c r="CL11" i="4"/>
  <c r="CM11" i="4"/>
  <c r="CN11" i="4"/>
  <c r="CK12" i="4"/>
  <c r="CL12" i="4"/>
  <c r="CM12" i="4"/>
  <c r="CN12" i="4"/>
  <c r="CK13" i="4"/>
  <c r="CL13" i="4"/>
  <c r="CM13" i="4"/>
  <c r="CN13" i="4"/>
  <c r="CK14" i="4"/>
  <c r="CL14" i="4"/>
  <c r="CM14" i="4"/>
  <c r="CN14" i="4"/>
  <c r="CK15" i="4"/>
  <c r="CL15" i="4"/>
  <c r="CM15" i="4"/>
  <c r="CN15" i="4"/>
  <c r="CK16" i="4"/>
  <c r="CL16" i="4"/>
  <c r="CM16" i="4"/>
  <c r="CN16" i="4"/>
  <c r="CK17" i="4"/>
  <c r="CL17" i="4"/>
  <c r="CM17" i="4"/>
  <c r="CN17" i="4"/>
  <c r="CK18" i="4"/>
  <c r="CL18" i="4"/>
  <c r="CM18" i="4"/>
  <c r="CN18" i="4"/>
  <c r="CK19" i="4"/>
  <c r="CL19" i="4"/>
  <c r="CM19" i="4"/>
  <c r="CN19" i="4"/>
  <c r="CK20" i="4"/>
  <c r="CL20" i="4"/>
  <c r="CM20" i="4"/>
  <c r="CN20" i="4"/>
  <c r="CK21" i="4"/>
  <c r="CL21" i="4"/>
  <c r="CM21" i="4"/>
  <c r="CN21" i="4"/>
  <c r="CK22" i="4"/>
  <c r="CL22" i="4"/>
  <c r="CM22" i="4"/>
  <c r="CN22" i="4"/>
  <c r="CK23" i="4"/>
  <c r="CL23" i="4"/>
  <c r="CM23" i="4"/>
  <c r="CN23" i="4"/>
  <c r="CK24" i="4"/>
  <c r="CL24" i="4"/>
  <c r="CM24" i="4"/>
  <c r="CN24" i="4"/>
  <c r="CK25" i="4"/>
  <c r="CL25" i="4"/>
  <c r="CM25" i="4"/>
  <c r="CN25" i="4"/>
  <c r="CK26" i="4"/>
  <c r="CL26" i="4"/>
  <c r="CM26" i="4"/>
  <c r="CN26" i="4"/>
  <c r="CK27" i="4"/>
  <c r="CL27" i="4"/>
  <c r="CM27" i="4"/>
  <c r="CN27" i="4"/>
  <c r="CK28" i="4"/>
  <c r="CL28" i="4"/>
  <c r="CM28" i="4"/>
  <c r="CN28" i="4"/>
  <c r="CK29" i="4"/>
  <c r="CL29" i="4"/>
  <c r="CM29" i="4"/>
  <c r="CN29" i="4"/>
  <c r="CK30" i="4"/>
  <c r="CL30" i="4"/>
  <c r="CM30" i="4"/>
  <c r="CN30" i="4"/>
  <c r="CK31" i="4"/>
  <c r="CL31" i="4"/>
  <c r="CM31" i="4"/>
  <c r="CN31" i="4"/>
  <c r="CK32" i="4"/>
  <c r="CL32" i="4"/>
  <c r="CM32" i="4"/>
  <c r="CN32" i="4"/>
  <c r="CK33" i="4"/>
  <c r="CL33" i="4"/>
  <c r="CM33" i="4"/>
  <c r="CN33" i="4"/>
  <c r="CK34" i="4"/>
  <c r="CL34" i="4"/>
  <c r="CM34" i="4"/>
  <c r="CN34" i="4"/>
  <c r="CK35" i="4"/>
  <c r="CL35" i="4"/>
  <c r="CM35" i="4"/>
  <c r="CN35" i="4"/>
  <c r="CK36" i="4"/>
  <c r="CL36" i="4"/>
  <c r="CM36" i="4"/>
  <c r="CN36" i="4"/>
  <c r="CK37" i="4"/>
  <c r="CL37" i="4"/>
  <c r="CM37" i="4"/>
  <c r="CN37" i="4"/>
  <c r="CK38" i="4"/>
  <c r="CL38" i="4"/>
  <c r="CM38" i="4"/>
  <c r="CN38" i="4"/>
  <c r="CK39" i="4"/>
  <c r="CL39" i="4"/>
  <c r="CM39" i="4"/>
  <c r="CN39" i="4"/>
  <c r="CK40" i="4"/>
  <c r="CL40" i="4"/>
  <c r="CM40" i="4"/>
  <c r="CN40" i="4"/>
  <c r="CK41" i="4"/>
  <c r="CL41" i="4"/>
  <c r="CM41" i="4"/>
  <c r="CN41" i="4"/>
  <c r="CK42" i="4"/>
  <c r="CL42" i="4"/>
  <c r="CM42" i="4"/>
  <c r="CN42" i="4"/>
  <c r="CK43" i="4"/>
  <c r="CL43" i="4"/>
  <c r="CM43" i="4"/>
  <c r="CN43" i="4"/>
  <c r="CK44" i="4"/>
  <c r="CL44" i="4"/>
  <c r="CM44" i="4"/>
  <c r="CN44" i="4"/>
  <c r="CK45" i="4"/>
  <c r="CL45" i="4"/>
  <c r="CM45" i="4"/>
  <c r="CN45" i="4"/>
  <c r="CK46" i="4"/>
  <c r="CL46" i="4"/>
  <c r="CM46" i="4"/>
  <c r="CN46" i="4"/>
  <c r="CK47" i="4"/>
  <c r="CL47" i="4"/>
  <c r="CM47" i="4"/>
  <c r="CN47" i="4"/>
  <c r="CK48" i="4"/>
  <c r="CL48" i="4"/>
  <c r="CM48" i="4"/>
  <c r="CN48" i="4"/>
  <c r="CK49" i="4"/>
  <c r="CL49" i="4"/>
  <c r="CM49" i="4"/>
  <c r="CN49" i="4"/>
  <c r="CK50" i="4"/>
  <c r="CL50" i="4"/>
  <c r="CM50" i="4"/>
  <c r="CN50" i="4"/>
  <c r="CK51" i="4"/>
  <c r="CL51" i="4"/>
  <c r="CM51" i="4"/>
  <c r="CN51" i="4"/>
  <c r="CK52" i="4"/>
  <c r="CL52" i="4"/>
  <c r="CM52" i="4"/>
  <c r="CN52" i="4"/>
  <c r="CK53" i="4"/>
  <c r="CL53" i="4"/>
  <c r="CM53" i="4"/>
  <c r="CN53" i="4"/>
  <c r="CK54" i="4"/>
  <c r="CL54" i="4"/>
  <c r="CM54" i="4"/>
  <c r="CN54" i="4"/>
  <c r="CK55" i="4"/>
  <c r="CL55" i="4"/>
  <c r="CM55" i="4"/>
  <c r="CN55" i="4"/>
  <c r="CK56" i="4"/>
  <c r="CL56" i="4"/>
  <c r="CM56" i="4"/>
  <c r="CN56" i="4"/>
  <c r="CK57" i="4"/>
  <c r="CL57" i="4"/>
  <c r="CM57" i="4"/>
  <c r="CN57" i="4"/>
  <c r="CK58" i="4"/>
  <c r="CL58" i="4"/>
  <c r="CM58" i="4"/>
  <c r="CN58" i="4"/>
  <c r="CK59" i="4"/>
  <c r="CL59" i="4"/>
  <c r="CM59" i="4"/>
  <c r="CN59" i="4"/>
  <c r="CK60" i="4"/>
  <c r="CL60" i="4"/>
  <c r="CM60" i="4"/>
  <c r="CN60" i="4"/>
  <c r="CK61" i="4"/>
  <c r="CL61" i="4"/>
  <c r="CM61" i="4"/>
  <c r="CN61" i="4"/>
  <c r="CK62" i="4"/>
  <c r="CL62" i="4"/>
  <c r="CM62" i="4"/>
  <c r="CN62" i="4"/>
  <c r="CK63" i="4"/>
  <c r="CL63" i="4"/>
  <c r="CM63" i="4"/>
  <c r="CN63" i="4"/>
  <c r="CK64" i="4"/>
  <c r="CL64" i="4"/>
  <c r="CM64" i="4"/>
  <c r="CN64" i="4"/>
  <c r="CK65" i="4"/>
  <c r="CL65" i="4"/>
  <c r="CM65" i="4"/>
  <c r="CN65" i="4"/>
  <c r="CK66" i="4"/>
  <c r="CL66" i="4"/>
  <c r="CM66" i="4"/>
  <c r="CN66" i="4"/>
  <c r="CK67" i="4"/>
  <c r="CL67" i="4"/>
  <c r="CM67" i="4"/>
  <c r="CN67" i="4"/>
  <c r="CK68" i="4"/>
  <c r="CL68" i="4"/>
  <c r="CM68" i="4"/>
  <c r="CN68" i="4"/>
  <c r="CK69" i="4"/>
  <c r="CL69" i="4"/>
  <c r="CM69" i="4"/>
  <c r="CN69" i="4"/>
  <c r="CK70" i="4"/>
  <c r="CL70" i="4"/>
  <c r="CM70" i="4"/>
  <c r="CN70" i="4"/>
  <c r="CK71" i="4"/>
  <c r="CL71" i="4"/>
  <c r="CM71" i="4"/>
  <c r="CN71" i="4"/>
  <c r="CK72" i="4"/>
  <c r="CL72" i="4"/>
  <c r="CM72" i="4"/>
  <c r="CN72" i="4"/>
  <c r="CK73" i="4"/>
  <c r="CL73" i="4"/>
  <c r="CM73" i="4"/>
  <c r="CN73" i="4"/>
  <c r="CK74" i="4"/>
  <c r="CL74" i="4"/>
  <c r="CM74" i="4"/>
  <c r="CN74" i="4"/>
  <c r="CK75" i="4"/>
  <c r="CL75" i="4"/>
  <c r="CM75" i="4"/>
  <c r="CN75" i="4"/>
  <c r="CK76" i="4"/>
  <c r="CL76" i="4"/>
  <c r="CM76" i="4"/>
  <c r="CN76" i="4"/>
  <c r="CK77" i="4"/>
  <c r="CL77" i="4"/>
  <c r="CM77" i="4"/>
  <c r="CN77" i="4"/>
  <c r="CK78" i="4"/>
  <c r="CL78" i="4"/>
  <c r="CM78" i="4"/>
  <c r="CN78" i="4"/>
  <c r="CK79" i="4"/>
  <c r="CL79" i="4"/>
  <c r="CM79" i="4"/>
  <c r="CN79" i="4"/>
  <c r="CK80" i="4"/>
  <c r="CL80" i="4"/>
  <c r="CM80" i="4"/>
  <c r="CN80" i="4"/>
  <c r="CK81" i="4"/>
  <c r="CL81" i="4"/>
  <c r="CM81" i="4"/>
  <c r="CN81" i="4"/>
  <c r="CK82" i="4"/>
  <c r="CL82" i="4"/>
  <c r="CM82" i="4"/>
  <c r="CN82" i="4"/>
  <c r="CK83" i="4"/>
  <c r="CL83" i="4"/>
  <c r="CM83" i="4"/>
  <c r="CN83" i="4"/>
  <c r="CK84" i="4"/>
  <c r="CL84" i="4"/>
  <c r="CM84" i="4"/>
  <c r="CN84" i="4"/>
  <c r="CK85" i="4"/>
  <c r="CL85" i="4"/>
  <c r="CM85" i="4"/>
  <c r="CN85" i="4"/>
  <c r="CK86" i="4"/>
  <c r="CL86" i="4"/>
  <c r="CM86" i="4"/>
  <c r="CN86" i="4"/>
  <c r="CK87" i="4"/>
  <c r="CL87" i="4"/>
  <c r="CM87" i="4"/>
  <c r="CN87" i="4"/>
  <c r="CK88" i="4"/>
  <c r="CL88" i="4"/>
  <c r="CM88" i="4"/>
  <c r="CN88" i="4"/>
  <c r="CK89" i="4"/>
  <c r="CL89" i="4"/>
  <c r="CM89" i="4"/>
  <c r="CN89" i="4"/>
  <c r="CK90" i="4"/>
  <c r="CL90" i="4"/>
  <c r="CM90" i="4"/>
  <c r="CN90" i="4"/>
  <c r="CK91" i="4"/>
  <c r="CL91" i="4"/>
  <c r="CM91" i="4"/>
  <c r="CN91" i="4"/>
  <c r="CK92" i="4"/>
  <c r="CL92" i="4"/>
  <c r="CM92" i="4"/>
  <c r="CN92" i="4"/>
  <c r="CK93" i="4"/>
  <c r="CL93" i="4"/>
  <c r="CM93" i="4"/>
  <c r="CN93" i="4"/>
  <c r="CK94" i="4"/>
  <c r="CL94" i="4"/>
  <c r="CM94" i="4"/>
  <c r="CN94" i="4"/>
  <c r="CK95" i="4"/>
  <c r="CL95" i="4"/>
  <c r="CM95" i="4"/>
  <c r="CN95" i="4"/>
  <c r="CK96" i="4"/>
  <c r="CL96" i="4"/>
  <c r="CM96" i="4"/>
  <c r="CN96" i="4"/>
  <c r="CK97" i="4"/>
  <c r="CL97" i="4"/>
  <c r="CM97" i="4"/>
  <c r="CN97" i="4"/>
  <c r="CK98" i="4"/>
  <c r="CL98" i="4"/>
  <c r="CM98" i="4"/>
  <c r="CN98" i="4"/>
  <c r="CK99" i="4"/>
  <c r="CL99" i="4"/>
  <c r="CM99" i="4"/>
  <c r="CN99" i="4"/>
  <c r="CK100" i="4"/>
  <c r="CL100" i="4"/>
  <c r="CM100" i="4"/>
  <c r="CN100" i="4"/>
  <c r="CK101" i="4"/>
  <c r="CL101" i="4"/>
  <c r="CM101" i="4"/>
  <c r="CN101" i="4"/>
  <c r="CK102" i="4"/>
  <c r="CL102" i="4"/>
  <c r="CM102" i="4"/>
  <c r="CN102" i="4"/>
  <c r="CK103" i="4"/>
  <c r="CL103" i="4"/>
  <c r="CM103" i="4"/>
  <c r="CN103" i="4"/>
  <c r="CK104" i="4"/>
  <c r="CL104" i="4"/>
  <c r="CM104" i="4"/>
  <c r="CN104" i="4"/>
  <c r="CK105" i="4"/>
  <c r="CL105" i="4"/>
  <c r="CM105" i="4"/>
  <c r="CN105" i="4"/>
  <c r="CK106" i="4"/>
  <c r="CL106" i="4"/>
  <c r="CM106" i="4"/>
  <c r="CN106" i="4"/>
  <c r="CK107" i="4"/>
  <c r="CL107" i="4"/>
  <c r="CM107" i="4"/>
  <c r="CN107" i="4"/>
  <c r="CK108" i="4"/>
  <c r="CL108" i="4"/>
  <c r="CM108" i="4"/>
  <c r="CN108" i="4"/>
  <c r="CK109" i="4"/>
  <c r="CL109" i="4"/>
  <c r="CM109" i="4"/>
  <c r="CN109" i="4"/>
  <c r="CK110" i="4"/>
  <c r="CL110" i="4"/>
  <c r="CM110" i="4"/>
  <c r="CN110" i="4"/>
  <c r="CK111" i="4"/>
  <c r="CL111" i="4"/>
  <c r="CM111" i="4"/>
  <c r="CN111" i="4"/>
  <c r="CK112" i="4"/>
  <c r="CL112" i="4"/>
  <c r="CM112" i="4"/>
  <c r="CN112" i="4"/>
  <c r="CK113" i="4"/>
  <c r="CL113" i="4"/>
  <c r="CM113" i="4"/>
  <c r="CN113" i="4"/>
  <c r="CK114" i="4"/>
  <c r="CL114" i="4"/>
  <c r="CM114" i="4"/>
  <c r="CN114" i="4"/>
  <c r="CK115" i="4"/>
  <c r="CL115" i="4"/>
  <c r="CM115" i="4"/>
  <c r="CN115" i="4"/>
  <c r="CK116" i="4"/>
  <c r="CL116" i="4"/>
  <c r="CM116" i="4"/>
  <c r="CN116" i="4"/>
  <c r="CK117" i="4"/>
  <c r="CL117" i="4"/>
  <c r="CM117" i="4"/>
  <c r="CN117" i="4"/>
  <c r="CK118" i="4"/>
  <c r="CL118" i="4"/>
  <c r="CM118" i="4"/>
  <c r="CN118" i="4"/>
  <c r="CK119" i="4"/>
  <c r="CL119" i="4"/>
  <c r="CM119" i="4"/>
  <c r="CN119" i="4"/>
  <c r="CK120" i="4"/>
  <c r="CL120" i="4"/>
  <c r="CM120" i="4"/>
  <c r="CN120" i="4"/>
  <c r="CK121" i="4"/>
  <c r="CL121" i="4"/>
  <c r="CM121" i="4"/>
  <c r="CN121" i="4"/>
  <c r="CK122" i="4"/>
  <c r="CL122" i="4"/>
  <c r="CM122" i="4"/>
  <c r="CN122" i="4"/>
  <c r="CK123" i="4"/>
  <c r="CL123" i="4"/>
  <c r="CM123" i="4"/>
  <c r="CN123" i="4"/>
  <c r="CK124" i="4"/>
  <c r="CL124" i="4"/>
  <c r="CM124" i="4"/>
  <c r="CN124" i="4"/>
  <c r="CK125" i="4"/>
  <c r="CL125" i="4"/>
  <c r="CM125" i="4"/>
  <c r="CN125" i="4"/>
  <c r="CK126" i="4"/>
  <c r="CL126" i="4"/>
  <c r="CM126" i="4"/>
  <c r="CN126" i="4"/>
  <c r="CK127" i="4"/>
  <c r="CL127" i="4"/>
  <c r="CM127" i="4"/>
  <c r="CN127" i="4"/>
  <c r="CK128" i="4"/>
  <c r="CL128" i="4"/>
  <c r="CM128" i="4"/>
  <c r="CN128" i="4"/>
  <c r="CK129" i="4"/>
  <c r="CL129" i="4"/>
  <c r="CM129" i="4"/>
  <c r="CN129" i="4"/>
  <c r="CK130" i="4"/>
  <c r="CL130" i="4"/>
  <c r="CM130" i="4"/>
  <c r="CN130" i="4"/>
  <c r="CK131" i="4"/>
  <c r="CL131" i="4"/>
  <c r="CM131" i="4"/>
  <c r="CN131" i="4"/>
  <c r="CK132" i="4"/>
  <c r="CL132" i="4"/>
  <c r="CM132" i="4"/>
  <c r="CN132" i="4"/>
  <c r="CK133" i="4"/>
  <c r="CL133" i="4"/>
  <c r="CM133" i="4"/>
  <c r="CN133" i="4"/>
  <c r="CK134" i="4"/>
  <c r="CL134" i="4"/>
  <c r="CM134" i="4"/>
  <c r="CN134" i="4"/>
  <c r="CK135" i="4"/>
  <c r="CL135" i="4"/>
  <c r="CM135" i="4"/>
  <c r="CN135" i="4"/>
  <c r="CK136" i="4"/>
  <c r="CL136" i="4"/>
  <c r="CM136" i="4"/>
  <c r="CN136" i="4"/>
  <c r="CK137" i="4"/>
  <c r="CL137" i="4"/>
  <c r="CM137" i="4"/>
  <c r="CN137" i="4"/>
  <c r="CK138" i="4"/>
  <c r="CL138" i="4"/>
  <c r="CM138" i="4"/>
  <c r="CN138" i="4"/>
  <c r="CK139" i="4"/>
  <c r="CL139" i="4"/>
  <c r="CM139" i="4"/>
  <c r="CN139" i="4"/>
  <c r="CK140" i="4"/>
  <c r="CL140" i="4"/>
  <c r="CM140" i="4"/>
  <c r="CN140" i="4"/>
  <c r="CK141" i="4"/>
  <c r="CL141" i="4"/>
  <c r="CM141" i="4"/>
  <c r="CN141" i="4"/>
  <c r="CK142" i="4"/>
  <c r="CL142" i="4"/>
  <c r="CM142" i="4"/>
  <c r="CN142" i="4"/>
  <c r="CK143" i="4"/>
  <c r="CL143" i="4"/>
  <c r="CM143" i="4"/>
  <c r="CN143" i="4"/>
  <c r="CK144" i="4"/>
  <c r="CL144" i="4"/>
  <c r="CM144" i="4"/>
  <c r="CN144" i="4"/>
  <c r="CK145" i="4"/>
  <c r="CL145" i="4"/>
  <c r="CM145" i="4"/>
  <c r="CN145" i="4"/>
  <c r="CK146" i="4"/>
  <c r="CL146" i="4"/>
  <c r="CM146" i="4"/>
  <c r="CN146" i="4"/>
  <c r="CK147" i="4"/>
  <c r="CL147" i="4"/>
  <c r="CM147" i="4"/>
  <c r="CN147" i="4"/>
  <c r="CK148" i="4"/>
  <c r="CL148" i="4"/>
  <c r="CM148" i="4"/>
  <c r="CN148" i="4"/>
  <c r="CK149" i="4"/>
  <c r="CL149" i="4"/>
  <c r="CM149" i="4"/>
  <c r="CN149" i="4"/>
  <c r="CK150" i="4"/>
  <c r="CL150" i="4"/>
  <c r="CM150" i="4"/>
  <c r="CN150" i="4"/>
  <c r="CK151" i="4"/>
  <c r="CL151" i="4"/>
  <c r="CM151" i="4"/>
  <c r="CN151" i="4"/>
  <c r="CK152" i="4"/>
  <c r="CL152" i="4"/>
  <c r="CM152" i="4"/>
  <c r="CN152" i="4"/>
  <c r="CK153" i="4"/>
  <c r="CL153" i="4"/>
  <c r="CM153" i="4"/>
  <c r="CN153" i="4"/>
  <c r="CK154" i="4"/>
  <c r="CL154" i="4"/>
  <c r="CM154" i="4"/>
  <c r="CN154" i="4"/>
  <c r="CK155" i="4"/>
  <c r="CL155" i="4"/>
  <c r="CM155" i="4"/>
  <c r="CN155" i="4"/>
  <c r="CK156" i="4"/>
  <c r="CL156" i="4"/>
  <c r="CM156" i="4"/>
  <c r="CN156" i="4"/>
  <c r="CK157" i="4"/>
  <c r="CL157" i="4"/>
  <c r="CM157" i="4"/>
  <c r="CN157" i="4"/>
  <c r="CK158" i="4"/>
  <c r="CL158" i="4"/>
  <c r="CM158" i="4"/>
  <c r="CN158" i="4"/>
  <c r="CK159" i="4"/>
  <c r="CL159" i="4"/>
  <c r="CM159" i="4"/>
  <c r="CN159" i="4"/>
  <c r="CK160" i="4"/>
  <c r="CL160" i="4"/>
  <c r="CM160" i="4"/>
  <c r="CN160" i="4"/>
  <c r="CK161" i="4"/>
  <c r="CL161" i="4"/>
  <c r="CM161" i="4"/>
  <c r="CN161" i="4"/>
  <c r="CK162" i="4"/>
  <c r="CL162" i="4"/>
  <c r="CM162" i="4"/>
  <c r="CN162" i="4"/>
  <c r="CK163" i="4"/>
  <c r="CL163" i="4"/>
  <c r="CM163" i="4"/>
  <c r="CN163" i="4"/>
  <c r="CK164" i="4"/>
  <c r="CL164" i="4"/>
  <c r="CM164" i="4"/>
  <c r="CN164" i="4"/>
  <c r="CK165" i="4"/>
  <c r="CL165" i="4"/>
  <c r="CM165" i="4"/>
  <c r="CN165" i="4"/>
  <c r="CK166" i="4"/>
  <c r="CL166" i="4"/>
  <c r="CM166" i="4"/>
  <c r="CN166" i="4"/>
  <c r="CK167" i="4"/>
  <c r="CL167" i="4"/>
  <c r="CM167" i="4"/>
  <c r="CN167" i="4"/>
  <c r="CK168" i="4"/>
  <c r="CL168" i="4"/>
  <c r="CM168" i="4"/>
  <c r="CN168" i="4"/>
  <c r="CK169" i="4"/>
  <c r="CL169" i="4"/>
  <c r="CM169" i="4"/>
  <c r="CN169" i="4"/>
  <c r="CK170" i="4"/>
  <c r="CL170" i="4"/>
  <c r="CM170" i="4"/>
  <c r="CN170" i="4"/>
  <c r="CK171" i="4"/>
  <c r="CL171" i="4"/>
  <c r="CM171" i="4"/>
  <c r="CN171" i="4"/>
  <c r="CK172" i="4"/>
  <c r="CL172" i="4"/>
  <c r="CM172" i="4"/>
  <c r="CN172" i="4"/>
  <c r="CK173" i="4"/>
  <c r="CL173" i="4"/>
  <c r="CM173" i="4"/>
  <c r="CN173" i="4"/>
  <c r="CK174" i="4"/>
  <c r="CL174" i="4"/>
  <c r="CM174" i="4"/>
  <c r="CN174" i="4"/>
  <c r="CK175" i="4"/>
  <c r="CL175" i="4"/>
  <c r="CM175" i="4"/>
  <c r="CN175" i="4"/>
  <c r="CK176" i="4"/>
  <c r="CL176" i="4"/>
  <c r="CM176" i="4"/>
  <c r="CN176" i="4"/>
  <c r="CK177" i="4"/>
  <c r="CL177" i="4"/>
  <c r="CM177" i="4"/>
  <c r="CN177" i="4"/>
  <c r="CK178" i="4"/>
  <c r="CL178" i="4"/>
  <c r="CM178" i="4"/>
  <c r="CN178" i="4"/>
  <c r="CK179" i="4"/>
  <c r="CL179" i="4"/>
  <c r="CM179" i="4"/>
  <c r="CN179" i="4"/>
  <c r="CK180" i="4"/>
  <c r="CL180" i="4"/>
  <c r="CM180" i="4"/>
  <c r="CN180" i="4"/>
  <c r="CK181" i="4"/>
  <c r="CL181" i="4"/>
  <c r="CM181" i="4"/>
  <c r="CN181" i="4"/>
  <c r="CK182" i="4"/>
  <c r="CL182" i="4"/>
  <c r="CM182" i="4"/>
  <c r="CN182" i="4"/>
  <c r="CK183" i="4"/>
  <c r="CL183" i="4"/>
  <c r="CM183" i="4"/>
  <c r="CN183" i="4"/>
  <c r="CK184" i="4"/>
  <c r="CL184" i="4"/>
  <c r="CM184" i="4"/>
  <c r="CN184" i="4"/>
  <c r="CK185" i="4"/>
  <c r="CL185" i="4"/>
  <c r="CM185" i="4"/>
  <c r="CN185" i="4"/>
  <c r="CK186" i="4"/>
  <c r="CL186" i="4"/>
  <c r="CM186" i="4"/>
  <c r="CN186" i="4"/>
  <c r="CK187" i="4"/>
  <c r="CL187" i="4"/>
  <c r="CM187" i="4"/>
  <c r="CN187" i="4"/>
  <c r="CK188" i="4"/>
  <c r="CL188" i="4"/>
  <c r="CM188" i="4"/>
  <c r="CN188" i="4"/>
  <c r="CK189" i="4"/>
  <c r="CL189" i="4"/>
  <c r="CM189" i="4"/>
  <c r="CN189" i="4"/>
  <c r="CK190" i="4"/>
  <c r="CL190" i="4"/>
  <c r="CM190" i="4"/>
  <c r="CN190" i="4"/>
  <c r="CK191" i="4"/>
  <c r="CL191" i="4"/>
  <c r="CM191" i="4"/>
  <c r="CN191" i="4"/>
  <c r="CK192" i="4"/>
  <c r="CL192" i="4"/>
  <c r="CM192" i="4"/>
  <c r="CN192" i="4"/>
  <c r="CK193" i="4"/>
  <c r="CL193" i="4"/>
  <c r="CM193" i="4"/>
  <c r="CN193" i="4"/>
  <c r="CK194" i="4"/>
  <c r="CL194" i="4"/>
  <c r="CM194" i="4"/>
  <c r="CN194" i="4"/>
  <c r="CK195" i="4"/>
  <c r="CL195" i="4"/>
  <c r="CM195" i="4"/>
  <c r="CN195" i="4"/>
  <c r="CK196" i="4"/>
  <c r="CL196" i="4"/>
  <c r="CM196" i="4"/>
  <c r="CN196" i="4"/>
  <c r="CK197" i="4"/>
  <c r="CL197" i="4"/>
  <c r="CM197" i="4"/>
  <c r="CN197" i="4"/>
  <c r="CK198" i="4"/>
  <c r="CL198" i="4"/>
  <c r="CM198" i="4"/>
  <c r="CN198" i="4"/>
  <c r="CK199" i="4"/>
  <c r="CL199" i="4"/>
  <c r="CM199" i="4"/>
  <c r="CN199" i="4"/>
  <c r="CK200" i="4"/>
  <c r="CL200" i="4"/>
  <c r="CM200" i="4"/>
  <c r="CN200" i="4"/>
  <c r="CK201" i="4"/>
  <c r="CL201" i="4"/>
  <c r="CM201" i="4"/>
  <c r="CN201" i="4"/>
  <c r="CK202" i="4"/>
  <c r="CL202" i="4"/>
  <c r="CM202" i="4"/>
  <c r="CN202" i="4"/>
  <c r="CK203" i="4"/>
  <c r="CL203" i="4"/>
  <c r="CM203" i="4"/>
  <c r="CN203" i="4"/>
  <c r="CK204" i="4"/>
  <c r="CL204" i="4"/>
  <c r="CM204" i="4"/>
  <c r="CN204" i="4"/>
  <c r="CK205" i="4"/>
  <c r="CL205" i="4"/>
  <c r="CM205" i="4"/>
  <c r="CN205" i="4"/>
  <c r="CK206" i="4"/>
  <c r="CL206" i="4"/>
  <c r="CM206" i="4"/>
  <c r="CN206" i="4"/>
  <c r="CK207" i="4"/>
  <c r="CL207" i="4"/>
  <c r="CM207" i="4"/>
  <c r="CN207" i="4"/>
  <c r="CK208" i="4"/>
  <c r="CL208" i="4"/>
  <c r="CM208" i="4"/>
  <c r="CN208" i="4"/>
  <c r="CK209" i="4"/>
  <c r="CL209" i="4"/>
  <c r="CM209" i="4"/>
  <c r="CN209" i="4"/>
  <c r="CK210" i="4"/>
  <c r="CL210" i="4"/>
  <c r="CM210" i="4"/>
  <c r="CN210" i="4"/>
  <c r="CK211" i="4"/>
  <c r="CL211" i="4"/>
  <c r="CM211" i="4"/>
  <c r="CN211" i="4"/>
  <c r="CK212" i="4"/>
  <c r="CL212" i="4"/>
  <c r="CM212" i="4"/>
  <c r="CN212" i="4"/>
  <c r="CK213" i="4"/>
  <c r="CL213" i="4"/>
  <c r="CM213" i="4"/>
  <c r="CN213" i="4"/>
  <c r="CK214" i="4"/>
  <c r="CL214" i="4"/>
  <c r="CM214" i="4"/>
  <c r="CN214" i="4"/>
  <c r="CK215" i="4"/>
  <c r="CL215" i="4"/>
  <c r="CM215" i="4"/>
  <c r="CN215" i="4"/>
  <c r="CK216" i="4"/>
  <c r="CL216" i="4"/>
  <c r="CM216" i="4"/>
  <c r="CN216" i="4"/>
  <c r="CK217" i="4"/>
  <c r="CL217" i="4"/>
  <c r="CM217" i="4"/>
  <c r="CN217" i="4"/>
  <c r="CK218" i="4"/>
  <c r="CL218" i="4"/>
  <c r="CM218" i="4"/>
  <c r="CN218" i="4"/>
  <c r="CK219" i="4"/>
  <c r="CL219" i="4"/>
  <c r="CM219" i="4"/>
  <c r="CN219" i="4"/>
  <c r="CK220" i="4"/>
  <c r="CL220" i="4"/>
  <c r="CM220" i="4"/>
  <c r="CN220" i="4"/>
  <c r="CK221" i="4"/>
  <c r="CL221" i="4"/>
  <c r="CM221" i="4"/>
  <c r="CN221" i="4"/>
  <c r="CK222" i="4"/>
  <c r="CL222" i="4"/>
  <c r="CM222" i="4"/>
  <c r="CN222" i="4"/>
  <c r="CK223" i="4"/>
  <c r="CL223" i="4"/>
  <c r="CM223" i="4"/>
  <c r="CN223" i="4"/>
  <c r="CK224" i="4"/>
  <c r="CL224" i="4"/>
  <c r="CM224" i="4"/>
  <c r="CN224" i="4"/>
  <c r="CK225" i="4"/>
  <c r="CL225" i="4"/>
  <c r="CM225" i="4"/>
  <c r="CN225" i="4"/>
  <c r="CK226" i="4"/>
  <c r="CL226" i="4"/>
  <c r="CM226" i="4"/>
  <c r="CN226" i="4"/>
  <c r="CK227" i="4"/>
  <c r="CL227" i="4"/>
  <c r="CM227" i="4"/>
  <c r="CN227" i="4"/>
  <c r="CK228" i="4"/>
  <c r="CL228" i="4"/>
  <c r="CM228" i="4"/>
  <c r="CN228" i="4"/>
  <c r="CK229" i="4"/>
  <c r="CL229" i="4"/>
  <c r="CM229" i="4"/>
  <c r="CN229" i="4"/>
  <c r="CK230" i="4"/>
  <c r="CL230" i="4"/>
  <c r="CM230" i="4"/>
  <c r="CN230" i="4"/>
  <c r="CK231" i="4"/>
  <c r="CL231" i="4"/>
  <c r="CM231" i="4"/>
  <c r="CN231" i="4"/>
  <c r="CK232" i="4"/>
  <c r="CL232" i="4"/>
  <c r="CM232" i="4"/>
  <c r="CN232" i="4"/>
  <c r="CK233" i="4"/>
  <c r="CL233" i="4"/>
  <c r="CM233" i="4"/>
  <c r="CN233" i="4"/>
  <c r="CK234" i="4"/>
  <c r="CL234" i="4"/>
  <c r="CM234" i="4"/>
  <c r="CN234" i="4"/>
  <c r="CK235" i="4"/>
  <c r="CL235" i="4"/>
  <c r="CM235" i="4"/>
  <c r="CN235" i="4"/>
  <c r="CK236" i="4"/>
  <c r="CL236" i="4"/>
  <c r="CM236" i="4"/>
  <c r="CN236" i="4"/>
  <c r="CK237" i="4"/>
  <c r="CL237" i="4"/>
  <c r="CM237" i="4"/>
  <c r="CN237" i="4"/>
  <c r="CK238" i="4"/>
  <c r="CL238" i="4"/>
  <c r="CM238" i="4"/>
  <c r="CN238" i="4"/>
  <c r="CK239" i="4"/>
  <c r="CL239" i="4"/>
  <c r="CM239" i="4"/>
  <c r="CN239" i="4"/>
  <c r="CK240" i="4"/>
  <c r="CL240" i="4"/>
  <c r="CM240" i="4"/>
  <c r="CN240" i="4"/>
  <c r="CK241" i="4"/>
  <c r="CL241" i="4"/>
  <c r="CM241" i="4"/>
  <c r="CN241" i="4"/>
  <c r="CK242" i="4"/>
  <c r="CL242" i="4"/>
  <c r="CM242" i="4"/>
  <c r="CN242" i="4"/>
  <c r="CK243" i="4"/>
  <c r="CL243" i="4"/>
  <c r="CM243" i="4"/>
  <c r="CN243" i="4"/>
  <c r="CK244" i="4"/>
  <c r="CL244" i="4"/>
  <c r="CM244" i="4"/>
  <c r="CN244" i="4"/>
  <c r="CK245" i="4"/>
  <c r="CL245" i="4"/>
  <c r="CM245" i="4"/>
  <c r="CN245" i="4"/>
  <c r="CK246" i="4"/>
  <c r="CL246" i="4"/>
  <c r="CM246" i="4"/>
  <c r="CN246" i="4"/>
  <c r="CK247" i="4"/>
  <c r="CL247" i="4"/>
  <c r="CM247" i="4"/>
  <c r="CN247" i="4"/>
  <c r="CK248" i="4"/>
  <c r="CL248" i="4"/>
  <c r="CM248" i="4"/>
  <c r="CN248" i="4"/>
  <c r="CK249" i="4"/>
  <c r="CL249" i="4"/>
  <c r="CM249" i="4"/>
  <c r="CN249" i="4"/>
  <c r="CK250" i="4"/>
  <c r="CL250" i="4"/>
  <c r="CM250" i="4"/>
  <c r="CN250" i="4"/>
  <c r="CK251" i="4"/>
  <c r="CL251" i="4"/>
  <c r="CM251" i="4"/>
  <c r="CN251" i="4"/>
  <c r="CK252" i="4"/>
  <c r="CL252" i="4"/>
  <c r="CM252" i="4"/>
  <c r="CN252" i="4"/>
  <c r="CK253" i="4"/>
  <c r="CL253" i="4"/>
  <c r="CM253" i="4"/>
  <c r="CN253" i="4"/>
  <c r="CK254" i="4"/>
  <c r="CL254" i="4"/>
  <c r="CM254" i="4"/>
  <c r="CN254" i="4"/>
  <c r="CK255" i="4"/>
  <c r="CL255" i="4"/>
  <c r="CM255" i="4"/>
  <c r="CN255" i="4"/>
  <c r="CK256" i="4"/>
  <c r="CL256" i="4"/>
  <c r="CM256" i="4"/>
  <c r="CN256" i="4"/>
  <c r="CK257" i="4"/>
  <c r="CL257" i="4"/>
  <c r="CM257" i="4"/>
  <c r="CN257" i="4"/>
  <c r="CK258" i="4"/>
  <c r="CL258" i="4"/>
  <c r="CM258" i="4"/>
  <c r="CN258" i="4"/>
  <c r="CK259" i="4"/>
  <c r="CL259" i="4"/>
  <c r="CM259" i="4"/>
  <c r="CN259" i="4"/>
  <c r="CK260" i="4"/>
  <c r="CL260" i="4"/>
  <c r="CM260" i="4"/>
  <c r="CN260" i="4"/>
  <c r="CK261" i="4"/>
  <c r="CL261" i="4"/>
  <c r="CM261" i="4"/>
  <c r="CN261" i="4"/>
  <c r="CK262" i="4"/>
  <c r="CL262" i="4"/>
  <c r="CM262" i="4"/>
  <c r="CN262" i="4"/>
  <c r="CK263" i="4"/>
  <c r="CL263" i="4"/>
  <c r="CM263" i="4"/>
  <c r="CN263" i="4"/>
  <c r="CK264" i="4"/>
  <c r="CL264" i="4"/>
  <c r="CM264" i="4"/>
  <c r="CN264" i="4"/>
  <c r="CK265" i="4"/>
  <c r="CL265" i="4"/>
  <c r="CM265" i="4"/>
  <c r="CN265" i="4"/>
  <c r="CK266" i="4"/>
  <c r="CL266" i="4"/>
  <c r="CM266" i="4"/>
  <c r="CN266" i="4"/>
  <c r="CK267" i="4"/>
  <c r="CL267" i="4"/>
  <c r="CM267" i="4"/>
  <c r="CN267" i="4"/>
  <c r="CK268" i="4"/>
  <c r="CL268" i="4"/>
  <c r="CM268" i="4"/>
  <c r="CN268" i="4"/>
  <c r="CK269" i="4"/>
  <c r="CL269" i="4"/>
  <c r="CM269" i="4"/>
  <c r="CN269" i="4"/>
  <c r="CK270" i="4"/>
  <c r="CL270" i="4"/>
  <c r="CM270" i="4"/>
  <c r="CN270" i="4"/>
  <c r="CK271" i="4"/>
  <c r="CL271" i="4"/>
  <c r="CM271" i="4"/>
  <c r="CN271" i="4"/>
  <c r="CK272" i="4"/>
  <c r="CL272" i="4"/>
  <c r="CM272" i="4"/>
  <c r="CN272" i="4"/>
  <c r="CK273" i="4"/>
  <c r="CL273" i="4"/>
  <c r="CM273" i="4"/>
  <c r="CN273" i="4"/>
  <c r="CK274" i="4"/>
  <c r="CL274" i="4"/>
  <c r="CM274" i="4"/>
  <c r="CN274" i="4"/>
  <c r="CK275" i="4"/>
  <c r="CL275" i="4"/>
  <c r="CM275" i="4"/>
  <c r="CN275" i="4"/>
  <c r="CK276" i="4"/>
  <c r="CL276" i="4"/>
  <c r="CM276" i="4"/>
  <c r="CN276" i="4"/>
  <c r="CK277" i="4"/>
  <c r="CL277" i="4"/>
  <c r="CM277" i="4"/>
  <c r="CN277" i="4"/>
  <c r="CK278" i="4"/>
  <c r="CL278" i="4"/>
  <c r="CM278" i="4"/>
  <c r="CN278" i="4"/>
  <c r="CK279" i="4"/>
  <c r="CL279" i="4"/>
  <c r="CM279" i="4"/>
  <c r="CN279" i="4"/>
  <c r="CK280" i="4"/>
  <c r="CL280" i="4"/>
  <c r="CM280" i="4"/>
  <c r="CN280" i="4"/>
  <c r="CK281" i="4"/>
  <c r="CL281" i="4"/>
  <c r="CM281" i="4"/>
  <c r="CN281" i="4"/>
  <c r="CK282" i="4"/>
  <c r="CL282" i="4"/>
  <c r="CM282" i="4"/>
  <c r="CN282" i="4"/>
  <c r="CK283" i="4"/>
  <c r="CL283" i="4"/>
  <c r="CM283" i="4"/>
  <c r="CN283" i="4"/>
  <c r="CK284" i="4"/>
  <c r="CL284" i="4"/>
  <c r="CM284" i="4"/>
  <c r="CN284" i="4"/>
  <c r="CK285" i="4"/>
  <c r="CL285" i="4"/>
  <c r="CM285" i="4"/>
  <c r="CN285" i="4"/>
  <c r="CK286" i="4"/>
  <c r="CL286" i="4"/>
  <c r="CM286" i="4"/>
  <c r="CN286" i="4"/>
  <c r="CK287" i="4"/>
  <c r="CL287" i="4"/>
  <c r="CM287" i="4"/>
  <c r="CN287" i="4"/>
  <c r="CK288" i="4"/>
  <c r="CL288" i="4"/>
  <c r="CM288" i="4"/>
  <c r="CN288" i="4"/>
  <c r="CK289" i="4"/>
  <c r="CL289" i="4"/>
  <c r="CM289" i="4"/>
  <c r="CN289" i="4"/>
  <c r="CK290" i="4"/>
  <c r="CL290" i="4"/>
  <c r="CM290" i="4"/>
  <c r="CN290" i="4"/>
  <c r="CK291" i="4"/>
  <c r="CL291" i="4"/>
  <c r="CM291" i="4"/>
  <c r="CN291" i="4"/>
  <c r="CK292" i="4"/>
  <c r="CL292" i="4"/>
  <c r="CM292" i="4"/>
  <c r="CN292" i="4"/>
  <c r="CK293" i="4"/>
  <c r="CL293" i="4"/>
  <c r="CM293" i="4"/>
  <c r="CN293" i="4"/>
  <c r="CK294" i="4"/>
  <c r="CL294" i="4"/>
  <c r="CM294" i="4"/>
  <c r="CN294" i="4"/>
  <c r="CK295" i="4"/>
  <c r="CL295" i="4"/>
  <c r="CM295" i="4"/>
  <c r="CN295" i="4"/>
  <c r="CK296" i="4"/>
  <c r="CL296" i="4"/>
  <c r="CM296" i="4"/>
  <c r="CN296" i="4"/>
  <c r="CK297" i="4"/>
  <c r="CL297" i="4"/>
  <c r="CM297" i="4"/>
  <c r="CN297" i="4"/>
  <c r="CK298" i="4"/>
  <c r="CL298" i="4"/>
  <c r="CM298" i="4"/>
  <c r="CN298" i="4"/>
  <c r="CK299" i="4"/>
  <c r="CL299" i="4"/>
  <c r="CM299" i="4"/>
  <c r="CN299" i="4"/>
  <c r="CK300" i="4"/>
  <c r="CL300" i="4"/>
  <c r="CM300" i="4"/>
  <c r="CN300" i="4"/>
  <c r="CK301" i="4"/>
  <c r="CL301" i="4"/>
  <c r="CM301" i="4"/>
  <c r="CN301" i="4"/>
  <c r="CK302" i="4"/>
  <c r="CL302" i="4"/>
  <c r="CM302" i="4"/>
  <c r="CN302" i="4"/>
  <c r="CK303" i="4"/>
  <c r="CL303" i="4"/>
  <c r="CM303" i="4"/>
  <c r="CN303" i="4"/>
  <c r="CK304" i="4"/>
  <c r="CL304" i="4"/>
  <c r="CM304" i="4"/>
  <c r="CN304" i="4"/>
  <c r="CK305" i="4"/>
  <c r="CL305" i="4"/>
  <c r="CM305" i="4"/>
  <c r="CN305" i="4"/>
  <c r="CK306" i="4"/>
  <c r="CL306" i="4"/>
  <c r="CM306" i="4"/>
  <c r="CN306" i="4"/>
  <c r="CK307" i="4"/>
  <c r="CL307" i="4"/>
  <c r="CM307" i="4"/>
  <c r="CN307" i="4"/>
  <c r="CK308" i="4"/>
  <c r="CL308" i="4"/>
  <c r="CM308" i="4"/>
  <c r="CN308" i="4"/>
  <c r="CK309" i="4"/>
  <c r="CL309" i="4"/>
  <c r="CM309" i="4"/>
  <c r="CN309" i="4"/>
  <c r="CK310" i="4"/>
  <c r="CL310" i="4"/>
  <c r="CM310" i="4"/>
  <c r="CN310" i="4"/>
  <c r="CK311" i="4"/>
  <c r="CL311" i="4"/>
  <c r="CM311" i="4"/>
  <c r="CN311" i="4"/>
  <c r="CK312" i="4"/>
  <c r="CL312" i="4"/>
  <c r="CM312" i="4"/>
  <c r="CN312" i="4"/>
  <c r="CK313" i="4"/>
  <c r="CL313" i="4"/>
  <c r="CM313" i="4"/>
  <c r="CN313" i="4"/>
  <c r="CK314" i="4"/>
  <c r="CL314" i="4"/>
  <c r="CM314" i="4"/>
  <c r="CN314" i="4"/>
  <c r="CK315" i="4"/>
  <c r="CL315" i="4"/>
  <c r="CM315" i="4"/>
  <c r="CN315" i="4"/>
  <c r="CK316" i="4"/>
  <c r="CL316" i="4"/>
  <c r="CM316" i="4"/>
  <c r="CN316" i="4"/>
  <c r="CK317" i="4"/>
  <c r="CL317" i="4"/>
  <c r="CM317" i="4"/>
  <c r="CN317" i="4"/>
  <c r="CK318" i="4"/>
  <c r="CL318" i="4"/>
  <c r="CM318" i="4"/>
  <c r="CN318" i="4"/>
  <c r="CK319" i="4"/>
  <c r="CL319" i="4"/>
  <c r="CM319" i="4"/>
  <c r="CN319" i="4"/>
  <c r="CK320" i="4"/>
  <c r="CL320" i="4"/>
  <c r="CM320" i="4"/>
  <c r="CN320" i="4"/>
  <c r="CK321" i="4"/>
  <c r="CL321" i="4"/>
  <c r="CM321" i="4"/>
  <c r="CN321" i="4"/>
  <c r="CK322" i="4"/>
  <c r="CL322" i="4"/>
  <c r="CM322" i="4"/>
  <c r="CN322" i="4"/>
  <c r="CK323" i="4"/>
  <c r="CL323" i="4"/>
  <c r="CM323" i="4"/>
  <c r="CN323" i="4"/>
  <c r="CK324" i="4"/>
  <c r="CL324" i="4"/>
  <c r="CM324" i="4"/>
  <c r="CN324" i="4"/>
  <c r="CK325" i="4"/>
  <c r="CL325" i="4"/>
  <c r="CM325" i="4"/>
  <c r="CN325" i="4"/>
  <c r="CK326" i="4"/>
  <c r="CL326" i="4"/>
  <c r="CM326" i="4"/>
  <c r="CN326" i="4"/>
  <c r="CK327" i="4"/>
  <c r="CL327" i="4"/>
  <c r="CM327" i="4"/>
  <c r="CN327" i="4"/>
  <c r="CK328" i="4"/>
  <c r="CL328" i="4"/>
  <c r="CM328" i="4"/>
  <c r="CN328" i="4"/>
  <c r="CK329" i="4"/>
  <c r="CL329" i="4"/>
  <c r="CM329" i="4"/>
  <c r="CN329" i="4"/>
  <c r="CK330" i="4"/>
  <c r="CL330" i="4"/>
  <c r="CM330" i="4"/>
  <c r="CN330" i="4"/>
  <c r="CK331" i="4"/>
  <c r="CL331" i="4"/>
  <c r="CM331" i="4"/>
  <c r="CN331" i="4"/>
  <c r="CK332" i="4"/>
  <c r="CL332" i="4"/>
  <c r="CM332" i="4"/>
  <c r="CN332" i="4"/>
  <c r="CK333" i="4"/>
  <c r="CL333" i="4"/>
  <c r="CM333" i="4"/>
  <c r="CN333" i="4"/>
  <c r="CK334" i="4"/>
  <c r="CL334" i="4"/>
  <c r="CM334" i="4"/>
  <c r="CN334" i="4"/>
  <c r="CK335" i="4"/>
  <c r="CL335" i="4"/>
  <c r="CM335" i="4"/>
  <c r="CN335" i="4"/>
  <c r="CK336" i="4"/>
  <c r="CL336" i="4"/>
  <c r="CM336" i="4"/>
  <c r="CN336" i="4"/>
  <c r="CK337" i="4"/>
  <c r="CL337" i="4"/>
  <c r="CM337" i="4"/>
  <c r="CN337" i="4"/>
  <c r="CK338" i="4"/>
  <c r="CL338" i="4"/>
  <c r="CM338" i="4"/>
  <c r="CN338" i="4"/>
  <c r="CK339" i="4"/>
  <c r="CL339" i="4"/>
  <c r="CM339" i="4"/>
  <c r="CN339" i="4"/>
  <c r="CK340" i="4"/>
  <c r="CL340" i="4"/>
  <c r="CM340" i="4"/>
  <c r="CN340" i="4"/>
  <c r="CK341" i="4"/>
  <c r="CL341" i="4"/>
  <c r="CM341" i="4"/>
  <c r="CN341" i="4"/>
  <c r="CK342" i="4"/>
  <c r="CL342" i="4"/>
  <c r="CM342" i="4"/>
  <c r="CN342" i="4"/>
  <c r="CK343" i="4"/>
  <c r="CL343" i="4"/>
  <c r="CM343" i="4"/>
  <c r="CN343" i="4"/>
  <c r="CK344" i="4"/>
  <c r="CL344" i="4"/>
  <c r="CM344" i="4"/>
  <c r="CN344" i="4"/>
  <c r="CK345" i="4"/>
  <c r="CL345" i="4"/>
  <c r="CM345" i="4"/>
  <c r="CN345" i="4"/>
  <c r="CK346" i="4"/>
  <c r="CL346" i="4"/>
  <c r="CM346" i="4"/>
  <c r="CN346" i="4"/>
  <c r="CK347" i="4"/>
  <c r="CL347" i="4"/>
  <c r="CM347" i="4"/>
  <c r="CN347" i="4"/>
  <c r="CK348" i="4"/>
  <c r="CL348" i="4"/>
  <c r="CM348" i="4"/>
  <c r="CN348" i="4"/>
  <c r="CK349" i="4"/>
  <c r="CL349" i="4"/>
  <c r="CM349" i="4"/>
  <c r="CN349" i="4"/>
  <c r="CK350" i="4"/>
  <c r="CL350" i="4"/>
  <c r="CM350" i="4"/>
  <c r="CN350" i="4"/>
  <c r="CK351" i="4"/>
  <c r="CL351" i="4"/>
  <c r="CM351" i="4"/>
  <c r="CN351" i="4"/>
  <c r="CK352" i="4"/>
  <c r="CL352" i="4"/>
  <c r="CM352" i="4"/>
  <c r="CN352" i="4"/>
  <c r="CK353" i="4"/>
  <c r="CL353" i="4"/>
  <c r="CM353" i="4"/>
  <c r="CN353" i="4"/>
  <c r="CK354" i="4"/>
  <c r="CL354" i="4"/>
  <c r="CM354" i="4"/>
  <c r="CN354" i="4"/>
  <c r="CK355" i="4"/>
  <c r="CL355" i="4"/>
  <c r="CM355" i="4"/>
  <c r="CN355" i="4"/>
  <c r="CK356" i="4"/>
  <c r="CL356" i="4"/>
  <c r="CM356" i="4"/>
  <c r="CN356" i="4"/>
  <c r="CK357" i="4"/>
  <c r="CL357" i="4"/>
  <c r="CM357" i="4"/>
  <c r="CN357" i="4"/>
  <c r="CK358" i="4"/>
  <c r="CL358" i="4"/>
  <c r="CM358" i="4"/>
  <c r="CN358" i="4"/>
  <c r="CK359" i="4"/>
  <c r="CL359" i="4"/>
  <c r="CM359" i="4"/>
  <c r="CN359" i="4"/>
  <c r="CK360" i="4"/>
  <c r="CL360" i="4"/>
  <c r="CM360" i="4"/>
  <c r="CN360" i="4"/>
  <c r="CK361" i="4"/>
  <c r="CL361" i="4"/>
  <c r="CM361" i="4"/>
  <c r="CN361" i="4"/>
  <c r="CK362" i="4"/>
  <c r="CL362" i="4"/>
  <c r="CM362" i="4"/>
  <c r="CN362" i="4"/>
  <c r="CK363" i="4"/>
  <c r="CL363" i="4"/>
  <c r="CM363" i="4"/>
  <c r="CN363" i="4"/>
  <c r="CK364" i="4"/>
  <c r="CL364" i="4"/>
  <c r="CM364" i="4"/>
  <c r="CN364" i="4"/>
  <c r="CK365" i="4"/>
  <c r="CL365" i="4"/>
  <c r="CM365" i="4"/>
  <c r="CN365" i="4"/>
  <c r="CK366" i="4"/>
  <c r="CL366" i="4"/>
  <c r="CM366" i="4"/>
  <c r="CN366" i="4"/>
  <c r="CK367" i="4"/>
  <c r="CL367" i="4"/>
  <c r="CM367" i="4"/>
  <c r="CN367" i="4"/>
  <c r="CK368" i="4"/>
  <c r="CL368" i="4"/>
  <c r="CM368" i="4"/>
  <c r="CN368" i="4"/>
  <c r="CK369" i="4"/>
  <c r="CL369" i="4"/>
  <c r="CM369" i="4"/>
  <c r="CN369" i="4"/>
  <c r="CK370" i="4"/>
  <c r="CL370" i="4"/>
  <c r="CM370" i="4"/>
  <c r="CN370" i="4"/>
  <c r="CK371" i="4"/>
  <c r="CL371" i="4"/>
  <c r="CM371" i="4"/>
  <c r="CN371" i="4"/>
  <c r="CK372" i="4"/>
  <c r="CL372" i="4"/>
  <c r="CM372" i="4"/>
  <c r="CN372" i="4"/>
  <c r="CK373" i="4"/>
  <c r="CL373" i="4"/>
  <c r="CM373" i="4"/>
  <c r="CN373" i="4"/>
  <c r="CK374" i="4"/>
  <c r="CL374" i="4"/>
  <c r="CM374" i="4"/>
  <c r="CN374" i="4"/>
  <c r="CK375" i="4"/>
  <c r="CL375" i="4"/>
  <c r="CM375" i="4"/>
  <c r="CN375" i="4"/>
  <c r="CK376" i="4"/>
  <c r="CL376" i="4"/>
  <c r="CM376" i="4"/>
  <c r="CN376" i="4"/>
  <c r="CK377" i="4"/>
  <c r="CL377" i="4"/>
  <c r="CM377" i="4"/>
  <c r="CN377" i="4"/>
  <c r="CK378" i="4"/>
  <c r="CL378" i="4"/>
  <c r="CM378" i="4"/>
  <c r="CN378" i="4"/>
  <c r="CK379" i="4"/>
  <c r="CL379" i="4"/>
  <c r="CM379" i="4"/>
  <c r="CN379" i="4"/>
  <c r="CK380" i="4"/>
  <c r="CL380" i="4"/>
  <c r="CM380" i="4"/>
  <c r="CN380" i="4"/>
  <c r="CK381" i="4"/>
  <c r="CL381" i="4"/>
  <c r="CM381" i="4"/>
  <c r="CN381" i="4"/>
  <c r="CK382" i="4"/>
  <c r="CL382" i="4"/>
  <c r="CM382" i="4"/>
  <c r="CN382" i="4"/>
  <c r="CK383" i="4"/>
  <c r="CL383" i="4"/>
  <c r="CM383" i="4"/>
  <c r="CN383" i="4"/>
  <c r="CK384" i="4"/>
  <c r="CL384" i="4"/>
  <c r="CM384" i="4"/>
  <c r="CN384" i="4"/>
  <c r="CK385" i="4"/>
  <c r="CL385" i="4"/>
  <c r="CM385" i="4"/>
  <c r="CN385" i="4"/>
  <c r="CK386" i="4"/>
  <c r="CL386" i="4"/>
  <c r="CM386" i="4"/>
  <c r="CN386" i="4"/>
  <c r="CK387" i="4"/>
  <c r="CL387" i="4"/>
  <c r="CM387" i="4"/>
  <c r="CN387" i="4"/>
  <c r="CK388" i="4"/>
  <c r="CL388" i="4"/>
  <c r="CM388" i="4"/>
  <c r="CN388" i="4"/>
  <c r="CK389" i="4"/>
  <c r="CL389" i="4"/>
  <c r="CM389" i="4"/>
  <c r="CN389" i="4"/>
  <c r="CK390" i="4"/>
  <c r="CL390" i="4"/>
  <c r="CM390" i="4"/>
  <c r="CN390" i="4"/>
  <c r="CK391" i="4"/>
  <c r="CL391" i="4"/>
  <c r="CM391" i="4"/>
  <c r="CN391" i="4"/>
  <c r="CK392" i="4"/>
  <c r="CL392" i="4"/>
  <c r="CM392" i="4"/>
  <c r="CN392" i="4"/>
  <c r="CK393" i="4"/>
  <c r="CL393" i="4"/>
  <c r="CM393" i="4"/>
  <c r="CN393" i="4"/>
  <c r="CK394" i="4"/>
  <c r="CL394" i="4"/>
  <c r="CM394" i="4"/>
  <c r="CN394" i="4"/>
  <c r="CK395" i="4"/>
  <c r="CL395" i="4"/>
  <c r="CM395" i="4"/>
  <c r="CN395" i="4"/>
  <c r="CK396" i="4"/>
  <c r="CL396" i="4"/>
  <c r="CM396" i="4"/>
  <c r="CN396" i="4"/>
  <c r="CK397" i="4"/>
  <c r="CL397" i="4"/>
  <c r="CM397" i="4"/>
  <c r="CN397" i="4"/>
  <c r="CK398" i="4"/>
  <c r="CL398" i="4"/>
  <c r="CM398" i="4"/>
  <c r="CN398" i="4"/>
  <c r="CK399" i="4"/>
  <c r="CL399" i="4"/>
  <c r="CM399" i="4"/>
  <c r="CN399" i="4"/>
  <c r="CK400" i="4"/>
  <c r="CL400" i="4"/>
  <c r="CM400" i="4"/>
  <c r="CN400" i="4"/>
  <c r="CK401" i="4"/>
  <c r="CL401" i="4"/>
  <c r="CM401" i="4"/>
  <c r="CN401" i="4"/>
  <c r="CK402" i="4"/>
  <c r="CL402" i="4"/>
  <c r="CM402" i="4"/>
  <c r="CN402" i="4"/>
  <c r="CK403" i="4"/>
  <c r="CL403" i="4"/>
  <c r="CM403" i="4"/>
  <c r="CN403" i="4"/>
  <c r="CK404" i="4"/>
  <c r="CL404" i="4"/>
  <c r="CM404" i="4"/>
  <c r="CN404" i="4"/>
  <c r="CK405" i="4"/>
  <c r="CL405" i="4"/>
  <c r="CM405" i="4"/>
  <c r="CN405" i="4"/>
  <c r="CK406" i="4"/>
  <c r="CL406" i="4"/>
  <c r="CM406" i="4"/>
  <c r="CN406" i="4"/>
  <c r="CM6" i="4"/>
  <c r="CL6" i="4"/>
  <c r="CK6" i="4"/>
  <c r="CF6" i="4"/>
  <c r="CD7" i="4"/>
  <c r="CE7" i="4"/>
  <c r="CF7" i="4"/>
  <c r="CD8" i="4"/>
  <c r="CE8" i="4"/>
  <c r="CF8" i="4"/>
  <c r="CD9" i="4"/>
  <c r="CE9" i="4"/>
  <c r="CF9" i="4"/>
  <c r="CD10" i="4"/>
  <c r="CE10" i="4"/>
  <c r="CF10" i="4"/>
  <c r="CD11" i="4"/>
  <c r="CE11" i="4"/>
  <c r="CF11" i="4"/>
  <c r="CD12" i="4"/>
  <c r="CE12" i="4"/>
  <c r="CF12" i="4"/>
  <c r="CD13" i="4"/>
  <c r="CE13" i="4"/>
  <c r="CF13" i="4"/>
  <c r="CD14" i="4"/>
  <c r="CE14" i="4"/>
  <c r="CF14" i="4"/>
  <c r="CD15" i="4"/>
  <c r="CE15" i="4"/>
  <c r="CF15" i="4"/>
  <c r="CD16" i="4"/>
  <c r="CE16" i="4"/>
  <c r="CF16" i="4"/>
  <c r="CD17" i="4"/>
  <c r="CE17" i="4"/>
  <c r="CF17" i="4"/>
  <c r="CD18" i="4"/>
  <c r="CE18" i="4"/>
  <c r="CF18" i="4"/>
  <c r="CD19" i="4"/>
  <c r="CE19" i="4"/>
  <c r="CF19" i="4"/>
  <c r="CD20" i="4"/>
  <c r="CE20" i="4"/>
  <c r="CF20" i="4"/>
  <c r="CD21" i="4"/>
  <c r="CE21" i="4"/>
  <c r="CF21" i="4"/>
  <c r="CD22" i="4"/>
  <c r="CE22" i="4"/>
  <c r="CF22" i="4"/>
  <c r="CD23" i="4"/>
  <c r="CE23" i="4"/>
  <c r="CF23" i="4"/>
  <c r="CD24" i="4"/>
  <c r="CE24" i="4"/>
  <c r="CF24" i="4"/>
  <c r="CD25" i="4"/>
  <c r="CE25" i="4"/>
  <c r="CF25" i="4"/>
  <c r="CD26" i="4"/>
  <c r="CE26" i="4"/>
  <c r="CF26" i="4"/>
  <c r="CD27" i="4"/>
  <c r="CE27" i="4"/>
  <c r="CF27" i="4"/>
  <c r="CD28" i="4"/>
  <c r="CE28" i="4"/>
  <c r="CF28" i="4"/>
  <c r="CD29" i="4"/>
  <c r="CE29" i="4"/>
  <c r="CF29" i="4"/>
  <c r="CD30" i="4"/>
  <c r="CE30" i="4"/>
  <c r="CF30" i="4"/>
  <c r="CD31" i="4"/>
  <c r="CE31" i="4"/>
  <c r="CF31" i="4"/>
  <c r="CD32" i="4"/>
  <c r="CE32" i="4"/>
  <c r="CF32" i="4"/>
  <c r="CD33" i="4"/>
  <c r="CE33" i="4"/>
  <c r="CF33" i="4"/>
  <c r="CD34" i="4"/>
  <c r="CE34" i="4"/>
  <c r="CF34" i="4"/>
  <c r="CD35" i="4"/>
  <c r="CE35" i="4"/>
  <c r="CF35" i="4"/>
  <c r="CD36" i="4"/>
  <c r="CE36" i="4"/>
  <c r="CF36" i="4"/>
  <c r="CD37" i="4"/>
  <c r="CE37" i="4"/>
  <c r="CF37" i="4"/>
  <c r="CD38" i="4"/>
  <c r="CE38" i="4"/>
  <c r="CF38" i="4"/>
  <c r="CD39" i="4"/>
  <c r="CE39" i="4"/>
  <c r="CF39" i="4"/>
  <c r="CD40" i="4"/>
  <c r="CE40" i="4"/>
  <c r="CF40" i="4"/>
  <c r="CD41" i="4"/>
  <c r="CE41" i="4"/>
  <c r="CF41" i="4"/>
  <c r="CD42" i="4"/>
  <c r="CE42" i="4"/>
  <c r="CF42" i="4"/>
  <c r="CD43" i="4"/>
  <c r="CE43" i="4"/>
  <c r="CF43" i="4"/>
  <c r="CD44" i="4"/>
  <c r="CE44" i="4"/>
  <c r="CF44" i="4"/>
  <c r="CD45" i="4"/>
  <c r="CE45" i="4"/>
  <c r="CF45" i="4"/>
  <c r="CD46" i="4"/>
  <c r="CE46" i="4"/>
  <c r="CF46" i="4"/>
  <c r="CD47" i="4"/>
  <c r="CE47" i="4"/>
  <c r="CF47" i="4"/>
  <c r="CD48" i="4"/>
  <c r="CE48" i="4"/>
  <c r="CF48" i="4"/>
  <c r="CD49" i="4"/>
  <c r="CE49" i="4"/>
  <c r="CF49" i="4"/>
  <c r="CD50" i="4"/>
  <c r="CE50" i="4"/>
  <c r="CF50" i="4"/>
  <c r="CD51" i="4"/>
  <c r="CE51" i="4"/>
  <c r="CF51" i="4"/>
  <c r="CD52" i="4"/>
  <c r="CE52" i="4"/>
  <c r="CF52" i="4"/>
  <c r="CD53" i="4"/>
  <c r="CE53" i="4"/>
  <c r="CF53" i="4"/>
  <c r="CD54" i="4"/>
  <c r="CE54" i="4"/>
  <c r="CF54" i="4"/>
  <c r="CD55" i="4"/>
  <c r="CE55" i="4"/>
  <c r="CF55" i="4"/>
  <c r="CD56" i="4"/>
  <c r="CE56" i="4"/>
  <c r="CF56" i="4"/>
  <c r="CD57" i="4"/>
  <c r="CE57" i="4"/>
  <c r="CF57" i="4"/>
  <c r="CD58" i="4"/>
  <c r="CE58" i="4"/>
  <c r="CF58" i="4"/>
  <c r="CD59" i="4"/>
  <c r="CE59" i="4"/>
  <c r="CF59" i="4"/>
  <c r="CD60" i="4"/>
  <c r="CE60" i="4"/>
  <c r="CF60" i="4"/>
  <c r="CD61" i="4"/>
  <c r="CE61" i="4"/>
  <c r="CF61" i="4"/>
  <c r="CD62" i="4"/>
  <c r="CE62" i="4"/>
  <c r="CF62" i="4"/>
  <c r="CD63" i="4"/>
  <c r="CE63" i="4"/>
  <c r="CF63" i="4"/>
  <c r="CD64" i="4"/>
  <c r="CE64" i="4"/>
  <c r="CF64" i="4"/>
  <c r="CD65" i="4"/>
  <c r="CE65" i="4"/>
  <c r="CF65" i="4"/>
  <c r="CD66" i="4"/>
  <c r="CE66" i="4"/>
  <c r="CF66" i="4"/>
  <c r="CD67" i="4"/>
  <c r="CE67" i="4"/>
  <c r="CF67" i="4"/>
  <c r="CD68" i="4"/>
  <c r="CE68" i="4"/>
  <c r="CF68" i="4"/>
  <c r="CD69" i="4"/>
  <c r="CE69" i="4"/>
  <c r="CF69" i="4"/>
  <c r="CD70" i="4"/>
  <c r="CE70" i="4"/>
  <c r="CF70" i="4"/>
  <c r="CD71" i="4"/>
  <c r="CE71" i="4"/>
  <c r="CF71" i="4"/>
  <c r="CD72" i="4"/>
  <c r="CE72" i="4"/>
  <c r="CF72" i="4"/>
  <c r="CD73" i="4"/>
  <c r="CE73" i="4"/>
  <c r="CF73" i="4"/>
  <c r="CD74" i="4"/>
  <c r="CE74" i="4"/>
  <c r="CF74" i="4"/>
  <c r="CD75" i="4"/>
  <c r="CE75" i="4"/>
  <c r="CF75" i="4"/>
  <c r="CD76" i="4"/>
  <c r="CE76" i="4"/>
  <c r="CF76" i="4"/>
  <c r="CD77" i="4"/>
  <c r="CE77" i="4"/>
  <c r="CF77" i="4"/>
  <c r="CD78" i="4"/>
  <c r="CE78" i="4"/>
  <c r="CF78" i="4"/>
  <c r="CD79" i="4"/>
  <c r="CE79" i="4"/>
  <c r="CF79" i="4"/>
  <c r="CD80" i="4"/>
  <c r="CE80" i="4"/>
  <c r="CF80" i="4"/>
  <c r="CD81" i="4"/>
  <c r="CE81" i="4"/>
  <c r="CF81" i="4"/>
  <c r="CD82" i="4"/>
  <c r="CE82" i="4"/>
  <c r="CF82" i="4"/>
  <c r="CD83" i="4"/>
  <c r="CE83" i="4"/>
  <c r="CF83" i="4"/>
  <c r="CD84" i="4"/>
  <c r="CE84" i="4"/>
  <c r="CF84" i="4"/>
  <c r="CD85" i="4"/>
  <c r="CE85" i="4"/>
  <c r="CF85" i="4"/>
  <c r="CD86" i="4"/>
  <c r="CE86" i="4"/>
  <c r="CF86" i="4"/>
  <c r="CD87" i="4"/>
  <c r="CE87" i="4"/>
  <c r="CF87" i="4"/>
  <c r="CD88" i="4"/>
  <c r="CE88" i="4"/>
  <c r="CF88" i="4"/>
  <c r="CD89" i="4"/>
  <c r="CE89" i="4"/>
  <c r="CF89" i="4"/>
  <c r="CD90" i="4"/>
  <c r="CE90" i="4"/>
  <c r="CF90" i="4"/>
  <c r="CD91" i="4"/>
  <c r="CE91" i="4"/>
  <c r="CF91" i="4"/>
  <c r="CD92" i="4"/>
  <c r="CE92" i="4"/>
  <c r="CF92" i="4"/>
  <c r="CD93" i="4"/>
  <c r="CE93" i="4"/>
  <c r="CF93" i="4"/>
  <c r="CD94" i="4"/>
  <c r="CE94" i="4"/>
  <c r="CF94" i="4"/>
  <c r="CD95" i="4"/>
  <c r="CE95" i="4"/>
  <c r="CF95" i="4"/>
  <c r="CD96" i="4"/>
  <c r="CE96" i="4"/>
  <c r="CF96" i="4"/>
  <c r="CD97" i="4"/>
  <c r="CE97" i="4"/>
  <c r="CF97" i="4"/>
  <c r="CD98" i="4"/>
  <c r="CE98" i="4"/>
  <c r="CF98" i="4"/>
  <c r="CD99" i="4"/>
  <c r="CE99" i="4"/>
  <c r="CF99" i="4"/>
  <c r="CD100" i="4"/>
  <c r="CE100" i="4"/>
  <c r="CF100" i="4"/>
  <c r="CD101" i="4"/>
  <c r="CE101" i="4"/>
  <c r="CF101" i="4"/>
  <c r="CD102" i="4"/>
  <c r="CE102" i="4"/>
  <c r="CF102" i="4"/>
  <c r="CD103" i="4"/>
  <c r="CE103" i="4"/>
  <c r="CF103" i="4"/>
  <c r="CD104" i="4"/>
  <c r="CE104" i="4"/>
  <c r="CF104" i="4"/>
  <c r="CD105" i="4"/>
  <c r="CE105" i="4"/>
  <c r="CF105" i="4"/>
  <c r="CD106" i="4"/>
  <c r="CE106" i="4"/>
  <c r="CF106" i="4"/>
  <c r="CD107" i="4"/>
  <c r="CE107" i="4"/>
  <c r="CF107" i="4"/>
  <c r="CD108" i="4"/>
  <c r="CE108" i="4"/>
  <c r="CF108" i="4"/>
  <c r="CD109" i="4"/>
  <c r="CE109" i="4"/>
  <c r="CF109" i="4"/>
  <c r="CD110" i="4"/>
  <c r="CE110" i="4"/>
  <c r="CF110" i="4"/>
  <c r="CD111" i="4"/>
  <c r="CE111" i="4"/>
  <c r="CF111" i="4"/>
  <c r="CD112" i="4"/>
  <c r="CE112" i="4"/>
  <c r="CF112" i="4"/>
  <c r="CD113" i="4"/>
  <c r="CE113" i="4"/>
  <c r="CF113" i="4"/>
  <c r="CD114" i="4"/>
  <c r="CE114" i="4"/>
  <c r="CF114" i="4"/>
  <c r="CD115" i="4"/>
  <c r="CE115" i="4"/>
  <c r="CF115" i="4"/>
  <c r="CD116" i="4"/>
  <c r="CE116" i="4"/>
  <c r="CF116" i="4"/>
  <c r="CD117" i="4"/>
  <c r="CE117" i="4"/>
  <c r="CF117" i="4"/>
  <c r="CD118" i="4"/>
  <c r="CE118" i="4"/>
  <c r="CF118" i="4"/>
  <c r="CD119" i="4"/>
  <c r="CE119" i="4"/>
  <c r="CF119" i="4"/>
  <c r="CD120" i="4"/>
  <c r="CE120" i="4"/>
  <c r="CF120" i="4"/>
  <c r="CD121" i="4"/>
  <c r="CE121" i="4"/>
  <c r="CF121" i="4"/>
  <c r="CD122" i="4"/>
  <c r="CE122" i="4"/>
  <c r="CF122" i="4"/>
  <c r="CD123" i="4"/>
  <c r="CE123" i="4"/>
  <c r="CF123" i="4"/>
  <c r="CD124" i="4"/>
  <c r="CE124" i="4"/>
  <c r="CF124" i="4"/>
  <c r="CD125" i="4"/>
  <c r="CE125" i="4"/>
  <c r="CF125" i="4"/>
  <c r="CD126" i="4"/>
  <c r="CE126" i="4"/>
  <c r="CF126" i="4"/>
  <c r="CD127" i="4"/>
  <c r="CE127" i="4"/>
  <c r="CF127" i="4"/>
  <c r="CD128" i="4"/>
  <c r="CE128" i="4"/>
  <c r="CF128" i="4"/>
  <c r="CD129" i="4"/>
  <c r="CE129" i="4"/>
  <c r="CF129" i="4"/>
  <c r="CD130" i="4"/>
  <c r="CE130" i="4"/>
  <c r="CF130" i="4"/>
  <c r="CD131" i="4"/>
  <c r="CE131" i="4"/>
  <c r="CF131" i="4"/>
  <c r="CD132" i="4"/>
  <c r="CE132" i="4"/>
  <c r="CF132" i="4"/>
  <c r="CD133" i="4"/>
  <c r="CE133" i="4"/>
  <c r="CF133" i="4"/>
  <c r="CD134" i="4"/>
  <c r="CE134" i="4"/>
  <c r="CF134" i="4"/>
  <c r="CD135" i="4"/>
  <c r="CE135" i="4"/>
  <c r="CF135" i="4"/>
  <c r="CD136" i="4"/>
  <c r="CE136" i="4"/>
  <c r="CF136" i="4"/>
  <c r="CD137" i="4"/>
  <c r="CE137" i="4"/>
  <c r="CF137" i="4"/>
  <c r="CD138" i="4"/>
  <c r="CE138" i="4"/>
  <c r="CF138" i="4"/>
  <c r="CD139" i="4"/>
  <c r="CE139" i="4"/>
  <c r="CF139" i="4"/>
  <c r="CD140" i="4"/>
  <c r="CE140" i="4"/>
  <c r="CF140" i="4"/>
  <c r="CD141" i="4"/>
  <c r="CE141" i="4"/>
  <c r="CF141" i="4"/>
  <c r="CD142" i="4"/>
  <c r="CE142" i="4"/>
  <c r="CF142" i="4"/>
  <c r="CD143" i="4"/>
  <c r="CE143" i="4"/>
  <c r="CF143" i="4"/>
  <c r="CD144" i="4"/>
  <c r="CE144" i="4"/>
  <c r="CF144" i="4"/>
  <c r="CD145" i="4"/>
  <c r="CE145" i="4"/>
  <c r="CF145" i="4"/>
  <c r="CD146" i="4"/>
  <c r="CE146" i="4"/>
  <c r="CF146" i="4"/>
  <c r="CD147" i="4"/>
  <c r="CE147" i="4"/>
  <c r="CF147" i="4"/>
  <c r="CD148" i="4"/>
  <c r="CE148" i="4"/>
  <c r="CF148" i="4"/>
  <c r="CD149" i="4"/>
  <c r="CE149" i="4"/>
  <c r="CF149" i="4"/>
  <c r="CD150" i="4"/>
  <c r="CE150" i="4"/>
  <c r="CF150" i="4"/>
  <c r="CD151" i="4"/>
  <c r="CE151" i="4"/>
  <c r="CF151" i="4"/>
  <c r="CD152" i="4"/>
  <c r="CE152" i="4"/>
  <c r="CF152" i="4"/>
  <c r="CD153" i="4"/>
  <c r="CE153" i="4"/>
  <c r="CF153" i="4"/>
  <c r="CD154" i="4"/>
  <c r="CE154" i="4"/>
  <c r="CF154" i="4"/>
  <c r="CD155" i="4"/>
  <c r="CE155" i="4"/>
  <c r="CF155" i="4"/>
  <c r="CD156" i="4"/>
  <c r="CE156" i="4"/>
  <c r="CF156" i="4"/>
  <c r="CD157" i="4"/>
  <c r="CE157" i="4"/>
  <c r="CF157" i="4"/>
  <c r="CD158" i="4"/>
  <c r="CE158" i="4"/>
  <c r="CF158" i="4"/>
  <c r="CD159" i="4"/>
  <c r="CE159" i="4"/>
  <c r="CF159" i="4"/>
  <c r="CD160" i="4"/>
  <c r="CE160" i="4"/>
  <c r="CF160" i="4"/>
  <c r="CD161" i="4"/>
  <c r="CE161" i="4"/>
  <c r="CF161" i="4"/>
  <c r="CD162" i="4"/>
  <c r="CE162" i="4"/>
  <c r="CF162" i="4"/>
  <c r="CD163" i="4"/>
  <c r="CE163" i="4"/>
  <c r="CF163" i="4"/>
  <c r="CD164" i="4"/>
  <c r="CE164" i="4"/>
  <c r="CF164" i="4"/>
  <c r="CD165" i="4"/>
  <c r="CE165" i="4"/>
  <c r="CF165" i="4"/>
  <c r="CD166" i="4"/>
  <c r="CE166" i="4"/>
  <c r="CF166" i="4"/>
  <c r="CD167" i="4"/>
  <c r="CE167" i="4"/>
  <c r="CF167" i="4"/>
  <c r="CD168" i="4"/>
  <c r="CE168" i="4"/>
  <c r="CF168" i="4"/>
  <c r="CD169" i="4"/>
  <c r="CE169" i="4"/>
  <c r="CF169" i="4"/>
  <c r="CD170" i="4"/>
  <c r="CE170" i="4"/>
  <c r="CF170" i="4"/>
  <c r="CD171" i="4"/>
  <c r="CE171" i="4"/>
  <c r="CF171" i="4"/>
  <c r="CD172" i="4"/>
  <c r="CE172" i="4"/>
  <c r="CF172" i="4"/>
  <c r="CD173" i="4"/>
  <c r="CE173" i="4"/>
  <c r="CF173" i="4"/>
  <c r="CD174" i="4"/>
  <c r="CE174" i="4"/>
  <c r="CF174" i="4"/>
  <c r="CD175" i="4"/>
  <c r="CE175" i="4"/>
  <c r="CF175" i="4"/>
  <c r="CD176" i="4"/>
  <c r="CE176" i="4"/>
  <c r="CF176" i="4"/>
  <c r="CD177" i="4"/>
  <c r="CE177" i="4"/>
  <c r="CF177" i="4"/>
  <c r="CD178" i="4"/>
  <c r="CE178" i="4"/>
  <c r="CF178" i="4"/>
  <c r="CD179" i="4"/>
  <c r="CE179" i="4"/>
  <c r="CF179" i="4"/>
  <c r="CD180" i="4"/>
  <c r="CE180" i="4"/>
  <c r="CF180" i="4"/>
  <c r="CD181" i="4"/>
  <c r="CE181" i="4"/>
  <c r="CF181" i="4"/>
  <c r="CD182" i="4"/>
  <c r="CE182" i="4"/>
  <c r="CF182" i="4"/>
  <c r="CD183" i="4"/>
  <c r="CE183" i="4"/>
  <c r="CF183" i="4"/>
  <c r="CD184" i="4"/>
  <c r="CE184" i="4"/>
  <c r="CF184" i="4"/>
  <c r="CD185" i="4"/>
  <c r="CE185" i="4"/>
  <c r="CF185" i="4"/>
  <c r="CD186" i="4"/>
  <c r="CE186" i="4"/>
  <c r="CF186" i="4"/>
  <c r="CD187" i="4"/>
  <c r="CE187" i="4"/>
  <c r="CF187" i="4"/>
  <c r="CD188" i="4"/>
  <c r="CE188" i="4"/>
  <c r="CF188" i="4"/>
  <c r="CD189" i="4"/>
  <c r="CE189" i="4"/>
  <c r="CF189" i="4"/>
  <c r="CD190" i="4"/>
  <c r="CE190" i="4"/>
  <c r="CF190" i="4"/>
  <c r="CD191" i="4"/>
  <c r="CE191" i="4"/>
  <c r="CF191" i="4"/>
  <c r="CD192" i="4"/>
  <c r="CE192" i="4"/>
  <c r="CF192" i="4"/>
  <c r="CD193" i="4"/>
  <c r="CE193" i="4"/>
  <c r="CF193" i="4"/>
  <c r="CD194" i="4"/>
  <c r="CE194" i="4"/>
  <c r="CF194" i="4"/>
  <c r="CD195" i="4"/>
  <c r="CE195" i="4"/>
  <c r="CF195" i="4"/>
  <c r="CD196" i="4"/>
  <c r="CE196" i="4"/>
  <c r="CF196" i="4"/>
  <c r="CD197" i="4"/>
  <c r="CE197" i="4"/>
  <c r="CF197" i="4"/>
  <c r="CD198" i="4"/>
  <c r="CE198" i="4"/>
  <c r="CF198" i="4"/>
  <c r="CD199" i="4"/>
  <c r="CE199" i="4"/>
  <c r="CF199" i="4"/>
  <c r="CD200" i="4"/>
  <c r="CE200" i="4"/>
  <c r="CF200" i="4"/>
  <c r="CD201" i="4"/>
  <c r="CE201" i="4"/>
  <c r="CF201" i="4"/>
  <c r="CD202" i="4"/>
  <c r="CE202" i="4"/>
  <c r="CF202" i="4"/>
  <c r="CD203" i="4"/>
  <c r="CE203" i="4"/>
  <c r="CF203" i="4"/>
  <c r="CD204" i="4"/>
  <c r="CE204" i="4"/>
  <c r="CF204" i="4"/>
  <c r="CD205" i="4"/>
  <c r="CE205" i="4"/>
  <c r="CF205" i="4"/>
  <c r="CD206" i="4"/>
  <c r="CE206" i="4"/>
  <c r="CF206" i="4"/>
  <c r="CD207" i="4"/>
  <c r="CE207" i="4"/>
  <c r="CF207" i="4"/>
  <c r="CD208" i="4"/>
  <c r="CE208" i="4"/>
  <c r="CF208" i="4"/>
  <c r="CD209" i="4"/>
  <c r="CE209" i="4"/>
  <c r="CF209" i="4"/>
  <c r="CD210" i="4"/>
  <c r="CE210" i="4"/>
  <c r="CF210" i="4"/>
  <c r="CD211" i="4"/>
  <c r="CE211" i="4"/>
  <c r="CF211" i="4"/>
  <c r="CD212" i="4"/>
  <c r="CE212" i="4"/>
  <c r="CF212" i="4"/>
  <c r="CD213" i="4"/>
  <c r="CE213" i="4"/>
  <c r="CF213" i="4"/>
  <c r="CD214" i="4"/>
  <c r="CE214" i="4"/>
  <c r="CF214" i="4"/>
  <c r="CD215" i="4"/>
  <c r="CE215" i="4"/>
  <c r="CF215" i="4"/>
  <c r="CD216" i="4"/>
  <c r="CE216" i="4"/>
  <c r="CF216" i="4"/>
  <c r="CD217" i="4"/>
  <c r="CE217" i="4"/>
  <c r="CF217" i="4"/>
  <c r="CD218" i="4"/>
  <c r="CE218" i="4"/>
  <c r="CF218" i="4"/>
  <c r="CD219" i="4"/>
  <c r="CE219" i="4"/>
  <c r="CF219" i="4"/>
  <c r="CD220" i="4"/>
  <c r="CE220" i="4"/>
  <c r="CF220" i="4"/>
  <c r="CD221" i="4"/>
  <c r="CE221" i="4"/>
  <c r="CF221" i="4"/>
  <c r="CD222" i="4"/>
  <c r="CE222" i="4"/>
  <c r="CF222" i="4"/>
  <c r="CD223" i="4"/>
  <c r="CE223" i="4"/>
  <c r="CF223" i="4"/>
  <c r="CD224" i="4"/>
  <c r="CE224" i="4"/>
  <c r="CF224" i="4"/>
  <c r="CD225" i="4"/>
  <c r="CE225" i="4"/>
  <c r="CF225" i="4"/>
  <c r="CD226" i="4"/>
  <c r="CE226" i="4"/>
  <c r="CF226" i="4"/>
  <c r="CD227" i="4"/>
  <c r="CE227" i="4"/>
  <c r="CF227" i="4"/>
  <c r="CD228" i="4"/>
  <c r="CE228" i="4"/>
  <c r="CF228" i="4"/>
  <c r="CD229" i="4"/>
  <c r="CE229" i="4"/>
  <c r="CF229" i="4"/>
  <c r="CD230" i="4"/>
  <c r="CE230" i="4"/>
  <c r="CF230" i="4"/>
  <c r="CD231" i="4"/>
  <c r="CE231" i="4"/>
  <c r="CF231" i="4"/>
  <c r="CD232" i="4"/>
  <c r="CE232" i="4"/>
  <c r="CF232" i="4"/>
  <c r="CD233" i="4"/>
  <c r="CE233" i="4"/>
  <c r="CF233" i="4"/>
  <c r="CD234" i="4"/>
  <c r="CE234" i="4"/>
  <c r="CF234" i="4"/>
  <c r="CD235" i="4"/>
  <c r="CE235" i="4"/>
  <c r="CF235" i="4"/>
  <c r="CD236" i="4"/>
  <c r="CE236" i="4"/>
  <c r="CF236" i="4"/>
  <c r="CD237" i="4"/>
  <c r="CE237" i="4"/>
  <c r="CF237" i="4"/>
  <c r="CD238" i="4"/>
  <c r="CE238" i="4"/>
  <c r="CF238" i="4"/>
  <c r="CD239" i="4"/>
  <c r="CE239" i="4"/>
  <c r="CF239" i="4"/>
  <c r="CD240" i="4"/>
  <c r="CE240" i="4"/>
  <c r="CF240" i="4"/>
  <c r="CD241" i="4"/>
  <c r="CE241" i="4"/>
  <c r="CF241" i="4"/>
  <c r="CD242" i="4"/>
  <c r="CE242" i="4"/>
  <c r="CF242" i="4"/>
  <c r="CD243" i="4"/>
  <c r="CE243" i="4"/>
  <c r="CF243" i="4"/>
  <c r="CD244" i="4"/>
  <c r="CE244" i="4"/>
  <c r="CF244" i="4"/>
  <c r="CD245" i="4"/>
  <c r="CE245" i="4"/>
  <c r="CF245" i="4"/>
  <c r="CD246" i="4"/>
  <c r="CE246" i="4"/>
  <c r="CF246" i="4"/>
  <c r="CD247" i="4"/>
  <c r="CE247" i="4"/>
  <c r="CF247" i="4"/>
  <c r="CD248" i="4"/>
  <c r="CE248" i="4"/>
  <c r="CF248" i="4"/>
  <c r="CD249" i="4"/>
  <c r="CE249" i="4"/>
  <c r="CF249" i="4"/>
  <c r="CD250" i="4"/>
  <c r="CE250" i="4"/>
  <c r="CF250" i="4"/>
  <c r="CD251" i="4"/>
  <c r="CE251" i="4"/>
  <c r="CF251" i="4"/>
  <c r="CD252" i="4"/>
  <c r="CE252" i="4"/>
  <c r="CF252" i="4"/>
  <c r="CD253" i="4"/>
  <c r="CE253" i="4"/>
  <c r="CF253" i="4"/>
  <c r="CD254" i="4"/>
  <c r="CE254" i="4"/>
  <c r="CF254" i="4"/>
  <c r="CD255" i="4"/>
  <c r="CE255" i="4"/>
  <c r="CF255" i="4"/>
  <c r="CD256" i="4"/>
  <c r="CE256" i="4"/>
  <c r="CF256" i="4"/>
  <c r="CD257" i="4"/>
  <c r="CE257" i="4"/>
  <c r="CF257" i="4"/>
  <c r="CD258" i="4"/>
  <c r="CE258" i="4"/>
  <c r="CF258" i="4"/>
  <c r="CD259" i="4"/>
  <c r="CE259" i="4"/>
  <c r="CF259" i="4"/>
  <c r="CD260" i="4"/>
  <c r="CE260" i="4"/>
  <c r="CF260" i="4"/>
  <c r="CD261" i="4"/>
  <c r="CE261" i="4"/>
  <c r="CF261" i="4"/>
  <c r="CD262" i="4"/>
  <c r="CE262" i="4"/>
  <c r="CF262" i="4"/>
  <c r="CD263" i="4"/>
  <c r="CE263" i="4"/>
  <c r="CF263" i="4"/>
  <c r="CD264" i="4"/>
  <c r="CE264" i="4"/>
  <c r="CF264" i="4"/>
  <c r="CD265" i="4"/>
  <c r="CE265" i="4"/>
  <c r="CF265" i="4"/>
  <c r="CD266" i="4"/>
  <c r="CE266" i="4"/>
  <c r="CF266" i="4"/>
  <c r="CD267" i="4"/>
  <c r="CE267" i="4"/>
  <c r="CF267" i="4"/>
  <c r="CD268" i="4"/>
  <c r="CE268" i="4"/>
  <c r="CF268" i="4"/>
  <c r="CD269" i="4"/>
  <c r="CE269" i="4"/>
  <c r="CF269" i="4"/>
  <c r="CD270" i="4"/>
  <c r="CE270" i="4"/>
  <c r="CF270" i="4"/>
  <c r="CD271" i="4"/>
  <c r="CE271" i="4"/>
  <c r="CF271" i="4"/>
  <c r="CD272" i="4"/>
  <c r="CE272" i="4"/>
  <c r="CF272" i="4"/>
  <c r="CD273" i="4"/>
  <c r="CE273" i="4"/>
  <c r="CF273" i="4"/>
  <c r="CD274" i="4"/>
  <c r="CE274" i="4"/>
  <c r="CF274" i="4"/>
  <c r="CD275" i="4"/>
  <c r="CE275" i="4"/>
  <c r="CF275" i="4"/>
  <c r="CD276" i="4"/>
  <c r="CE276" i="4"/>
  <c r="CF276" i="4"/>
  <c r="CD277" i="4"/>
  <c r="CE277" i="4"/>
  <c r="CF277" i="4"/>
  <c r="CD278" i="4"/>
  <c r="CE278" i="4"/>
  <c r="CF278" i="4"/>
  <c r="CD279" i="4"/>
  <c r="CE279" i="4"/>
  <c r="CF279" i="4"/>
  <c r="CD280" i="4"/>
  <c r="CE280" i="4"/>
  <c r="CF280" i="4"/>
  <c r="CD281" i="4"/>
  <c r="CE281" i="4"/>
  <c r="CF281" i="4"/>
  <c r="CD282" i="4"/>
  <c r="CE282" i="4"/>
  <c r="CF282" i="4"/>
  <c r="CD283" i="4"/>
  <c r="CE283" i="4"/>
  <c r="CF283" i="4"/>
  <c r="CD284" i="4"/>
  <c r="CE284" i="4"/>
  <c r="CF284" i="4"/>
  <c r="CD285" i="4"/>
  <c r="CE285" i="4"/>
  <c r="CF285" i="4"/>
  <c r="CD286" i="4"/>
  <c r="CE286" i="4"/>
  <c r="CF286" i="4"/>
  <c r="CD287" i="4"/>
  <c r="CE287" i="4"/>
  <c r="CF287" i="4"/>
  <c r="CD288" i="4"/>
  <c r="CE288" i="4"/>
  <c r="CF288" i="4"/>
  <c r="CD289" i="4"/>
  <c r="CE289" i="4"/>
  <c r="CF289" i="4"/>
  <c r="CD290" i="4"/>
  <c r="CE290" i="4"/>
  <c r="CF290" i="4"/>
  <c r="CD291" i="4"/>
  <c r="CE291" i="4"/>
  <c r="CF291" i="4"/>
  <c r="CD292" i="4"/>
  <c r="CE292" i="4"/>
  <c r="CF292" i="4"/>
  <c r="CD293" i="4"/>
  <c r="CE293" i="4"/>
  <c r="CF293" i="4"/>
  <c r="CD294" i="4"/>
  <c r="CE294" i="4"/>
  <c r="CF294" i="4"/>
  <c r="CD295" i="4"/>
  <c r="CE295" i="4"/>
  <c r="CF295" i="4"/>
  <c r="CD296" i="4"/>
  <c r="CE296" i="4"/>
  <c r="CF296" i="4"/>
  <c r="CD297" i="4"/>
  <c r="CE297" i="4"/>
  <c r="CF297" i="4"/>
  <c r="CD298" i="4"/>
  <c r="CE298" i="4"/>
  <c r="CF298" i="4"/>
  <c r="CD299" i="4"/>
  <c r="CE299" i="4"/>
  <c r="CF299" i="4"/>
  <c r="CD300" i="4"/>
  <c r="CE300" i="4"/>
  <c r="CF300" i="4"/>
  <c r="CD301" i="4"/>
  <c r="CE301" i="4"/>
  <c r="CF301" i="4"/>
  <c r="CD302" i="4"/>
  <c r="CE302" i="4"/>
  <c r="CF302" i="4"/>
  <c r="CD303" i="4"/>
  <c r="CE303" i="4"/>
  <c r="CF303" i="4"/>
  <c r="CD304" i="4"/>
  <c r="CE304" i="4"/>
  <c r="CF304" i="4"/>
  <c r="CD305" i="4"/>
  <c r="CE305" i="4"/>
  <c r="CF305" i="4"/>
  <c r="CD306" i="4"/>
  <c r="CE306" i="4"/>
  <c r="CF306" i="4"/>
  <c r="CD307" i="4"/>
  <c r="CE307" i="4"/>
  <c r="CF307" i="4"/>
  <c r="CD308" i="4"/>
  <c r="CE308" i="4"/>
  <c r="CF308" i="4"/>
  <c r="CD309" i="4"/>
  <c r="CE309" i="4"/>
  <c r="CF309" i="4"/>
  <c r="CD310" i="4"/>
  <c r="CE310" i="4"/>
  <c r="CF310" i="4"/>
  <c r="CD311" i="4"/>
  <c r="CE311" i="4"/>
  <c r="CF311" i="4"/>
  <c r="CD312" i="4"/>
  <c r="CE312" i="4"/>
  <c r="CF312" i="4"/>
  <c r="CD313" i="4"/>
  <c r="CE313" i="4"/>
  <c r="CF313" i="4"/>
  <c r="CD314" i="4"/>
  <c r="CE314" i="4"/>
  <c r="CF314" i="4"/>
  <c r="CD315" i="4"/>
  <c r="CE315" i="4"/>
  <c r="CF315" i="4"/>
  <c r="CD316" i="4"/>
  <c r="CE316" i="4"/>
  <c r="CF316" i="4"/>
  <c r="CD317" i="4"/>
  <c r="CE317" i="4"/>
  <c r="CF317" i="4"/>
  <c r="CD318" i="4"/>
  <c r="CE318" i="4"/>
  <c r="CF318" i="4"/>
  <c r="CD319" i="4"/>
  <c r="CE319" i="4"/>
  <c r="CF319" i="4"/>
  <c r="CD320" i="4"/>
  <c r="CE320" i="4"/>
  <c r="CF320" i="4"/>
  <c r="CD321" i="4"/>
  <c r="CE321" i="4"/>
  <c r="CF321" i="4"/>
  <c r="CD322" i="4"/>
  <c r="CE322" i="4"/>
  <c r="CF322" i="4"/>
  <c r="CD323" i="4"/>
  <c r="CE323" i="4"/>
  <c r="CF323" i="4"/>
  <c r="CD324" i="4"/>
  <c r="CE324" i="4"/>
  <c r="CF324" i="4"/>
  <c r="CD325" i="4"/>
  <c r="CE325" i="4"/>
  <c r="CF325" i="4"/>
  <c r="CD326" i="4"/>
  <c r="CE326" i="4"/>
  <c r="CF326" i="4"/>
  <c r="CD327" i="4"/>
  <c r="CE327" i="4"/>
  <c r="CF327" i="4"/>
  <c r="CD328" i="4"/>
  <c r="CE328" i="4"/>
  <c r="CF328" i="4"/>
  <c r="CD329" i="4"/>
  <c r="CE329" i="4"/>
  <c r="CF329" i="4"/>
  <c r="CD330" i="4"/>
  <c r="CE330" i="4"/>
  <c r="CF330" i="4"/>
  <c r="CD331" i="4"/>
  <c r="CE331" i="4"/>
  <c r="CF331" i="4"/>
  <c r="CD332" i="4"/>
  <c r="CE332" i="4"/>
  <c r="CF332" i="4"/>
  <c r="CD333" i="4"/>
  <c r="CE333" i="4"/>
  <c r="CF333" i="4"/>
  <c r="CD334" i="4"/>
  <c r="CE334" i="4"/>
  <c r="CF334" i="4"/>
  <c r="CD335" i="4"/>
  <c r="CE335" i="4"/>
  <c r="CF335" i="4"/>
  <c r="CD336" i="4"/>
  <c r="CE336" i="4"/>
  <c r="CF336" i="4"/>
  <c r="CD337" i="4"/>
  <c r="CE337" i="4"/>
  <c r="CF337" i="4"/>
  <c r="CD338" i="4"/>
  <c r="CE338" i="4"/>
  <c r="CF338" i="4"/>
  <c r="CD339" i="4"/>
  <c r="CE339" i="4"/>
  <c r="CF339" i="4"/>
  <c r="CD340" i="4"/>
  <c r="CE340" i="4"/>
  <c r="CF340" i="4"/>
  <c r="CD341" i="4"/>
  <c r="CE341" i="4"/>
  <c r="CF341" i="4"/>
  <c r="CD342" i="4"/>
  <c r="CE342" i="4"/>
  <c r="CF342" i="4"/>
  <c r="CD343" i="4"/>
  <c r="CE343" i="4"/>
  <c r="CF343" i="4"/>
  <c r="CD344" i="4"/>
  <c r="CE344" i="4"/>
  <c r="CF344" i="4"/>
  <c r="CD345" i="4"/>
  <c r="CE345" i="4"/>
  <c r="CF345" i="4"/>
  <c r="CD346" i="4"/>
  <c r="CE346" i="4"/>
  <c r="CF346" i="4"/>
  <c r="CD347" i="4"/>
  <c r="CE347" i="4"/>
  <c r="CF347" i="4"/>
  <c r="CD348" i="4"/>
  <c r="CE348" i="4"/>
  <c r="CF348" i="4"/>
  <c r="CD349" i="4"/>
  <c r="CE349" i="4"/>
  <c r="CF349" i="4"/>
  <c r="CD350" i="4"/>
  <c r="CE350" i="4"/>
  <c r="CF350" i="4"/>
  <c r="CD351" i="4"/>
  <c r="CE351" i="4"/>
  <c r="CF351" i="4"/>
  <c r="CD352" i="4"/>
  <c r="CE352" i="4"/>
  <c r="CF352" i="4"/>
  <c r="CD353" i="4"/>
  <c r="CE353" i="4"/>
  <c r="CF353" i="4"/>
  <c r="CD354" i="4"/>
  <c r="CE354" i="4"/>
  <c r="CF354" i="4"/>
  <c r="CD355" i="4"/>
  <c r="CE355" i="4"/>
  <c r="CF355" i="4"/>
  <c r="CD356" i="4"/>
  <c r="CE356" i="4"/>
  <c r="CF356" i="4"/>
  <c r="CD357" i="4"/>
  <c r="CE357" i="4"/>
  <c r="CF357" i="4"/>
  <c r="CD358" i="4"/>
  <c r="CE358" i="4"/>
  <c r="CF358" i="4"/>
  <c r="CD359" i="4"/>
  <c r="CE359" i="4"/>
  <c r="CF359" i="4"/>
  <c r="CD360" i="4"/>
  <c r="CE360" i="4"/>
  <c r="CF360" i="4"/>
  <c r="CD361" i="4"/>
  <c r="CE361" i="4"/>
  <c r="CF361" i="4"/>
  <c r="CD362" i="4"/>
  <c r="CE362" i="4"/>
  <c r="CF362" i="4"/>
  <c r="CD363" i="4"/>
  <c r="CE363" i="4"/>
  <c r="CF363" i="4"/>
  <c r="CD364" i="4"/>
  <c r="CE364" i="4"/>
  <c r="CF364" i="4"/>
  <c r="CD365" i="4"/>
  <c r="CE365" i="4"/>
  <c r="CF365" i="4"/>
  <c r="CD366" i="4"/>
  <c r="CE366" i="4"/>
  <c r="CF366" i="4"/>
  <c r="CD367" i="4"/>
  <c r="CE367" i="4"/>
  <c r="CF367" i="4"/>
  <c r="CD368" i="4"/>
  <c r="CE368" i="4"/>
  <c r="CF368" i="4"/>
  <c r="CD369" i="4"/>
  <c r="CE369" i="4"/>
  <c r="CF369" i="4"/>
  <c r="CD370" i="4"/>
  <c r="CE370" i="4"/>
  <c r="CF370" i="4"/>
  <c r="CD371" i="4"/>
  <c r="CE371" i="4"/>
  <c r="CF371" i="4"/>
  <c r="CD372" i="4"/>
  <c r="CE372" i="4"/>
  <c r="CF372" i="4"/>
  <c r="CD373" i="4"/>
  <c r="CE373" i="4"/>
  <c r="CF373" i="4"/>
  <c r="CD374" i="4"/>
  <c r="CE374" i="4"/>
  <c r="CF374" i="4"/>
  <c r="CD375" i="4"/>
  <c r="CE375" i="4"/>
  <c r="CF375" i="4"/>
  <c r="CD376" i="4"/>
  <c r="CE376" i="4"/>
  <c r="CF376" i="4"/>
  <c r="CD377" i="4"/>
  <c r="CE377" i="4"/>
  <c r="CF377" i="4"/>
  <c r="CD378" i="4"/>
  <c r="CE378" i="4"/>
  <c r="CF378" i="4"/>
  <c r="CD379" i="4"/>
  <c r="CE379" i="4"/>
  <c r="CF379" i="4"/>
  <c r="CD380" i="4"/>
  <c r="CE380" i="4"/>
  <c r="CF380" i="4"/>
  <c r="CD381" i="4"/>
  <c r="CE381" i="4"/>
  <c r="CF381" i="4"/>
  <c r="CD382" i="4"/>
  <c r="CE382" i="4"/>
  <c r="CF382" i="4"/>
  <c r="CD383" i="4"/>
  <c r="CE383" i="4"/>
  <c r="CF383" i="4"/>
  <c r="CD384" i="4"/>
  <c r="CE384" i="4"/>
  <c r="CF384" i="4"/>
  <c r="CD385" i="4"/>
  <c r="CE385" i="4"/>
  <c r="CF385" i="4"/>
  <c r="CD386" i="4"/>
  <c r="CE386" i="4"/>
  <c r="CF386" i="4"/>
  <c r="CD387" i="4"/>
  <c r="CE387" i="4"/>
  <c r="CF387" i="4"/>
  <c r="CD388" i="4"/>
  <c r="CE388" i="4"/>
  <c r="CF388" i="4"/>
  <c r="CD389" i="4"/>
  <c r="CE389" i="4"/>
  <c r="CF389" i="4"/>
  <c r="CD390" i="4"/>
  <c r="CE390" i="4"/>
  <c r="CF390" i="4"/>
  <c r="CD391" i="4"/>
  <c r="CE391" i="4"/>
  <c r="CF391" i="4"/>
  <c r="CD392" i="4"/>
  <c r="CE392" i="4"/>
  <c r="CF392" i="4"/>
  <c r="CD393" i="4"/>
  <c r="CE393" i="4"/>
  <c r="CF393" i="4"/>
  <c r="CD394" i="4"/>
  <c r="CE394" i="4"/>
  <c r="CF394" i="4"/>
  <c r="CD395" i="4"/>
  <c r="CE395" i="4"/>
  <c r="CF395" i="4"/>
  <c r="CD396" i="4"/>
  <c r="CE396" i="4"/>
  <c r="CF396" i="4"/>
  <c r="CD397" i="4"/>
  <c r="CE397" i="4"/>
  <c r="CF397" i="4"/>
  <c r="CD398" i="4"/>
  <c r="CE398" i="4"/>
  <c r="CF398" i="4"/>
  <c r="CD399" i="4"/>
  <c r="CE399" i="4"/>
  <c r="CF399" i="4"/>
  <c r="CD400" i="4"/>
  <c r="CE400" i="4"/>
  <c r="CF400" i="4"/>
  <c r="CD401" i="4"/>
  <c r="CE401" i="4"/>
  <c r="CF401" i="4"/>
  <c r="CD402" i="4"/>
  <c r="CE402" i="4"/>
  <c r="CF402" i="4"/>
  <c r="CD403" i="4"/>
  <c r="CE403" i="4"/>
  <c r="CF403" i="4"/>
  <c r="CD404" i="4"/>
  <c r="CE404" i="4"/>
  <c r="CF404" i="4"/>
  <c r="CD405" i="4"/>
  <c r="CE405" i="4"/>
  <c r="CF405" i="4"/>
  <c r="CD406" i="4"/>
  <c r="CE406" i="4"/>
  <c r="CF406" i="4"/>
  <c r="CE6" i="4"/>
  <c r="CD6" i="4"/>
  <c r="CA6" i="4"/>
  <c r="BW7" i="4"/>
  <c r="BX7" i="4"/>
  <c r="BY7" i="4"/>
  <c r="BZ7" i="4"/>
  <c r="CA7" i="4"/>
  <c r="BW8" i="4"/>
  <c r="BX8" i="4"/>
  <c r="BY8" i="4"/>
  <c r="BZ8" i="4"/>
  <c r="CA8" i="4"/>
  <c r="BW9" i="4"/>
  <c r="BX9" i="4"/>
  <c r="BY9" i="4"/>
  <c r="BZ9" i="4"/>
  <c r="CA9" i="4"/>
  <c r="BW10" i="4"/>
  <c r="BX10" i="4"/>
  <c r="BY10" i="4"/>
  <c r="BZ10" i="4"/>
  <c r="CA10" i="4"/>
  <c r="BW11" i="4"/>
  <c r="BX11" i="4"/>
  <c r="BY11" i="4"/>
  <c r="BZ11" i="4"/>
  <c r="CA11" i="4"/>
  <c r="BW12" i="4"/>
  <c r="BX12" i="4"/>
  <c r="BY12" i="4"/>
  <c r="BZ12" i="4"/>
  <c r="CA12" i="4"/>
  <c r="BW13" i="4"/>
  <c r="BX13" i="4"/>
  <c r="BY13" i="4"/>
  <c r="BZ13" i="4"/>
  <c r="CA13" i="4"/>
  <c r="BW14" i="4"/>
  <c r="BX14" i="4"/>
  <c r="BY14" i="4"/>
  <c r="BZ14" i="4"/>
  <c r="CA14" i="4"/>
  <c r="BW15" i="4"/>
  <c r="BX15" i="4"/>
  <c r="BY15" i="4"/>
  <c r="BZ15" i="4"/>
  <c r="CA15" i="4"/>
  <c r="BW16" i="4"/>
  <c r="BX16" i="4"/>
  <c r="BY16" i="4"/>
  <c r="BZ16" i="4"/>
  <c r="CA16" i="4"/>
  <c r="BW17" i="4"/>
  <c r="BX17" i="4"/>
  <c r="BY17" i="4"/>
  <c r="BZ17" i="4"/>
  <c r="CA17" i="4"/>
  <c r="BW18" i="4"/>
  <c r="BX18" i="4"/>
  <c r="BY18" i="4"/>
  <c r="BZ18" i="4"/>
  <c r="CA18" i="4"/>
  <c r="BW19" i="4"/>
  <c r="BX19" i="4"/>
  <c r="BY19" i="4"/>
  <c r="BZ19" i="4"/>
  <c r="CA19" i="4"/>
  <c r="BW20" i="4"/>
  <c r="BX20" i="4"/>
  <c r="BY20" i="4"/>
  <c r="BZ20" i="4"/>
  <c r="CA20" i="4"/>
  <c r="BW21" i="4"/>
  <c r="BX21" i="4"/>
  <c r="BY21" i="4"/>
  <c r="BZ21" i="4"/>
  <c r="CA21" i="4"/>
  <c r="BW22" i="4"/>
  <c r="BX22" i="4"/>
  <c r="BY22" i="4"/>
  <c r="BZ22" i="4"/>
  <c r="CA22" i="4"/>
  <c r="BW23" i="4"/>
  <c r="BX23" i="4"/>
  <c r="BY23" i="4"/>
  <c r="BZ23" i="4"/>
  <c r="CA23" i="4"/>
  <c r="BW24" i="4"/>
  <c r="BX24" i="4"/>
  <c r="BY24" i="4"/>
  <c r="BZ24" i="4"/>
  <c r="CA24" i="4"/>
  <c r="BW25" i="4"/>
  <c r="BX25" i="4"/>
  <c r="BY25" i="4"/>
  <c r="BZ25" i="4"/>
  <c r="CA25" i="4"/>
  <c r="BW26" i="4"/>
  <c r="BX26" i="4"/>
  <c r="BY26" i="4"/>
  <c r="BZ26" i="4"/>
  <c r="CA26" i="4"/>
  <c r="BW27" i="4"/>
  <c r="BX27" i="4"/>
  <c r="BY27" i="4"/>
  <c r="BZ27" i="4"/>
  <c r="CA27" i="4"/>
  <c r="BW28" i="4"/>
  <c r="BX28" i="4"/>
  <c r="BY28" i="4"/>
  <c r="BZ28" i="4"/>
  <c r="CA28" i="4"/>
  <c r="BW29" i="4"/>
  <c r="BX29" i="4"/>
  <c r="BY29" i="4"/>
  <c r="BZ29" i="4"/>
  <c r="CA29" i="4"/>
  <c r="BW30" i="4"/>
  <c r="BX30" i="4"/>
  <c r="BY30" i="4"/>
  <c r="BZ30" i="4"/>
  <c r="CA30" i="4"/>
  <c r="BW31" i="4"/>
  <c r="BX31" i="4"/>
  <c r="BY31" i="4"/>
  <c r="BZ31" i="4"/>
  <c r="CA31" i="4"/>
  <c r="BW32" i="4"/>
  <c r="BX32" i="4"/>
  <c r="BY32" i="4"/>
  <c r="BZ32" i="4"/>
  <c r="CA32" i="4"/>
  <c r="BW33" i="4"/>
  <c r="BX33" i="4"/>
  <c r="BY33" i="4"/>
  <c r="BZ33" i="4"/>
  <c r="CA33" i="4"/>
  <c r="BW34" i="4"/>
  <c r="BX34" i="4"/>
  <c r="BY34" i="4"/>
  <c r="BZ34" i="4"/>
  <c r="CA34" i="4"/>
  <c r="BW35" i="4"/>
  <c r="BX35" i="4"/>
  <c r="BY35" i="4"/>
  <c r="BZ35" i="4"/>
  <c r="CA35" i="4"/>
  <c r="BW36" i="4"/>
  <c r="BX36" i="4"/>
  <c r="BY36" i="4"/>
  <c r="BZ36" i="4"/>
  <c r="CA36" i="4"/>
  <c r="BW37" i="4"/>
  <c r="BX37" i="4"/>
  <c r="BY37" i="4"/>
  <c r="BZ37" i="4"/>
  <c r="CA37" i="4"/>
  <c r="BW38" i="4"/>
  <c r="BX38" i="4"/>
  <c r="BY38" i="4"/>
  <c r="BZ38" i="4"/>
  <c r="CA38" i="4"/>
  <c r="BW39" i="4"/>
  <c r="BX39" i="4"/>
  <c r="BY39" i="4"/>
  <c r="BZ39" i="4"/>
  <c r="CA39" i="4"/>
  <c r="BW40" i="4"/>
  <c r="BX40" i="4"/>
  <c r="BY40" i="4"/>
  <c r="BZ40" i="4"/>
  <c r="CA40" i="4"/>
  <c r="BW41" i="4"/>
  <c r="BX41" i="4"/>
  <c r="BY41" i="4"/>
  <c r="BZ41" i="4"/>
  <c r="CA41" i="4"/>
  <c r="BW42" i="4"/>
  <c r="BX42" i="4"/>
  <c r="BY42" i="4"/>
  <c r="BZ42" i="4"/>
  <c r="CA42" i="4"/>
  <c r="BW43" i="4"/>
  <c r="BX43" i="4"/>
  <c r="BY43" i="4"/>
  <c r="BZ43" i="4"/>
  <c r="CA43" i="4"/>
  <c r="BW44" i="4"/>
  <c r="BX44" i="4"/>
  <c r="BY44" i="4"/>
  <c r="BZ44" i="4"/>
  <c r="CA44" i="4"/>
  <c r="BW45" i="4"/>
  <c r="BX45" i="4"/>
  <c r="BY45" i="4"/>
  <c r="BZ45" i="4"/>
  <c r="CA45" i="4"/>
  <c r="BW46" i="4"/>
  <c r="BX46" i="4"/>
  <c r="BY46" i="4"/>
  <c r="BZ46" i="4"/>
  <c r="CA46" i="4"/>
  <c r="BW47" i="4"/>
  <c r="BX47" i="4"/>
  <c r="BY47" i="4"/>
  <c r="BZ47" i="4"/>
  <c r="CA47" i="4"/>
  <c r="BW48" i="4"/>
  <c r="BX48" i="4"/>
  <c r="BY48" i="4"/>
  <c r="BZ48" i="4"/>
  <c r="CA48" i="4"/>
  <c r="BW49" i="4"/>
  <c r="BX49" i="4"/>
  <c r="BY49" i="4"/>
  <c r="BZ49" i="4"/>
  <c r="CA49" i="4"/>
  <c r="BW50" i="4"/>
  <c r="BX50" i="4"/>
  <c r="BY50" i="4"/>
  <c r="BZ50" i="4"/>
  <c r="CA50" i="4"/>
  <c r="BW51" i="4"/>
  <c r="BX51" i="4"/>
  <c r="BY51" i="4"/>
  <c r="BZ51" i="4"/>
  <c r="CA51" i="4"/>
  <c r="BW52" i="4"/>
  <c r="BX52" i="4"/>
  <c r="BY52" i="4"/>
  <c r="BZ52" i="4"/>
  <c r="CA52" i="4"/>
  <c r="BW53" i="4"/>
  <c r="BX53" i="4"/>
  <c r="BY53" i="4"/>
  <c r="BZ53" i="4"/>
  <c r="CA53" i="4"/>
  <c r="BW54" i="4"/>
  <c r="BX54" i="4"/>
  <c r="BY54" i="4"/>
  <c r="BZ54" i="4"/>
  <c r="CA54" i="4"/>
  <c r="BW55" i="4"/>
  <c r="BX55" i="4"/>
  <c r="BY55" i="4"/>
  <c r="BZ55" i="4"/>
  <c r="CA55" i="4"/>
  <c r="BW56" i="4"/>
  <c r="BX56" i="4"/>
  <c r="BY56" i="4"/>
  <c r="BZ56" i="4"/>
  <c r="CA56" i="4"/>
  <c r="BW57" i="4"/>
  <c r="BX57" i="4"/>
  <c r="BY57" i="4"/>
  <c r="BZ57" i="4"/>
  <c r="CA57" i="4"/>
  <c r="BW58" i="4"/>
  <c r="BX58" i="4"/>
  <c r="BY58" i="4"/>
  <c r="BZ58" i="4"/>
  <c r="CA58" i="4"/>
  <c r="BW59" i="4"/>
  <c r="BX59" i="4"/>
  <c r="BY59" i="4"/>
  <c r="BZ59" i="4"/>
  <c r="CA59" i="4"/>
  <c r="BW60" i="4"/>
  <c r="BX60" i="4"/>
  <c r="BY60" i="4"/>
  <c r="BZ60" i="4"/>
  <c r="CA60" i="4"/>
  <c r="BW61" i="4"/>
  <c r="BX61" i="4"/>
  <c r="BY61" i="4"/>
  <c r="BZ61" i="4"/>
  <c r="CA61" i="4"/>
  <c r="BW62" i="4"/>
  <c r="BX62" i="4"/>
  <c r="BY62" i="4"/>
  <c r="BZ62" i="4"/>
  <c r="CA62" i="4"/>
  <c r="BW63" i="4"/>
  <c r="BX63" i="4"/>
  <c r="BY63" i="4"/>
  <c r="BZ63" i="4"/>
  <c r="CA63" i="4"/>
  <c r="BW64" i="4"/>
  <c r="BX64" i="4"/>
  <c r="BY64" i="4"/>
  <c r="BZ64" i="4"/>
  <c r="CA64" i="4"/>
  <c r="BW65" i="4"/>
  <c r="BX65" i="4"/>
  <c r="BY65" i="4"/>
  <c r="BZ65" i="4"/>
  <c r="CA65" i="4"/>
  <c r="BW66" i="4"/>
  <c r="BX66" i="4"/>
  <c r="BY66" i="4"/>
  <c r="BZ66" i="4"/>
  <c r="CA66" i="4"/>
  <c r="BW67" i="4"/>
  <c r="BX67" i="4"/>
  <c r="BY67" i="4"/>
  <c r="BZ67" i="4"/>
  <c r="CA67" i="4"/>
  <c r="BW68" i="4"/>
  <c r="BX68" i="4"/>
  <c r="BY68" i="4"/>
  <c r="BZ68" i="4"/>
  <c r="CA68" i="4"/>
  <c r="BW69" i="4"/>
  <c r="BX69" i="4"/>
  <c r="BY69" i="4"/>
  <c r="BZ69" i="4"/>
  <c r="CA69" i="4"/>
  <c r="BW70" i="4"/>
  <c r="BX70" i="4"/>
  <c r="BY70" i="4"/>
  <c r="BZ70" i="4"/>
  <c r="CA70" i="4"/>
  <c r="BW71" i="4"/>
  <c r="BX71" i="4"/>
  <c r="BY71" i="4"/>
  <c r="BZ71" i="4"/>
  <c r="CA71" i="4"/>
  <c r="BW72" i="4"/>
  <c r="BX72" i="4"/>
  <c r="BY72" i="4"/>
  <c r="BZ72" i="4"/>
  <c r="CA72" i="4"/>
  <c r="BW73" i="4"/>
  <c r="BX73" i="4"/>
  <c r="BY73" i="4"/>
  <c r="BZ73" i="4"/>
  <c r="CA73" i="4"/>
  <c r="BW74" i="4"/>
  <c r="BX74" i="4"/>
  <c r="BY74" i="4"/>
  <c r="BZ74" i="4"/>
  <c r="CA74" i="4"/>
  <c r="BW75" i="4"/>
  <c r="BX75" i="4"/>
  <c r="BY75" i="4"/>
  <c r="BZ75" i="4"/>
  <c r="CA75" i="4"/>
  <c r="BW76" i="4"/>
  <c r="BX76" i="4"/>
  <c r="BY76" i="4"/>
  <c r="BZ76" i="4"/>
  <c r="CA76" i="4"/>
  <c r="BW77" i="4"/>
  <c r="BX77" i="4"/>
  <c r="BY77" i="4"/>
  <c r="BZ77" i="4"/>
  <c r="CA77" i="4"/>
  <c r="BW78" i="4"/>
  <c r="BX78" i="4"/>
  <c r="BY78" i="4"/>
  <c r="BZ78" i="4"/>
  <c r="CA78" i="4"/>
  <c r="BW79" i="4"/>
  <c r="BX79" i="4"/>
  <c r="BY79" i="4"/>
  <c r="BZ79" i="4"/>
  <c r="CA79" i="4"/>
  <c r="BW80" i="4"/>
  <c r="BX80" i="4"/>
  <c r="BY80" i="4"/>
  <c r="BZ80" i="4"/>
  <c r="CA80" i="4"/>
  <c r="BW81" i="4"/>
  <c r="BX81" i="4"/>
  <c r="BY81" i="4"/>
  <c r="BZ81" i="4"/>
  <c r="CA81" i="4"/>
  <c r="BW82" i="4"/>
  <c r="BX82" i="4"/>
  <c r="BY82" i="4"/>
  <c r="BZ82" i="4"/>
  <c r="CA82" i="4"/>
  <c r="BW83" i="4"/>
  <c r="BX83" i="4"/>
  <c r="BY83" i="4"/>
  <c r="BZ83" i="4"/>
  <c r="CA83" i="4"/>
  <c r="BW84" i="4"/>
  <c r="BX84" i="4"/>
  <c r="BY84" i="4"/>
  <c r="BZ84" i="4"/>
  <c r="CA84" i="4"/>
  <c r="BW85" i="4"/>
  <c r="BX85" i="4"/>
  <c r="BY85" i="4"/>
  <c r="BZ85" i="4"/>
  <c r="CA85" i="4"/>
  <c r="BW86" i="4"/>
  <c r="BX86" i="4"/>
  <c r="BY86" i="4"/>
  <c r="BZ86" i="4"/>
  <c r="CA86" i="4"/>
  <c r="BW87" i="4"/>
  <c r="BX87" i="4"/>
  <c r="BY87" i="4"/>
  <c r="BZ87" i="4"/>
  <c r="CA87" i="4"/>
  <c r="BW88" i="4"/>
  <c r="BX88" i="4"/>
  <c r="BY88" i="4"/>
  <c r="BZ88" i="4"/>
  <c r="CA88" i="4"/>
  <c r="BW89" i="4"/>
  <c r="BX89" i="4"/>
  <c r="BY89" i="4"/>
  <c r="BZ89" i="4"/>
  <c r="CA89" i="4"/>
  <c r="BW90" i="4"/>
  <c r="BX90" i="4"/>
  <c r="BY90" i="4"/>
  <c r="BZ90" i="4"/>
  <c r="CA90" i="4"/>
  <c r="BW91" i="4"/>
  <c r="BX91" i="4"/>
  <c r="BY91" i="4"/>
  <c r="BZ91" i="4"/>
  <c r="CA91" i="4"/>
  <c r="BW92" i="4"/>
  <c r="BX92" i="4"/>
  <c r="BY92" i="4"/>
  <c r="BZ92" i="4"/>
  <c r="CA92" i="4"/>
  <c r="BW93" i="4"/>
  <c r="BX93" i="4"/>
  <c r="BY93" i="4"/>
  <c r="BZ93" i="4"/>
  <c r="CA93" i="4"/>
  <c r="BW94" i="4"/>
  <c r="BX94" i="4"/>
  <c r="BY94" i="4"/>
  <c r="BZ94" i="4"/>
  <c r="CA94" i="4"/>
  <c r="BW95" i="4"/>
  <c r="BX95" i="4"/>
  <c r="BY95" i="4"/>
  <c r="BZ95" i="4"/>
  <c r="CA95" i="4"/>
  <c r="BW96" i="4"/>
  <c r="BX96" i="4"/>
  <c r="BY96" i="4"/>
  <c r="BZ96" i="4"/>
  <c r="CA96" i="4"/>
  <c r="BW97" i="4"/>
  <c r="BX97" i="4"/>
  <c r="BY97" i="4"/>
  <c r="BZ97" i="4"/>
  <c r="CA97" i="4"/>
  <c r="BW98" i="4"/>
  <c r="BX98" i="4"/>
  <c r="BY98" i="4"/>
  <c r="BZ98" i="4"/>
  <c r="CA98" i="4"/>
  <c r="BW99" i="4"/>
  <c r="BX99" i="4"/>
  <c r="BY99" i="4"/>
  <c r="BZ99" i="4"/>
  <c r="CA99" i="4"/>
  <c r="BW100" i="4"/>
  <c r="BX100" i="4"/>
  <c r="BY100" i="4"/>
  <c r="BZ100" i="4"/>
  <c r="CA100" i="4"/>
  <c r="BW101" i="4"/>
  <c r="BX101" i="4"/>
  <c r="BY101" i="4"/>
  <c r="BZ101" i="4"/>
  <c r="CA101" i="4"/>
  <c r="BW102" i="4"/>
  <c r="BX102" i="4"/>
  <c r="BY102" i="4"/>
  <c r="BZ102" i="4"/>
  <c r="CA102" i="4"/>
  <c r="BW103" i="4"/>
  <c r="BX103" i="4"/>
  <c r="BY103" i="4"/>
  <c r="BZ103" i="4"/>
  <c r="CA103" i="4"/>
  <c r="BW104" i="4"/>
  <c r="BX104" i="4"/>
  <c r="BY104" i="4"/>
  <c r="BZ104" i="4"/>
  <c r="CA104" i="4"/>
  <c r="BW105" i="4"/>
  <c r="BX105" i="4"/>
  <c r="BY105" i="4"/>
  <c r="BZ105" i="4"/>
  <c r="CA105" i="4"/>
  <c r="BW106" i="4"/>
  <c r="BX106" i="4"/>
  <c r="BY106" i="4"/>
  <c r="BZ106" i="4"/>
  <c r="CA106" i="4"/>
  <c r="BW107" i="4"/>
  <c r="BX107" i="4"/>
  <c r="BY107" i="4"/>
  <c r="BZ107" i="4"/>
  <c r="CA107" i="4"/>
  <c r="BW108" i="4"/>
  <c r="BX108" i="4"/>
  <c r="BY108" i="4"/>
  <c r="BZ108" i="4"/>
  <c r="CA108" i="4"/>
  <c r="BW109" i="4"/>
  <c r="BX109" i="4"/>
  <c r="BY109" i="4"/>
  <c r="BZ109" i="4"/>
  <c r="CA109" i="4"/>
  <c r="BW110" i="4"/>
  <c r="BX110" i="4"/>
  <c r="BY110" i="4"/>
  <c r="BZ110" i="4"/>
  <c r="CA110" i="4"/>
  <c r="BW111" i="4"/>
  <c r="BX111" i="4"/>
  <c r="BY111" i="4"/>
  <c r="BZ111" i="4"/>
  <c r="CA111" i="4"/>
  <c r="BW112" i="4"/>
  <c r="BX112" i="4"/>
  <c r="BY112" i="4"/>
  <c r="BZ112" i="4"/>
  <c r="CA112" i="4"/>
  <c r="BW113" i="4"/>
  <c r="BX113" i="4"/>
  <c r="BY113" i="4"/>
  <c r="BZ113" i="4"/>
  <c r="CA113" i="4"/>
  <c r="BW114" i="4"/>
  <c r="BX114" i="4"/>
  <c r="BY114" i="4"/>
  <c r="BZ114" i="4"/>
  <c r="CA114" i="4"/>
  <c r="BW115" i="4"/>
  <c r="BX115" i="4"/>
  <c r="BY115" i="4"/>
  <c r="BZ115" i="4"/>
  <c r="CA115" i="4"/>
  <c r="BW116" i="4"/>
  <c r="BX116" i="4"/>
  <c r="BY116" i="4"/>
  <c r="BZ116" i="4"/>
  <c r="CA116" i="4"/>
  <c r="BW117" i="4"/>
  <c r="BX117" i="4"/>
  <c r="BY117" i="4"/>
  <c r="BZ117" i="4"/>
  <c r="CA117" i="4"/>
  <c r="BW118" i="4"/>
  <c r="BX118" i="4"/>
  <c r="BY118" i="4"/>
  <c r="BZ118" i="4"/>
  <c r="CA118" i="4"/>
  <c r="BW119" i="4"/>
  <c r="BX119" i="4"/>
  <c r="BY119" i="4"/>
  <c r="BZ119" i="4"/>
  <c r="CA119" i="4"/>
  <c r="BW120" i="4"/>
  <c r="BX120" i="4"/>
  <c r="BY120" i="4"/>
  <c r="BZ120" i="4"/>
  <c r="CA120" i="4"/>
  <c r="BW121" i="4"/>
  <c r="BX121" i="4"/>
  <c r="BY121" i="4"/>
  <c r="BZ121" i="4"/>
  <c r="CA121" i="4"/>
  <c r="BW122" i="4"/>
  <c r="BX122" i="4"/>
  <c r="BY122" i="4"/>
  <c r="BZ122" i="4"/>
  <c r="CA122" i="4"/>
  <c r="BW123" i="4"/>
  <c r="BX123" i="4"/>
  <c r="BY123" i="4"/>
  <c r="BZ123" i="4"/>
  <c r="CA123" i="4"/>
  <c r="BW124" i="4"/>
  <c r="BX124" i="4"/>
  <c r="BY124" i="4"/>
  <c r="BZ124" i="4"/>
  <c r="CA124" i="4"/>
  <c r="BW125" i="4"/>
  <c r="BX125" i="4"/>
  <c r="BY125" i="4"/>
  <c r="BZ125" i="4"/>
  <c r="CA125" i="4"/>
  <c r="BW126" i="4"/>
  <c r="BX126" i="4"/>
  <c r="BY126" i="4"/>
  <c r="BZ126" i="4"/>
  <c r="CA126" i="4"/>
  <c r="BW127" i="4"/>
  <c r="BX127" i="4"/>
  <c r="BY127" i="4"/>
  <c r="BZ127" i="4"/>
  <c r="CA127" i="4"/>
  <c r="BW128" i="4"/>
  <c r="BX128" i="4"/>
  <c r="BY128" i="4"/>
  <c r="BZ128" i="4"/>
  <c r="CA128" i="4"/>
  <c r="BW129" i="4"/>
  <c r="BX129" i="4"/>
  <c r="BY129" i="4"/>
  <c r="BZ129" i="4"/>
  <c r="CA129" i="4"/>
  <c r="BW130" i="4"/>
  <c r="BX130" i="4"/>
  <c r="BY130" i="4"/>
  <c r="BZ130" i="4"/>
  <c r="CA130" i="4"/>
  <c r="BW131" i="4"/>
  <c r="BX131" i="4"/>
  <c r="BY131" i="4"/>
  <c r="BZ131" i="4"/>
  <c r="CA131" i="4"/>
  <c r="BW132" i="4"/>
  <c r="BX132" i="4"/>
  <c r="BY132" i="4"/>
  <c r="BZ132" i="4"/>
  <c r="CA132" i="4"/>
  <c r="BW133" i="4"/>
  <c r="BX133" i="4"/>
  <c r="BY133" i="4"/>
  <c r="BZ133" i="4"/>
  <c r="CA133" i="4"/>
  <c r="BW134" i="4"/>
  <c r="BX134" i="4"/>
  <c r="BY134" i="4"/>
  <c r="BZ134" i="4"/>
  <c r="CA134" i="4"/>
  <c r="BW135" i="4"/>
  <c r="BX135" i="4"/>
  <c r="BY135" i="4"/>
  <c r="BZ135" i="4"/>
  <c r="CA135" i="4"/>
  <c r="BW136" i="4"/>
  <c r="BX136" i="4"/>
  <c r="BY136" i="4"/>
  <c r="BZ136" i="4"/>
  <c r="CA136" i="4"/>
  <c r="BW137" i="4"/>
  <c r="BX137" i="4"/>
  <c r="BY137" i="4"/>
  <c r="BZ137" i="4"/>
  <c r="CA137" i="4"/>
  <c r="BW138" i="4"/>
  <c r="BX138" i="4"/>
  <c r="BY138" i="4"/>
  <c r="BZ138" i="4"/>
  <c r="CA138" i="4"/>
  <c r="BW139" i="4"/>
  <c r="BX139" i="4"/>
  <c r="BY139" i="4"/>
  <c r="BZ139" i="4"/>
  <c r="CA139" i="4"/>
  <c r="BW140" i="4"/>
  <c r="BX140" i="4"/>
  <c r="BY140" i="4"/>
  <c r="BZ140" i="4"/>
  <c r="CA140" i="4"/>
  <c r="BW141" i="4"/>
  <c r="BX141" i="4"/>
  <c r="BY141" i="4"/>
  <c r="BZ141" i="4"/>
  <c r="CA141" i="4"/>
  <c r="BW142" i="4"/>
  <c r="BX142" i="4"/>
  <c r="BY142" i="4"/>
  <c r="BZ142" i="4"/>
  <c r="CA142" i="4"/>
  <c r="BW143" i="4"/>
  <c r="BX143" i="4"/>
  <c r="BY143" i="4"/>
  <c r="BZ143" i="4"/>
  <c r="CA143" i="4"/>
  <c r="BW144" i="4"/>
  <c r="BX144" i="4"/>
  <c r="BY144" i="4"/>
  <c r="BZ144" i="4"/>
  <c r="CA144" i="4"/>
  <c r="BW145" i="4"/>
  <c r="BX145" i="4"/>
  <c r="BY145" i="4"/>
  <c r="BZ145" i="4"/>
  <c r="CA145" i="4"/>
  <c r="BW146" i="4"/>
  <c r="BX146" i="4"/>
  <c r="BY146" i="4"/>
  <c r="BZ146" i="4"/>
  <c r="CA146" i="4"/>
  <c r="BW147" i="4"/>
  <c r="BX147" i="4"/>
  <c r="BY147" i="4"/>
  <c r="BZ147" i="4"/>
  <c r="CA147" i="4"/>
  <c r="BW148" i="4"/>
  <c r="BX148" i="4"/>
  <c r="BY148" i="4"/>
  <c r="BZ148" i="4"/>
  <c r="CA148" i="4"/>
  <c r="BW149" i="4"/>
  <c r="BX149" i="4"/>
  <c r="BY149" i="4"/>
  <c r="BZ149" i="4"/>
  <c r="CA149" i="4"/>
  <c r="BW150" i="4"/>
  <c r="BX150" i="4"/>
  <c r="BY150" i="4"/>
  <c r="BZ150" i="4"/>
  <c r="CA150" i="4"/>
  <c r="BW151" i="4"/>
  <c r="BX151" i="4"/>
  <c r="BY151" i="4"/>
  <c r="BZ151" i="4"/>
  <c r="CA151" i="4"/>
  <c r="BW152" i="4"/>
  <c r="BX152" i="4"/>
  <c r="BY152" i="4"/>
  <c r="BZ152" i="4"/>
  <c r="CA152" i="4"/>
  <c r="BW153" i="4"/>
  <c r="BX153" i="4"/>
  <c r="BY153" i="4"/>
  <c r="BZ153" i="4"/>
  <c r="CA153" i="4"/>
  <c r="BW154" i="4"/>
  <c r="BX154" i="4"/>
  <c r="BY154" i="4"/>
  <c r="BZ154" i="4"/>
  <c r="CA154" i="4"/>
  <c r="BW155" i="4"/>
  <c r="BX155" i="4"/>
  <c r="BY155" i="4"/>
  <c r="BZ155" i="4"/>
  <c r="CA155" i="4"/>
  <c r="BW156" i="4"/>
  <c r="BX156" i="4"/>
  <c r="BY156" i="4"/>
  <c r="BZ156" i="4"/>
  <c r="CA156" i="4"/>
  <c r="BW157" i="4"/>
  <c r="BX157" i="4"/>
  <c r="BY157" i="4"/>
  <c r="BZ157" i="4"/>
  <c r="CA157" i="4"/>
  <c r="BW158" i="4"/>
  <c r="BX158" i="4"/>
  <c r="BY158" i="4"/>
  <c r="BZ158" i="4"/>
  <c r="CA158" i="4"/>
  <c r="BW159" i="4"/>
  <c r="BX159" i="4"/>
  <c r="BY159" i="4"/>
  <c r="BZ159" i="4"/>
  <c r="CA159" i="4"/>
  <c r="BW160" i="4"/>
  <c r="BX160" i="4"/>
  <c r="BY160" i="4"/>
  <c r="BZ160" i="4"/>
  <c r="CA160" i="4"/>
  <c r="BW161" i="4"/>
  <c r="BX161" i="4"/>
  <c r="BY161" i="4"/>
  <c r="BZ161" i="4"/>
  <c r="CA161" i="4"/>
  <c r="BW162" i="4"/>
  <c r="BX162" i="4"/>
  <c r="BY162" i="4"/>
  <c r="BZ162" i="4"/>
  <c r="CA162" i="4"/>
  <c r="BW163" i="4"/>
  <c r="BX163" i="4"/>
  <c r="BY163" i="4"/>
  <c r="BZ163" i="4"/>
  <c r="CA163" i="4"/>
  <c r="BW164" i="4"/>
  <c r="BX164" i="4"/>
  <c r="BY164" i="4"/>
  <c r="BZ164" i="4"/>
  <c r="CA164" i="4"/>
  <c r="BW165" i="4"/>
  <c r="BX165" i="4"/>
  <c r="BY165" i="4"/>
  <c r="BZ165" i="4"/>
  <c r="CA165" i="4"/>
  <c r="BW166" i="4"/>
  <c r="BX166" i="4"/>
  <c r="BY166" i="4"/>
  <c r="BZ166" i="4"/>
  <c r="CA166" i="4"/>
  <c r="BW167" i="4"/>
  <c r="BX167" i="4"/>
  <c r="BY167" i="4"/>
  <c r="BZ167" i="4"/>
  <c r="CA167" i="4"/>
  <c r="BW168" i="4"/>
  <c r="BX168" i="4"/>
  <c r="BY168" i="4"/>
  <c r="BZ168" i="4"/>
  <c r="CA168" i="4"/>
  <c r="BW169" i="4"/>
  <c r="BX169" i="4"/>
  <c r="BY169" i="4"/>
  <c r="BZ169" i="4"/>
  <c r="CA169" i="4"/>
  <c r="BW170" i="4"/>
  <c r="BX170" i="4"/>
  <c r="BY170" i="4"/>
  <c r="BZ170" i="4"/>
  <c r="CA170" i="4"/>
  <c r="BW171" i="4"/>
  <c r="BX171" i="4"/>
  <c r="BY171" i="4"/>
  <c r="BZ171" i="4"/>
  <c r="CA171" i="4"/>
  <c r="BW172" i="4"/>
  <c r="BX172" i="4"/>
  <c r="BY172" i="4"/>
  <c r="BZ172" i="4"/>
  <c r="CA172" i="4"/>
  <c r="BW173" i="4"/>
  <c r="BX173" i="4"/>
  <c r="BY173" i="4"/>
  <c r="BZ173" i="4"/>
  <c r="CA173" i="4"/>
  <c r="BW174" i="4"/>
  <c r="BX174" i="4"/>
  <c r="BY174" i="4"/>
  <c r="BZ174" i="4"/>
  <c r="CA174" i="4"/>
  <c r="BW175" i="4"/>
  <c r="BX175" i="4"/>
  <c r="BY175" i="4"/>
  <c r="BZ175" i="4"/>
  <c r="CA175" i="4"/>
  <c r="BW176" i="4"/>
  <c r="BX176" i="4"/>
  <c r="BY176" i="4"/>
  <c r="BZ176" i="4"/>
  <c r="CA176" i="4"/>
  <c r="BW177" i="4"/>
  <c r="BX177" i="4"/>
  <c r="BY177" i="4"/>
  <c r="BZ177" i="4"/>
  <c r="CA177" i="4"/>
  <c r="BW178" i="4"/>
  <c r="BX178" i="4"/>
  <c r="BY178" i="4"/>
  <c r="BZ178" i="4"/>
  <c r="CA178" i="4"/>
  <c r="BW179" i="4"/>
  <c r="BX179" i="4"/>
  <c r="BY179" i="4"/>
  <c r="BZ179" i="4"/>
  <c r="CA179" i="4"/>
  <c r="BW180" i="4"/>
  <c r="BX180" i="4"/>
  <c r="BY180" i="4"/>
  <c r="BZ180" i="4"/>
  <c r="CA180" i="4"/>
  <c r="BW181" i="4"/>
  <c r="BX181" i="4"/>
  <c r="BY181" i="4"/>
  <c r="BZ181" i="4"/>
  <c r="CA181" i="4"/>
  <c r="BW182" i="4"/>
  <c r="BX182" i="4"/>
  <c r="BY182" i="4"/>
  <c r="BZ182" i="4"/>
  <c r="CA182" i="4"/>
  <c r="BW183" i="4"/>
  <c r="BX183" i="4"/>
  <c r="BY183" i="4"/>
  <c r="BZ183" i="4"/>
  <c r="CA183" i="4"/>
  <c r="BW184" i="4"/>
  <c r="BX184" i="4"/>
  <c r="BY184" i="4"/>
  <c r="BZ184" i="4"/>
  <c r="CA184" i="4"/>
  <c r="BW185" i="4"/>
  <c r="BX185" i="4"/>
  <c r="BY185" i="4"/>
  <c r="BZ185" i="4"/>
  <c r="CA185" i="4"/>
  <c r="BW186" i="4"/>
  <c r="BX186" i="4"/>
  <c r="BY186" i="4"/>
  <c r="BZ186" i="4"/>
  <c r="CA186" i="4"/>
  <c r="BW187" i="4"/>
  <c r="BX187" i="4"/>
  <c r="BY187" i="4"/>
  <c r="BZ187" i="4"/>
  <c r="CA187" i="4"/>
  <c r="BW188" i="4"/>
  <c r="BX188" i="4"/>
  <c r="BY188" i="4"/>
  <c r="BZ188" i="4"/>
  <c r="CA188" i="4"/>
  <c r="BW189" i="4"/>
  <c r="BX189" i="4"/>
  <c r="BY189" i="4"/>
  <c r="BZ189" i="4"/>
  <c r="CA189" i="4"/>
  <c r="BW190" i="4"/>
  <c r="BX190" i="4"/>
  <c r="BY190" i="4"/>
  <c r="BZ190" i="4"/>
  <c r="CA190" i="4"/>
  <c r="BW191" i="4"/>
  <c r="BX191" i="4"/>
  <c r="BY191" i="4"/>
  <c r="BZ191" i="4"/>
  <c r="CA191" i="4"/>
  <c r="BW192" i="4"/>
  <c r="BX192" i="4"/>
  <c r="BY192" i="4"/>
  <c r="BZ192" i="4"/>
  <c r="CA192" i="4"/>
  <c r="BW193" i="4"/>
  <c r="BX193" i="4"/>
  <c r="BY193" i="4"/>
  <c r="BZ193" i="4"/>
  <c r="CA193" i="4"/>
  <c r="BW194" i="4"/>
  <c r="BX194" i="4"/>
  <c r="BY194" i="4"/>
  <c r="BZ194" i="4"/>
  <c r="CA194" i="4"/>
  <c r="BW195" i="4"/>
  <c r="BX195" i="4"/>
  <c r="BY195" i="4"/>
  <c r="BZ195" i="4"/>
  <c r="CA195" i="4"/>
  <c r="BW196" i="4"/>
  <c r="BX196" i="4"/>
  <c r="BY196" i="4"/>
  <c r="BZ196" i="4"/>
  <c r="CA196" i="4"/>
  <c r="BW197" i="4"/>
  <c r="BX197" i="4"/>
  <c r="BY197" i="4"/>
  <c r="BZ197" i="4"/>
  <c r="CA197" i="4"/>
  <c r="BW198" i="4"/>
  <c r="BX198" i="4"/>
  <c r="BY198" i="4"/>
  <c r="BZ198" i="4"/>
  <c r="CA198" i="4"/>
  <c r="BW199" i="4"/>
  <c r="BX199" i="4"/>
  <c r="BY199" i="4"/>
  <c r="BZ199" i="4"/>
  <c r="CA199" i="4"/>
  <c r="BW200" i="4"/>
  <c r="BX200" i="4"/>
  <c r="BY200" i="4"/>
  <c r="BZ200" i="4"/>
  <c r="CA200" i="4"/>
  <c r="BW201" i="4"/>
  <c r="BX201" i="4"/>
  <c r="BY201" i="4"/>
  <c r="BZ201" i="4"/>
  <c r="CA201" i="4"/>
  <c r="BW202" i="4"/>
  <c r="BX202" i="4"/>
  <c r="BY202" i="4"/>
  <c r="BZ202" i="4"/>
  <c r="CA202" i="4"/>
  <c r="BW203" i="4"/>
  <c r="BX203" i="4"/>
  <c r="BY203" i="4"/>
  <c r="BZ203" i="4"/>
  <c r="CA203" i="4"/>
  <c r="BW204" i="4"/>
  <c r="BX204" i="4"/>
  <c r="BY204" i="4"/>
  <c r="BZ204" i="4"/>
  <c r="CA204" i="4"/>
  <c r="BW205" i="4"/>
  <c r="BX205" i="4"/>
  <c r="BY205" i="4"/>
  <c r="BZ205" i="4"/>
  <c r="CA205" i="4"/>
  <c r="BW206" i="4"/>
  <c r="BX206" i="4"/>
  <c r="BY206" i="4"/>
  <c r="BZ206" i="4"/>
  <c r="CA206" i="4"/>
  <c r="BW207" i="4"/>
  <c r="BX207" i="4"/>
  <c r="BY207" i="4"/>
  <c r="BZ207" i="4"/>
  <c r="CA207" i="4"/>
  <c r="BW208" i="4"/>
  <c r="BX208" i="4"/>
  <c r="BY208" i="4"/>
  <c r="BZ208" i="4"/>
  <c r="CA208" i="4"/>
  <c r="BW209" i="4"/>
  <c r="BX209" i="4"/>
  <c r="BY209" i="4"/>
  <c r="BZ209" i="4"/>
  <c r="CA209" i="4"/>
  <c r="BW210" i="4"/>
  <c r="BX210" i="4"/>
  <c r="BY210" i="4"/>
  <c r="BZ210" i="4"/>
  <c r="CA210" i="4"/>
  <c r="BW211" i="4"/>
  <c r="BX211" i="4"/>
  <c r="BY211" i="4"/>
  <c r="BZ211" i="4"/>
  <c r="CA211" i="4"/>
  <c r="BW212" i="4"/>
  <c r="BX212" i="4"/>
  <c r="BY212" i="4"/>
  <c r="BZ212" i="4"/>
  <c r="CA212" i="4"/>
  <c r="BW213" i="4"/>
  <c r="BX213" i="4"/>
  <c r="BY213" i="4"/>
  <c r="BZ213" i="4"/>
  <c r="CA213" i="4"/>
  <c r="BW214" i="4"/>
  <c r="BX214" i="4"/>
  <c r="BY214" i="4"/>
  <c r="BZ214" i="4"/>
  <c r="CA214" i="4"/>
  <c r="BW215" i="4"/>
  <c r="BX215" i="4"/>
  <c r="BY215" i="4"/>
  <c r="BZ215" i="4"/>
  <c r="CA215" i="4"/>
  <c r="BW216" i="4"/>
  <c r="BX216" i="4"/>
  <c r="BY216" i="4"/>
  <c r="BZ216" i="4"/>
  <c r="CA216" i="4"/>
  <c r="BW217" i="4"/>
  <c r="BX217" i="4"/>
  <c r="BY217" i="4"/>
  <c r="BZ217" i="4"/>
  <c r="CA217" i="4"/>
  <c r="BW218" i="4"/>
  <c r="BX218" i="4"/>
  <c r="BY218" i="4"/>
  <c r="BZ218" i="4"/>
  <c r="CA218" i="4"/>
  <c r="BW219" i="4"/>
  <c r="BX219" i="4"/>
  <c r="BY219" i="4"/>
  <c r="BZ219" i="4"/>
  <c r="CA219" i="4"/>
  <c r="BW220" i="4"/>
  <c r="BX220" i="4"/>
  <c r="BY220" i="4"/>
  <c r="BZ220" i="4"/>
  <c r="CA220" i="4"/>
  <c r="BW221" i="4"/>
  <c r="BX221" i="4"/>
  <c r="BY221" i="4"/>
  <c r="BZ221" i="4"/>
  <c r="CA221" i="4"/>
  <c r="BW222" i="4"/>
  <c r="BX222" i="4"/>
  <c r="BY222" i="4"/>
  <c r="BZ222" i="4"/>
  <c r="CA222" i="4"/>
  <c r="BW223" i="4"/>
  <c r="BX223" i="4"/>
  <c r="BY223" i="4"/>
  <c r="BZ223" i="4"/>
  <c r="CA223" i="4"/>
  <c r="BW224" i="4"/>
  <c r="BX224" i="4"/>
  <c r="BY224" i="4"/>
  <c r="BZ224" i="4"/>
  <c r="CA224" i="4"/>
  <c r="BW225" i="4"/>
  <c r="BX225" i="4"/>
  <c r="BY225" i="4"/>
  <c r="BZ225" i="4"/>
  <c r="CA225" i="4"/>
  <c r="BW226" i="4"/>
  <c r="BX226" i="4"/>
  <c r="BY226" i="4"/>
  <c r="BZ226" i="4"/>
  <c r="CA226" i="4"/>
  <c r="BW227" i="4"/>
  <c r="BX227" i="4"/>
  <c r="BY227" i="4"/>
  <c r="BZ227" i="4"/>
  <c r="CA227" i="4"/>
  <c r="BW228" i="4"/>
  <c r="BX228" i="4"/>
  <c r="BY228" i="4"/>
  <c r="BZ228" i="4"/>
  <c r="CA228" i="4"/>
  <c r="BW229" i="4"/>
  <c r="BX229" i="4"/>
  <c r="BY229" i="4"/>
  <c r="BZ229" i="4"/>
  <c r="CA229" i="4"/>
  <c r="BW230" i="4"/>
  <c r="BX230" i="4"/>
  <c r="BY230" i="4"/>
  <c r="BZ230" i="4"/>
  <c r="CA230" i="4"/>
  <c r="BW231" i="4"/>
  <c r="BX231" i="4"/>
  <c r="BY231" i="4"/>
  <c r="BZ231" i="4"/>
  <c r="CA231" i="4"/>
  <c r="BW232" i="4"/>
  <c r="BX232" i="4"/>
  <c r="BY232" i="4"/>
  <c r="BZ232" i="4"/>
  <c r="CA232" i="4"/>
  <c r="BW233" i="4"/>
  <c r="BX233" i="4"/>
  <c r="BY233" i="4"/>
  <c r="BZ233" i="4"/>
  <c r="CA233" i="4"/>
  <c r="BW234" i="4"/>
  <c r="BX234" i="4"/>
  <c r="BY234" i="4"/>
  <c r="BZ234" i="4"/>
  <c r="CA234" i="4"/>
  <c r="BW235" i="4"/>
  <c r="BX235" i="4"/>
  <c r="BY235" i="4"/>
  <c r="BZ235" i="4"/>
  <c r="CA235" i="4"/>
  <c r="BW236" i="4"/>
  <c r="BX236" i="4"/>
  <c r="BY236" i="4"/>
  <c r="BZ236" i="4"/>
  <c r="CA236" i="4"/>
  <c r="BW237" i="4"/>
  <c r="BX237" i="4"/>
  <c r="BY237" i="4"/>
  <c r="BZ237" i="4"/>
  <c r="CA237" i="4"/>
  <c r="BW238" i="4"/>
  <c r="BX238" i="4"/>
  <c r="BY238" i="4"/>
  <c r="BZ238" i="4"/>
  <c r="CA238" i="4"/>
  <c r="BW239" i="4"/>
  <c r="BX239" i="4"/>
  <c r="BY239" i="4"/>
  <c r="BZ239" i="4"/>
  <c r="CA239" i="4"/>
  <c r="BW240" i="4"/>
  <c r="BX240" i="4"/>
  <c r="BY240" i="4"/>
  <c r="BZ240" i="4"/>
  <c r="CA240" i="4"/>
  <c r="BW241" i="4"/>
  <c r="BX241" i="4"/>
  <c r="BY241" i="4"/>
  <c r="BZ241" i="4"/>
  <c r="CA241" i="4"/>
  <c r="BW242" i="4"/>
  <c r="BX242" i="4"/>
  <c r="BY242" i="4"/>
  <c r="BZ242" i="4"/>
  <c r="CA242" i="4"/>
  <c r="BW243" i="4"/>
  <c r="BX243" i="4"/>
  <c r="BY243" i="4"/>
  <c r="BZ243" i="4"/>
  <c r="CA243" i="4"/>
  <c r="BW244" i="4"/>
  <c r="BX244" i="4"/>
  <c r="BY244" i="4"/>
  <c r="BZ244" i="4"/>
  <c r="CA244" i="4"/>
  <c r="BW245" i="4"/>
  <c r="BX245" i="4"/>
  <c r="BY245" i="4"/>
  <c r="BZ245" i="4"/>
  <c r="CA245" i="4"/>
  <c r="BW246" i="4"/>
  <c r="BX246" i="4"/>
  <c r="BY246" i="4"/>
  <c r="BZ246" i="4"/>
  <c r="CA246" i="4"/>
  <c r="BW247" i="4"/>
  <c r="BX247" i="4"/>
  <c r="BY247" i="4"/>
  <c r="BZ247" i="4"/>
  <c r="CA247" i="4"/>
  <c r="BW248" i="4"/>
  <c r="BX248" i="4"/>
  <c r="BY248" i="4"/>
  <c r="BZ248" i="4"/>
  <c r="CA248" i="4"/>
  <c r="BW249" i="4"/>
  <c r="BX249" i="4"/>
  <c r="BY249" i="4"/>
  <c r="BZ249" i="4"/>
  <c r="CA249" i="4"/>
  <c r="BW250" i="4"/>
  <c r="BX250" i="4"/>
  <c r="BY250" i="4"/>
  <c r="BZ250" i="4"/>
  <c r="CA250" i="4"/>
  <c r="BW251" i="4"/>
  <c r="BX251" i="4"/>
  <c r="BY251" i="4"/>
  <c r="BZ251" i="4"/>
  <c r="CA251" i="4"/>
  <c r="BW252" i="4"/>
  <c r="BX252" i="4"/>
  <c r="BY252" i="4"/>
  <c r="BZ252" i="4"/>
  <c r="CA252" i="4"/>
  <c r="BW253" i="4"/>
  <c r="BX253" i="4"/>
  <c r="BY253" i="4"/>
  <c r="BZ253" i="4"/>
  <c r="CA253" i="4"/>
  <c r="BW254" i="4"/>
  <c r="BX254" i="4"/>
  <c r="BY254" i="4"/>
  <c r="BZ254" i="4"/>
  <c r="CA254" i="4"/>
  <c r="BW255" i="4"/>
  <c r="BX255" i="4"/>
  <c r="BY255" i="4"/>
  <c r="BZ255" i="4"/>
  <c r="CA255" i="4"/>
  <c r="BW256" i="4"/>
  <c r="BX256" i="4"/>
  <c r="BY256" i="4"/>
  <c r="BZ256" i="4"/>
  <c r="CA256" i="4"/>
  <c r="BW257" i="4"/>
  <c r="BX257" i="4"/>
  <c r="BY257" i="4"/>
  <c r="BZ257" i="4"/>
  <c r="CA257" i="4"/>
  <c r="BW258" i="4"/>
  <c r="BX258" i="4"/>
  <c r="BY258" i="4"/>
  <c r="BZ258" i="4"/>
  <c r="CA258" i="4"/>
  <c r="BW259" i="4"/>
  <c r="BX259" i="4"/>
  <c r="BY259" i="4"/>
  <c r="BZ259" i="4"/>
  <c r="CA259" i="4"/>
  <c r="BW260" i="4"/>
  <c r="BX260" i="4"/>
  <c r="BY260" i="4"/>
  <c r="BZ260" i="4"/>
  <c r="CA260" i="4"/>
  <c r="BW261" i="4"/>
  <c r="BX261" i="4"/>
  <c r="BY261" i="4"/>
  <c r="BZ261" i="4"/>
  <c r="CA261" i="4"/>
  <c r="BW262" i="4"/>
  <c r="BX262" i="4"/>
  <c r="BY262" i="4"/>
  <c r="BZ262" i="4"/>
  <c r="CA262" i="4"/>
  <c r="BW263" i="4"/>
  <c r="BX263" i="4"/>
  <c r="BY263" i="4"/>
  <c r="BZ263" i="4"/>
  <c r="CA263" i="4"/>
  <c r="BW264" i="4"/>
  <c r="BX264" i="4"/>
  <c r="BY264" i="4"/>
  <c r="BZ264" i="4"/>
  <c r="CA264" i="4"/>
  <c r="BW265" i="4"/>
  <c r="BX265" i="4"/>
  <c r="BY265" i="4"/>
  <c r="BZ265" i="4"/>
  <c r="CA265" i="4"/>
  <c r="BW266" i="4"/>
  <c r="BX266" i="4"/>
  <c r="BY266" i="4"/>
  <c r="BZ266" i="4"/>
  <c r="CA266" i="4"/>
  <c r="BW267" i="4"/>
  <c r="BX267" i="4"/>
  <c r="BY267" i="4"/>
  <c r="BZ267" i="4"/>
  <c r="CA267" i="4"/>
  <c r="BW268" i="4"/>
  <c r="BX268" i="4"/>
  <c r="BY268" i="4"/>
  <c r="BZ268" i="4"/>
  <c r="CA268" i="4"/>
  <c r="BW269" i="4"/>
  <c r="BX269" i="4"/>
  <c r="BY269" i="4"/>
  <c r="BZ269" i="4"/>
  <c r="CA269" i="4"/>
  <c r="BW270" i="4"/>
  <c r="BX270" i="4"/>
  <c r="BY270" i="4"/>
  <c r="BZ270" i="4"/>
  <c r="CA270" i="4"/>
  <c r="BW271" i="4"/>
  <c r="BX271" i="4"/>
  <c r="BY271" i="4"/>
  <c r="BZ271" i="4"/>
  <c r="CA271" i="4"/>
  <c r="BW272" i="4"/>
  <c r="BX272" i="4"/>
  <c r="BY272" i="4"/>
  <c r="BZ272" i="4"/>
  <c r="CA272" i="4"/>
  <c r="BW273" i="4"/>
  <c r="BX273" i="4"/>
  <c r="BY273" i="4"/>
  <c r="BZ273" i="4"/>
  <c r="CA273" i="4"/>
  <c r="BW274" i="4"/>
  <c r="BX274" i="4"/>
  <c r="BY274" i="4"/>
  <c r="BZ274" i="4"/>
  <c r="CA274" i="4"/>
  <c r="BW275" i="4"/>
  <c r="BX275" i="4"/>
  <c r="BY275" i="4"/>
  <c r="BZ275" i="4"/>
  <c r="CA275" i="4"/>
  <c r="BW276" i="4"/>
  <c r="BX276" i="4"/>
  <c r="BY276" i="4"/>
  <c r="BZ276" i="4"/>
  <c r="CA276" i="4"/>
  <c r="BW277" i="4"/>
  <c r="BX277" i="4"/>
  <c r="BY277" i="4"/>
  <c r="BZ277" i="4"/>
  <c r="CA277" i="4"/>
  <c r="BW278" i="4"/>
  <c r="BX278" i="4"/>
  <c r="BY278" i="4"/>
  <c r="BZ278" i="4"/>
  <c r="CA278" i="4"/>
  <c r="BW279" i="4"/>
  <c r="BX279" i="4"/>
  <c r="BY279" i="4"/>
  <c r="BZ279" i="4"/>
  <c r="CA279" i="4"/>
  <c r="BW280" i="4"/>
  <c r="BX280" i="4"/>
  <c r="BY280" i="4"/>
  <c r="BZ280" i="4"/>
  <c r="CA280" i="4"/>
  <c r="BW281" i="4"/>
  <c r="BX281" i="4"/>
  <c r="BY281" i="4"/>
  <c r="BZ281" i="4"/>
  <c r="CA281" i="4"/>
  <c r="BW282" i="4"/>
  <c r="BX282" i="4"/>
  <c r="BY282" i="4"/>
  <c r="BZ282" i="4"/>
  <c r="CA282" i="4"/>
  <c r="BW283" i="4"/>
  <c r="BX283" i="4"/>
  <c r="BY283" i="4"/>
  <c r="BZ283" i="4"/>
  <c r="CA283" i="4"/>
  <c r="BW284" i="4"/>
  <c r="BX284" i="4"/>
  <c r="BY284" i="4"/>
  <c r="BZ284" i="4"/>
  <c r="CA284" i="4"/>
  <c r="BW285" i="4"/>
  <c r="BX285" i="4"/>
  <c r="BY285" i="4"/>
  <c r="BZ285" i="4"/>
  <c r="CA285" i="4"/>
  <c r="BW286" i="4"/>
  <c r="BX286" i="4"/>
  <c r="BY286" i="4"/>
  <c r="BZ286" i="4"/>
  <c r="CA286" i="4"/>
  <c r="BW287" i="4"/>
  <c r="BX287" i="4"/>
  <c r="BY287" i="4"/>
  <c r="BZ287" i="4"/>
  <c r="CA287" i="4"/>
  <c r="BW288" i="4"/>
  <c r="BX288" i="4"/>
  <c r="BY288" i="4"/>
  <c r="BZ288" i="4"/>
  <c r="CA288" i="4"/>
  <c r="BW289" i="4"/>
  <c r="BX289" i="4"/>
  <c r="BY289" i="4"/>
  <c r="BZ289" i="4"/>
  <c r="CA289" i="4"/>
  <c r="BW290" i="4"/>
  <c r="BX290" i="4"/>
  <c r="BY290" i="4"/>
  <c r="BZ290" i="4"/>
  <c r="CA290" i="4"/>
  <c r="BW291" i="4"/>
  <c r="BX291" i="4"/>
  <c r="BY291" i="4"/>
  <c r="BZ291" i="4"/>
  <c r="CA291" i="4"/>
  <c r="BW292" i="4"/>
  <c r="BX292" i="4"/>
  <c r="BY292" i="4"/>
  <c r="BZ292" i="4"/>
  <c r="CA292" i="4"/>
  <c r="BW293" i="4"/>
  <c r="BX293" i="4"/>
  <c r="BY293" i="4"/>
  <c r="BZ293" i="4"/>
  <c r="CA293" i="4"/>
  <c r="BW294" i="4"/>
  <c r="BX294" i="4"/>
  <c r="BY294" i="4"/>
  <c r="BZ294" i="4"/>
  <c r="CA294" i="4"/>
  <c r="BW295" i="4"/>
  <c r="BX295" i="4"/>
  <c r="BY295" i="4"/>
  <c r="BZ295" i="4"/>
  <c r="CA295" i="4"/>
  <c r="BW296" i="4"/>
  <c r="BX296" i="4"/>
  <c r="BY296" i="4"/>
  <c r="BZ296" i="4"/>
  <c r="CA296" i="4"/>
  <c r="BW297" i="4"/>
  <c r="BX297" i="4"/>
  <c r="BY297" i="4"/>
  <c r="BZ297" i="4"/>
  <c r="CA297" i="4"/>
  <c r="BW298" i="4"/>
  <c r="BX298" i="4"/>
  <c r="BY298" i="4"/>
  <c r="BZ298" i="4"/>
  <c r="CA298" i="4"/>
  <c r="BW299" i="4"/>
  <c r="BX299" i="4"/>
  <c r="BY299" i="4"/>
  <c r="BZ299" i="4"/>
  <c r="CA299" i="4"/>
  <c r="BW300" i="4"/>
  <c r="BX300" i="4"/>
  <c r="BY300" i="4"/>
  <c r="BZ300" i="4"/>
  <c r="CA300" i="4"/>
  <c r="BW301" i="4"/>
  <c r="BX301" i="4"/>
  <c r="BY301" i="4"/>
  <c r="BZ301" i="4"/>
  <c r="CA301" i="4"/>
  <c r="BW302" i="4"/>
  <c r="BX302" i="4"/>
  <c r="BY302" i="4"/>
  <c r="BZ302" i="4"/>
  <c r="CA302" i="4"/>
  <c r="BW303" i="4"/>
  <c r="BX303" i="4"/>
  <c r="BY303" i="4"/>
  <c r="BZ303" i="4"/>
  <c r="CA303" i="4"/>
  <c r="BW304" i="4"/>
  <c r="BX304" i="4"/>
  <c r="BY304" i="4"/>
  <c r="BZ304" i="4"/>
  <c r="CA304" i="4"/>
  <c r="BW305" i="4"/>
  <c r="BX305" i="4"/>
  <c r="BY305" i="4"/>
  <c r="BZ305" i="4"/>
  <c r="CA305" i="4"/>
  <c r="BW306" i="4"/>
  <c r="BX306" i="4"/>
  <c r="BY306" i="4"/>
  <c r="BZ306" i="4"/>
  <c r="CA306" i="4"/>
  <c r="BW307" i="4"/>
  <c r="BX307" i="4"/>
  <c r="BY307" i="4"/>
  <c r="BZ307" i="4"/>
  <c r="CA307" i="4"/>
  <c r="BW308" i="4"/>
  <c r="BX308" i="4"/>
  <c r="BY308" i="4"/>
  <c r="BZ308" i="4"/>
  <c r="CA308" i="4"/>
  <c r="BW309" i="4"/>
  <c r="BX309" i="4"/>
  <c r="BY309" i="4"/>
  <c r="BZ309" i="4"/>
  <c r="CA309" i="4"/>
  <c r="BW310" i="4"/>
  <c r="BX310" i="4"/>
  <c r="BY310" i="4"/>
  <c r="BZ310" i="4"/>
  <c r="CA310" i="4"/>
  <c r="BW311" i="4"/>
  <c r="BX311" i="4"/>
  <c r="BY311" i="4"/>
  <c r="BZ311" i="4"/>
  <c r="CA311" i="4"/>
  <c r="BW312" i="4"/>
  <c r="BX312" i="4"/>
  <c r="BY312" i="4"/>
  <c r="BZ312" i="4"/>
  <c r="CA312" i="4"/>
  <c r="BW313" i="4"/>
  <c r="BX313" i="4"/>
  <c r="BY313" i="4"/>
  <c r="BZ313" i="4"/>
  <c r="CA313" i="4"/>
  <c r="BW314" i="4"/>
  <c r="BX314" i="4"/>
  <c r="BY314" i="4"/>
  <c r="BZ314" i="4"/>
  <c r="CA314" i="4"/>
  <c r="BW315" i="4"/>
  <c r="BX315" i="4"/>
  <c r="BY315" i="4"/>
  <c r="BZ315" i="4"/>
  <c r="CA315" i="4"/>
  <c r="BW316" i="4"/>
  <c r="BX316" i="4"/>
  <c r="BY316" i="4"/>
  <c r="BZ316" i="4"/>
  <c r="CA316" i="4"/>
  <c r="BW317" i="4"/>
  <c r="BX317" i="4"/>
  <c r="BY317" i="4"/>
  <c r="BZ317" i="4"/>
  <c r="CA317" i="4"/>
  <c r="BW318" i="4"/>
  <c r="BX318" i="4"/>
  <c r="BY318" i="4"/>
  <c r="BZ318" i="4"/>
  <c r="CA318" i="4"/>
  <c r="BW319" i="4"/>
  <c r="BX319" i="4"/>
  <c r="BY319" i="4"/>
  <c r="BZ319" i="4"/>
  <c r="CA319" i="4"/>
  <c r="BW320" i="4"/>
  <c r="BX320" i="4"/>
  <c r="BY320" i="4"/>
  <c r="BZ320" i="4"/>
  <c r="CA320" i="4"/>
  <c r="BW321" i="4"/>
  <c r="BX321" i="4"/>
  <c r="BY321" i="4"/>
  <c r="BZ321" i="4"/>
  <c r="CA321" i="4"/>
  <c r="BW322" i="4"/>
  <c r="BX322" i="4"/>
  <c r="BY322" i="4"/>
  <c r="BZ322" i="4"/>
  <c r="CA322" i="4"/>
  <c r="BW323" i="4"/>
  <c r="BX323" i="4"/>
  <c r="BY323" i="4"/>
  <c r="BZ323" i="4"/>
  <c r="CA323" i="4"/>
  <c r="BW324" i="4"/>
  <c r="BX324" i="4"/>
  <c r="BY324" i="4"/>
  <c r="BZ324" i="4"/>
  <c r="CA324" i="4"/>
  <c r="BW325" i="4"/>
  <c r="BX325" i="4"/>
  <c r="BY325" i="4"/>
  <c r="BZ325" i="4"/>
  <c r="CA325" i="4"/>
  <c r="BW326" i="4"/>
  <c r="BX326" i="4"/>
  <c r="BY326" i="4"/>
  <c r="BZ326" i="4"/>
  <c r="CA326" i="4"/>
  <c r="BW327" i="4"/>
  <c r="BX327" i="4"/>
  <c r="BY327" i="4"/>
  <c r="BZ327" i="4"/>
  <c r="CA327" i="4"/>
  <c r="BW328" i="4"/>
  <c r="BX328" i="4"/>
  <c r="BY328" i="4"/>
  <c r="BZ328" i="4"/>
  <c r="CA328" i="4"/>
  <c r="BW329" i="4"/>
  <c r="BX329" i="4"/>
  <c r="BY329" i="4"/>
  <c r="BZ329" i="4"/>
  <c r="CA329" i="4"/>
  <c r="BW330" i="4"/>
  <c r="BX330" i="4"/>
  <c r="BY330" i="4"/>
  <c r="BZ330" i="4"/>
  <c r="CA330" i="4"/>
  <c r="BW331" i="4"/>
  <c r="BX331" i="4"/>
  <c r="BY331" i="4"/>
  <c r="BZ331" i="4"/>
  <c r="CA331" i="4"/>
  <c r="BW332" i="4"/>
  <c r="BX332" i="4"/>
  <c r="BY332" i="4"/>
  <c r="BZ332" i="4"/>
  <c r="CA332" i="4"/>
  <c r="BW333" i="4"/>
  <c r="BX333" i="4"/>
  <c r="BY333" i="4"/>
  <c r="BZ333" i="4"/>
  <c r="CA333" i="4"/>
  <c r="BW334" i="4"/>
  <c r="BX334" i="4"/>
  <c r="BY334" i="4"/>
  <c r="BZ334" i="4"/>
  <c r="CA334" i="4"/>
  <c r="BW335" i="4"/>
  <c r="BX335" i="4"/>
  <c r="BY335" i="4"/>
  <c r="BZ335" i="4"/>
  <c r="CA335" i="4"/>
  <c r="BW336" i="4"/>
  <c r="BX336" i="4"/>
  <c r="BY336" i="4"/>
  <c r="BZ336" i="4"/>
  <c r="CA336" i="4"/>
  <c r="BW337" i="4"/>
  <c r="BX337" i="4"/>
  <c r="BY337" i="4"/>
  <c r="BZ337" i="4"/>
  <c r="CA337" i="4"/>
  <c r="BW338" i="4"/>
  <c r="BX338" i="4"/>
  <c r="BY338" i="4"/>
  <c r="BZ338" i="4"/>
  <c r="CA338" i="4"/>
  <c r="BW339" i="4"/>
  <c r="BX339" i="4"/>
  <c r="BY339" i="4"/>
  <c r="BZ339" i="4"/>
  <c r="CA339" i="4"/>
  <c r="BW340" i="4"/>
  <c r="BX340" i="4"/>
  <c r="BY340" i="4"/>
  <c r="BZ340" i="4"/>
  <c r="CA340" i="4"/>
  <c r="BW341" i="4"/>
  <c r="BX341" i="4"/>
  <c r="BY341" i="4"/>
  <c r="BZ341" i="4"/>
  <c r="CA341" i="4"/>
  <c r="BW342" i="4"/>
  <c r="BX342" i="4"/>
  <c r="BY342" i="4"/>
  <c r="BZ342" i="4"/>
  <c r="CA342" i="4"/>
  <c r="BW343" i="4"/>
  <c r="BX343" i="4"/>
  <c r="BY343" i="4"/>
  <c r="BZ343" i="4"/>
  <c r="CA343" i="4"/>
  <c r="BW344" i="4"/>
  <c r="BX344" i="4"/>
  <c r="BY344" i="4"/>
  <c r="BZ344" i="4"/>
  <c r="CA344" i="4"/>
  <c r="BW345" i="4"/>
  <c r="BX345" i="4"/>
  <c r="BY345" i="4"/>
  <c r="BZ345" i="4"/>
  <c r="CA345" i="4"/>
  <c r="BW346" i="4"/>
  <c r="BX346" i="4"/>
  <c r="BY346" i="4"/>
  <c r="BZ346" i="4"/>
  <c r="CA346" i="4"/>
  <c r="BW347" i="4"/>
  <c r="BX347" i="4"/>
  <c r="BY347" i="4"/>
  <c r="BZ347" i="4"/>
  <c r="CA347" i="4"/>
  <c r="BW348" i="4"/>
  <c r="BX348" i="4"/>
  <c r="BY348" i="4"/>
  <c r="BZ348" i="4"/>
  <c r="CA348" i="4"/>
  <c r="BW349" i="4"/>
  <c r="BX349" i="4"/>
  <c r="BY349" i="4"/>
  <c r="BZ349" i="4"/>
  <c r="CA349" i="4"/>
  <c r="BW350" i="4"/>
  <c r="BX350" i="4"/>
  <c r="BY350" i="4"/>
  <c r="BZ350" i="4"/>
  <c r="CA350" i="4"/>
  <c r="BW351" i="4"/>
  <c r="BX351" i="4"/>
  <c r="BY351" i="4"/>
  <c r="BZ351" i="4"/>
  <c r="CA351" i="4"/>
  <c r="BW352" i="4"/>
  <c r="BX352" i="4"/>
  <c r="BY352" i="4"/>
  <c r="BZ352" i="4"/>
  <c r="CA352" i="4"/>
  <c r="BW353" i="4"/>
  <c r="BX353" i="4"/>
  <c r="BY353" i="4"/>
  <c r="BZ353" i="4"/>
  <c r="CA353" i="4"/>
  <c r="BW354" i="4"/>
  <c r="BX354" i="4"/>
  <c r="BY354" i="4"/>
  <c r="BZ354" i="4"/>
  <c r="CA354" i="4"/>
  <c r="BW355" i="4"/>
  <c r="BX355" i="4"/>
  <c r="BY355" i="4"/>
  <c r="BZ355" i="4"/>
  <c r="CA355" i="4"/>
  <c r="BW356" i="4"/>
  <c r="BX356" i="4"/>
  <c r="BY356" i="4"/>
  <c r="BZ356" i="4"/>
  <c r="CA356" i="4"/>
  <c r="BW357" i="4"/>
  <c r="BX357" i="4"/>
  <c r="BY357" i="4"/>
  <c r="BZ357" i="4"/>
  <c r="CA357" i="4"/>
  <c r="BW358" i="4"/>
  <c r="BX358" i="4"/>
  <c r="BY358" i="4"/>
  <c r="BZ358" i="4"/>
  <c r="CA358" i="4"/>
  <c r="BW359" i="4"/>
  <c r="BX359" i="4"/>
  <c r="BY359" i="4"/>
  <c r="BZ359" i="4"/>
  <c r="CA359" i="4"/>
  <c r="BW360" i="4"/>
  <c r="BX360" i="4"/>
  <c r="BY360" i="4"/>
  <c r="BZ360" i="4"/>
  <c r="CA360" i="4"/>
  <c r="BW361" i="4"/>
  <c r="BX361" i="4"/>
  <c r="BY361" i="4"/>
  <c r="BZ361" i="4"/>
  <c r="CA361" i="4"/>
  <c r="BW362" i="4"/>
  <c r="BX362" i="4"/>
  <c r="BY362" i="4"/>
  <c r="BZ362" i="4"/>
  <c r="CA362" i="4"/>
  <c r="BW363" i="4"/>
  <c r="BX363" i="4"/>
  <c r="BY363" i="4"/>
  <c r="BZ363" i="4"/>
  <c r="CA363" i="4"/>
  <c r="BW364" i="4"/>
  <c r="BX364" i="4"/>
  <c r="BY364" i="4"/>
  <c r="BZ364" i="4"/>
  <c r="CA364" i="4"/>
  <c r="BW365" i="4"/>
  <c r="BX365" i="4"/>
  <c r="BY365" i="4"/>
  <c r="BZ365" i="4"/>
  <c r="CA365" i="4"/>
  <c r="BW366" i="4"/>
  <c r="BX366" i="4"/>
  <c r="BY366" i="4"/>
  <c r="BZ366" i="4"/>
  <c r="CA366" i="4"/>
  <c r="BW367" i="4"/>
  <c r="BX367" i="4"/>
  <c r="BY367" i="4"/>
  <c r="BZ367" i="4"/>
  <c r="CA367" i="4"/>
  <c r="BW368" i="4"/>
  <c r="BX368" i="4"/>
  <c r="BY368" i="4"/>
  <c r="BZ368" i="4"/>
  <c r="CA368" i="4"/>
  <c r="BW369" i="4"/>
  <c r="BX369" i="4"/>
  <c r="BY369" i="4"/>
  <c r="BZ369" i="4"/>
  <c r="CA369" i="4"/>
  <c r="BW370" i="4"/>
  <c r="BX370" i="4"/>
  <c r="BY370" i="4"/>
  <c r="BZ370" i="4"/>
  <c r="CA370" i="4"/>
  <c r="BW371" i="4"/>
  <c r="BX371" i="4"/>
  <c r="BY371" i="4"/>
  <c r="BZ371" i="4"/>
  <c r="CA371" i="4"/>
  <c r="BW372" i="4"/>
  <c r="BX372" i="4"/>
  <c r="BY372" i="4"/>
  <c r="BZ372" i="4"/>
  <c r="CA372" i="4"/>
  <c r="BW373" i="4"/>
  <c r="BX373" i="4"/>
  <c r="BY373" i="4"/>
  <c r="BZ373" i="4"/>
  <c r="CA373" i="4"/>
  <c r="BW374" i="4"/>
  <c r="BX374" i="4"/>
  <c r="BY374" i="4"/>
  <c r="BZ374" i="4"/>
  <c r="CA374" i="4"/>
  <c r="BW375" i="4"/>
  <c r="BX375" i="4"/>
  <c r="BY375" i="4"/>
  <c r="BZ375" i="4"/>
  <c r="CA375" i="4"/>
  <c r="BW376" i="4"/>
  <c r="BX376" i="4"/>
  <c r="BY376" i="4"/>
  <c r="BZ376" i="4"/>
  <c r="CA376" i="4"/>
  <c r="BW377" i="4"/>
  <c r="BX377" i="4"/>
  <c r="BY377" i="4"/>
  <c r="BZ377" i="4"/>
  <c r="CA377" i="4"/>
  <c r="BW378" i="4"/>
  <c r="BX378" i="4"/>
  <c r="BY378" i="4"/>
  <c r="BZ378" i="4"/>
  <c r="CA378" i="4"/>
  <c r="BW379" i="4"/>
  <c r="BX379" i="4"/>
  <c r="BY379" i="4"/>
  <c r="BZ379" i="4"/>
  <c r="CA379" i="4"/>
  <c r="BW380" i="4"/>
  <c r="BX380" i="4"/>
  <c r="BY380" i="4"/>
  <c r="BZ380" i="4"/>
  <c r="CA380" i="4"/>
  <c r="BW381" i="4"/>
  <c r="BX381" i="4"/>
  <c r="BY381" i="4"/>
  <c r="BZ381" i="4"/>
  <c r="CA381" i="4"/>
  <c r="BW382" i="4"/>
  <c r="BX382" i="4"/>
  <c r="BY382" i="4"/>
  <c r="BZ382" i="4"/>
  <c r="CA382" i="4"/>
  <c r="BW383" i="4"/>
  <c r="BX383" i="4"/>
  <c r="BY383" i="4"/>
  <c r="BZ383" i="4"/>
  <c r="CA383" i="4"/>
  <c r="BW384" i="4"/>
  <c r="BX384" i="4"/>
  <c r="BY384" i="4"/>
  <c r="BZ384" i="4"/>
  <c r="CA384" i="4"/>
  <c r="BW385" i="4"/>
  <c r="BX385" i="4"/>
  <c r="BY385" i="4"/>
  <c r="BZ385" i="4"/>
  <c r="CA385" i="4"/>
  <c r="BW386" i="4"/>
  <c r="BX386" i="4"/>
  <c r="BY386" i="4"/>
  <c r="BZ386" i="4"/>
  <c r="CA386" i="4"/>
  <c r="BW387" i="4"/>
  <c r="BX387" i="4"/>
  <c r="BY387" i="4"/>
  <c r="BZ387" i="4"/>
  <c r="CA387" i="4"/>
  <c r="BW388" i="4"/>
  <c r="BX388" i="4"/>
  <c r="BY388" i="4"/>
  <c r="BZ388" i="4"/>
  <c r="CA388" i="4"/>
  <c r="BW389" i="4"/>
  <c r="BX389" i="4"/>
  <c r="BY389" i="4"/>
  <c r="BZ389" i="4"/>
  <c r="CA389" i="4"/>
  <c r="BW390" i="4"/>
  <c r="BX390" i="4"/>
  <c r="BY390" i="4"/>
  <c r="BZ390" i="4"/>
  <c r="CA390" i="4"/>
  <c r="BW391" i="4"/>
  <c r="BX391" i="4"/>
  <c r="BY391" i="4"/>
  <c r="BZ391" i="4"/>
  <c r="CA391" i="4"/>
  <c r="BW392" i="4"/>
  <c r="BX392" i="4"/>
  <c r="BY392" i="4"/>
  <c r="BZ392" i="4"/>
  <c r="CA392" i="4"/>
  <c r="BW393" i="4"/>
  <c r="BX393" i="4"/>
  <c r="BY393" i="4"/>
  <c r="BZ393" i="4"/>
  <c r="CA393" i="4"/>
  <c r="BW394" i="4"/>
  <c r="BX394" i="4"/>
  <c r="BY394" i="4"/>
  <c r="BZ394" i="4"/>
  <c r="CA394" i="4"/>
  <c r="BW395" i="4"/>
  <c r="BX395" i="4"/>
  <c r="BY395" i="4"/>
  <c r="BZ395" i="4"/>
  <c r="CA395" i="4"/>
  <c r="BW396" i="4"/>
  <c r="BX396" i="4"/>
  <c r="BY396" i="4"/>
  <c r="BZ396" i="4"/>
  <c r="CA396" i="4"/>
  <c r="BW397" i="4"/>
  <c r="BX397" i="4"/>
  <c r="BY397" i="4"/>
  <c r="BZ397" i="4"/>
  <c r="CA397" i="4"/>
  <c r="BW398" i="4"/>
  <c r="BX398" i="4"/>
  <c r="BY398" i="4"/>
  <c r="BZ398" i="4"/>
  <c r="CA398" i="4"/>
  <c r="BW399" i="4"/>
  <c r="BX399" i="4"/>
  <c r="BY399" i="4"/>
  <c r="BZ399" i="4"/>
  <c r="CA399" i="4"/>
  <c r="BW400" i="4"/>
  <c r="BX400" i="4"/>
  <c r="BY400" i="4"/>
  <c r="BZ400" i="4"/>
  <c r="CA400" i="4"/>
  <c r="BW401" i="4"/>
  <c r="BX401" i="4"/>
  <c r="BY401" i="4"/>
  <c r="BZ401" i="4"/>
  <c r="CA401" i="4"/>
  <c r="BW402" i="4"/>
  <c r="BX402" i="4"/>
  <c r="BY402" i="4"/>
  <c r="BZ402" i="4"/>
  <c r="CA402" i="4"/>
  <c r="BW403" i="4"/>
  <c r="BX403" i="4"/>
  <c r="BY403" i="4"/>
  <c r="BZ403" i="4"/>
  <c r="CA403" i="4"/>
  <c r="BW404" i="4"/>
  <c r="BX404" i="4"/>
  <c r="BY404" i="4"/>
  <c r="BZ404" i="4"/>
  <c r="CA404" i="4"/>
  <c r="BW405" i="4"/>
  <c r="BX405" i="4"/>
  <c r="BY405" i="4"/>
  <c r="BZ405" i="4"/>
  <c r="CA405" i="4"/>
  <c r="BW406" i="4"/>
  <c r="BX406" i="4"/>
  <c r="BY406" i="4"/>
  <c r="BZ406" i="4"/>
  <c r="CA406" i="4"/>
  <c r="BZ6" i="4"/>
  <c r="BY6" i="4"/>
  <c r="BX6" i="4"/>
  <c r="BW6" i="4"/>
  <c r="BT6" i="4"/>
  <c r="BP7" i="4"/>
  <c r="BQ7" i="4"/>
  <c r="BR7" i="4"/>
  <c r="BS7" i="4"/>
  <c r="BT7" i="4"/>
  <c r="BP8" i="4"/>
  <c r="BQ8" i="4"/>
  <c r="BR8" i="4"/>
  <c r="BS8" i="4"/>
  <c r="BT8" i="4"/>
  <c r="BP9" i="4"/>
  <c r="BQ9" i="4"/>
  <c r="BR9" i="4"/>
  <c r="BS9" i="4"/>
  <c r="BT9" i="4"/>
  <c r="BP10" i="4"/>
  <c r="BQ10" i="4"/>
  <c r="BR10" i="4"/>
  <c r="BS10" i="4"/>
  <c r="BT10" i="4"/>
  <c r="BP11" i="4"/>
  <c r="BQ11" i="4"/>
  <c r="BR11" i="4"/>
  <c r="BS11" i="4"/>
  <c r="BT11" i="4"/>
  <c r="BP12" i="4"/>
  <c r="BQ12" i="4"/>
  <c r="BR12" i="4"/>
  <c r="BS12" i="4"/>
  <c r="BT12" i="4"/>
  <c r="BP13" i="4"/>
  <c r="BQ13" i="4"/>
  <c r="BR13" i="4"/>
  <c r="BS13" i="4"/>
  <c r="BT13" i="4"/>
  <c r="BP14" i="4"/>
  <c r="BQ14" i="4"/>
  <c r="BR14" i="4"/>
  <c r="BS14" i="4"/>
  <c r="BT14" i="4"/>
  <c r="BP15" i="4"/>
  <c r="BQ15" i="4"/>
  <c r="BR15" i="4"/>
  <c r="BS15" i="4"/>
  <c r="BT15" i="4"/>
  <c r="BP16" i="4"/>
  <c r="BQ16" i="4"/>
  <c r="BR16" i="4"/>
  <c r="BS16" i="4"/>
  <c r="BT16" i="4"/>
  <c r="BP17" i="4"/>
  <c r="BQ17" i="4"/>
  <c r="BR17" i="4"/>
  <c r="BS17" i="4"/>
  <c r="BT17" i="4"/>
  <c r="BP18" i="4"/>
  <c r="BQ18" i="4"/>
  <c r="BR18" i="4"/>
  <c r="BS18" i="4"/>
  <c r="BT18" i="4"/>
  <c r="BP19" i="4"/>
  <c r="BQ19" i="4"/>
  <c r="BR19" i="4"/>
  <c r="BS19" i="4"/>
  <c r="BT19" i="4"/>
  <c r="BP20" i="4"/>
  <c r="BQ20" i="4"/>
  <c r="BR20" i="4"/>
  <c r="BS20" i="4"/>
  <c r="BT20" i="4"/>
  <c r="BP21" i="4"/>
  <c r="BQ21" i="4"/>
  <c r="BR21" i="4"/>
  <c r="BS21" i="4"/>
  <c r="BT21" i="4"/>
  <c r="BP22" i="4"/>
  <c r="BQ22" i="4"/>
  <c r="BR22" i="4"/>
  <c r="BS22" i="4"/>
  <c r="BT22" i="4"/>
  <c r="BP23" i="4"/>
  <c r="BQ23" i="4"/>
  <c r="BR23" i="4"/>
  <c r="BS23" i="4"/>
  <c r="BT23" i="4"/>
  <c r="BP24" i="4"/>
  <c r="BQ24" i="4"/>
  <c r="BR24" i="4"/>
  <c r="BS24" i="4"/>
  <c r="BT24" i="4"/>
  <c r="BP25" i="4"/>
  <c r="BQ25" i="4"/>
  <c r="BR25" i="4"/>
  <c r="BS25" i="4"/>
  <c r="BT25" i="4"/>
  <c r="BP26" i="4"/>
  <c r="BQ26" i="4"/>
  <c r="BR26" i="4"/>
  <c r="BS26" i="4"/>
  <c r="BT26" i="4"/>
  <c r="BP27" i="4"/>
  <c r="BQ27" i="4"/>
  <c r="BR27" i="4"/>
  <c r="BS27" i="4"/>
  <c r="BT27" i="4"/>
  <c r="BP28" i="4"/>
  <c r="BQ28" i="4"/>
  <c r="BR28" i="4"/>
  <c r="BS28" i="4"/>
  <c r="BT28" i="4"/>
  <c r="BP29" i="4"/>
  <c r="BQ29" i="4"/>
  <c r="BR29" i="4"/>
  <c r="BS29" i="4"/>
  <c r="BT29" i="4"/>
  <c r="BP30" i="4"/>
  <c r="BQ30" i="4"/>
  <c r="BR30" i="4"/>
  <c r="BS30" i="4"/>
  <c r="BT30" i="4"/>
  <c r="BP31" i="4"/>
  <c r="BQ31" i="4"/>
  <c r="BR31" i="4"/>
  <c r="BS31" i="4"/>
  <c r="BT31" i="4"/>
  <c r="BP32" i="4"/>
  <c r="BQ32" i="4"/>
  <c r="BR32" i="4"/>
  <c r="BS32" i="4"/>
  <c r="BT32" i="4"/>
  <c r="BP33" i="4"/>
  <c r="BQ33" i="4"/>
  <c r="BR33" i="4"/>
  <c r="BS33" i="4"/>
  <c r="BT33" i="4"/>
  <c r="BP34" i="4"/>
  <c r="BQ34" i="4"/>
  <c r="BR34" i="4"/>
  <c r="BS34" i="4"/>
  <c r="BT34" i="4"/>
  <c r="BP35" i="4"/>
  <c r="BQ35" i="4"/>
  <c r="BR35" i="4"/>
  <c r="BS35" i="4"/>
  <c r="BT35" i="4"/>
  <c r="BP36" i="4"/>
  <c r="BQ36" i="4"/>
  <c r="BR36" i="4"/>
  <c r="BS36" i="4"/>
  <c r="BT36" i="4"/>
  <c r="BP37" i="4"/>
  <c r="BQ37" i="4"/>
  <c r="BR37" i="4"/>
  <c r="BS37" i="4"/>
  <c r="BT37" i="4"/>
  <c r="BP38" i="4"/>
  <c r="BQ38" i="4"/>
  <c r="BR38" i="4"/>
  <c r="BS38" i="4"/>
  <c r="BT38" i="4"/>
  <c r="BP39" i="4"/>
  <c r="BQ39" i="4"/>
  <c r="BR39" i="4"/>
  <c r="BS39" i="4"/>
  <c r="BT39" i="4"/>
  <c r="BP40" i="4"/>
  <c r="BQ40" i="4"/>
  <c r="BR40" i="4"/>
  <c r="BS40" i="4"/>
  <c r="BT40" i="4"/>
  <c r="BP41" i="4"/>
  <c r="BQ41" i="4"/>
  <c r="BR41" i="4"/>
  <c r="BS41" i="4"/>
  <c r="BT41" i="4"/>
  <c r="BP42" i="4"/>
  <c r="BQ42" i="4"/>
  <c r="BR42" i="4"/>
  <c r="BS42" i="4"/>
  <c r="BT42" i="4"/>
  <c r="BP43" i="4"/>
  <c r="BQ43" i="4"/>
  <c r="BR43" i="4"/>
  <c r="BS43" i="4"/>
  <c r="BT43" i="4"/>
  <c r="BP44" i="4"/>
  <c r="BQ44" i="4"/>
  <c r="BR44" i="4"/>
  <c r="BS44" i="4"/>
  <c r="BT44" i="4"/>
  <c r="BP45" i="4"/>
  <c r="BQ45" i="4"/>
  <c r="BR45" i="4"/>
  <c r="BS45" i="4"/>
  <c r="BT45" i="4"/>
  <c r="BP46" i="4"/>
  <c r="BQ46" i="4"/>
  <c r="BR46" i="4"/>
  <c r="BS46" i="4"/>
  <c r="BT46" i="4"/>
  <c r="BP47" i="4"/>
  <c r="BQ47" i="4"/>
  <c r="BR47" i="4"/>
  <c r="BS47" i="4"/>
  <c r="BT47" i="4"/>
  <c r="BP48" i="4"/>
  <c r="BQ48" i="4"/>
  <c r="BR48" i="4"/>
  <c r="BS48" i="4"/>
  <c r="BT48" i="4"/>
  <c r="BP49" i="4"/>
  <c r="BQ49" i="4"/>
  <c r="BR49" i="4"/>
  <c r="BS49" i="4"/>
  <c r="BT49" i="4"/>
  <c r="BP50" i="4"/>
  <c r="BQ50" i="4"/>
  <c r="BR50" i="4"/>
  <c r="BS50" i="4"/>
  <c r="BT50" i="4"/>
  <c r="BP51" i="4"/>
  <c r="BQ51" i="4"/>
  <c r="BR51" i="4"/>
  <c r="BS51" i="4"/>
  <c r="BT51" i="4"/>
  <c r="BP52" i="4"/>
  <c r="BQ52" i="4"/>
  <c r="BR52" i="4"/>
  <c r="BS52" i="4"/>
  <c r="BT52" i="4"/>
  <c r="BP53" i="4"/>
  <c r="BQ53" i="4"/>
  <c r="BR53" i="4"/>
  <c r="BS53" i="4"/>
  <c r="BT53" i="4"/>
  <c r="BP54" i="4"/>
  <c r="BQ54" i="4"/>
  <c r="BR54" i="4"/>
  <c r="BS54" i="4"/>
  <c r="BT54" i="4"/>
  <c r="BP55" i="4"/>
  <c r="BQ55" i="4"/>
  <c r="BR55" i="4"/>
  <c r="BS55" i="4"/>
  <c r="BT55" i="4"/>
  <c r="BP56" i="4"/>
  <c r="BQ56" i="4"/>
  <c r="BR56" i="4"/>
  <c r="BS56" i="4"/>
  <c r="BT56" i="4"/>
  <c r="BP57" i="4"/>
  <c r="BQ57" i="4"/>
  <c r="BR57" i="4"/>
  <c r="BS57" i="4"/>
  <c r="BT57" i="4"/>
  <c r="BP58" i="4"/>
  <c r="BQ58" i="4"/>
  <c r="BR58" i="4"/>
  <c r="BS58" i="4"/>
  <c r="BT58" i="4"/>
  <c r="BP59" i="4"/>
  <c r="BQ59" i="4"/>
  <c r="BR59" i="4"/>
  <c r="BS59" i="4"/>
  <c r="BT59" i="4"/>
  <c r="BP60" i="4"/>
  <c r="BQ60" i="4"/>
  <c r="BR60" i="4"/>
  <c r="BS60" i="4"/>
  <c r="BT60" i="4"/>
  <c r="BP61" i="4"/>
  <c r="BQ61" i="4"/>
  <c r="BR61" i="4"/>
  <c r="BS61" i="4"/>
  <c r="BT61" i="4"/>
  <c r="BP62" i="4"/>
  <c r="BQ62" i="4"/>
  <c r="BR62" i="4"/>
  <c r="BS62" i="4"/>
  <c r="BT62" i="4"/>
  <c r="BP63" i="4"/>
  <c r="BQ63" i="4"/>
  <c r="BR63" i="4"/>
  <c r="BS63" i="4"/>
  <c r="BT63" i="4"/>
  <c r="BP64" i="4"/>
  <c r="BQ64" i="4"/>
  <c r="BR64" i="4"/>
  <c r="BS64" i="4"/>
  <c r="BT64" i="4"/>
  <c r="BP65" i="4"/>
  <c r="BQ65" i="4"/>
  <c r="BR65" i="4"/>
  <c r="BS65" i="4"/>
  <c r="BT65" i="4"/>
  <c r="BP66" i="4"/>
  <c r="BQ66" i="4"/>
  <c r="BR66" i="4"/>
  <c r="BS66" i="4"/>
  <c r="BT66" i="4"/>
  <c r="BP67" i="4"/>
  <c r="BQ67" i="4"/>
  <c r="BR67" i="4"/>
  <c r="BS67" i="4"/>
  <c r="BT67" i="4"/>
  <c r="BP68" i="4"/>
  <c r="BQ68" i="4"/>
  <c r="BR68" i="4"/>
  <c r="BS68" i="4"/>
  <c r="BT68" i="4"/>
  <c r="BP69" i="4"/>
  <c r="BQ69" i="4"/>
  <c r="BR69" i="4"/>
  <c r="BS69" i="4"/>
  <c r="BT69" i="4"/>
  <c r="BP70" i="4"/>
  <c r="BQ70" i="4"/>
  <c r="BR70" i="4"/>
  <c r="BS70" i="4"/>
  <c r="BT70" i="4"/>
  <c r="BP71" i="4"/>
  <c r="BQ71" i="4"/>
  <c r="BR71" i="4"/>
  <c r="BS71" i="4"/>
  <c r="BT71" i="4"/>
  <c r="BP72" i="4"/>
  <c r="BQ72" i="4"/>
  <c r="BR72" i="4"/>
  <c r="BS72" i="4"/>
  <c r="BT72" i="4"/>
  <c r="BP73" i="4"/>
  <c r="BQ73" i="4"/>
  <c r="BR73" i="4"/>
  <c r="BS73" i="4"/>
  <c r="BT73" i="4"/>
  <c r="BP74" i="4"/>
  <c r="BQ74" i="4"/>
  <c r="BR74" i="4"/>
  <c r="BS74" i="4"/>
  <c r="BT74" i="4"/>
  <c r="BP75" i="4"/>
  <c r="BQ75" i="4"/>
  <c r="BR75" i="4"/>
  <c r="BS75" i="4"/>
  <c r="BT75" i="4"/>
  <c r="BP76" i="4"/>
  <c r="BQ76" i="4"/>
  <c r="BR76" i="4"/>
  <c r="BS76" i="4"/>
  <c r="BT76" i="4"/>
  <c r="BP77" i="4"/>
  <c r="BQ77" i="4"/>
  <c r="BR77" i="4"/>
  <c r="BS77" i="4"/>
  <c r="BT77" i="4"/>
  <c r="BP78" i="4"/>
  <c r="BQ78" i="4"/>
  <c r="BR78" i="4"/>
  <c r="BS78" i="4"/>
  <c r="BT78" i="4"/>
  <c r="BP79" i="4"/>
  <c r="BQ79" i="4"/>
  <c r="BR79" i="4"/>
  <c r="BS79" i="4"/>
  <c r="BT79" i="4"/>
  <c r="BP80" i="4"/>
  <c r="BQ80" i="4"/>
  <c r="BR80" i="4"/>
  <c r="BS80" i="4"/>
  <c r="BT80" i="4"/>
  <c r="BP81" i="4"/>
  <c r="BQ81" i="4"/>
  <c r="BR81" i="4"/>
  <c r="BS81" i="4"/>
  <c r="BT81" i="4"/>
  <c r="BP82" i="4"/>
  <c r="BQ82" i="4"/>
  <c r="BR82" i="4"/>
  <c r="BS82" i="4"/>
  <c r="BT82" i="4"/>
  <c r="BP83" i="4"/>
  <c r="BQ83" i="4"/>
  <c r="BR83" i="4"/>
  <c r="BS83" i="4"/>
  <c r="BT83" i="4"/>
  <c r="BP84" i="4"/>
  <c r="BQ84" i="4"/>
  <c r="BR84" i="4"/>
  <c r="BS84" i="4"/>
  <c r="BT84" i="4"/>
  <c r="BP85" i="4"/>
  <c r="BQ85" i="4"/>
  <c r="BR85" i="4"/>
  <c r="BS85" i="4"/>
  <c r="BT85" i="4"/>
  <c r="BP86" i="4"/>
  <c r="BQ86" i="4"/>
  <c r="BR86" i="4"/>
  <c r="BS86" i="4"/>
  <c r="BT86" i="4"/>
  <c r="BP87" i="4"/>
  <c r="BQ87" i="4"/>
  <c r="BR87" i="4"/>
  <c r="BS87" i="4"/>
  <c r="BT87" i="4"/>
  <c r="BP88" i="4"/>
  <c r="BQ88" i="4"/>
  <c r="BR88" i="4"/>
  <c r="BS88" i="4"/>
  <c r="BT88" i="4"/>
  <c r="BP89" i="4"/>
  <c r="BQ89" i="4"/>
  <c r="BR89" i="4"/>
  <c r="BS89" i="4"/>
  <c r="BT89" i="4"/>
  <c r="BP90" i="4"/>
  <c r="BQ90" i="4"/>
  <c r="BR90" i="4"/>
  <c r="BS90" i="4"/>
  <c r="BT90" i="4"/>
  <c r="BP91" i="4"/>
  <c r="BQ91" i="4"/>
  <c r="BR91" i="4"/>
  <c r="BS91" i="4"/>
  <c r="BT91" i="4"/>
  <c r="BP92" i="4"/>
  <c r="BQ92" i="4"/>
  <c r="BR92" i="4"/>
  <c r="BS92" i="4"/>
  <c r="BT92" i="4"/>
  <c r="BP93" i="4"/>
  <c r="BQ93" i="4"/>
  <c r="BR93" i="4"/>
  <c r="BS93" i="4"/>
  <c r="BT93" i="4"/>
  <c r="BP94" i="4"/>
  <c r="BQ94" i="4"/>
  <c r="BR94" i="4"/>
  <c r="BS94" i="4"/>
  <c r="BT94" i="4"/>
  <c r="BP95" i="4"/>
  <c r="BQ95" i="4"/>
  <c r="BR95" i="4"/>
  <c r="BS95" i="4"/>
  <c r="BT95" i="4"/>
  <c r="BP96" i="4"/>
  <c r="BQ96" i="4"/>
  <c r="BR96" i="4"/>
  <c r="BS96" i="4"/>
  <c r="BT96" i="4"/>
  <c r="BP97" i="4"/>
  <c r="BQ97" i="4"/>
  <c r="BR97" i="4"/>
  <c r="BS97" i="4"/>
  <c r="BT97" i="4"/>
  <c r="BP98" i="4"/>
  <c r="BQ98" i="4"/>
  <c r="BR98" i="4"/>
  <c r="BS98" i="4"/>
  <c r="BT98" i="4"/>
  <c r="BP99" i="4"/>
  <c r="BQ99" i="4"/>
  <c r="BR99" i="4"/>
  <c r="BS99" i="4"/>
  <c r="BT99" i="4"/>
  <c r="BP100" i="4"/>
  <c r="BQ100" i="4"/>
  <c r="BR100" i="4"/>
  <c r="BS100" i="4"/>
  <c r="BT100" i="4"/>
  <c r="BP101" i="4"/>
  <c r="BQ101" i="4"/>
  <c r="BR101" i="4"/>
  <c r="BS101" i="4"/>
  <c r="BT101" i="4"/>
  <c r="BP102" i="4"/>
  <c r="BQ102" i="4"/>
  <c r="BR102" i="4"/>
  <c r="BS102" i="4"/>
  <c r="BT102" i="4"/>
  <c r="BP103" i="4"/>
  <c r="BQ103" i="4"/>
  <c r="BR103" i="4"/>
  <c r="BS103" i="4"/>
  <c r="BT103" i="4"/>
  <c r="BP104" i="4"/>
  <c r="BQ104" i="4"/>
  <c r="BR104" i="4"/>
  <c r="BS104" i="4"/>
  <c r="BT104" i="4"/>
  <c r="BP105" i="4"/>
  <c r="BQ105" i="4"/>
  <c r="BR105" i="4"/>
  <c r="BS105" i="4"/>
  <c r="BT105" i="4"/>
  <c r="BP106" i="4"/>
  <c r="BQ106" i="4"/>
  <c r="BR106" i="4"/>
  <c r="BS106" i="4"/>
  <c r="BT106" i="4"/>
  <c r="BP107" i="4"/>
  <c r="BQ107" i="4"/>
  <c r="BR107" i="4"/>
  <c r="BS107" i="4"/>
  <c r="BT107" i="4"/>
  <c r="BP108" i="4"/>
  <c r="BQ108" i="4"/>
  <c r="BR108" i="4"/>
  <c r="BS108" i="4"/>
  <c r="BT108" i="4"/>
  <c r="BP109" i="4"/>
  <c r="BQ109" i="4"/>
  <c r="BR109" i="4"/>
  <c r="BS109" i="4"/>
  <c r="BT109" i="4"/>
  <c r="BP110" i="4"/>
  <c r="BQ110" i="4"/>
  <c r="BR110" i="4"/>
  <c r="BS110" i="4"/>
  <c r="BT110" i="4"/>
  <c r="BP111" i="4"/>
  <c r="BQ111" i="4"/>
  <c r="BR111" i="4"/>
  <c r="BS111" i="4"/>
  <c r="BT111" i="4"/>
  <c r="BP112" i="4"/>
  <c r="BQ112" i="4"/>
  <c r="BR112" i="4"/>
  <c r="BS112" i="4"/>
  <c r="BT112" i="4"/>
  <c r="BP113" i="4"/>
  <c r="BQ113" i="4"/>
  <c r="BR113" i="4"/>
  <c r="BS113" i="4"/>
  <c r="BT113" i="4"/>
  <c r="BP114" i="4"/>
  <c r="BQ114" i="4"/>
  <c r="BR114" i="4"/>
  <c r="BS114" i="4"/>
  <c r="BT114" i="4"/>
  <c r="BP115" i="4"/>
  <c r="BQ115" i="4"/>
  <c r="BR115" i="4"/>
  <c r="BS115" i="4"/>
  <c r="BT115" i="4"/>
  <c r="BP116" i="4"/>
  <c r="BQ116" i="4"/>
  <c r="BR116" i="4"/>
  <c r="BS116" i="4"/>
  <c r="BT116" i="4"/>
  <c r="BP117" i="4"/>
  <c r="BQ117" i="4"/>
  <c r="BR117" i="4"/>
  <c r="BS117" i="4"/>
  <c r="BT117" i="4"/>
  <c r="BP118" i="4"/>
  <c r="BQ118" i="4"/>
  <c r="BR118" i="4"/>
  <c r="BS118" i="4"/>
  <c r="BT118" i="4"/>
  <c r="BP119" i="4"/>
  <c r="BQ119" i="4"/>
  <c r="BR119" i="4"/>
  <c r="BS119" i="4"/>
  <c r="BT119" i="4"/>
  <c r="BP120" i="4"/>
  <c r="BQ120" i="4"/>
  <c r="BR120" i="4"/>
  <c r="BS120" i="4"/>
  <c r="BT120" i="4"/>
  <c r="BP121" i="4"/>
  <c r="BQ121" i="4"/>
  <c r="BR121" i="4"/>
  <c r="BS121" i="4"/>
  <c r="BT121" i="4"/>
  <c r="BP122" i="4"/>
  <c r="BQ122" i="4"/>
  <c r="BR122" i="4"/>
  <c r="BS122" i="4"/>
  <c r="BT122" i="4"/>
  <c r="BP123" i="4"/>
  <c r="BQ123" i="4"/>
  <c r="BR123" i="4"/>
  <c r="BS123" i="4"/>
  <c r="BT123" i="4"/>
  <c r="BP124" i="4"/>
  <c r="BQ124" i="4"/>
  <c r="BR124" i="4"/>
  <c r="BS124" i="4"/>
  <c r="BT124" i="4"/>
  <c r="BP125" i="4"/>
  <c r="BQ125" i="4"/>
  <c r="BR125" i="4"/>
  <c r="BS125" i="4"/>
  <c r="BT125" i="4"/>
  <c r="BP126" i="4"/>
  <c r="BQ126" i="4"/>
  <c r="BR126" i="4"/>
  <c r="BS126" i="4"/>
  <c r="BT126" i="4"/>
  <c r="BP127" i="4"/>
  <c r="BQ127" i="4"/>
  <c r="BR127" i="4"/>
  <c r="BS127" i="4"/>
  <c r="BT127" i="4"/>
  <c r="BP128" i="4"/>
  <c r="BQ128" i="4"/>
  <c r="BR128" i="4"/>
  <c r="BS128" i="4"/>
  <c r="BT128" i="4"/>
  <c r="BP129" i="4"/>
  <c r="BQ129" i="4"/>
  <c r="BR129" i="4"/>
  <c r="BS129" i="4"/>
  <c r="BT129" i="4"/>
  <c r="BP130" i="4"/>
  <c r="BQ130" i="4"/>
  <c r="BR130" i="4"/>
  <c r="BS130" i="4"/>
  <c r="BT130" i="4"/>
  <c r="BP131" i="4"/>
  <c r="BQ131" i="4"/>
  <c r="BR131" i="4"/>
  <c r="BS131" i="4"/>
  <c r="BT131" i="4"/>
  <c r="BP132" i="4"/>
  <c r="BQ132" i="4"/>
  <c r="BR132" i="4"/>
  <c r="BS132" i="4"/>
  <c r="BT132" i="4"/>
  <c r="BP133" i="4"/>
  <c r="BQ133" i="4"/>
  <c r="BR133" i="4"/>
  <c r="BS133" i="4"/>
  <c r="BT133" i="4"/>
  <c r="BP134" i="4"/>
  <c r="BQ134" i="4"/>
  <c r="BR134" i="4"/>
  <c r="BS134" i="4"/>
  <c r="BT134" i="4"/>
  <c r="BP135" i="4"/>
  <c r="BQ135" i="4"/>
  <c r="BR135" i="4"/>
  <c r="BS135" i="4"/>
  <c r="BT135" i="4"/>
  <c r="BP136" i="4"/>
  <c r="BQ136" i="4"/>
  <c r="BR136" i="4"/>
  <c r="BS136" i="4"/>
  <c r="BT136" i="4"/>
  <c r="BP137" i="4"/>
  <c r="BQ137" i="4"/>
  <c r="BR137" i="4"/>
  <c r="BS137" i="4"/>
  <c r="BT137" i="4"/>
  <c r="BP138" i="4"/>
  <c r="BQ138" i="4"/>
  <c r="BR138" i="4"/>
  <c r="BS138" i="4"/>
  <c r="BT138" i="4"/>
  <c r="BP139" i="4"/>
  <c r="BQ139" i="4"/>
  <c r="BR139" i="4"/>
  <c r="BS139" i="4"/>
  <c r="BT139" i="4"/>
  <c r="BP140" i="4"/>
  <c r="BQ140" i="4"/>
  <c r="BR140" i="4"/>
  <c r="BS140" i="4"/>
  <c r="BT140" i="4"/>
  <c r="BP141" i="4"/>
  <c r="BQ141" i="4"/>
  <c r="BR141" i="4"/>
  <c r="BS141" i="4"/>
  <c r="BT141" i="4"/>
  <c r="BP142" i="4"/>
  <c r="BQ142" i="4"/>
  <c r="BR142" i="4"/>
  <c r="BS142" i="4"/>
  <c r="BT142" i="4"/>
  <c r="BP143" i="4"/>
  <c r="BQ143" i="4"/>
  <c r="BR143" i="4"/>
  <c r="BS143" i="4"/>
  <c r="BT143" i="4"/>
  <c r="BP144" i="4"/>
  <c r="BQ144" i="4"/>
  <c r="BR144" i="4"/>
  <c r="BS144" i="4"/>
  <c r="BT144" i="4"/>
  <c r="BP145" i="4"/>
  <c r="BQ145" i="4"/>
  <c r="BR145" i="4"/>
  <c r="BS145" i="4"/>
  <c r="BT145" i="4"/>
  <c r="BP146" i="4"/>
  <c r="BQ146" i="4"/>
  <c r="BR146" i="4"/>
  <c r="BS146" i="4"/>
  <c r="BT146" i="4"/>
  <c r="BP147" i="4"/>
  <c r="BQ147" i="4"/>
  <c r="BR147" i="4"/>
  <c r="BS147" i="4"/>
  <c r="BT147" i="4"/>
  <c r="BP148" i="4"/>
  <c r="BQ148" i="4"/>
  <c r="BR148" i="4"/>
  <c r="BS148" i="4"/>
  <c r="BT148" i="4"/>
  <c r="BP149" i="4"/>
  <c r="BQ149" i="4"/>
  <c r="BR149" i="4"/>
  <c r="BS149" i="4"/>
  <c r="BT149" i="4"/>
  <c r="BP150" i="4"/>
  <c r="BQ150" i="4"/>
  <c r="BR150" i="4"/>
  <c r="BS150" i="4"/>
  <c r="BT150" i="4"/>
  <c r="BP151" i="4"/>
  <c r="BQ151" i="4"/>
  <c r="BR151" i="4"/>
  <c r="BS151" i="4"/>
  <c r="BT151" i="4"/>
  <c r="BP152" i="4"/>
  <c r="BQ152" i="4"/>
  <c r="BR152" i="4"/>
  <c r="BS152" i="4"/>
  <c r="BT152" i="4"/>
  <c r="BP153" i="4"/>
  <c r="BQ153" i="4"/>
  <c r="BR153" i="4"/>
  <c r="BS153" i="4"/>
  <c r="BT153" i="4"/>
  <c r="BP154" i="4"/>
  <c r="BQ154" i="4"/>
  <c r="BR154" i="4"/>
  <c r="BS154" i="4"/>
  <c r="BT154" i="4"/>
  <c r="BP155" i="4"/>
  <c r="BQ155" i="4"/>
  <c r="BR155" i="4"/>
  <c r="BS155" i="4"/>
  <c r="BT155" i="4"/>
  <c r="BP156" i="4"/>
  <c r="BQ156" i="4"/>
  <c r="BR156" i="4"/>
  <c r="BS156" i="4"/>
  <c r="BT156" i="4"/>
  <c r="BP157" i="4"/>
  <c r="BQ157" i="4"/>
  <c r="BR157" i="4"/>
  <c r="BS157" i="4"/>
  <c r="BT157" i="4"/>
  <c r="BP158" i="4"/>
  <c r="BQ158" i="4"/>
  <c r="BR158" i="4"/>
  <c r="BS158" i="4"/>
  <c r="BT158" i="4"/>
  <c r="BP159" i="4"/>
  <c r="BQ159" i="4"/>
  <c r="BR159" i="4"/>
  <c r="BS159" i="4"/>
  <c r="BT159" i="4"/>
  <c r="BP160" i="4"/>
  <c r="BQ160" i="4"/>
  <c r="BR160" i="4"/>
  <c r="BS160" i="4"/>
  <c r="BT160" i="4"/>
  <c r="BP161" i="4"/>
  <c r="BQ161" i="4"/>
  <c r="BR161" i="4"/>
  <c r="BS161" i="4"/>
  <c r="BT161" i="4"/>
  <c r="BP162" i="4"/>
  <c r="BQ162" i="4"/>
  <c r="BR162" i="4"/>
  <c r="BS162" i="4"/>
  <c r="BT162" i="4"/>
  <c r="BP163" i="4"/>
  <c r="BQ163" i="4"/>
  <c r="BR163" i="4"/>
  <c r="BS163" i="4"/>
  <c r="BT163" i="4"/>
  <c r="BP164" i="4"/>
  <c r="BQ164" i="4"/>
  <c r="BR164" i="4"/>
  <c r="BS164" i="4"/>
  <c r="BT164" i="4"/>
  <c r="BP165" i="4"/>
  <c r="BQ165" i="4"/>
  <c r="BR165" i="4"/>
  <c r="BS165" i="4"/>
  <c r="BT165" i="4"/>
  <c r="BP166" i="4"/>
  <c r="BQ166" i="4"/>
  <c r="BR166" i="4"/>
  <c r="BS166" i="4"/>
  <c r="BT166" i="4"/>
  <c r="BP167" i="4"/>
  <c r="BQ167" i="4"/>
  <c r="BR167" i="4"/>
  <c r="BS167" i="4"/>
  <c r="BT167" i="4"/>
  <c r="BP168" i="4"/>
  <c r="BQ168" i="4"/>
  <c r="BR168" i="4"/>
  <c r="BS168" i="4"/>
  <c r="BT168" i="4"/>
  <c r="BP169" i="4"/>
  <c r="BQ169" i="4"/>
  <c r="BR169" i="4"/>
  <c r="BS169" i="4"/>
  <c r="BT169" i="4"/>
  <c r="BP170" i="4"/>
  <c r="BQ170" i="4"/>
  <c r="BR170" i="4"/>
  <c r="BS170" i="4"/>
  <c r="BT170" i="4"/>
  <c r="BP171" i="4"/>
  <c r="BQ171" i="4"/>
  <c r="BR171" i="4"/>
  <c r="BS171" i="4"/>
  <c r="BT171" i="4"/>
  <c r="BP172" i="4"/>
  <c r="BQ172" i="4"/>
  <c r="BR172" i="4"/>
  <c r="BS172" i="4"/>
  <c r="BT172" i="4"/>
  <c r="BP173" i="4"/>
  <c r="BQ173" i="4"/>
  <c r="BR173" i="4"/>
  <c r="BS173" i="4"/>
  <c r="BT173" i="4"/>
  <c r="BP174" i="4"/>
  <c r="BQ174" i="4"/>
  <c r="BR174" i="4"/>
  <c r="BS174" i="4"/>
  <c r="BT174" i="4"/>
  <c r="BP175" i="4"/>
  <c r="BQ175" i="4"/>
  <c r="BR175" i="4"/>
  <c r="BS175" i="4"/>
  <c r="BT175" i="4"/>
  <c r="BP176" i="4"/>
  <c r="BQ176" i="4"/>
  <c r="BR176" i="4"/>
  <c r="BS176" i="4"/>
  <c r="BT176" i="4"/>
  <c r="BP177" i="4"/>
  <c r="BQ177" i="4"/>
  <c r="BR177" i="4"/>
  <c r="BS177" i="4"/>
  <c r="BT177" i="4"/>
  <c r="BP178" i="4"/>
  <c r="BQ178" i="4"/>
  <c r="BR178" i="4"/>
  <c r="BS178" i="4"/>
  <c r="BT178" i="4"/>
  <c r="BP179" i="4"/>
  <c r="BQ179" i="4"/>
  <c r="BR179" i="4"/>
  <c r="BS179" i="4"/>
  <c r="BT179" i="4"/>
  <c r="BP180" i="4"/>
  <c r="BQ180" i="4"/>
  <c r="BR180" i="4"/>
  <c r="BS180" i="4"/>
  <c r="BT180" i="4"/>
  <c r="BP181" i="4"/>
  <c r="BQ181" i="4"/>
  <c r="BR181" i="4"/>
  <c r="BS181" i="4"/>
  <c r="BT181" i="4"/>
  <c r="BP182" i="4"/>
  <c r="BQ182" i="4"/>
  <c r="BR182" i="4"/>
  <c r="BS182" i="4"/>
  <c r="BT182" i="4"/>
  <c r="BP183" i="4"/>
  <c r="BQ183" i="4"/>
  <c r="BR183" i="4"/>
  <c r="BS183" i="4"/>
  <c r="BT183" i="4"/>
  <c r="BP184" i="4"/>
  <c r="BQ184" i="4"/>
  <c r="BR184" i="4"/>
  <c r="BS184" i="4"/>
  <c r="BT184" i="4"/>
  <c r="BP185" i="4"/>
  <c r="BQ185" i="4"/>
  <c r="BR185" i="4"/>
  <c r="BS185" i="4"/>
  <c r="BT185" i="4"/>
  <c r="BP186" i="4"/>
  <c r="BQ186" i="4"/>
  <c r="BR186" i="4"/>
  <c r="BS186" i="4"/>
  <c r="BT186" i="4"/>
  <c r="BP187" i="4"/>
  <c r="BQ187" i="4"/>
  <c r="BR187" i="4"/>
  <c r="BS187" i="4"/>
  <c r="BT187" i="4"/>
  <c r="BP188" i="4"/>
  <c r="BQ188" i="4"/>
  <c r="BR188" i="4"/>
  <c r="BS188" i="4"/>
  <c r="BT188" i="4"/>
  <c r="BP189" i="4"/>
  <c r="BQ189" i="4"/>
  <c r="BR189" i="4"/>
  <c r="BS189" i="4"/>
  <c r="BT189" i="4"/>
  <c r="BP190" i="4"/>
  <c r="BQ190" i="4"/>
  <c r="BR190" i="4"/>
  <c r="BS190" i="4"/>
  <c r="BT190" i="4"/>
  <c r="BP191" i="4"/>
  <c r="BQ191" i="4"/>
  <c r="BR191" i="4"/>
  <c r="BS191" i="4"/>
  <c r="BT191" i="4"/>
  <c r="BP192" i="4"/>
  <c r="BQ192" i="4"/>
  <c r="BR192" i="4"/>
  <c r="BS192" i="4"/>
  <c r="BT192" i="4"/>
  <c r="BP193" i="4"/>
  <c r="BQ193" i="4"/>
  <c r="BR193" i="4"/>
  <c r="BS193" i="4"/>
  <c r="BT193" i="4"/>
  <c r="BP194" i="4"/>
  <c r="BQ194" i="4"/>
  <c r="BR194" i="4"/>
  <c r="BS194" i="4"/>
  <c r="BT194" i="4"/>
  <c r="BP195" i="4"/>
  <c r="BQ195" i="4"/>
  <c r="BR195" i="4"/>
  <c r="BS195" i="4"/>
  <c r="BT195" i="4"/>
  <c r="BP196" i="4"/>
  <c r="BQ196" i="4"/>
  <c r="BR196" i="4"/>
  <c r="BS196" i="4"/>
  <c r="BT196" i="4"/>
  <c r="BP197" i="4"/>
  <c r="BQ197" i="4"/>
  <c r="BR197" i="4"/>
  <c r="BS197" i="4"/>
  <c r="BT197" i="4"/>
  <c r="BP198" i="4"/>
  <c r="BQ198" i="4"/>
  <c r="BR198" i="4"/>
  <c r="BS198" i="4"/>
  <c r="BT198" i="4"/>
  <c r="BP199" i="4"/>
  <c r="BQ199" i="4"/>
  <c r="BR199" i="4"/>
  <c r="BS199" i="4"/>
  <c r="BT199" i="4"/>
  <c r="BP200" i="4"/>
  <c r="BQ200" i="4"/>
  <c r="BR200" i="4"/>
  <c r="BS200" i="4"/>
  <c r="BT200" i="4"/>
  <c r="BP201" i="4"/>
  <c r="BQ201" i="4"/>
  <c r="BR201" i="4"/>
  <c r="BS201" i="4"/>
  <c r="BT201" i="4"/>
  <c r="BP202" i="4"/>
  <c r="BQ202" i="4"/>
  <c r="BR202" i="4"/>
  <c r="BS202" i="4"/>
  <c r="BT202" i="4"/>
  <c r="BP203" i="4"/>
  <c r="BQ203" i="4"/>
  <c r="BR203" i="4"/>
  <c r="BS203" i="4"/>
  <c r="BT203" i="4"/>
  <c r="BP204" i="4"/>
  <c r="BQ204" i="4"/>
  <c r="BR204" i="4"/>
  <c r="BS204" i="4"/>
  <c r="BT204" i="4"/>
  <c r="BP205" i="4"/>
  <c r="BQ205" i="4"/>
  <c r="BR205" i="4"/>
  <c r="BS205" i="4"/>
  <c r="BT205" i="4"/>
  <c r="BP206" i="4"/>
  <c r="BQ206" i="4"/>
  <c r="BR206" i="4"/>
  <c r="BS206" i="4"/>
  <c r="BT206" i="4"/>
  <c r="BP207" i="4"/>
  <c r="BQ207" i="4"/>
  <c r="BR207" i="4"/>
  <c r="BS207" i="4"/>
  <c r="BT207" i="4"/>
  <c r="BP208" i="4"/>
  <c r="BQ208" i="4"/>
  <c r="BR208" i="4"/>
  <c r="BS208" i="4"/>
  <c r="BT208" i="4"/>
  <c r="BP209" i="4"/>
  <c r="BQ209" i="4"/>
  <c r="BR209" i="4"/>
  <c r="BS209" i="4"/>
  <c r="BT209" i="4"/>
  <c r="BP210" i="4"/>
  <c r="BQ210" i="4"/>
  <c r="BR210" i="4"/>
  <c r="BS210" i="4"/>
  <c r="BT210" i="4"/>
  <c r="BP211" i="4"/>
  <c r="BQ211" i="4"/>
  <c r="BR211" i="4"/>
  <c r="BS211" i="4"/>
  <c r="BT211" i="4"/>
  <c r="BP212" i="4"/>
  <c r="BQ212" i="4"/>
  <c r="BR212" i="4"/>
  <c r="BS212" i="4"/>
  <c r="BT212" i="4"/>
  <c r="BP213" i="4"/>
  <c r="BQ213" i="4"/>
  <c r="BR213" i="4"/>
  <c r="BS213" i="4"/>
  <c r="BT213" i="4"/>
  <c r="BP214" i="4"/>
  <c r="BQ214" i="4"/>
  <c r="BR214" i="4"/>
  <c r="BS214" i="4"/>
  <c r="BT214" i="4"/>
  <c r="BP215" i="4"/>
  <c r="BQ215" i="4"/>
  <c r="BR215" i="4"/>
  <c r="BS215" i="4"/>
  <c r="BT215" i="4"/>
  <c r="BP216" i="4"/>
  <c r="BQ216" i="4"/>
  <c r="BR216" i="4"/>
  <c r="BS216" i="4"/>
  <c r="BT216" i="4"/>
  <c r="BP217" i="4"/>
  <c r="BQ217" i="4"/>
  <c r="BR217" i="4"/>
  <c r="BS217" i="4"/>
  <c r="BT217" i="4"/>
  <c r="BP218" i="4"/>
  <c r="BQ218" i="4"/>
  <c r="BR218" i="4"/>
  <c r="BS218" i="4"/>
  <c r="BT218" i="4"/>
  <c r="BP219" i="4"/>
  <c r="BQ219" i="4"/>
  <c r="BR219" i="4"/>
  <c r="BS219" i="4"/>
  <c r="BT219" i="4"/>
  <c r="BP220" i="4"/>
  <c r="BQ220" i="4"/>
  <c r="BR220" i="4"/>
  <c r="BS220" i="4"/>
  <c r="BT220" i="4"/>
  <c r="BP221" i="4"/>
  <c r="BQ221" i="4"/>
  <c r="BR221" i="4"/>
  <c r="BS221" i="4"/>
  <c r="BT221" i="4"/>
  <c r="BP222" i="4"/>
  <c r="BQ222" i="4"/>
  <c r="BR222" i="4"/>
  <c r="BS222" i="4"/>
  <c r="BT222" i="4"/>
  <c r="BP223" i="4"/>
  <c r="BQ223" i="4"/>
  <c r="BR223" i="4"/>
  <c r="BS223" i="4"/>
  <c r="BT223" i="4"/>
  <c r="BP224" i="4"/>
  <c r="BQ224" i="4"/>
  <c r="BR224" i="4"/>
  <c r="BS224" i="4"/>
  <c r="BT224" i="4"/>
  <c r="BP225" i="4"/>
  <c r="BQ225" i="4"/>
  <c r="BR225" i="4"/>
  <c r="BS225" i="4"/>
  <c r="BT225" i="4"/>
  <c r="BP226" i="4"/>
  <c r="BQ226" i="4"/>
  <c r="BR226" i="4"/>
  <c r="BS226" i="4"/>
  <c r="BT226" i="4"/>
  <c r="BP227" i="4"/>
  <c r="BQ227" i="4"/>
  <c r="BR227" i="4"/>
  <c r="BS227" i="4"/>
  <c r="BT227" i="4"/>
  <c r="BP228" i="4"/>
  <c r="BQ228" i="4"/>
  <c r="BR228" i="4"/>
  <c r="BS228" i="4"/>
  <c r="BT228" i="4"/>
  <c r="BP229" i="4"/>
  <c r="BQ229" i="4"/>
  <c r="BR229" i="4"/>
  <c r="BS229" i="4"/>
  <c r="BT229" i="4"/>
  <c r="BP230" i="4"/>
  <c r="BQ230" i="4"/>
  <c r="BR230" i="4"/>
  <c r="BS230" i="4"/>
  <c r="BT230" i="4"/>
  <c r="BP231" i="4"/>
  <c r="BQ231" i="4"/>
  <c r="BR231" i="4"/>
  <c r="BS231" i="4"/>
  <c r="BT231" i="4"/>
  <c r="BP232" i="4"/>
  <c r="BQ232" i="4"/>
  <c r="BR232" i="4"/>
  <c r="BS232" i="4"/>
  <c r="BT232" i="4"/>
  <c r="BP233" i="4"/>
  <c r="BQ233" i="4"/>
  <c r="BR233" i="4"/>
  <c r="BS233" i="4"/>
  <c r="BT233" i="4"/>
  <c r="BP234" i="4"/>
  <c r="BQ234" i="4"/>
  <c r="BR234" i="4"/>
  <c r="BS234" i="4"/>
  <c r="BT234" i="4"/>
  <c r="BP235" i="4"/>
  <c r="BQ235" i="4"/>
  <c r="BR235" i="4"/>
  <c r="BS235" i="4"/>
  <c r="BT235" i="4"/>
  <c r="BP236" i="4"/>
  <c r="BQ236" i="4"/>
  <c r="BR236" i="4"/>
  <c r="BS236" i="4"/>
  <c r="BT236" i="4"/>
  <c r="BP237" i="4"/>
  <c r="BQ237" i="4"/>
  <c r="BR237" i="4"/>
  <c r="BS237" i="4"/>
  <c r="BT237" i="4"/>
  <c r="BP238" i="4"/>
  <c r="BQ238" i="4"/>
  <c r="BR238" i="4"/>
  <c r="BS238" i="4"/>
  <c r="BT238" i="4"/>
  <c r="BP239" i="4"/>
  <c r="BQ239" i="4"/>
  <c r="BR239" i="4"/>
  <c r="BS239" i="4"/>
  <c r="BT239" i="4"/>
  <c r="BP240" i="4"/>
  <c r="BQ240" i="4"/>
  <c r="BR240" i="4"/>
  <c r="BS240" i="4"/>
  <c r="BT240" i="4"/>
  <c r="BP241" i="4"/>
  <c r="BQ241" i="4"/>
  <c r="BR241" i="4"/>
  <c r="BS241" i="4"/>
  <c r="BT241" i="4"/>
  <c r="BP242" i="4"/>
  <c r="BQ242" i="4"/>
  <c r="BR242" i="4"/>
  <c r="BS242" i="4"/>
  <c r="BT242" i="4"/>
  <c r="BP243" i="4"/>
  <c r="BQ243" i="4"/>
  <c r="BR243" i="4"/>
  <c r="BS243" i="4"/>
  <c r="BT243" i="4"/>
  <c r="BP244" i="4"/>
  <c r="BQ244" i="4"/>
  <c r="BR244" i="4"/>
  <c r="BS244" i="4"/>
  <c r="BT244" i="4"/>
  <c r="BP245" i="4"/>
  <c r="BQ245" i="4"/>
  <c r="BR245" i="4"/>
  <c r="BS245" i="4"/>
  <c r="BT245" i="4"/>
  <c r="BP246" i="4"/>
  <c r="BQ246" i="4"/>
  <c r="BR246" i="4"/>
  <c r="BS246" i="4"/>
  <c r="BT246" i="4"/>
  <c r="BP247" i="4"/>
  <c r="BQ247" i="4"/>
  <c r="BR247" i="4"/>
  <c r="BS247" i="4"/>
  <c r="BT247" i="4"/>
  <c r="BP248" i="4"/>
  <c r="BQ248" i="4"/>
  <c r="BR248" i="4"/>
  <c r="BS248" i="4"/>
  <c r="BT248" i="4"/>
  <c r="BP249" i="4"/>
  <c r="BQ249" i="4"/>
  <c r="BR249" i="4"/>
  <c r="BS249" i="4"/>
  <c r="BT249" i="4"/>
  <c r="BP250" i="4"/>
  <c r="BQ250" i="4"/>
  <c r="BR250" i="4"/>
  <c r="BS250" i="4"/>
  <c r="BT250" i="4"/>
  <c r="BP251" i="4"/>
  <c r="BQ251" i="4"/>
  <c r="BR251" i="4"/>
  <c r="BS251" i="4"/>
  <c r="BT251" i="4"/>
  <c r="BP252" i="4"/>
  <c r="BQ252" i="4"/>
  <c r="BR252" i="4"/>
  <c r="BS252" i="4"/>
  <c r="BT252" i="4"/>
  <c r="BP253" i="4"/>
  <c r="BQ253" i="4"/>
  <c r="BR253" i="4"/>
  <c r="BS253" i="4"/>
  <c r="BT253" i="4"/>
  <c r="BP254" i="4"/>
  <c r="BQ254" i="4"/>
  <c r="BR254" i="4"/>
  <c r="BS254" i="4"/>
  <c r="BT254" i="4"/>
  <c r="BP255" i="4"/>
  <c r="BQ255" i="4"/>
  <c r="BR255" i="4"/>
  <c r="BS255" i="4"/>
  <c r="BT255" i="4"/>
  <c r="BP256" i="4"/>
  <c r="BQ256" i="4"/>
  <c r="BR256" i="4"/>
  <c r="BS256" i="4"/>
  <c r="BT256" i="4"/>
  <c r="BP257" i="4"/>
  <c r="BQ257" i="4"/>
  <c r="BR257" i="4"/>
  <c r="BS257" i="4"/>
  <c r="BT257" i="4"/>
  <c r="BP258" i="4"/>
  <c r="BQ258" i="4"/>
  <c r="BR258" i="4"/>
  <c r="BS258" i="4"/>
  <c r="BT258" i="4"/>
  <c r="BP259" i="4"/>
  <c r="BQ259" i="4"/>
  <c r="BR259" i="4"/>
  <c r="BS259" i="4"/>
  <c r="BT259" i="4"/>
  <c r="BP260" i="4"/>
  <c r="BQ260" i="4"/>
  <c r="BR260" i="4"/>
  <c r="BS260" i="4"/>
  <c r="BT260" i="4"/>
  <c r="BP261" i="4"/>
  <c r="BQ261" i="4"/>
  <c r="BR261" i="4"/>
  <c r="BS261" i="4"/>
  <c r="BT261" i="4"/>
  <c r="BP262" i="4"/>
  <c r="BQ262" i="4"/>
  <c r="BR262" i="4"/>
  <c r="BS262" i="4"/>
  <c r="BT262" i="4"/>
  <c r="BP263" i="4"/>
  <c r="BQ263" i="4"/>
  <c r="BR263" i="4"/>
  <c r="BS263" i="4"/>
  <c r="BT263" i="4"/>
  <c r="BP264" i="4"/>
  <c r="BQ264" i="4"/>
  <c r="BR264" i="4"/>
  <c r="BS264" i="4"/>
  <c r="BT264" i="4"/>
  <c r="BP265" i="4"/>
  <c r="BQ265" i="4"/>
  <c r="BR265" i="4"/>
  <c r="BS265" i="4"/>
  <c r="BT265" i="4"/>
  <c r="BP266" i="4"/>
  <c r="BQ266" i="4"/>
  <c r="BR266" i="4"/>
  <c r="BS266" i="4"/>
  <c r="BT266" i="4"/>
  <c r="BP267" i="4"/>
  <c r="BQ267" i="4"/>
  <c r="BR267" i="4"/>
  <c r="BS267" i="4"/>
  <c r="BT267" i="4"/>
  <c r="BP268" i="4"/>
  <c r="BQ268" i="4"/>
  <c r="BR268" i="4"/>
  <c r="BS268" i="4"/>
  <c r="BT268" i="4"/>
  <c r="BP269" i="4"/>
  <c r="BQ269" i="4"/>
  <c r="BR269" i="4"/>
  <c r="BS269" i="4"/>
  <c r="BT269" i="4"/>
  <c r="BP270" i="4"/>
  <c r="BQ270" i="4"/>
  <c r="BR270" i="4"/>
  <c r="BS270" i="4"/>
  <c r="BT270" i="4"/>
  <c r="BP271" i="4"/>
  <c r="BQ271" i="4"/>
  <c r="BR271" i="4"/>
  <c r="BS271" i="4"/>
  <c r="BT271" i="4"/>
  <c r="BP272" i="4"/>
  <c r="BQ272" i="4"/>
  <c r="BR272" i="4"/>
  <c r="BS272" i="4"/>
  <c r="BT272" i="4"/>
  <c r="BP273" i="4"/>
  <c r="BQ273" i="4"/>
  <c r="BR273" i="4"/>
  <c r="BS273" i="4"/>
  <c r="BT273" i="4"/>
  <c r="BP274" i="4"/>
  <c r="BQ274" i="4"/>
  <c r="BR274" i="4"/>
  <c r="BS274" i="4"/>
  <c r="BT274" i="4"/>
  <c r="BP275" i="4"/>
  <c r="BQ275" i="4"/>
  <c r="BR275" i="4"/>
  <c r="BS275" i="4"/>
  <c r="BT275" i="4"/>
  <c r="BP276" i="4"/>
  <c r="BQ276" i="4"/>
  <c r="BR276" i="4"/>
  <c r="BS276" i="4"/>
  <c r="BT276" i="4"/>
  <c r="BP277" i="4"/>
  <c r="BQ277" i="4"/>
  <c r="BR277" i="4"/>
  <c r="BS277" i="4"/>
  <c r="BT277" i="4"/>
  <c r="BP278" i="4"/>
  <c r="BQ278" i="4"/>
  <c r="BR278" i="4"/>
  <c r="BS278" i="4"/>
  <c r="BT278" i="4"/>
  <c r="BP279" i="4"/>
  <c r="BQ279" i="4"/>
  <c r="BR279" i="4"/>
  <c r="BS279" i="4"/>
  <c r="BT279" i="4"/>
  <c r="BP280" i="4"/>
  <c r="BQ280" i="4"/>
  <c r="BR280" i="4"/>
  <c r="BS280" i="4"/>
  <c r="BT280" i="4"/>
  <c r="BP281" i="4"/>
  <c r="BQ281" i="4"/>
  <c r="BR281" i="4"/>
  <c r="BS281" i="4"/>
  <c r="BT281" i="4"/>
  <c r="BP282" i="4"/>
  <c r="BQ282" i="4"/>
  <c r="BR282" i="4"/>
  <c r="BS282" i="4"/>
  <c r="BT282" i="4"/>
  <c r="BP283" i="4"/>
  <c r="BQ283" i="4"/>
  <c r="BR283" i="4"/>
  <c r="BS283" i="4"/>
  <c r="BT283" i="4"/>
  <c r="BP284" i="4"/>
  <c r="BQ284" i="4"/>
  <c r="BR284" i="4"/>
  <c r="BS284" i="4"/>
  <c r="BT284" i="4"/>
  <c r="BP285" i="4"/>
  <c r="BQ285" i="4"/>
  <c r="BR285" i="4"/>
  <c r="BS285" i="4"/>
  <c r="BT285" i="4"/>
  <c r="BP286" i="4"/>
  <c r="BQ286" i="4"/>
  <c r="BR286" i="4"/>
  <c r="BS286" i="4"/>
  <c r="BT286" i="4"/>
  <c r="BP287" i="4"/>
  <c r="BQ287" i="4"/>
  <c r="BR287" i="4"/>
  <c r="BS287" i="4"/>
  <c r="BT287" i="4"/>
  <c r="BP288" i="4"/>
  <c r="BQ288" i="4"/>
  <c r="BR288" i="4"/>
  <c r="BS288" i="4"/>
  <c r="BT288" i="4"/>
  <c r="BP289" i="4"/>
  <c r="BQ289" i="4"/>
  <c r="BR289" i="4"/>
  <c r="BS289" i="4"/>
  <c r="BT289" i="4"/>
  <c r="BP290" i="4"/>
  <c r="BQ290" i="4"/>
  <c r="BR290" i="4"/>
  <c r="BS290" i="4"/>
  <c r="BT290" i="4"/>
  <c r="BP291" i="4"/>
  <c r="BQ291" i="4"/>
  <c r="BR291" i="4"/>
  <c r="BS291" i="4"/>
  <c r="BT291" i="4"/>
  <c r="BP292" i="4"/>
  <c r="BQ292" i="4"/>
  <c r="BR292" i="4"/>
  <c r="BS292" i="4"/>
  <c r="BT292" i="4"/>
  <c r="BP293" i="4"/>
  <c r="BQ293" i="4"/>
  <c r="BR293" i="4"/>
  <c r="BS293" i="4"/>
  <c r="BT293" i="4"/>
  <c r="BP294" i="4"/>
  <c r="BQ294" i="4"/>
  <c r="BR294" i="4"/>
  <c r="BS294" i="4"/>
  <c r="BT294" i="4"/>
  <c r="BP295" i="4"/>
  <c r="BQ295" i="4"/>
  <c r="BR295" i="4"/>
  <c r="BS295" i="4"/>
  <c r="BT295" i="4"/>
  <c r="BP296" i="4"/>
  <c r="BQ296" i="4"/>
  <c r="BR296" i="4"/>
  <c r="BS296" i="4"/>
  <c r="BT296" i="4"/>
  <c r="BP297" i="4"/>
  <c r="BQ297" i="4"/>
  <c r="BR297" i="4"/>
  <c r="BS297" i="4"/>
  <c r="BT297" i="4"/>
  <c r="BP298" i="4"/>
  <c r="BQ298" i="4"/>
  <c r="BR298" i="4"/>
  <c r="BS298" i="4"/>
  <c r="BT298" i="4"/>
  <c r="BP299" i="4"/>
  <c r="BQ299" i="4"/>
  <c r="BR299" i="4"/>
  <c r="BS299" i="4"/>
  <c r="BT299" i="4"/>
  <c r="BP300" i="4"/>
  <c r="BQ300" i="4"/>
  <c r="BR300" i="4"/>
  <c r="BS300" i="4"/>
  <c r="BT300" i="4"/>
  <c r="BP301" i="4"/>
  <c r="BQ301" i="4"/>
  <c r="BR301" i="4"/>
  <c r="BS301" i="4"/>
  <c r="BT301" i="4"/>
  <c r="BP302" i="4"/>
  <c r="BQ302" i="4"/>
  <c r="BR302" i="4"/>
  <c r="BS302" i="4"/>
  <c r="BT302" i="4"/>
  <c r="BP303" i="4"/>
  <c r="BQ303" i="4"/>
  <c r="BR303" i="4"/>
  <c r="BS303" i="4"/>
  <c r="BT303" i="4"/>
  <c r="BP304" i="4"/>
  <c r="BQ304" i="4"/>
  <c r="BR304" i="4"/>
  <c r="BS304" i="4"/>
  <c r="BT304" i="4"/>
  <c r="BP305" i="4"/>
  <c r="BQ305" i="4"/>
  <c r="BR305" i="4"/>
  <c r="BS305" i="4"/>
  <c r="BT305" i="4"/>
  <c r="BP306" i="4"/>
  <c r="BQ306" i="4"/>
  <c r="BR306" i="4"/>
  <c r="BS306" i="4"/>
  <c r="BT306" i="4"/>
  <c r="BP307" i="4"/>
  <c r="BQ307" i="4"/>
  <c r="BR307" i="4"/>
  <c r="BS307" i="4"/>
  <c r="BT307" i="4"/>
  <c r="BP308" i="4"/>
  <c r="BQ308" i="4"/>
  <c r="BR308" i="4"/>
  <c r="BS308" i="4"/>
  <c r="BT308" i="4"/>
  <c r="BP309" i="4"/>
  <c r="BQ309" i="4"/>
  <c r="BR309" i="4"/>
  <c r="BS309" i="4"/>
  <c r="BT309" i="4"/>
  <c r="BP310" i="4"/>
  <c r="BQ310" i="4"/>
  <c r="BR310" i="4"/>
  <c r="BS310" i="4"/>
  <c r="BT310" i="4"/>
  <c r="BP311" i="4"/>
  <c r="BQ311" i="4"/>
  <c r="BR311" i="4"/>
  <c r="BS311" i="4"/>
  <c r="BT311" i="4"/>
  <c r="BP312" i="4"/>
  <c r="BQ312" i="4"/>
  <c r="BR312" i="4"/>
  <c r="BS312" i="4"/>
  <c r="BT312" i="4"/>
  <c r="BP313" i="4"/>
  <c r="BQ313" i="4"/>
  <c r="BR313" i="4"/>
  <c r="BS313" i="4"/>
  <c r="BT313" i="4"/>
  <c r="BP314" i="4"/>
  <c r="BQ314" i="4"/>
  <c r="BR314" i="4"/>
  <c r="BS314" i="4"/>
  <c r="BT314" i="4"/>
  <c r="BP315" i="4"/>
  <c r="BQ315" i="4"/>
  <c r="BR315" i="4"/>
  <c r="BS315" i="4"/>
  <c r="BT315" i="4"/>
  <c r="BP316" i="4"/>
  <c r="BQ316" i="4"/>
  <c r="BR316" i="4"/>
  <c r="BS316" i="4"/>
  <c r="BT316" i="4"/>
  <c r="BP317" i="4"/>
  <c r="BQ317" i="4"/>
  <c r="BR317" i="4"/>
  <c r="BS317" i="4"/>
  <c r="BT317" i="4"/>
  <c r="BP318" i="4"/>
  <c r="BQ318" i="4"/>
  <c r="BR318" i="4"/>
  <c r="BS318" i="4"/>
  <c r="BT318" i="4"/>
  <c r="BP319" i="4"/>
  <c r="BQ319" i="4"/>
  <c r="BR319" i="4"/>
  <c r="BS319" i="4"/>
  <c r="BT319" i="4"/>
  <c r="BP320" i="4"/>
  <c r="BQ320" i="4"/>
  <c r="BR320" i="4"/>
  <c r="BS320" i="4"/>
  <c r="BT320" i="4"/>
  <c r="BP321" i="4"/>
  <c r="BQ321" i="4"/>
  <c r="BR321" i="4"/>
  <c r="BS321" i="4"/>
  <c r="BT321" i="4"/>
  <c r="BP322" i="4"/>
  <c r="BQ322" i="4"/>
  <c r="BR322" i="4"/>
  <c r="BS322" i="4"/>
  <c r="BT322" i="4"/>
  <c r="BP323" i="4"/>
  <c r="BQ323" i="4"/>
  <c r="BR323" i="4"/>
  <c r="BS323" i="4"/>
  <c r="BT323" i="4"/>
  <c r="BP324" i="4"/>
  <c r="BQ324" i="4"/>
  <c r="BR324" i="4"/>
  <c r="BS324" i="4"/>
  <c r="BT324" i="4"/>
  <c r="BP325" i="4"/>
  <c r="BQ325" i="4"/>
  <c r="BR325" i="4"/>
  <c r="BS325" i="4"/>
  <c r="BT325" i="4"/>
  <c r="BP326" i="4"/>
  <c r="BQ326" i="4"/>
  <c r="BR326" i="4"/>
  <c r="BS326" i="4"/>
  <c r="BT326" i="4"/>
  <c r="BP327" i="4"/>
  <c r="BQ327" i="4"/>
  <c r="BR327" i="4"/>
  <c r="BS327" i="4"/>
  <c r="BT327" i="4"/>
  <c r="BP328" i="4"/>
  <c r="BQ328" i="4"/>
  <c r="BR328" i="4"/>
  <c r="BS328" i="4"/>
  <c r="BT328" i="4"/>
  <c r="BP329" i="4"/>
  <c r="BQ329" i="4"/>
  <c r="BR329" i="4"/>
  <c r="BS329" i="4"/>
  <c r="BT329" i="4"/>
  <c r="BP330" i="4"/>
  <c r="BQ330" i="4"/>
  <c r="BR330" i="4"/>
  <c r="BS330" i="4"/>
  <c r="BT330" i="4"/>
  <c r="BP331" i="4"/>
  <c r="BQ331" i="4"/>
  <c r="BR331" i="4"/>
  <c r="BS331" i="4"/>
  <c r="BT331" i="4"/>
  <c r="BP332" i="4"/>
  <c r="BQ332" i="4"/>
  <c r="BR332" i="4"/>
  <c r="BS332" i="4"/>
  <c r="BT332" i="4"/>
  <c r="BP333" i="4"/>
  <c r="BQ333" i="4"/>
  <c r="BR333" i="4"/>
  <c r="BS333" i="4"/>
  <c r="BT333" i="4"/>
  <c r="BP334" i="4"/>
  <c r="BQ334" i="4"/>
  <c r="BR334" i="4"/>
  <c r="BS334" i="4"/>
  <c r="BT334" i="4"/>
  <c r="BP335" i="4"/>
  <c r="BQ335" i="4"/>
  <c r="BR335" i="4"/>
  <c r="BS335" i="4"/>
  <c r="BT335" i="4"/>
  <c r="BP336" i="4"/>
  <c r="BQ336" i="4"/>
  <c r="BR336" i="4"/>
  <c r="BS336" i="4"/>
  <c r="BT336" i="4"/>
  <c r="BP337" i="4"/>
  <c r="BQ337" i="4"/>
  <c r="BR337" i="4"/>
  <c r="BS337" i="4"/>
  <c r="BT337" i="4"/>
  <c r="BP338" i="4"/>
  <c r="BQ338" i="4"/>
  <c r="BR338" i="4"/>
  <c r="BS338" i="4"/>
  <c r="BT338" i="4"/>
  <c r="BP339" i="4"/>
  <c r="BQ339" i="4"/>
  <c r="BR339" i="4"/>
  <c r="BS339" i="4"/>
  <c r="BT339" i="4"/>
  <c r="BP340" i="4"/>
  <c r="BQ340" i="4"/>
  <c r="BR340" i="4"/>
  <c r="BS340" i="4"/>
  <c r="BT340" i="4"/>
  <c r="BP341" i="4"/>
  <c r="BQ341" i="4"/>
  <c r="BR341" i="4"/>
  <c r="BS341" i="4"/>
  <c r="BT341" i="4"/>
  <c r="BP342" i="4"/>
  <c r="BQ342" i="4"/>
  <c r="BR342" i="4"/>
  <c r="BS342" i="4"/>
  <c r="BT342" i="4"/>
  <c r="BP343" i="4"/>
  <c r="BQ343" i="4"/>
  <c r="BR343" i="4"/>
  <c r="BS343" i="4"/>
  <c r="BT343" i="4"/>
  <c r="BP344" i="4"/>
  <c r="BQ344" i="4"/>
  <c r="BR344" i="4"/>
  <c r="BS344" i="4"/>
  <c r="BT344" i="4"/>
  <c r="BP345" i="4"/>
  <c r="BQ345" i="4"/>
  <c r="BR345" i="4"/>
  <c r="BS345" i="4"/>
  <c r="BT345" i="4"/>
  <c r="BP346" i="4"/>
  <c r="BQ346" i="4"/>
  <c r="BR346" i="4"/>
  <c r="BS346" i="4"/>
  <c r="BT346" i="4"/>
  <c r="BP347" i="4"/>
  <c r="BQ347" i="4"/>
  <c r="BR347" i="4"/>
  <c r="BS347" i="4"/>
  <c r="BT347" i="4"/>
  <c r="BP348" i="4"/>
  <c r="BQ348" i="4"/>
  <c r="BR348" i="4"/>
  <c r="BS348" i="4"/>
  <c r="BT348" i="4"/>
  <c r="BP349" i="4"/>
  <c r="BQ349" i="4"/>
  <c r="BR349" i="4"/>
  <c r="BS349" i="4"/>
  <c r="BT349" i="4"/>
  <c r="BP350" i="4"/>
  <c r="BQ350" i="4"/>
  <c r="BR350" i="4"/>
  <c r="BS350" i="4"/>
  <c r="BT350" i="4"/>
  <c r="BP351" i="4"/>
  <c r="BQ351" i="4"/>
  <c r="BR351" i="4"/>
  <c r="BS351" i="4"/>
  <c r="BT351" i="4"/>
  <c r="BP352" i="4"/>
  <c r="BQ352" i="4"/>
  <c r="BR352" i="4"/>
  <c r="BS352" i="4"/>
  <c r="BT352" i="4"/>
  <c r="BP353" i="4"/>
  <c r="BQ353" i="4"/>
  <c r="BR353" i="4"/>
  <c r="BS353" i="4"/>
  <c r="BT353" i="4"/>
  <c r="BP354" i="4"/>
  <c r="BQ354" i="4"/>
  <c r="BR354" i="4"/>
  <c r="BS354" i="4"/>
  <c r="BT354" i="4"/>
  <c r="BP355" i="4"/>
  <c r="BQ355" i="4"/>
  <c r="BR355" i="4"/>
  <c r="BS355" i="4"/>
  <c r="BT355" i="4"/>
  <c r="BP356" i="4"/>
  <c r="BQ356" i="4"/>
  <c r="BR356" i="4"/>
  <c r="BS356" i="4"/>
  <c r="BT356" i="4"/>
  <c r="BP357" i="4"/>
  <c r="BQ357" i="4"/>
  <c r="BR357" i="4"/>
  <c r="BS357" i="4"/>
  <c r="BT357" i="4"/>
  <c r="BP358" i="4"/>
  <c r="BQ358" i="4"/>
  <c r="BR358" i="4"/>
  <c r="BS358" i="4"/>
  <c r="BT358" i="4"/>
  <c r="BP359" i="4"/>
  <c r="BQ359" i="4"/>
  <c r="BR359" i="4"/>
  <c r="BS359" i="4"/>
  <c r="BT359" i="4"/>
  <c r="BP360" i="4"/>
  <c r="BQ360" i="4"/>
  <c r="BR360" i="4"/>
  <c r="BS360" i="4"/>
  <c r="BT360" i="4"/>
  <c r="BP361" i="4"/>
  <c r="BQ361" i="4"/>
  <c r="BR361" i="4"/>
  <c r="BS361" i="4"/>
  <c r="BT361" i="4"/>
  <c r="BP362" i="4"/>
  <c r="BQ362" i="4"/>
  <c r="BR362" i="4"/>
  <c r="BS362" i="4"/>
  <c r="BT362" i="4"/>
  <c r="BP363" i="4"/>
  <c r="BQ363" i="4"/>
  <c r="BR363" i="4"/>
  <c r="BS363" i="4"/>
  <c r="BT363" i="4"/>
  <c r="BP364" i="4"/>
  <c r="BQ364" i="4"/>
  <c r="BR364" i="4"/>
  <c r="BS364" i="4"/>
  <c r="BT364" i="4"/>
  <c r="BP365" i="4"/>
  <c r="BQ365" i="4"/>
  <c r="BR365" i="4"/>
  <c r="BS365" i="4"/>
  <c r="BT365" i="4"/>
  <c r="BP366" i="4"/>
  <c r="BQ366" i="4"/>
  <c r="BR366" i="4"/>
  <c r="BS366" i="4"/>
  <c r="BT366" i="4"/>
  <c r="BP367" i="4"/>
  <c r="BQ367" i="4"/>
  <c r="BR367" i="4"/>
  <c r="BS367" i="4"/>
  <c r="BT367" i="4"/>
  <c r="BP368" i="4"/>
  <c r="BQ368" i="4"/>
  <c r="BR368" i="4"/>
  <c r="BS368" i="4"/>
  <c r="BT368" i="4"/>
  <c r="BP369" i="4"/>
  <c r="BQ369" i="4"/>
  <c r="BR369" i="4"/>
  <c r="BS369" i="4"/>
  <c r="BT369" i="4"/>
  <c r="BP370" i="4"/>
  <c r="BQ370" i="4"/>
  <c r="BR370" i="4"/>
  <c r="BS370" i="4"/>
  <c r="BT370" i="4"/>
  <c r="BP371" i="4"/>
  <c r="BQ371" i="4"/>
  <c r="BR371" i="4"/>
  <c r="BS371" i="4"/>
  <c r="BT371" i="4"/>
  <c r="BP372" i="4"/>
  <c r="BQ372" i="4"/>
  <c r="BR372" i="4"/>
  <c r="BS372" i="4"/>
  <c r="BT372" i="4"/>
  <c r="BP373" i="4"/>
  <c r="BQ373" i="4"/>
  <c r="BR373" i="4"/>
  <c r="BS373" i="4"/>
  <c r="BT373" i="4"/>
  <c r="BP374" i="4"/>
  <c r="BQ374" i="4"/>
  <c r="BR374" i="4"/>
  <c r="BS374" i="4"/>
  <c r="BT374" i="4"/>
  <c r="BP375" i="4"/>
  <c r="BQ375" i="4"/>
  <c r="BR375" i="4"/>
  <c r="BS375" i="4"/>
  <c r="BT375" i="4"/>
  <c r="BP376" i="4"/>
  <c r="BQ376" i="4"/>
  <c r="BR376" i="4"/>
  <c r="BS376" i="4"/>
  <c r="BT376" i="4"/>
  <c r="BP377" i="4"/>
  <c r="BQ377" i="4"/>
  <c r="BR377" i="4"/>
  <c r="BS377" i="4"/>
  <c r="BT377" i="4"/>
  <c r="BP378" i="4"/>
  <c r="BQ378" i="4"/>
  <c r="BR378" i="4"/>
  <c r="BS378" i="4"/>
  <c r="BT378" i="4"/>
  <c r="BP379" i="4"/>
  <c r="BQ379" i="4"/>
  <c r="BR379" i="4"/>
  <c r="BS379" i="4"/>
  <c r="BT379" i="4"/>
  <c r="BP380" i="4"/>
  <c r="BQ380" i="4"/>
  <c r="BR380" i="4"/>
  <c r="BS380" i="4"/>
  <c r="BT380" i="4"/>
  <c r="BP381" i="4"/>
  <c r="BQ381" i="4"/>
  <c r="BR381" i="4"/>
  <c r="BS381" i="4"/>
  <c r="BT381" i="4"/>
  <c r="BP382" i="4"/>
  <c r="BQ382" i="4"/>
  <c r="BR382" i="4"/>
  <c r="BS382" i="4"/>
  <c r="BT382" i="4"/>
  <c r="BP383" i="4"/>
  <c r="BQ383" i="4"/>
  <c r="BR383" i="4"/>
  <c r="BS383" i="4"/>
  <c r="BT383" i="4"/>
  <c r="BP384" i="4"/>
  <c r="BQ384" i="4"/>
  <c r="BR384" i="4"/>
  <c r="BS384" i="4"/>
  <c r="BT384" i="4"/>
  <c r="BP385" i="4"/>
  <c r="BQ385" i="4"/>
  <c r="BR385" i="4"/>
  <c r="BS385" i="4"/>
  <c r="BT385" i="4"/>
  <c r="BP386" i="4"/>
  <c r="BQ386" i="4"/>
  <c r="BR386" i="4"/>
  <c r="BS386" i="4"/>
  <c r="BT386" i="4"/>
  <c r="BP387" i="4"/>
  <c r="BQ387" i="4"/>
  <c r="BR387" i="4"/>
  <c r="BS387" i="4"/>
  <c r="BT387" i="4"/>
  <c r="BP388" i="4"/>
  <c r="BQ388" i="4"/>
  <c r="BR388" i="4"/>
  <c r="BS388" i="4"/>
  <c r="BT388" i="4"/>
  <c r="BP389" i="4"/>
  <c r="BQ389" i="4"/>
  <c r="BR389" i="4"/>
  <c r="BS389" i="4"/>
  <c r="BT389" i="4"/>
  <c r="BP390" i="4"/>
  <c r="BQ390" i="4"/>
  <c r="BR390" i="4"/>
  <c r="BS390" i="4"/>
  <c r="BT390" i="4"/>
  <c r="BP391" i="4"/>
  <c r="BQ391" i="4"/>
  <c r="BR391" i="4"/>
  <c r="BS391" i="4"/>
  <c r="BT391" i="4"/>
  <c r="BP392" i="4"/>
  <c r="BQ392" i="4"/>
  <c r="BR392" i="4"/>
  <c r="BS392" i="4"/>
  <c r="BT392" i="4"/>
  <c r="BP393" i="4"/>
  <c r="BQ393" i="4"/>
  <c r="BR393" i="4"/>
  <c r="BS393" i="4"/>
  <c r="BT393" i="4"/>
  <c r="BP394" i="4"/>
  <c r="BQ394" i="4"/>
  <c r="BR394" i="4"/>
  <c r="BS394" i="4"/>
  <c r="BT394" i="4"/>
  <c r="BP395" i="4"/>
  <c r="BQ395" i="4"/>
  <c r="BR395" i="4"/>
  <c r="BS395" i="4"/>
  <c r="BT395" i="4"/>
  <c r="BP396" i="4"/>
  <c r="BQ396" i="4"/>
  <c r="BR396" i="4"/>
  <c r="BS396" i="4"/>
  <c r="BT396" i="4"/>
  <c r="BP397" i="4"/>
  <c r="BQ397" i="4"/>
  <c r="BR397" i="4"/>
  <c r="BS397" i="4"/>
  <c r="BT397" i="4"/>
  <c r="BP398" i="4"/>
  <c r="BQ398" i="4"/>
  <c r="BR398" i="4"/>
  <c r="BS398" i="4"/>
  <c r="BT398" i="4"/>
  <c r="BP399" i="4"/>
  <c r="BQ399" i="4"/>
  <c r="BR399" i="4"/>
  <c r="BS399" i="4"/>
  <c r="BT399" i="4"/>
  <c r="BP400" i="4"/>
  <c r="BQ400" i="4"/>
  <c r="BR400" i="4"/>
  <c r="BS400" i="4"/>
  <c r="BT400" i="4"/>
  <c r="BP401" i="4"/>
  <c r="BQ401" i="4"/>
  <c r="BR401" i="4"/>
  <c r="BS401" i="4"/>
  <c r="BT401" i="4"/>
  <c r="BP402" i="4"/>
  <c r="BQ402" i="4"/>
  <c r="BR402" i="4"/>
  <c r="BS402" i="4"/>
  <c r="BT402" i="4"/>
  <c r="BP403" i="4"/>
  <c r="BQ403" i="4"/>
  <c r="BR403" i="4"/>
  <c r="BS403" i="4"/>
  <c r="BT403" i="4"/>
  <c r="BP404" i="4"/>
  <c r="BQ404" i="4"/>
  <c r="BR404" i="4"/>
  <c r="BS404" i="4"/>
  <c r="BT404" i="4"/>
  <c r="BP405" i="4"/>
  <c r="BQ405" i="4"/>
  <c r="BR405" i="4"/>
  <c r="BS405" i="4"/>
  <c r="BT405" i="4"/>
  <c r="BP406" i="4"/>
  <c r="BQ406" i="4"/>
  <c r="BR406" i="4"/>
  <c r="BS406" i="4"/>
  <c r="BT406" i="4"/>
  <c r="BS6" i="4"/>
  <c r="BR6" i="4"/>
  <c r="BQ6" i="4"/>
  <c r="BP6" i="4"/>
  <c r="BM6" i="4"/>
  <c r="BI28" i="4"/>
  <c r="BJ28" i="4"/>
  <c r="BK28" i="4"/>
  <c r="BL28" i="4"/>
  <c r="BM28" i="4"/>
  <c r="BI29" i="4"/>
  <c r="BJ29" i="4"/>
  <c r="BK29" i="4"/>
  <c r="BL29" i="4"/>
  <c r="BM29" i="4"/>
  <c r="BI30" i="4"/>
  <c r="BJ30" i="4"/>
  <c r="BK30" i="4"/>
  <c r="BL30" i="4"/>
  <c r="BM30" i="4"/>
  <c r="BI31" i="4"/>
  <c r="BJ31" i="4"/>
  <c r="BK31" i="4"/>
  <c r="BL31" i="4"/>
  <c r="BM31" i="4"/>
  <c r="BI32" i="4"/>
  <c r="BJ32" i="4"/>
  <c r="BK32" i="4"/>
  <c r="BL32" i="4"/>
  <c r="BM32" i="4"/>
  <c r="BI33" i="4"/>
  <c r="BJ33" i="4"/>
  <c r="BK33" i="4"/>
  <c r="BL33" i="4"/>
  <c r="BM33" i="4"/>
  <c r="BI34" i="4"/>
  <c r="BJ34" i="4"/>
  <c r="BK34" i="4"/>
  <c r="BL34" i="4"/>
  <c r="BM34" i="4"/>
  <c r="BI35" i="4"/>
  <c r="BJ35" i="4"/>
  <c r="BK35" i="4"/>
  <c r="BL35" i="4"/>
  <c r="BM35" i="4"/>
  <c r="BI36" i="4"/>
  <c r="BJ36" i="4"/>
  <c r="BK36" i="4"/>
  <c r="BL36" i="4"/>
  <c r="BM36" i="4"/>
  <c r="BI37" i="4"/>
  <c r="BJ37" i="4"/>
  <c r="BK37" i="4"/>
  <c r="BL37" i="4"/>
  <c r="BM37" i="4"/>
  <c r="BI38" i="4"/>
  <c r="BJ38" i="4"/>
  <c r="BK38" i="4"/>
  <c r="BL38" i="4"/>
  <c r="BM38" i="4"/>
  <c r="BI39" i="4"/>
  <c r="BJ39" i="4"/>
  <c r="BK39" i="4"/>
  <c r="BL39" i="4"/>
  <c r="BM39" i="4"/>
  <c r="BI40" i="4"/>
  <c r="BJ40" i="4"/>
  <c r="BK40" i="4"/>
  <c r="BL40" i="4"/>
  <c r="BM40" i="4"/>
  <c r="BI41" i="4"/>
  <c r="BJ41" i="4"/>
  <c r="BK41" i="4"/>
  <c r="BL41" i="4"/>
  <c r="BM41" i="4"/>
  <c r="BI42" i="4"/>
  <c r="BJ42" i="4"/>
  <c r="BK42" i="4"/>
  <c r="BL42" i="4"/>
  <c r="BM42" i="4"/>
  <c r="BI43" i="4"/>
  <c r="BJ43" i="4"/>
  <c r="BK43" i="4"/>
  <c r="BL43" i="4"/>
  <c r="BM43" i="4"/>
  <c r="BI44" i="4"/>
  <c r="BJ44" i="4"/>
  <c r="BK44" i="4"/>
  <c r="BL44" i="4"/>
  <c r="BM44" i="4"/>
  <c r="BI45" i="4"/>
  <c r="BJ45" i="4"/>
  <c r="BK45" i="4"/>
  <c r="BL45" i="4"/>
  <c r="BM45" i="4"/>
  <c r="BI46" i="4"/>
  <c r="BJ46" i="4"/>
  <c r="BK46" i="4"/>
  <c r="BL46" i="4"/>
  <c r="BM46" i="4"/>
  <c r="BI47" i="4"/>
  <c r="BJ47" i="4"/>
  <c r="BK47" i="4"/>
  <c r="BL47" i="4"/>
  <c r="BM47" i="4"/>
  <c r="BI48" i="4"/>
  <c r="BJ48" i="4"/>
  <c r="BK48" i="4"/>
  <c r="BL48" i="4"/>
  <c r="BM48" i="4"/>
  <c r="BI49" i="4"/>
  <c r="BJ49" i="4"/>
  <c r="BK49" i="4"/>
  <c r="BL49" i="4"/>
  <c r="BM49" i="4"/>
  <c r="BI50" i="4"/>
  <c r="BJ50" i="4"/>
  <c r="BK50" i="4"/>
  <c r="BL50" i="4"/>
  <c r="BM50" i="4"/>
  <c r="BI51" i="4"/>
  <c r="BJ51" i="4"/>
  <c r="BK51" i="4"/>
  <c r="BL51" i="4"/>
  <c r="BM51" i="4"/>
  <c r="BI52" i="4"/>
  <c r="BJ52" i="4"/>
  <c r="BK52" i="4"/>
  <c r="BL52" i="4"/>
  <c r="BM52" i="4"/>
  <c r="BI53" i="4"/>
  <c r="BJ53" i="4"/>
  <c r="BK53" i="4"/>
  <c r="BL53" i="4"/>
  <c r="BM53" i="4"/>
  <c r="BI54" i="4"/>
  <c r="BJ54" i="4"/>
  <c r="BK54" i="4"/>
  <c r="BL54" i="4"/>
  <c r="BM54" i="4"/>
  <c r="BI55" i="4"/>
  <c r="BJ55" i="4"/>
  <c r="BK55" i="4"/>
  <c r="BL55" i="4"/>
  <c r="BM55" i="4"/>
  <c r="BI56" i="4"/>
  <c r="BJ56" i="4"/>
  <c r="BK56" i="4"/>
  <c r="BL56" i="4"/>
  <c r="BM56" i="4"/>
  <c r="BI57" i="4"/>
  <c r="BJ57" i="4"/>
  <c r="BK57" i="4"/>
  <c r="BL57" i="4"/>
  <c r="BM57" i="4"/>
  <c r="BI58" i="4"/>
  <c r="BJ58" i="4"/>
  <c r="BK58" i="4"/>
  <c r="BL58" i="4"/>
  <c r="BM58" i="4"/>
  <c r="BI59" i="4"/>
  <c r="BJ59" i="4"/>
  <c r="BK59" i="4"/>
  <c r="BL59" i="4"/>
  <c r="BM59" i="4"/>
  <c r="BI60" i="4"/>
  <c r="BJ60" i="4"/>
  <c r="BK60" i="4"/>
  <c r="BL60" i="4"/>
  <c r="BM60" i="4"/>
  <c r="BI61" i="4"/>
  <c r="BJ61" i="4"/>
  <c r="BK61" i="4"/>
  <c r="BL61" i="4"/>
  <c r="BM61" i="4"/>
  <c r="BI62" i="4"/>
  <c r="BJ62" i="4"/>
  <c r="BK62" i="4"/>
  <c r="BL62" i="4"/>
  <c r="BM62" i="4"/>
  <c r="BI63" i="4"/>
  <c r="BJ63" i="4"/>
  <c r="BK63" i="4"/>
  <c r="BL63" i="4"/>
  <c r="BM63" i="4"/>
  <c r="BI64" i="4"/>
  <c r="BJ64" i="4"/>
  <c r="BK64" i="4"/>
  <c r="BL64" i="4"/>
  <c r="BM64" i="4"/>
  <c r="BI65" i="4"/>
  <c r="BJ65" i="4"/>
  <c r="BK65" i="4"/>
  <c r="BL65" i="4"/>
  <c r="BM65" i="4"/>
  <c r="BI66" i="4"/>
  <c r="BJ66" i="4"/>
  <c r="BK66" i="4"/>
  <c r="BL66" i="4"/>
  <c r="BM66" i="4"/>
  <c r="BI67" i="4"/>
  <c r="BJ67" i="4"/>
  <c r="BK67" i="4"/>
  <c r="BL67" i="4"/>
  <c r="BM67" i="4"/>
  <c r="BI68" i="4"/>
  <c r="BJ68" i="4"/>
  <c r="BK68" i="4"/>
  <c r="BL68" i="4"/>
  <c r="BM68" i="4"/>
  <c r="BI69" i="4"/>
  <c r="BJ69" i="4"/>
  <c r="BK69" i="4"/>
  <c r="BL69" i="4"/>
  <c r="BM69" i="4"/>
  <c r="BI70" i="4"/>
  <c r="BJ70" i="4"/>
  <c r="BK70" i="4"/>
  <c r="BL70" i="4"/>
  <c r="BM70" i="4"/>
  <c r="BI71" i="4"/>
  <c r="BJ71" i="4"/>
  <c r="BK71" i="4"/>
  <c r="BL71" i="4"/>
  <c r="BM71" i="4"/>
  <c r="BI72" i="4"/>
  <c r="BJ72" i="4"/>
  <c r="BK72" i="4"/>
  <c r="BL72" i="4"/>
  <c r="BM72" i="4"/>
  <c r="BI73" i="4"/>
  <c r="BJ73" i="4"/>
  <c r="BK73" i="4"/>
  <c r="BL73" i="4"/>
  <c r="BM73" i="4"/>
  <c r="BI74" i="4"/>
  <c r="BJ74" i="4"/>
  <c r="BK74" i="4"/>
  <c r="BL74" i="4"/>
  <c r="BM74" i="4"/>
  <c r="BI75" i="4"/>
  <c r="BJ75" i="4"/>
  <c r="BK75" i="4"/>
  <c r="BL75" i="4"/>
  <c r="BM75" i="4"/>
  <c r="BI76" i="4"/>
  <c r="BJ76" i="4"/>
  <c r="BK76" i="4"/>
  <c r="BL76" i="4"/>
  <c r="BM76" i="4"/>
  <c r="BI77" i="4"/>
  <c r="BJ77" i="4"/>
  <c r="BK77" i="4"/>
  <c r="BL77" i="4"/>
  <c r="BM77" i="4"/>
  <c r="BI78" i="4"/>
  <c r="BJ78" i="4"/>
  <c r="BK78" i="4"/>
  <c r="BL78" i="4"/>
  <c r="BM78" i="4"/>
  <c r="BI79" i="4"/>
  <c r="BJ79" i="4"/>
  <c r="BK79" i="4"/>
  <c r="BL79" i="4"/>
  <c r="BM79" i="4"/>
  <c r="BI80" i="4"/>
  <c r="BJ80" i="4"/>
  <c r="BK80" i="4"/>
  <c r="BL80" i="4"/>
  <c r="BM80" i="4"/>
  <c r="BI81" i="4"/>
  <c r="BJ81" i="4"/>
  <c r="BK81" i="4"/>
  <c r="BL81" i="4"/>
  <c r="BM81" i="4"/>
  <c r="BI82" i="4"/>
  <c r="BJ82" i="4"/>
  <c r="BK82" i="4"/>
  <c r="BL82" i="4"/>
  <c r="BM82" i="4"/>
  <c r="BI83" i="4"/>
  <c r="BJ83" i="4"/>
  <c r="BK83" i="4"/>
  <c r="BL83" i="4"/>
  <c r="BM83" i="4"/>
  <c r="BI84" i="4"/>
  <c r="BJ84" i="4"/>
  <c r="BK84" i="4"/>
  <c r="BL84" i="4"/>
  <c r="BM84" i="4"/>
  <c r="BI85" i="4"/>
  <c r="BJ85" i="4"/>
  <c r="BK85" i="4"/>
  <c r="BL85" i="4"/>
  <c r="BM85" i="4"/>
  <c r="BI86" i="4"/>
  <c r="BJ86" i="4"/>
  <c r="BK86" i="4"/>
  <c r="BL86" i="4"/>
  <c r="BM86" i="4"/>
  <c r="BI87" i="4"/>
  <c r="BJ87" i="4"/>
  <c r="BK87" i="4"/>
  <c r="BL87" i="4"/>
  <c r="BM87" i="4"/>
  <c r="BI88" i="4"/>
  <c r="BJ88" i="4"/>
  <c r="BK88" i="4"/>
  <c r="BL88" i="4"/>
  <c r="BM88" i="4"/>
  <c r="BI89" i="4"/>
  <c r="BJ89" i="4"/>
  <c r="BK89" i="4"/>
  <c r="BL89" i="4"/>
  <c r="BM89" i="4"/>
  <c r="BI90" i="4"/>
  <c r="BJ90" i="4"/>
  <c r="BK90" i="4"/>
  <c r="BL90" i="4"/>
  <c r="BM90" i="4"/>
  <c r="BI91" i="4"/>
  <c r="BJ91" i="4"/>
  <c r="BK91" i="4"/>
  <c r="BL91" i="4"/>
  <c r="BM91" i="4"/>
  <c r="BI92" i="4"/>
  <c r="BJ92" i="4"/>
  <c r="BK92" i="4"/>
  <c r="BL92" i="4"/>
  <c r="BM92" i="4"/>
  <c r="BI93" i="4"/>
  <c r="BJ93" i="4"/>
  <c r="BK93" i="4"/>
  <c r="BL93" i="4"/>
  <c r="BM93" i="4"/>
  <c r="BI94" i="4"/>
  <c r="BJ94" i="4"/>
  <c r="BK94" i="4"/>
  <c r="BL94" i="4"/>
  <c r="BM94" i="4"/>
  <c r="BI95" i="4"/>
  <c r="BJ95" i="4"/>
  <c r="BK95" i="4"/>
  <c r="BL95" i="4"/>
  <c r="BM95" i="4"/>
  <c r="BI96" i="4"/>
  <c r="BJ96" i="4"/>
  <c r="BK96" i="4"/>
  <c r="BL96" i="4"/>
  <c r="BM96" i="4"/>
  <c r="BI97" i="4"/>
  <c r="BJ97" i="4"/>
  <c r="BK97" i="4"/>
  <c r="BL97" i="4"/>
  <c r="BM97" i="4"/>
  <c r="BI98" i="4"/>
  <c r="BJ98" i="4"/>
  <c r="BK98" i="4"/>
  <c r="BL98" i="4"/>
  <c r="BM98" i="4"/>
  <c r="BI99" i="4"/>
  <c r="BJ99" i="4"/>
  <c r="BK99" i="4"/>
  <c r="BL99" i="4"/>
  <c r="BM99" i="4"/>
  <c r="BI100" i="4"/>
  <c r="BJ100" i="4"/>
  <c r="BK100" i="4"/>
  <c r="BL100" i="4"/>
  <c r="BM100" i="4"/>
  <c r="BI101" i="4"/>
  <c r="BJ101" i="4"/>
  <c r="BK101" i="4"/>
  <c r="BL101" i="4"/>
  <c r="BM101" i="4"/>
  <c r="BI102" i="4"/>
  <c r="BJ102" i="4"/>
  <c r="BK102" i="4"/>
  <c r="BL102" i="4"/>
  <c r="BM102" i="4"/>
  <c r="BI103" i="4"/>
  <c r="BJ103" i="4"/>
  <c r="BK103" i="4"/>
  <c r="BL103" i="4"/>
  <c r="BM103" i="4"/>
  <c r="BI104" i="4"/>
  <c r="BJ104" i="4"/>
  <c r="BK104" i="4"/>
  <c r="BL104" i="4"/>
  <c r="BM104" i="4"/>
  <c r="BI105" i="4"/>
  <c r="BJ105" i="4"/>
  <c r="BK105" i="4"/>
  <c r="BL105" i="4"/>
  <c r="BM105" i="4"/>
  <c r="BI106" i="4"/>
  <c r="BJ106" i="4"/>
  <c r="BK106" i="4"/>
  <c r="BL106" i="4"/>
  <c r="BM106" i="4"/>
  <c r="BI107" i="4"/>
  <c r="BJ107" i="4"/>
  <c r="BK107" i="4"/>
  <c r="BL107" i="4"/>
  <c r="BM107" i="4"/>
  <c r="BI108" i="4"/>
  <c r="BJ108" i="4"/>
  <c r="BK108" i="4"/>
  <c r="BL108" i="4"/>
  <c r="BM108" i="4"/>
  <c r="BI109" i="4"/>
  <c r="BJ109" i="4"/>
  <c r="BK109" i="4"/>
  <c r="BL109" i="4"/>
  <c r="BM109" i="4"/>
  <c r="BI110" i="4"/>
  <c r="BJ110" i="4"/>
  <c r="BK110" i="4"/>
  <c r="BL110" i="4"/>
  <c r="BM110" i="4"/>
  <c r="BI111" i="4"/>
  <c r="BJ111" i="4"/>
  <c r="BK111" i="4"/>
  <c r="BL111" i="4"/>
  <c r="BM111" i="4"/>
  <c r="BI112" i="4"/>
  <c r="BJ112" i="4"/>
  <c r="BK112" i="4"/>
  <c r="BL112" i="4"/>
  <c r="BM112" i="4"/>
  <c r="BI113" i="4"/>
  <c r="BJ113" i="4"/>
  <c r="BK113" i="4"/>
  <c r="BL113" i="4"/>
  <c r="BM113" i="4"/>
  <c r="BI114" i="4"/>
  <c r="BJ114" i="4"/>
  <c r="BK114" i="4"/>
  <c r="BL114" i="4"/>
  <c r="BM114" i="4"/>
  <c r="BI115" i="4"/>
  <c r="BJ115" i="4"/>
  <c r="BK115" i="4"/>
  <c r="BL115" i="4"/>
  <c r="BM115" i="4"/>
  <c r="BI116" i="4"/>
  <c r="BJ116" i="4"/>
  <c r="BK116" i="4"/>
  <c r="BL116" i="4"/>
  <c r="BM116" i="4"/>
  <c r="BI117" i="4"/>
  <c r="BJ117" i="4"/>
  <c r="BK117" i="4"/>
  <c r="BL117" i="4"/>
  <c r="BM117" i="4"/>
  <c r="BI118" i="4"/>
  <c r="BJ118" i="4"/>
  <c r="BK118" i="4"/>
  <c r="BL118" i="4"/>
  <c r="BM118" i="4"/>
  <c r="BI119" i="4"/>
  <c r="BJ119" i="4"/>
  <c r="BK119" i="4"/>
  <c r="BL119" i="4"/>
  <c r="BM119" i="4"/>
  <c r="BI120" i="4"/>
  <c r="BJ120" i="4"/>
  <c r="BK120" i="4"/>
  <c r="BL120" i="4"/>
  <c r="BM120" i="4"/>
  <c r="BI121" i="4"/>
  <c r="BJ121" i="4"/>
  <c r="BK121" i="4"/>
  <c r="BL121" i="4"/>
  <c r="BM121" i="4"/>
  <c r="BI122" i="4"/>
  <c r="BJ122" i="4"/>
  <c r="BK122" i="4"/>
  <c r="BL122" i="4"/>
  <c r="BM122" i="4"/>
  <c r="BI123" i="4"/>
  <c r="BJ123" i="4"/>
  <c r="BK123" i="4"/>
  <c r="BL123" i="4"/>
  <c r="BM123" i="4"/>
  <c r="BI124" i="4"/>
  <c r="BJ124" i="4"/>
  <c r="BK124" i="4"/>
  <c r="BL124" i="4"/>
  <c r="BM124" i="4"/>
  <c r="BI125" i="4"/>
  <c r="BJ125" i="4"/>
  <c r="BK125" i="4"/>
  <c r="BL125" i="4"/>
  <c r="BM125" i="4"/>
  <c r="BI126" i="4"/>
  <c r="BJ126" i="4"/>
  <c r="BK126" i="4"/>
  <c r="BL126" i="4"/>
  <c r="BM126" i="4"/>
  <c r="BI127" i="4"/>
  <c r="BJ127" i="4"/>
  <c r="BK127" i="4"/>
  <c r="BL127" i="4"/>
  <c r="BM127" i="4"/>
  <c r="BI128" i="4"/>
  <c r="BJ128" i="4"/>
  <c r="BK128" i="4"/>
  <c r="BL128" i="4"/>
  <c r="BM128" i="4"/>
  <c r="BI129" i="4"/>
  <c r="BJ129" i="4"/>
  <c r="BK129" i="4"/>
  <c r="BL129" i="4"/>
  <c r="BM129" i="4"/>
  <c r="BI130" i="4"/>
  <c r="BJ130" i="4"/>
  <c r="BK130" i="4"/>
  <c r="BL130" i="4"/>
  <c r="BM130" i="4"/>
  <c r="BI131" i="4"/>
  <c r="BJ131" i="4"/>
  <c r="BK131" i="4"/>
  <c r="BL131" i="4"/>
  <c r="BM131" i="4"/>
  <c r="BI132" i="4"/>
  <c r="BJ132" i="4"/>
  <c r="BK132" i="4"/>
  <c r="BL132" i="4"/>
  <c r="BM132" i="4"/>
  <c r="BI133" i="4"/>
  <c r="BJ133" i="4"/>
  <c r="BK133" i="4"/>
  <c r="BL133" i="4"/>
  <c r="BM133" i="4"/>
  <c r="BI134" i="4"/>
  <c r="BJ134" i="4"/>
  <c r="BK134" i="4"/>
  <c r="BL134" i="4"/>
  <c r="BM134" i="4"/>
  <c r="BI135" i="4"/>
  <c r="BJ135" i="4"/>
  <c r="BK135" i="4"/>
  <c r="BL135" i="4"/>
  <c r="BM135" i="4"/>
  <c r="BI136" i="4"/>
  <c r="BJ136" i="4"/>
  <c r="BK136" i="4"/>
  <c r="BL136" i="4"/>
  <c r="BM136" i="4"/>
  <c r="BI137" i="4"/>
  <c r="BJ137" i="4"/>
  <c r="BK137" i="4"/>
  <c r="BL137" i="4"/>
  <c r="BM137" i="4"/>
  <c r="BI138" i="4"/>
  <c r="BJ138" i="4"/>
  <c r="BK138" i="4"/>
  <c r="BL138" i="4"/>
  <c r="BM138" i="4"/>
  <c r="BI139" i="4"/>
  <c r="BJ139" i="4"/>
  <c r="BK139" i="4"/>
  <c r="BL139" i="4"/>
  <c r="BM139" i="4"/>
  <c r="BI140" i="4"/>
  <c r="BJ140" i="4"/>
  <c r="BK140" i="4"/>
  <c r="BL140" i="4"/>
  <c r="BM140" i="4"/>
  <c r="BI141" i="4"/>
  <c r="BJ141" i="4"/>
  <c r="BK141" i="4"/>
  <c r="BL141" i="4"/>
  <c r="BM141" i="4"/>
  <c r="BI142" i="4"/>
  <c r="BJ142" i="4"/>
  <c r="BK142" i="4"/>
  <c r="BL142" i="4"/>
  <c r="BM142" i="4"/>
  <c r="BI143" i="4"/>
  <c r="BJ143" i="4"/>
  <c r="BK143" i="4"/>
  <c r="BL143" i="4"/>
  <c r="BM143" i="4"/>
  <c r="BI144" i="4"/>
  <c r="BJ144" i="4"/>
  <c r="BK144" i="4"/>
  <c r="BL144" i="4"/>
  <c r="BM144" i="4"/>
  <c r="BI145" i="4"/>
  <c r="BJ145" i="4"/>
  <c r="BK145" i="4"/>
  <c r="BL145" i="4"/>
  <c r="BM145" i="4"/>
  <c r="BI146" i="4"/>
  <c r="BJ146" i="4"/>
  <c r="BK146" i="4"/>
  <c r="BL146" i="4"/>
  <c r="BM146" i="4"/>
  <c r="BI147" i="4"/>
  <c r="BJ147" i="4"/>
  <c r="BK147" i="4"/>
  <c r="BL147" i="4"/>
  <c r="BM147" i="4"/>
  <c r="BI148" i="4"/>
  <c r="BJ148" i="4"/>
  <c r="BK148" i="4"/>
  <c r="BL148" i="4"/>
  <c r="BM148" i="4"/>
  <c r="BI149" i="4"/>
  <c r="BJ149" i="4"/>
  <c r="BK149" i="4"/>
  <c r="BL149" i="4"/>
  <c r="BM149" i="4"/>
  <c r="BI150" i="4"/>
  <c r="BJ150" i="4"/>
  <c r="BK150" i="4"/>
  <c r="BL150" i="4"/>
  <c r="BM150" i="4"/>
  <c r="BI151" i="4"/>
  <c r="BJ151" i="4"/>
  <c r="BK151" i="4"/>
  <c r="BL151" i="4"/>
  <c r="BM151" i="4"/>
  <c r="BI152" i="4"/>
  <c r="BJ152" i="4"/>
  <c r="BK152" i="4"/>
  <c r="BL152" i="4"/>
  <c r="BM152" i="4"/>
  <c r="BI153" i="4"/>
  <c r="BJ153" i="4"/>
  <c r="BK153" i="4"/>
  <c r="BL153" i="4"/>
  <c r="BM153" i="4"/>
  <c r="BI154" i="4"/>
  <c r="BJ154" i="4"/>
  <c r="BK154" i="4"/>
  <c r="BL154" i="4"/>
  <c r="BM154" i="4"/>
  <c r="BI155" i="4"/>
  <c r="BJ155" i="4"/>
  <c r="BK155" i="4"/>
  <c r="BL155" i="4"/>
  <c r="BM155" i="4"/>
  <c r="BI156" i="4"/>
  <c r="BJ156" i="4"/>
  <c r="BK156" i="4"/>
  <c r="BL156" i="4"/>
  <c r="BM156" i="4"/>
  <c r="BI157" i="4"/>
  <c r="BJ157" i="4"/>
  <c r="BK157" i="4"/>
  <c r="BL157" i="4"/>
  <c r="BM157" i="4"/>
  <c r="BI158" i="4"/>
  <c r="BJ158" i="4"/>
  <c r="BK158" i="4"/>
  <c r="BL158" i="4"/>
  <c r="BM158" i="4"/>
  <c r="BI159" i="4"/>
  <c r="BJ159" i="4"/>
  <c r="BK159" i="4"/>
  <c r="BL159" i="4"/>
  <c r="BM159" i="4"/>
  <c r="BI160" i="4"/>
  <c r="BJ160" i="4"/>
  <c r="BK160" i="4"/>
  <c r="BL160" i="4"/>
  <c r="BM160" i="4"/>
  <c r="BI161" i="4"/>
  <c r="BJ161" i="4"/>
  <c r="BK161" i="4"/>
  <c r="BL161" i="4"/>
  <c r="BM161" i="4"/>
  <c r="BI162" i="4"/>
  <c r="BJ162" i="4"/>
  <c r="BK162" i="4"/>
  <c r="BL162" i="4"/>
  <c r="BM162" i="4"/>
  <c r="BI163" i="4"/>
  <c r="BJ163" i="4"/>
  <c r="BK163" i="4"/>
  <c r="BL163" i="4"/>
  <c r="BM163" i="4"/>
  <c r="BI164" i="4"/>
  <c r="BJ164" i="4"/>
  <c r="BK164" i="4"/>
  <c r="BL164" i="4"/>
  <c r="BM164" i="4"/>
  <c r="BI165" i="4"/>
  <c r="BJ165" i="4"/>
  <c r="BK165" i="4"/>
  <c r="BL165" i="4"/>
  <c r="BM165" i="4"/>
  <c r="BI166" i="4"/>
  <c r="BJ166" i="4"/>
  <c r="BK166" i="4"/>
  <c r="BL166" i="4"/>
  <c r="BM166" i="4"/>
  <c r="BI167" i="4"/>
  <c r="BJ167" i="4"/>
  <c r="BK167" i="4"/>
  <c r="BL167" i="4"/>
  <c r="BM167" i="4"/>
  <c r="BI168" i="4"/>
  <c r="BJ168" i="4"/>
  <c r="BK168" i="4"/>
  <c r="BL168" i="4"/>
  <c r="BM168" i="4"/>
  <c r="BI169" i="4"/>
  <c r="BJ169" i="4"/>
  <c r="BK169" i="4"/>
  <c r="BL169" i="4"/>
  <c r="BM169" i="4"/>
  <c r="BI170" i="4"/>
  <c r="BJ170" i="4"/>
  <c r="BK170" i="4"/>
  <c r="BL170" i="4"/>
  <c r="BM170" i="4"/>
  <c r="BI171" i="4"/>
  <c r="BJ171" i="4"/>
  <c r="BK171" i="4"/>
  <c r="BL171" i="4"/>
  <c r="BM171" i="4"/>
  <c r="BI172" i="4"/>
  <c r="BJ172" i="4"/>
  <c r="BK172" i="4"/>
  <c r="BL172" i="4"/>
  <c r="BM172" i="4"/>
  <c r="BI173" i="4"/>
  <c r="BJ173" i="4"/>
  <c r="BK173" i="4"/>
  <c r="BL173" i="4"/>
  <c r="BM173" i="4"/>
  <c r="BI174" i="4"/>
  <c r="BJ174" i="4"/>
  <c r="BK174" i="4"/>
  <c r="BL174" i="4"/>
  <c r="BM174" i="4"/>
  <c r="BI175" i="4"/>
  <c r="BJ175" i="4"/>
  <c r="BK175" i="4"/>
  <c r="BL175" i="4"/>
  <c r="BM175" i="4"/>
  <c r="BI176" i="4"/>
  <c r="BJ176" i="4"/>
  <c r="BK176" i="4"/>
  <c r="BL176" i="4"/>
  <c r="BM176" i="4"/>
  <c r="BI177" i="4"/>
  <c r="BJ177" i="4"/>
  <c r="BK177" i="4"/>
  <c r="BL177" i="4"/>
  <c r="BM177" i="4"/>
  <c r="BI178" i="4"/>
  <c r="BJ178" i="4"/>
  <c r="BK178" i="4"/>
  <c r="BL178" i="4"/>
  <c r="BM178" i="4"/>
  <c r="BI179" i="4"/>
  <c r="BJ179" i="4"/>
  <c r="BK179" i="4"/>
  <c r="BL179" i="4"/>
  <c r="BM179" i="4"/>
  <c r="BI180" i="4"/>
  <c r="BJ180" i="4"/>
  <c r="BK180" i="4"/>
  <c r="BL180" i="4"/>
  <c r="BM180" i="4"/>
  <c r="BI181" i="4"/>
  <c r="BJ181" i="4"/>
  <c r="BK181" i="4"/>
  <c r="BL181" i="4"/>
  <c r="BM181" i="4"/>
  <c r="BI182" i="4"/>
  <c r="BJ182" i="4"/>
  <c r="BK182" i="4"/>
  <c r="BL182" i="4"/>
  <c r="BM182" i="4"/>
  <c r="BI183" i="4"/>
  <c r="BJ183" i="4"/>
  <c r="BK183" i="4"/>
  <c r="BL183" i="4"/>
  <c r="BM183" i="4"/>
  <c r="BI184" i="4"/>
  <c r="BJ184" i="4"/>
  <c r="BK184" i="4"/>
  <c r="BL184" i="4"/>
  <c r="BM184" i="4"/>
  <c r="BI185" i="4"/>
  <c r="BJ185" i="4"/>
  <c r="BK185" i="4"/>
  <c r="BL185" i="4"/>
  <c r="BM185" i="4"/>
  <c r="BI186" i="4"/>
  <c r="BJ186" i="4"/>
  <c r="BK186" i="4"/>
  <c r="BL186" i="4"/>
  <c r="BM186" i="4"/>
  <c r="BI187" i="4"/>
  <c r="BJ187" i="4"/>
  <c r="BK187" i="4"/>
  <c r="BL187" i="4"/>
  <c r="BM187" i="4"/>
  <c r="BI188" i="4"/>
  <c r="BJ188" i="4"/>
  <c r="BK188" i="4"/>
  <c r="BL188" i="4"/>
  <c r="BM188" i="4"/>
  <c r="BI189" i="4"/>
  <c r="BJ189" i="4"/>
  <c r="BK189" i="4"/>
  <c r="BL189" i="4"/>
  <c r="BM189" i="4"/>
  <c r="BI190" i="4"/>
  <c r="BJ190" i="4"/>
  <c r="BK190" i="4"/>
  <c r="BL190" i="4"/>
  <c r="BM190" i="4"/>
  <c r="BI191" i="4"/>
  <c r="BJ191" i="4"/>
  <c r="BK191" i="4"/>
  <c r="BL191" i="4"/>
  <c r="BM191" i="4"/>
  <c r="BI192" i="4"/>
  <c r="BJ192" i="4"/>
  <c r="BK192" i="4"/>
  <c r="BL192" i="4"/>
  <c r="BM192" i="4"/>
  <c r="BI193" i="4"/>
  <c r="BJ193" i="4"/>
  <c r="BK193" i="4"/>
  <c r="BL193" i="4"/>
  <c r="BM193" i="4"/>
  <c r="BI194" i="4"/>
  <c r="BJ194" i="4"/>
  <c r="BK194" i="4"/>
  <c r="BL194" i="4"/>
  <c r="BM194" i="4"/>
  <c r="BI195" i="4"/>
  <c r="BJ195" i="4"/>
  <c r="BK195" i="4"/>
  <c r="BL195" i="4"/>
  <c r="BM195" i="4"/>
  <c r="BI196" i="4"/>
  <c r="BJ196" i="4"/>
  <c r="BK196" i="4"/>
  <c r="BL196" i="4"/>
  <c r="BM196" i="4"/>
  <c r="BI197" i="4"/>
  <c r="BJ197" i="4"/>
  <c r="BK197" i="4"/>
  <c r="BL197" i="4"/>
  <c r="BM197" i="4"/>
  <c r="BI198" i="4"/>
  <c r="BJ198" i="4"/>
  <c r="BK198" i="4"/>
  <c r="BL198" i="4"/>
  <c r="BM198" i="4"/>
  <c r="BI199" i="4"/>
  <c r="BJ199" i="4"/>
  <c r="BK199" i="4"/>
  <c r="BL199" i="4"/>
  <c r="BM199" i="4"/>
  <c r="BI200" i="4"/>
  <c r="BJ200" i="4"/>
  <c r="BK200" i="4"/>
  <c r="BL200" i="4"/>
  <c r="BM200" i="4"/>
  <c r="BI201" i="4"/>
  <c r="BJ201" i="4"/>
  <c r="BK201" i="4"/>
  <c r="BL201" i="4"/>
  <c r="BM201" i="4"/>
  <c r="BI202" i="4"/>
  <c r="BJ202" i="4"/>
  <c r="BK202" i="4"/>
  <c r="BL202" i="4"/>
  <c r="BM202" i="4"/>
  <c r="BI203" i="4"/>
  <c r="BJ203" i="4"/>
  <c r="BK203" i="4"/>
  <c r="BL203" i="4"/>
  <c r="BM203" i="4"/>
  <c r="BI204" i="4"/>
  <c r="BJ204" i="4"/>
  <c r="BK204" i="4"/>
  <c r="BL204" i="4"/>
  <c r="BM204" i="4"/>
  <c r="BI205" i="4"/>
  <c r="BJ205" i="4"/>
  <c r="BK205" i="4"/>
  <c r="BL205" i="4"/>
  <c r="BM205" i="4"/>
  <c r="BI206" i="4"/>
  <c r="BJ206" i="4"/>
  <c r="BK206" i="4"/>
  <c r="BL206" i="4"/>
  <c r="BM206" i="4"/>
  <c r="BI207" i="4"/>
  <c r="BJ207" i="4"/>
  <c r="BK207" i="4"/>
  <c r="BL207" i="4"/>
  <c r="BM207" i="4"/>
  <c r="BI208" i="4"/>
  <c r="BJ208" i="4"/>
  <c r="BK208" i="4"/>
  <c r="BL208" i="4"/>
  <c r="BM208" i="4"/>
  <c r="BI209" i="4"/>
  <c r="BJ209" i="4"/>
  <c r="BK209" i="4"/>
  <c r="BL209" i="4"/>
  <c r="BM209" i="4"/>
  <c r="BI210" i="4"/>
  <c r="BJ210" i="4"/>
  <c r="BK210" i="4"/>
  <c r="BL210" i="4"/>
  <c r="BM210" i="4"/>
  <c r="BI211" i="4"/>
  <c r="BJ211" i="4"/>
  <c r="BK211" i="4"/>
  <c r="BL211" i="4"/>
  <c r="BM211" i="4"/>
  <c r="BI212" i="4"/>
  <c r="BJ212" i="4"/>
  <c r="BK212" i="4"/>
  <c r="BL212" i="4"/>
  <c r="BM212" i="4"/>
  <c r="BI213" i="4"/>
  <c r="BJ213" i="4"/>
  <c r="BK213" i="4"/>
  <c r="BL213" i="4"/>
  <c r="BM213" i="4"/>
  <c r="BI214" i="4"/>
  <c r="BJ214" i="4"/>
  <c r="BK214" i="4"/>
  <c r="BL214" i="4"/>
  <c r="BM214" i="4"/>
  <c r="BI215" i="4"/>
  <c r="BJ215" i="4"/>
  <c r="BK215" i="4"/>
  <c r="BL215" i="4"/>
  <c r="BM215" i="4"/>
  <c r="BI216" i="4"/>
  <c r="BJ216" i="4"/>
  <c r="BK216" i="4"/>
  <c r="BL216" i="4"/>
  <c r="BM216" i="4"/>
  <c r="BI217" i="4"/>
  <c r="BJ217" i="4"/>
  <c r="BK217" i="4"/>
  <c r="BL217" i="4"/>
  <c r="BM217" i="4"/>
  <c r="BI218" i="4"/>
  <c r="BJ218" i="4"/>
  <c r="BK218" i="4"/>
  <c r="BL218" i="4"/>
  <c r="BM218" i="4"/>
  <c r="BI219" i="4"/>
  <c r="BJ219" i="4"/>
  <c r="BK219" i="4"/>
  <c r="BL219" i="4"/>
  <c r="BM219" i="4"/>
  <c r="BI220" i="4"/>
  <c r="BJ220" i="4"/>
  <c r="BK220" i="4"/>
  <c r="BL220" i="4"/>
  <c r="BM220" i="4"/>
  <c r="BI221" i="4"/>
  <c r="BJ221" i="4"/>
  <c r="BK221" i="4"/>
  <c r="BL221" i="4"/>
  <c r="BM221" i="4"/>
  <c r="BI222" i="4"/>
  <c r="BJ222" i="4"/>
  <c r="BK222" i="4"/>
  <c r="BL222" i="4"/>
  <c r="BM222" i="4"/>
  <c r="BI223" i="4"/>
  <c r="BJ223" i="4"/>
  <c r="BK223" i="4"/>
  <c r="BL223" i="4"/>
  <c r="BM223" i="4"/>
  <c r="BI224" i="4"/>
  <c r="BJ224" i="4"/>
  <c r="BK224" i="4"/>
  <c r="BL224" i="4"/>
  <c r="BM224" i="4"/>
  <c r="BI225" i="4"/>
  <c r="BJ225" i="4"/>
  <c r="BK225" i="4"/>
  <c r="BL225" i="4"/>
  <c r="BM225" i="4"/>
  <c r="BI226" i="4"/>
  <c r="BJ226" i="4"/>
  <c r="BK226" i="4"/>
  <c r="BL226" i="4"/>
  <c r="BM226" i="4"/>
  <c r="BI227" i="4"/>
  <c r="BJ227" i="4"/>
  <c r="BK227" i="4"/>
  <c r="BL227" i="4"/>
  <c r="BM227" i="4"/>
  <c r="BI228" i="4"/>
  <c r="BJ228" i="4"/>
  <c r="BK228" i="4"/>
  <c r="BL228" i="4"/>
  <c r="BM228" i="4"/>
  <c r="BI229" i="4"/>
  <c r="BJ229" i="4"/>
  <c r="BK229" i="4"/>
  <c r="BL229" i="4"/>
  <c r="BM229" i="4"/>
  <c r="BI230" i="4"/>
  <c r="BJ230" i="4"/>
  <c r="BK230" i="4"/>
  <c r="BL230" i="4"/>
  <c r="BM230" i="4"/>
  <c r="BI231" i="4"/>
  <c r="BJ231" i="4"/>
  <c r="BK231" i="4"/>
  <c r="BL231" i="4"/>
  <c r="BM231" i="4"/>
  <c r="BI232" i="4"/>
  <c r="BJ232" i="4"/>
  <c r="BK232" i="4"/>
  <c r="BL232" i="4"/>
  <c r="BM232" i="4"/>
  <c r="BI233" i="4"/>
  <c r="BJ233" i="4"/>
  <c r="BK233" i="4"/>
  <c r="BL233" i="4"/>
  <c r="BM233" i="4"/>
  <c r="BI234" i="4"/>
  <c r="BJ234" i="4"/>
  <c r="BK234" i="4"/>
  <c r="BL234" i="4"/>
  <c r="BM234" i="4"/>
  <c r="BI235" i="4"/>
  <c r="BJ235" i="4"/>
  <c r="BK235" i="4"/>
  <c r="BL235" i="4"/>
  <c r="BM235" i="4"/>
  <c r="BI236" i="4"/>
  <c r="BJ236" i="4"/>
  <c r="BK236" i="4"/>
  <c r="BL236" i="4"/>
  <c r="BM236" i="4"/>
  <c r="BI237" i="4"/>
  <c r="BJ237" i="4"/>
  <c r="BK237" i="4"/>
  <c r="BL237" i="4"/>
  <c r="BM237" i="4"/>
  <c r="BI238" i="4"/>
  <c r="BJ238" i="4"/>
  <c r="BK238" i="4"/>
  <c r="BL238" i="4"/>
  <c r="BM238" i="4"/>
  <c r="BI239" i="4"/>
  <c r="BJ239" i="4"/>
  <c r="BK239" i="4"/>
  <c r="BL239" i="4"/>
  <c r="BM239" i="4"/>
  <c r="BI240" i="4"/>
  <c r="BJ240" i="4"/>
  <c r="BK240" i="4"/>
  <c r="BL240" i="4"/>
  <c r="BM240" i="4"/>
  <c r="BI241" i="4"/>
  <c r="BJ241" i="4"/>
  <c r="BK241" i="4"/>
  <c r="BL241" i="4"/>
  <c r="BM241" i="4"/>
  <c r="BI242" i="4"/>
  <c r="BJ242" i="4"/>
  <c r="BK242" i="4"/>
  <c r="BL242" i="4"/>
  <c r="BM242" i="4"/>
  <c r="BI243" i="4"/>
  <c r="BJ243" i="4"/>
  <c r="BK243" i="4"/>
  <c r="BL243" i="4"/>
  <c r="BM243" i="4"/>
  <c r="BI244" i="4"/>
  <c r="BJ244" i="4"/>
  <c r="BK244" i="4"/>
  <c r="BL244" i="4"/>
  <c r="BM244" i="4"/>
  <c r="BI245" i="4"/>
  <c r="BJ245" i="4"/>
  <c r="BK245" i="4"/>
  <c r="BL245" i="4"/>
  <c r="BM245" i="4"/>
  <c r="BI246" i="4"/>
  <c r="BJ246" i="4"/>
  <c r="BK246" i="4"/>
  <c r="BL246" i="4"/>
  <c r="BM246" i="4"/>
  <c r="BI247" i="4"/>
  <c r="BJ247" i="4"/>
  <c r="BK247" i="4"/>
  <c r="BL247" i="4"/>
  <c r="BM247" i="4"/>
  <c r="BI248" i="4"/>
  <c r="BJ248" i="4"/>
  <c r="BK248" i="4"/>
  <c r="BL248" i="4"/>
  <c r="BM248" i="4"/>
  <c r="BI249" i="4"/>
  <c r="BJ249" i="4"/>
  <c r="BK249" i="4"/>
  <c r="BL249" i="4"/>
  <c r="BM249" i="4"/>
  <c r="BI250" i="4"/>
  <c r="BJ250" i="4"/>
  <c r="BK250" i="4"/>
  <c r="BL250" i="4"/>
  <c r="BM250" i="4"/>
  <c r="BI251" i="4"/>
  <c r="BJ251" i="4"/>
  <c r="BK251" i="4"/>
  <c r="BL251" i="4"/>
  <c r="BM251" i="4"/>
  <c r="BI252" i="4"/>
  <c r="BJ252" i="4"/>
  <c r="BK252" i="4"/>
  <c r="BL252" i="4"/>
  <c r="BM252" i="4"/>
  <c r="BI253" i="4"/>
  <c r="BJ253" i="4"/>
  <c r="BK253" i="4"/>
  <c r="BL253" i="4"/>
  <c r="BM253" i="4"/>
  <c r="BI254" i="4"/>
  <c r="BJ254" i="4"/>
  <c r="BK254" i="4"/>
  <c r="BL254" i="4"/>
  <c r="BM254" i="4"/>
  <c r="BI255" i="4"/>
  <c r="BJ255" i="4"/>
  <c r="BK255" i="4"/>
  <c r="BL255" i="4"/>
  <c r="BM255" i="4"/>
  <c r="BI256" i="4"/>
  <c r="BJ256" i="4"/>
  <c r="BK256" i="4"/>
  <c r="BL256" i="4"/>
  <c r="BM256" i="4"/>
  <c r="BI257" i="4"/>
  <c r="BJ257" i="4"/>
  <c r="BK257" i="4"/>
  <c r="BL257" i="4"/>
  <c r="BM257" i="4"/>
  <c r="BI258" i="4"/>
  <c r="BJ258" i="4"/>
  <c r="BK258" i="4"/>
  <c r="BL258" i="4"/>
  <c r="BM258" i="4"/>
  <c r="BI259" i="4"/>
  <c r="BJ259" i="4"/>
  <c r="BK259" i="4"/>
  <c r="BL259" i="4"/>
  <c r="BM259" i="4"/>
  <c r="BI260" i="4"/>
  <c r="BJ260" i="4"/>
  <c r="BK260" i="4"/>
  <c r="BL260" i="4"/>
  <c r="BM260" i="4"/>
  <c r="BI261" i="4"/>
  <c r="BJ261" i="4"/>
  <c r="BK261" i="4"/>
  <c r="BL261" i="4"/>
  <c r="BM261" i="4"/>
  <c r="BI262" i="4"/>
  <c r="BJ262" i="4"/>
  <c r="BK262" i="4"/>
  <c r="BL262" i="4"/>
  <c r="BM262" i="4"/>
  <c r="BI263" i="4"/>
  <c r="BJ263" i="4"/>
  <c r="BK263" i="4"/>
  <c r="BL263" i="4"/>
  <c r="BM263" i="4"/>
  <c r="BI264" i="4"/>
  <c r="BJ264" i="4"/>
  <c r="BK264" i="4"/>
  <c r="BL264" i="4"/>
  <c r="BM264" i="4"/>
  <c r="BI265" i="4"/>
  <c r="BJ265" i="4"/>
  <c r="BK265" i="4"/>
  <c r="BL265" i="4"/>
  <c r="BM265" i="4"/>
  <c r="BI266" i="4"/>
  <c r="BJ266" i="4"/>
  <c r="BK266" i="4"/>
  <c r="BL266" i="4"/>
  <c r="BM266" i="4"/>
  <c r="BI267" i="4"/>
  <c r="BJ267" i="4"/>
  <c r="BK267" i="4"/>
  <c r="BL267" i="4"/>
  <c r="BM267" i="4"/>
  <c r="BI268" i="4"/>
  <c r="BJ268" i="4"/>
  <c r="BK268" i="4"/>
  <c r="BL268" i="4"/>
  <c r="BM268" i="4"/>
  <c r="BI269" i="4"/>
  <c r="BJ269" i="4"/>
  <c r="BK269" i="4"/>
  <c r="BL269" i="4"/>
  <c r="BM269" i="4"/>
  <c r="BI270" i="4"/>
  <c r="BJ270" i="4"/>
  <c r="BK270" i="4"/>
  <c r="BL270" i="4"/>
  <c r="BM270" i="4"/>
  <c r="BI271" i="4"/>
  <c r="BJ271" i="4"/>
  <c r="BK271" i="4"/>
  <c r="BL271" i="4"/>
  <c r="BM271" i="4"/>
  <c r="BI272" i="4"/>
  <c r="BJ272" i="4"/>
  <c r="BK272" i="4"/>
  <c r="BL272" i="4"/>
  <c r="BM272" i="4"/>
  <c r="BI273" i="4"/>
  <c r="BJ273" i="4"/>
  <c r="BK273" i="4"/>
  <c r="BL273" i="4"/>
  <c r="BM273" i="4"/>
  <c r="BI274" i="4"/>
  <c r="BJ274" i="4"/>
  <c r="BK274" i="4"/>
  <c r="BL274" i="4"/>
  <c r="BM274" i="4"/>
  <c r="BI275" i="4"/>
  <c r="BJ275" i="4"/>
  <c r="BK275" i="4"/>
  <c r="BL275" i="4"/>
  <c r="BM275" i="4"/>
  <c r="BI276" i="4"/>
  <c r="BJ276" i="4"/>
  <c r="BK276" i="4"/>
  <c r="BL276" i="4"/>
  <c r="BM276" i="4"/>
  <c r="BI277" i="4"/>
  <c r="BJ277" i="4"/>
  <c r="BK277" i="4"/>
  <c r="BL277" i="4"/>
  <c r="BM277" i="4"/>
  <c r="BI278" i="4"/>
  <c r="BJ278" i="4"/>
  <c r="BK278" i="4"/>
  <c r="BL278" i="4"/>
  <c r="BM278" i="4"/>
  <c r="BI279" i="4"/>
  <c r="BJ279" i="4"/>
  <c r="BK279" i="4"/>
  <c r="BL279" i="4"/>
  <c r="BM279" i="4"/>
  <c r="BI280" i="4"/>
  <c r="BJ280" i="4"/>
  <c r="BK280" i="4"/>
  <c r="BL280" i="4"/>
  <c r="BM280" i="4"/>
  <c r="BI281" i="4"/>
  <c r="BJ281" i="4"/>
  <c r="BK281" i="4"/>
  <c r="BL281" i="4"/>
  <c r="BM281" i="4"/>
  <c r="BI282" i="4"/>
  <c r="BJ282" i="4"/>
  <c r="BK282" i="4"/>
  <c r="BL282" i="4"/>
  <c r="BM282" i="4"/>
  <c r="BI283" i="4"/>
  <c r="BJ283" i="4"/>
  <c r="BK283" i="4"/>
  <c r="BL283" i="4"/>
  <c r="BM283" i="4"/>
  <c r="BI284" i="4"/>
  <c r="BJ284" i="4"/>
  <c r="BK284" i="4"/>
  <c r="BL284" i="4"/>
  <c r="BM284" i="4"/>
  <c r="BI285" i="4"/>
  <c r="BJ285" i="4"/>
  <c r="BK285" i="4"/>
  <c r="BL285" i="4"/>
  <c r="BM285" i="4"/>
  <c r="BI286" i="4"/>
  <c r="BJ286" i="4"/>
  <c r="BK286" i="4"/>
  <c r="BL286" i="4"/>
  <c r="BM286" i="4"/>
  <c r="BI287" i="4"/>
  <c r="BJ287" i="4"/>
  <c r="BK287" i="4"/>
  <c r="BL287" i="4"/>
  <c r="BM287" i="4"/>
  <c r="BI288" i="4"/>
  <c r="BJ288" i="4"/>
  <c r="BK288" i="4"/>
  <c r="BL288" i="4"/>
  <c r="BM288" i="4"/>
  <c r="BI289" i="4"/>
  <c r="BJ289" i="4"/>
  <c r="BK289" i="4"/>
  <c r="BL289" i="4"/>
  <c r="BM289" i="4"/>
  <c r="BI290" i="4"/>
  <c r="BJ290" i="4"/>
  <c r="BK290" i="4"/>
  <c r="BL290" i="4"/>
  <c r="BM290" i="4"/>
  <c r="BI291" i="4"/>
  <c r="BJ291" i="4"/>
  <c r="BK291" i="4"/>
  <c r="BL291" i="4"/>
  <c r="BM291" i="4"/>
  <c r="BI292" i="4"/>
  <c r="BJ292" i="4"/>
  <c r="BK292" i="4"/>
  <c r="BL292" i="4"/>
  <c r="BM292" i="4"/>
  <c r="BI293" i="4"/>
  <c r="BJ293" i="4"/>
  <c r="BK293" i="4"/>
  <c r="BL293" i="4"/>
  <c r="BM293" i="4"/>
  <c r="BI294" i="4"/>
  <c r="BJ294" i="4"/>
  <c r="BK294" i="4"/>
  <c r="BL294" i="4"/>
  <c r="BM294" i="4"/>
  <c r="BI295" i="4"/>
  <c r="BJ295" i="4"/>
  <c r="BK295" i="4"/>
  <c r="BL295" i="4"/>
  <c r="BM295" i="4"/>
  <c r="BI296" i="4"/>
  <c r="BJ296" i="4"/>
  <c r="BK296" i="4"/>
  <c r="BL296" i="4"/>
  <c r="BM296" i="4"/>
  <c r="BI297" i="4"/>
  <c r="BJ297" i="4"/>
  <c r="BK297" i="4"/>
  <c r="BL297" i="4"/>
  <c r="BM297" i="4"/>
  <c r="BI298" i="4"/>
  <c r="BJ298" i="4"/>
  <c r="BK298" i="4"/>
  <c r="BL298" i="4"/>
  <c r="BM298" i="4"/>
  <c r="BI299" i="4"/>
  <c r="BJ299" i="4"/>
  <c r="BK299" i="4"/>
  <c r="BL299" i="4"/>
  <c r="BM299" i="4"/>
  <c r="BI300" i="4"/>
  <c r="BJ300" i="4"/>
  <c r="BK300" i="4"/>
  <c r="BL300" i="4"/>
  <c r="BM300" i="4"/>
  <c r="BI301" i="4"/>
  <c r="BJ301" i="4"/>
  <c r="BK301" i="4"/>
  <c r="BL301" i="4"/>
  <c r="BM301" i="4"/>
  <c r="BI302" i="4"/>
  <c r="BJ302" i="4"/>
  <c r="BK302" i="4"/>
  <c r="BL302" i="4"/>
  <c r="BM302" i="4"/>
  <c r="BI303" i="4"/>
  <c r="BJ303" i="4"/>
  <c r="BK303" i="4"/>
  <c r="BL303" i="4"/>
  <c r="BM303" i="4"/>
  <c r="BI304" i="4"/>
  <c r="BJ304" i="4"/>
  <c r="BK304" i="4"/>
  <c r="BL304" i="4"/>
  <c r="BM304" i="4"/>
  <c r="BI305" i="4"/>
  <c r="BJ305" i="4"/>
  <c r="BK305" i="4"/>
  <c r="BL305" i="4"/>
  <c r="BM305" i="4"/>
  <c r="BI306" i="4"/>
  <c r="BJ306" i="4"/>
  <c r="BK306" i="4"/>
  <c r="BL306" i="4"/>
  <c r="BM306" i="4"/>
  <c r="BI307" i="4"/>
  <c r="BJ307" i="4"/>
  <c r="BK307" i="4"/>
  <c r="BL307" i="4"/>
  <c r="BM307" i="4"/>
  <c r="BI308" i="4"/>
  <c r="BJ308" i="4"/>
  <c r="BK308" i="4"/>
  <c r="BL308" i="4"/>
  <c r="BM308" i="4"/>
  <c r="BI309" i="4"/>
  <c r="BJ309" i="4"/>
  <c r="BK309" i="4"/>
  <c r="BL309" i="4"/>
  <c r="BM309" i="4"/>
  <c r="BI310" i="4"/>
  <c r="BJ310" i="4"/>
  <c r="BK310" i="4"/>
  <c r="BL310" i="4"/>
  <c r="BM310" i="4"/>
  <c r="BI311" i="4"/>
  <c r="BJ311" i="4"/>
  <c r="BK311" i="4"/>
  <c r="BL311" i="4"/>
  <c r="BM311" i="4"/>
  <c r="BI312" i="4"/>
  <c r="BJ312" i="4"/>
  <c r="BK312" i="4"/>
  <c r="BL312" i="4"/>
  <c r="BM312" i="4"/>
  <c r="BI313" i="4"/>
  <c r="BJ313" i="4"/>
  <c r="BK313" i="4"/>
  <c r="BL313" i="4"/>
  <c r="BM313" i="4"/>
  <c r="BI314" i="4"/>
  <c r="BJ314" i="4"/>
  <c r="BK314" i="4"/>
  <c r="BL314" i="4"/>
  <c r="BM314" i="4"/>
  <c r="BI315" i="4"/>
  <c r="BJ315" i="4"/>
  <c r="BK315" i="4"/>
  <c r="BL315" i="4"/>
  <c r="BM315" i="4"/>
  <c r="BI316" i="4"/>
  <c r="BJ316" i="4"/>
  <c r="BK316" i="4"/>
  <c r="BL316" i="4"/>
  <c r="BM316" i="4"/>
  <c r="BI317" i="4"/>
  <c r="BJ317" i="4"/>
  <c r="BK317" i="4"/>
  <c r="BL317" i="4"/>
  <c r="BM317" i="4"/>
  <c r="BI318" i="4"/>
  <c r="BJ318" i="4"/>
  <c r="BK318" i="4"/>
  <c r="BL318" i="4"/>
  <c r="BM318" i="4"/>
  <c r="BI319" i="4"/>
  <c r="BJ319" i="4"/>
  <c r="BK319" i="4"/>
  <c r="BL319" i="4"/>
  <c r="BM319" i="4"/>
  <c r="BI320" i="4"/>
  <c r="BJ320" i="4"/>
  <c r="BK320" i="4"/>
  <c r="BL320" i="4"/>
  <c r="BM320" i="4"/>
  <c r="BI321" i="4"/>
  <c r="BJ321" i="4"/>
  <c r="BK321" i="4"/>
  <c r="BL321" i="4"/>
  <c r="BM321" i="4"/>
  <c r="BI322" i="4"/>
  <c r="BJ322" i="4"/>
  <c r="BK322" i="4"/>
  <c r="BL322" i="4"/>
  <c r="BM322" i="4"/>
  <c r="BI323" i="4"/>
  <c r="BJ323" i="4"/>
  <c r="BK323" i="4"/>
  <c r="BL323" i="4"/>
  <c r="BM323" i="4"/>
  <c r="BI324" i="4"/>
  <c r="BJ324" i="4"/>
  <c r="BK324" i="4"/>
  <c r="BL324" i="4"/>
  <c r="BM324" i="4"/>
  <c r="BI325" i="4"/>
  <c r="BJ325" i="4"/>
  <c r="BK325" i="4"/>
  <c r="BL325" i="4"/>
  <c r="BM325" i="4"/>
  <c r="BI326" i="4"/>
  <c r="BJ326" i="4"/>
  <c r="BK326" i="4"/>
  <c r="BL326" i="4"/>
  <c r="BM326" i="4"/>
  <c r="BI327" i="4"/>
  <c r="BJ327" i="4"/>
  <c r="BK327" i="4"/>
  <c r="BL327" i="4"/>
  <c r="BM327" i="4"/>
  <c r="BI328" i="4"/>
  <c r="BJ328" i="4"/>
  <c r="BK328" i="4"/>
  <c r="BL328" i="4"/>
  <c r="BM328" i="4"/>
  <c r="BI329" i="4"/>
  <c r="BJ329" i="4"/>
  <c r="BK329" i="4"/>
  <c r="BL329" i="4"/>
  <c r="BM329" i="4"/>
  <c r="BI330" i="4"/>
  <c r="BJ330" i="4"/>
  <c r="BK330" i="4"/>
  <c r="BL330" i="4"/>
  <c r="BM330" i="4"/>
  <c r="BI331" i="4"/>
  <c r="BJ331" i="4"/>
  <c r="BK331" i="4"/>
  <c r="BL331" i="4"/>
  <c r="BM331" i="4"/>
  <c r="BI332" i="4"/>
  <c r="BJ332" i="4"/>
  <c r="BK332" i="4"/>
  <c r="BL332" i="4"/>
  <c r="BM332" i="4"/>
  <c r="BI333" i="4"/>
  <c r="BJ333" i="4"/>
  <c r="BK333" i="4"/>
  <c r="BL333" i="4"/>
  <c r="BM333" i="4"/>
  <c r="BI334" i="4"/>
  <c r="BJ334" i="4"/>
  <c r="BK334" i="4"/>
  <c r="BL334" i="4"/>
  <c r="BM334" i="4"/>
  <c r="BI335" i="4"/>
  <c r="BJ335" i="4"/>
  <c r="BK335" i="4"/>
  <c r="BL335" i="4"/>
  <c r="BM335" i="4"/>
  <c r="BI336" i="4"/>
  <c r="BJ336" i="4"/>
  <c r="BK336" i="4"/>
  <c r="BL336" i="4"/>
  <c r="BM336" i="4"/>
  <c r="BI337" i="4"/>
  <c r="BJ337" i="4"/>
  <c r="BK337" i="4"/>
  <c r="BL337" i="4"/>
  <c r="BM337" i="4"/>
  <c r="BI338" i="4"/>
  <c r="BJ338" i="4"/>
  <c r="BK338" i="4"/>
  <c r="BL338" i="4"/>
  <c r="BM338" i="4"/>
  <c r="BI339" i="4"/>
  <c r="BJ339" i="4"/>
  <c r="BK339" i="4"/>
  <c r="BL339" i="4"/>
  <c r="BM339" i="4"/>
  <c r="BI340" i="4"/>
  <c r="BJ340" i="4"/>
  <c r="BK340" i="4"/>
  <c r="BL340" i="4"/>
  <c r="BM340" i="4"/>
  <c r="BI341" i="4"/>
  <c r="BJ341" i="4"/>
  <c r="BK341" i="4"/>
  <c r="BL341" i="4"/>
  <c r="BM341" i="4"/>
  <c r="BI342" i="4"/>
  <c r="BJ342" i="4"/>
  <c r="BK342" i="4"/>
  <c r="BL342" i="4"/>
  <c r="BM342" i="4"/>
  <c r="BI343" i="4"/>
  <c r="BJ343" i="4"/>
  <c r="BK343" i="4"/>
  <c r="BL343" i="4"/>
  <c r="BM343" i="4"/>
  <c r="BI344" i="4"/>
  <c r="BJ344" i="4"/>
  <c r="BK344" i="4"/>
  <c r="BL344" i="4"/>
  <c r="BM344" i="4"/>
  <c r="BI345" i="4"/>
  <c r="BJ345" i="4"/>
  <c r="BK345" i="4"/>
  <c r="BL345" i="4"/>
  <c r="BM345" i="4"/>
  <c r="BI346" i="4"/>
  <c r="BJ346" i="4"/>
  <c r="BK346" i="4"/>
  <c r="BL346" i="4"/>
  <c r="BM346" i="4"/>
  <c r="BI347" i="4"/>
  <c r="BJ347" i="4"/>
  <c r="BK347" i="4"/>
  <c r="BL347" i="4"/>
  <c r="BM347" i="4"/>
  <c r="BI348" i="4"/>
  <c r="BJ348" i="4"/>
  <c r="BK348" i="4"/>
  <c r="BL348" i="4"/>
  <c r="BM348" i="4"/>
  <c r="BI349" i="4"/>
  <c r="BJ349" i="4"/>
  <c r="BK349" i="4"/>
  <c r="BL349" i="4"/>
  <c r="BM349" i="4"/>
  <c r="BI350" i="4"/>
  <c r="BJ350" i="4"/>
  <c r="BK350" i="4"/>
  <c r="BL350" i="4"/>
  <c r="BM350" i="4"/>
  <c r="BI351" i="4"/>
  <c r="BJ351" i="4"/>
  <c r="BK351" i="4"/>
  <c r="BL351" i="4"/>
  <c r="BM351" i="4"/>
  <c r="BI352" i="4"/>
  <c r="BJ352" i="4"/>
  <c r="BK352" i="4"/>
  <c r="BL352" i="4"/>
  <c r="BM352" i="4"/>
  <c r="BI353" i="4"/>
  <c r="BJ353" i="4"/>
  <c r="BK353" i="4"/>
  <c r="BL353" i="4"/>
  <c r="BM353" i="4"/>
  <c r="BI354" i="4"/>
  <c r="BJ354" i="4"/>
  <c r="BK354" i="4"/>
  <c r="BL354" i="4"/>
  <c r="BM354" i="4"/>
  <c r="BI355" i="4"/>
  <c r="BJ355" i="4"/>
  <c r="BK355" i="4"/>
  <c r="BL355" i="4"/>
  <c r="BM355" i="4"/>
  <c r="BI356" i="4"/>
  <c r="BJ356" i="4"/>
  <c r="BK356" i="4"/>
  <c r="BL356" i="4"/>
  <c r="BM356" i="4"/>
  <c r="BI357" i="4"/>
  <c r="BJ357" i="4"/>
  <c r="BK357" i="4"/>
  <c r="BL357" i="4"/>
  <c r="BM357" i="4"/>
  <c r="BI358" i="4"/>
  <c r="BJ358" i="4"/>
  <c r="BK358" i="4"/>
  <c r="BL358" i="4"/>
  <c r="BM358" i="4"/>
  <c r="BI359" i="4"/>
  <c r="BJ359" i="4"/>
  <c r="BK359" i="4"/>
  <c r="BL359" i="4"/>
  <c r="BM359" i="4"/>
  <c r="BI360" i="4"/>
  <c r="BJ360" i="4"/>
  <c r="BK360" i="4"/>
  <c r="BL360" i="4"/>
  <c r="BM360" i="4"/>
  <c r="BI361" i="4"/>
  <c r="BJ361" i="4"/>
  <c r="BK361" i="4"/>
  <c r="BL361" i="4"/>
  <c r="BM361" i="4"/>
  <c r="BI362" i="4"/>
  <c r="BJ362" i="4"/>
  <c r="BK362" i="4"/>
  <c r="BL362" i="4"/>
  <c r="BM362" i="4"/>
  <c r="BI363" i="4"/>
  <c r="BJ363" i="4"/>
  <c r="BK363" i="4"/>
  <c r="BL363" i="4"/>
  <c r="BM363" i="4"/>
  <c r="BI364" i="4"/>
  <c r="BJ364" i="4"/>
  <c r="BK364" i="4"/>
  <c r="BL364" i="4"/>
  <c r="BM364" i="4"/>
  <c r="BI365" i="4"/>
  <c r="BJ365" i="4"/>
  <c r="BK365" i="4"/>
  <c r="BL365" i="4"/>
  <c r="BM365" i="4"/>
  <c r="BI366" i="4"/>
  <c r="BJ366" i="4"/>
  <c r="BK366" i="4"/>
  <c r="BL366" i="4"/>
  <c r="BM366" i="4"/>
  <c r="BI367" i="4"/>
  <c r="BJ367" i="4"/>
  <c r="BK367" i="4"/>
  <c r="BL367" i="4"/>
  <c r="BM367" i="4"/>
  <c r="BI368" i="4"/>
  <c r="BJ368" i="4"/>
  <c r="BK368" i="4"/>
  <c r="BL368" i="4"/>
  <c r="BM368" i="4"/>
  <c r="BI369" i="4"/>
  <c r="BJ369" i="4"/>
  <c r="BK369" i="4"/>
  <c r="BL369" i="4"/>
  <c r="BM369" i="4"/>
  <c r="BI370" i="4"/>
  <c r="BJ370" i="4"/>
  <c r="BK370" i="4"/>
  <c r="BL370" i="4"/>
  <c r="BM370" i="4"/>
  <c r="BI371" i="4"/>
  <c r="BJ371" i="4"/>
  <c r="BK371" i="4"/>
  <c r="BL371" i="4"/>
  <c r="BM371" i="4"/>
  <c r="BI372" i="4"/>
  <c r="BJ372" i="4"/>
  <c r="BK372" i="4"/>
  <c r="BL372" i="4"/>
  <c r="BM372" i="4"/>
  <c r="BI373" i="4"/>
  <c r="BJ373" i="4"/>
  <c r="BK373" i="4"/>
  <c r="BL373" i="4"/>
  <c r="BM373" i="4"/>
  <c r="BI374" i="4"/>
  <c r="BJ374" i="4"/>
  <c r="BK374" i="4"/>
  <c r="BL374" i="4"/>
  <c r="BM374" i="4"/>
  <c r="BI375" i="4"/>
  <c r="BJ375" i="4"/>
  <c r="BK375" i="4"/>
  <c r="BL375" i="4"/>
  <c r="BM375" i="4"/>
  <c r="BI376" i="4"/>
  <c r="BJ376" i="4"/>
  <c r="BK376" i="4"/>
  <c r="BL376" i="4"/>
  <c r="BM376" i="4"/>
  <c r="BI377" i="4"/>
  <c r="BJ377" i="4"/>
  <c r="BK377" i="4"/>
  <c r="BL377" i="4"/>
  <c r="BM377" i="4"/>
  <c r="BI378" i="4"/>
  <c r="BJ378" i="4"/>
  <c r="BK378" i="4"/>
  <c r="BL378" i="4"/>
  <c r="BM378" i="4"/>
  <c r="BI379" i="4"/>
  <c r="BJ379" i="4"/>
  <c r="BK379" i="4"/>
  <c r="BL379" i="4"/>
  <c r="BM379" i="4"/>
  <c r="BI380" i="4"/>
  <c r="BJ380" i="4"/>
  <c r="BK380" i="4"/>
  <c r="BL380" i="4"/>
  <c r="BM380" i="4"/>
  <c r="BI381" i="4"/>
  <c r="BJ381" i="4"/>
  <c r="BK381" i="4"/>
  <c r="BL381" i="4"/>
  <c r="BM381" i="4"/>
  <c r="BI382" i="4"/>
  <c r="BJ382" i="4"/>
  <c r="BK382" i="4"/>
  <c r="BL382" i="4"/>
  <c r="BM382" i="4"/>
  <c r="BI383" i="4"/>
  <c r="BJ383" i="4"/>
  <c r="BK383" i="4"/>
  <c r="BL383" i="4"/>
  <c r="BM383" i="4"/>
  <c r="BI384" i="4"/>
  <c r="BJ384" i="4"/>
  <c r="BK384" i="4"/>
  <c r="BL384" i="4"/>
  <c r="BM384" i="4"/>
  <c r="BI385" i="4"/>
  <c r="BJ385" i="4"/>
  <c r="BK385" i="4"/>
  <c r="BL385" i="4"/>
  <c r="BM385" i="4"/>
  <c r="BI386" i="4"/>
  <c r="BJ386" i="4"/>
  <c r="BK386" i="4"/>
  <c r="BL386" i="4"/>
  <c r="BM386" i="4"/>
  <c r="BI387" i="4"/>
  <c r="BJ387" i="4"/>
  <c r="BK387" i="4"/>
  <c r="BL387" i="4"/>
  <c r="BM387" i="4"/>
  <c r="BI388" i="4"/>
  <c r="BJ388" i="4"/>
  <c r="BK388" i="4"/>
  <c r="BL388" i="4"/>
  <c r="BM388" i="4"/>
  <c r="BI389" i="4"/>
  <c r="BJ389" i="4"/>
  <c r="BK389" i="4"/>
  <c r="BL389" i="4"/>
  <c r="BM389" i="4"/>
  <c r="BI390" i="4"/>
  <c r="BJ390" i="4"/>
  <c r="BK390" i="4"/>
  <c r="BL390" i="4"/>
  <c r="BM390" i="4"/>
  <c r="BI391" i="4"/>
  <c r="BJ391" i="4"/>
  <c r="BK391" i="4"/>
  <c r="BL391" i="4"/>
  <c r="BM391" i="4"/>
  <c r="BI392" i="4"/>
  <c r="BJ392" i="4"/>
  <c r="BK392" i="4"/>
  <c r="BL392" i="4"/>
  <c r="BM392" i="4"/>
  <c r="BI393" i="4"/>
  <c r="BJ393" i="4"/>
  <c r="BK393" i="4"/>
  <c r="BL393" i="4"/>
  <c r="BM393" i="4"/>
  <c r="BI394" i="4"/>
  <c r="BJ394" i="4"/>
  <c r="BK394" i="4"/>
  <c r="BL394" i="4"/>
  <c r="BM394" i="4"/>
  <c r="BI395" i="4"/>
  <c r="BJ395" i="4"/>
  <c r="BK395" i="4"/>
  <c r="BL395" i="4"/>
  <c r="BM395" i="4"/>
  <c r="BI396" i="4"/>
  <c r="BJ396" i="4"/>
  <c r="BK396" i="4"/>
  <c r="BL396" i="4"/>
  <c r="BM396" i="4"/>
  <c r="BI397" i="4"/>
  <c r="BJ397" i="4"/>
  <c r="BK397" i="4"/>
  <c r="BL397" i="4"/>
  <c r="BM397" i="4"/>
  <c r="BI398" i="4"/>
  <c r="BJ398" i="4"/>
  <c r="BK398" i="4"/>
  <c r="BL398" i="4"/>
  <c r="BM398" i="4"/>
  <c r="BI399" i="4"/>
  <c r="BJ399" i="4"/>
  <c r="BK399" i="4"/>
  <c r="BL399" i="4"/>
  <c r="BM399" i="4"/>
  <c r="BI400" i="4"/>
  <c r="BJ400" i="4"/>
  <c r="BK400" i="4"/>
  <c r="BL400" i="4"/>
  <c r="BM400" i="4"/>
  <c r="BI401" i="4"/>
  <c r="BJ401" i="4"/>
  <c r="BK401" i="4"/>
  <c r="BL401" i="4"/>
  <c r="BM401" i="4"/>
  <c r="BI402" i="4"/>
  <c r="BJ402" i="4"/>
  <c r="BK402" i="4"/>
  <c r="BL402" i="4"/>
  <c r="BM402" i="4"/>
  <c r="BI403" i="4"/>
  <c r="BJ403" i="4"/>
  <c r="BK403" i="4"/>
  <c r="BL403" i="4"/>
  <c r="BM403" i="4"/>
  <c r="BI404" i="4"/>
  <c r="BJ404" i="4"/>
  <c r="BK404" i="4"/>
  <c r="BL404" i="4"/>
  <c r="BM404" i="4"/>
  <c r="BI405" i="4"/>
  <c r="BJ405" i="4"/>
  <c r="BK405" i="4"/>
  <c r="BL405" i="4"/>
  <c r="BM405" i="4"/>
  <c r="BI406" i="4"/>
  <c r="BJ406" i="4"/>
  <c r="BK406" i="4"/>
  <c r="BL406" i="4"/>
  <c r="BM406" i="4"/>
  <c r="BI7" i="4"/>
  <c r="BJ7" i="4"/>
  <c r="BK7" i="4"/>
  <c r="BL7" i="4"/>
  <c r="BM7" i="4"/>
  <c r="BI8" i="4"/>
  <c r="BJ8" i="4"/>
  <c r="BK8" i="4"/>
  <c r="BL8" i="4"/>
  <c r="BM8" i="4"/>
  <c r="BI9" i="4"/>
  <c r="BJ9" i="4"/>
  <c r="BK9" i="4"/>
  <c r="BL9" i="4"/>
  <c r="BM9" i="4"/>
  <c r="BI10" i="4"/>
  <c r="BJ10" i="4"/>
  <c r="BK10" i="4"/>
  <c r="BL10" i="4"/>
  <c r="BM10" i="4"/>
  <c r="BI11" i="4"/>
  <c r="BJ11" i="4"/>
  <c r="BK11" i="4"/>
  <c r="BL11" i="4"/>
  <c r="BM11" i="4"/>
  <c r="BI12" i="4"/>
  <c r="BJ12" i="4"/>
  <c r="BK12" i="4"/>
  <c r="BL12" i="4"/>
  <c r="BM12" i="4"/>
  <c r="BI13" i="4"/>
  <c r="BJ13" i="4"/>
  <c r="BK13" i="4"/>
  <c r="BL13" i="4"/>
  <c r="BM13" i="4"/>
  <c r="BI14" i="4"/>
  <c r="BJ14" i="4"/>
  <c r="BK14" i="4"/>
  <c r="BL14" i="4"/>
  <c r="BM14" i="4"/>
  <c r="BI15" i="4"/>
  <c r="BJ15" i="4"/>
  <c r="BK15" i="4"/>
  <c r="BL15" i="4"/>
  <c r="BM15" i="4"/>
  <c r="BI16" i="4"/>
  <c r="BJ16" i="4"/>
  <c r="BK16" i="4"/>
  <c r="BL16" i="4"/>
  <c r="BM16" i="4"/>
  <c r="BI17" i="4"/>
  <c r="BJ17" i="4"/>
  <c r="BK17" i="4"/>
  <c r="BL17" i="4"/>
  <c r="BM17" i="4"/>
  <c r="BI18" i="4"/>
  <c r="BJ18" i="4"/>
  <c r="BK18" i="4"/>
  <c r="BL18" i="4"/>
  <c r="BM18" i="4"/>
  <c r="BI19" i="4"/>
  <c r="BJ19" i="4"/>
  <c r="BK19" i="4"/>
  <c r="BL19" i="4"/>
  <c r="BM19" i="4"/>
  <c r="BI20" i="4"/>
  <c r="BJ20" i="4"/>
  <c r="BK20" i="4"/>
  <c r="BL20" i="4"/>
  <c r="BM20" i="4"/>
  <c r="BI21" i="4"/>
  <c r="BJ21" i="4"/>
  <c r="BK21" i="4"/>
  <c r="BL21" i="4"/>
  <c r="BM21" i="4"/>
  <c r="BI22" i="4"/>
  <c r="BJ22" i="4"/>
  <c r="BK22" i="4"/>
  <c r="BL22" i="4"/>
  <c r="BM22" i="4"/>
  <c r="BI23" i="4"/>
  <c r="BJ23" i="4"/>
  <c r="BK23" i="4"/>
  <c r="BL23" i="4"/>
  <c r="BM23" i="4"/>
  <c r="BI24" i="4"/>
  <c r="BJ24" i="4"/>
  <c r="BK24" i="4"/>
  <c r="BL24" i="4"/>
  <c r="BM24" i="4"/>
  <c r="BI25" i="4"/>
  <c r="BJ25" i="4"/>
  <c r="BK25" i="4"/>
  <c r="BL25" i="4"/>
  <c r="BM25" i="4"/>
  <c r="BI26" i="4"/>
  <c r="BJ26" i="4"/>
  <c r="BK26" i="4"/>
  <c r="BL26" i="4"/>
  <c r="BM26" i="4"/>
  <c r="BI27" i="4"/>
  <c r="BJ27" i="4"/>
  <c r="BK27" i="4"/>
  <c r="BL27" i="4"/>
  <c r="BM27" i="4"/>
  <c r="BL6" i="4"/>
  <c r="BK6" i="4"/>
  <c r="BJ6" i="4"/>
  <c r="BI6" i="4"/>
  <c r="BF6" i="4"/>
  <c r="BB23" i="4"/>
  <c r="BC23" i="4"/>
  <c r="BD23" i="4"/>
  <c r="BE23" i="4"/>
  <c r="BF23" i="4"/>
  <c r="BB24" i="4"/>
  <c r="BC24" i="4"/>
  <c r="BD24" i="4"/>
  <c r="BE24" i="4"/>
  <c r="BF24" i="4"/>
  <c r="BB25" i="4"/>
  <c r="BC25" i="4"/>
  <c r="BD25" i="4"/>
  <c r="BE25" i="4"/>
  <c r="BF25" i="4"/>
  <c r="BB26" i="4"/>
  <c r="BC26" i="4"/>
  <c r="BD26" i="4"/>
  <c r="BE26" i="4"/>
  <c r="BF26" i="4"/>
  <c r="BB27" i="4"/>
  <c r="BC27" i="4"/>
  <c r="BD27" i="4"/>
  <c r="BE27" i="4"/>
  <c r="BF27" i="4"/>
  <c r="BB28" i="4"/>
  <c r="BC28" i="4"/>
  <c r="BD28" i="4"/>
  <c r="BE28" i="4"/>
  <c r="BF28" i="4"/>
  <c r="BB29" i="4"/>
  <c r="BC29" i="4"/>
  <c r="BD29" i="4"/>
  <c r="BE29" i="4"/>
  <c r="BF29" i="4"/>
  <c r="BB30" i="4"/>
  <c r="BC30" i="4"/>
  <c r="BD30" i="4"/>
  <c r="BE30" i="4"/>
  <c r="BF30" i="4"/>
  <c r="BB31" i="4"/>
  <c r="BC31" i="4"/>
  <c r="BD31" i="4"/>
  <c r="BE31" i="4"/>
  <c r="BF31" i="4"/>
  <c r="BB32" i="4"/>
  <c r="BC32" i="4"/>
  <c r="BD32" i="4"/>
  <c r="BE32" i="4"/>
  <c r="BF32" i="4"/>
  <c r="BB33" i="4"/>
  <c r="BC33" i="4"/>
  <c r="BD33" i="4"/>
  <c r="BE33" i="4"/>
  <c r="BF33" i="4"/>
  <c r="BB34" i="4"/>
  <c r="BC34" i="4"/>
  <c r="BD34" i="4"/>
  <c r="BE34" i="4"/>
  <c r="BF34" i="4"/>
  <c r="BB35" i="4"/>
  <c r="BC35" i="4"/>
  <c r="BD35" i="4"/>
  <c r="BE35" i="4"/>
  <c r="BF35" i="4"/>
  <c r="BB36" i="4"/>
  <c r="BC36" i="4"/>
  <c r="BD36" i="4"/>
  <c r="BE36" i="4"/>
  <c r="BF36" i="4"/>
  <c r="BB37" i="4"/>
  <c r="BC37" i="4"/>
  <c r="BD37" i="4"/>
  <c r="BE37" i="4"/>
  <c r="BF37" i="4"/>
  <c r="BB38" i="4"/>
  <c r="BC38" i="4"/>
  <c r="BD38" i="4"/>
  <c r="BE38" i="4"/>
  <c r="BF38" i="4"/>
  <c r="BB39" i="4"/>
  <c r="BC39" i="4"/>
  <c r="BD39" i="4"/>
  <c r="BE39" i="4"/>
  <c r="BF39" i="4"/>
  <c r="BB40" i="4"/>
  <c r="BC40" i="4"/>
  <c r="BD40" i="4"/>
  <c r="BE40" i="4"/>
  <c r="BF40" i="4"/>
  <c r="BB41" i="4"/>
  <c r="BC41" i="4"/>
  <c r="BD41" i="4"/>
  <c r="BE41" i="4"/>
  <c r="BF41" i="4"/>
  <c r="BB42" i="4"/>
  <c r="BC42" i="4"/>
  <c r="BD42" i="4"/>
  <c r="BE42" i="4"/>
  <c r="BF42" i="4"/>
  <c r="BB43" i="4"/>
  <c r="BC43" i="4"/>
  <c r="BD43" i="4"/>
  <c r="BE43" i="4"/>
  <c r="BF43" i="4"/>
  <c r="BB44" i="4"/>
  <c r="BC44" i="4"/>
  <c r="BD44" i="4"/>
  <c r="BE44" i="4"/>
  <c r="BF44" i="4"/>
  <c r="BB45" i="4"/>
  <c r="BC45" i="4"/>
  <c r="BD45" i="4"/>
  <c r="BE45" i="4"/>
  <c r="BF45" i="4"/>
  <c r="BB46" i="4"/>
  <c r="BC46" i="4"/>
  <c r="BD46" i="4"/>
  <c r="BE46" i="4"/>
  <c r="BF46" i="4"/>
  <c r="BB47" i="4"/>
  <c r="BC47" i="4"/>
  <c r="BD47" i="4"/>
  <c r="BE47" i="4"/>
  <c r="BF47" i="4"/>
  <c r="BB48" i="4"/>
  <c r="BC48" i="4"/>
  <c r="BD48" i="4"/>
  <c r="BE48" i="4"/>
  <c r="BF48" i="4"/>
  <c r="BB49" i="4"/>
  <c r="BC49" i="4"/>
  <c r="BD49" i="4"/>
  <c r="BE49" i="4"/>
  <c r="BF49" i="4"/>
  <c r="BB50" i="4"/>
  <c r="BC50" i="4"/>
  <c r="BD50" i="4"/>
  <c r="BE50" i="4"/>
  <c r="BF50" i="4"/>
  <c r="BB51" i="4"/>
  <c r="BC51" i="4"/>
  <c r="BD51" i="4"/>
  <c r="BE51" i="4"/>
  <c r="BF51" i="4"/>
  <c r="BB52" i="4"/>
  <c r="BC52" i="4"/>
  <c r="BD52" i="4"/>
  <c r="BE52" i="4"/>
  <c r="BF52" i="4"/>
  <c r="BB53" i="4"/>
  <c r="BC53" i="4"/>
  <c r="BD53" i="4"/>
  <c r="BE53" i="4"/>
  <c r="BF53" i="4"/>
  <c r="BB54" i="4"/>
  <c r="BC54" i="4"/>
  <c r="BD54" i="4"/>
  <c r="BE54" i="4"/>
  <c r="BF54" i="4"/>
  <c r="BB55" i="4"/>
  <c r="BC55" i="4"/>
  <c r="BD55" i="4"/>
  <c r="BE55" i="4"/>
  <c r="BF55" i="4"/>
  <c r="BB56" i="4"/>
  <c r="BC56" i="4"/>
  <c r="BD56" i="4"/>
  <c r="BE56" i="4"/>
  <c r="BF56" i="4"/>
  <c r="BB57" i="4"/>
  <c r="BC57" i="4"/>
  <c r="BD57" i="4"/>
  <c r="BE57" i="4"/>
  <c r="BF57" i="4"/>
  <c r="BB58" i="4"/>
  <c r="BC58" i="4"/>
  <c r="BD58" i="4"/>
  <c r="BE58" i="4"/>
  <c r="BF58" i="4"/>
  <c r="BB59" i="4"/>
  <c r="BC59" i="4"/>
  <c r="BD59" i="4"/>
  <c r="BE59" i="4"/>
  <c r="BF59" i="4"/>
  <c r="BB60" i="4"/>
  <c r="BC60" i="4"/>
  <c r="BD60" i="4"/>
  <c r="BE60" i="4"/>
  <c r="BF60" i="4"/>
  <c r="BB61" i="4"/>
  <c r="BC61" i="4"/>
  <c r="BD61" i="4"/>
  <c r="BE61" i="4"/>
  <c r="BF61" i="4"/>
  <c r="BB62" i="4"/>
  <c r="BC62" i="4"/>
  <c r="BD62" i="4"/>
  <c r="BE62" i="4"/>
  <c r="BF62" i="4"/>
  <c r="BB63" i="4"/>
  <c r="BC63" i="4"/>
  <c r="BD63" i="4"/>
  <c r="BE63" i="4"/>
  <c r="BF63" i="4"/>
  <c r="BB64" i="4"/>
  <c r="BC64" i="4"/>
  <c r="BD64" i="4"/>
  <c r="BE64" i="4"/>
  <c r="BF64" i="4"/>
  <c r="BB65" i="4"/>
  <c r="BC65" i="4"/>
  <c r="BD65" i="4"/>
  <c r="BE65" i="4"/>
  <c r="BF65" i="4"/>
  <c r="BB66" i="4"/>
  <c r="BC66" i="4"/>
  <c r="BD66" i="4"/>
  <c r="BE66" i="4"/>
  <c r="BF66" i="4"/>
  <c r="BB67" i="4"/>
  <c r="BC67" i="4"/>
  <c r="BD67" i="4"/>
  <c r="BE67" i="4"/>
  <c r="BF67" i="4"/>
  <c r="BB68" i="4"/>
  <c r="BC68" i="4"/>
  <c r="BD68" i="4"/>
  <c r="BE68" i="4"/>
  <c r="BF68" i="4"/>
  <c r="BB69" i="4"/>
  <c r="BC69" i="4"/>
  <c r="BD69" i="4"/>
  <c r="BE69" i="4"/>
  <c r="BF69" i="4"/>
  <c r="BB70" i="4"/>
  <c r="BC70" i="4"/>
  <c r="BD70" i="4"/>
  <c r="BE70" i="4"/>
  <c r="BF70" i="4"/>
  <c r="BB71" i="4"/>
  <c r="BC71" i="4"/>
  <c r="BD71" i="4"/>
  <c r="BE71" i="4"/>
  <c r="BF71" i="4"/>
  <c r="BB72" i="4"/>
  <c r="BC72" i="4"/>
  <c r="BD72" i="4"/>
  <c r="BE72" i="4"/>
  <c r="BF72" i="4"/>
  <c r="BB73" i="4"/>
  <c r="BC73" i="4"/>
  <c r="BD73" i="4"/>
  <c r="BE73" i="4"/>
  <c r="BF73" i="4"/>
  <c r="BB74" i="4"/>
  <c r="BC74" i="4"/>
  <c r="BD74" i="4"/>
  <c r="BE74" i="4"/>
  <c r="BF74" i="4"/>
  <c r="BB75" i="4"/>
  <c r="BC75" i="4"/>
  <c r="BD75" i="4"/>
  <c r="BE75" i="4"/>
  <c r="BF75" i="4"/>
  <c r="BB76" i="4"/>
  <c r="BC76" i="4"/>
  <c r="BD76" i="4"/>
  <c r="BE76" i="4"/>
  <c r="BF76" i="4"/>
  <c r="BB77" i="4"/>
  <c r="BC77" i="4"/>
  <c r="BD77" i="4"/>
  <c r="BE77" i="4"/>
  <c r="BF77" i="4"/>
  <c r="BB78" i="4"/>
  <c r="BC78" i="4"/>
  <c r="BD78" i="4"/>
  <c r="BE78" i="4"/>
  <c r="BF78" i="4"/>
  <c r="BB79" i="4"/>
  <c r="BC79" i="4"/>
  <c r="BD79" i="4"/>
  <c r="BE79" i="4"/>
  <c r="BF79" i="4"/>
  <c r="BB80" i="4"/>
  <c r="BC80" i="4"/>
  <c r="BD80" i="4"/>
  <c r="BE80" i="4"/>
  <c r="BF80" i="4"/>
  <c r="BB81" i="4"/>
  <c r="BC81" i="4"/>
  <c r="BD81" i="4"/>
  <c r="BE81" i="4"/>
  <c r="BF81" i="4"/>
  <c r="BB82" i="4"/>
  <c r="BC82" i="4"/>
  <c r="BD82" i="4"/>
  <c r="BE82" i="4"/>
  <c r="BF82" i="4"/>
  <c r="BB83" i="4"/>
  <c r="BC83" i="4"/>
  <c r="BD83" i="4"/>
  <c r="BE83" i="4"/>
  <c r="BF83" i="4"/>
  <c r="BB84" i="4"/>
  <c r="BC84" i="4"/>
  <c r="BD84" i="4"/>
  <c r="BE84" i="4"/>
  <c r="BF84" i="4"/>
  <c r="BB85" i="4"/>
  <c r="BC85" i="4"/>
  <c r="BD85" i="4"/>
  <c r="BE85" i="4"/>
  <c r="BF85" i="4"/>
  <c r="BB86" i="4"/>
  <c r="BC86" i="4"/>
  <c r="BD86" i="4"/>
  <c r="BE86" i="4"/>
  <c r="BF86" i="4"/>
  <c r="BB87" i="4"/>
  <c r="BC87" i="4"/>
  <c r="BD87" i="4"/>
  <c r="BE87" i="4"/>
  <c r="BF87" i="4"/>
  <c r="BB88" i="4"/>
  <c r="BC88" i="4"/>
  <c r="BD88" i="4"/>
  <c r="BE88" i="4"/>
  <c r="BF88" i="4"/>
  <c r="BB89" i="4"/>
  <c r="BC89" i="4"/>
  <c r="BD89" i="4"/>
  <c r="BE89" i="4"/>
  <c r="BF89" i="4"/>
  <c r="BB90" i="4"/>
  <c r="BC90" i="4"/>
  <c r="BD90" i="4"/>
  <c r="BE90" i="4"/>
  <c r="BF90" i="4"/>
  <c r="BB91" i="4"/>
  <c r="BC91" i="4"/>
  <c r="BD91" i="4"/>
  <c r="BE91" i="4"/>
  <c r="BF91" i="4"/>
  <c r="BB92" i="4"/>
  <c r="BC92" i="4"/>
  <c r="BD92" i="4"/>
  <c r="BE92" i="4"/>
  <c r="BF92" i="4"/>
  <c r="BB93" i="4"/>
  <c r="BC93" i="4"/>
  <c r="BD93" i="4"/>
  <c r="BE93" i="4"/>
  <c r="BF93" i="4"/>
  <c r="BB94" i="4"/>
  <c r="BC94" i="4"/>
  <c r="BD94" i="4"/>
  <c r="BE94" i="4"/>
  <c r="BF94" i="4"/>
  <c r="BB95" i="4"/>
  <c r="BC95" i="4"/>
  <c r="BD95" i="4"/>
  <c r="BE95" i="4"/>
  <c r="BF95" i="4"/>
  <c r="BB96" i="4"/>
  <c r="BC96" i="4"/>
  <c r="BD96" i="4"/>
  <c r="BE96" i="4"/>
  <c r="BF96" i="4"/>
  <c r="BB97" i="4"/>
  <c r="BC97" i="4"/>
  <c r="BD97" i="4"/>
  <c r="BE97" i="4"/>
  <c r="BF97" i="4"/>
  <c r="BB98" i="4"/>
  <c r="BC98" i="4"/>
  <c r="BD98" i="4"/>
  <c r="BE98" i="4"/>
  <c r="BF98" i="4"/>
  <c r="BB99" i="4"/>
  <c r="BC99" i="4"/>
  <c r="BD99" i="4"/>
  <c r="BE99" i="4"/>
  <c r="BF99" i="4"/>
  <c r="BB100" i="4"/>
  <c r="BC100" i="4"/>
  <c r="BD100" i="4"/>
  <c r="BE100" i="4"/>
  <c r="BF100" i="4"/>
  <c r="BB101" i="4"/>
  <c r="BC101" i="4"/>
  <c r="BD101" i="4"/>
  <c r="BE101" i="4"/>
  <c r="BF101" i="4"/>
  <c r="BB102" i="4"/>
  <c r="BC102" i="4"/>
  <c r="BD102" i="4"/>
  <c r="BE102" i="4"/>
  <c r="BF102" i="4"/>
  <c r="BB103" i="4"/>
  <c r="BC103" i="4"/>
  <c r="BD103" i="4"/>
  <c r="BE103" i="4"/>
  <c r="BF103" i="4"/>
  <c r="BB104" i="4"/>
  <c r="BC104" i="4"/>
  <c r="BD104" i="4"/>
  <c r="BE104" i="4"/>
  <c r="BF104" i="4"/>
  <c r="BB105" i="4"/>
  <c r="BC105" i="4"/>
  <c r="BD105" i="4"/>
  <c r="BE105" i="4"/>
  <c r="BF105" i="4"/>
  <c r="BB106" i="4"/>
  <c r="BC106" i="4"/>
  <c r="BD106" i="4"/>
  <c r="BE106" i="4"/>
  <c r="BF106" i="4"/>
  <c r="BB107" i="4"/>
  <c r="BC107" i="4"/>
  <c r="BD107" i="4"/>
  <c r="BE107" i="4"/>
  <c r="BF107" i="4"/>
  <c r="BB108" i="4"/>
  <c r="BC108" i="4"/>
  <c r="BD108" i="4"/>
  <c r="BE108" i="4"/>
  <c r="BF108" i="4"/>
  <c r="BB109" i="4"/>
  <c r="BC109" i="4"/>
  <c r="BD109" i="4"/>
  <c r="BE109" i="4"/>
  <c r="BF109" i="4"/>
  <c r="BB110" i="4"/>
  <c r="BC110" i="4"/>
  <c r="BD110" i="4"/>
  <c r="BE110" i="4"/>
  <c r="BF110" i="4"/>
  <c r="BB111" i="4"/>
  <c r="BC111" i="4"/>
  <c r="BD111" i="4"/>
  <c r="BE111" i="4"/>
  <c r="BF111" i="4"/>
  <c r="BB112" i="4"/>
  <c r="BC112" i="4"/>
  <c r="BD112" i="4"/>
  <c r="BE112" i="4"/>
  <c r="BF112" i="4"/>
  <c r="BB113" i="4"/>
  <c r="BC113" i="4"/>
  <c r="BD113" i="4"/>
  <c r="BE113" i="4"/>
  <c r="BF113" i="4"/>
  <c r="BB114" i="4"/>
  <c r="BC114" i="4"/>
  <c r="BD114" i="4"/>
  <c r="BE114" i="4"/>
  <c r="BF114" i="4"/>
  <c r="BB115" i="4"/>
  <c r="BC115" i="4"/>
  <c r="BD115" i="4"/>
  <c r="BE115" i="4"/>
  <c r="BF115" i="4"/>
  <c r="BB116" i="4"/>
  <c r="BC116" i="4"/>
  <c r="BD116" i="4"/>
  <c r="BE116" i="4"/>
  <c r="BF116" i="4"/>
  <c r="BB117" i="4"/>
  <c r="BC117" i="4"/>
  <c r="BD117" i="4"/>
  <c r="BE117" i="4"/>
  <c r="BF117" i="4"/>
  <c r="BB118" i="4"/>
  <c r="BC118" i="4"/>
  <c r="BD118" i="4"/>
  <c r="BE118" i="4"/>
  <c r="BF118" i="4"/>
  <c r="BB119" i="4"/>
  <c r="BC119" i="4"/>
  <c r="BD119" i="4"/>
  <c r="BE119" i="4"/>
  <c r="BF119" i="4"/>
  <c r="BB120" i="4"/>
  <c r="BC120" i="4"/>
  <c r="BD120" i="4"/>
  <c r="BE120" i="4"/>
  <c r="BF120" i="4"/>
  <c r="BB121" i="4"/>
  <c r="BC121" i="4"/>
  <c r="BD121" i="4"/>
  <c r="BE121" i="4"/>
  <c r="BF121" i="4"/>
  <c r="BB122" i="4"/>
  <c r="BC122" i="4"/>
  <c r="BD122" i="4"/>
  <c r="BE122" i="4"/>
  <c r="BF122" i="4"/>
  <c r="BB123" i="4"/>
  <c r="BC123" i="4"/>
  <c r="BD123" i="4"/>
  <c r="BE123" i="4"/>
  <c r="BF123" i="4"/>
  <c r="BB124" i="4"/>
  <c r="BC124" i="4"/>
  <c r="BD124" i="4"/>
  <c r="BE124" i="4"/>
  <c r="BF124" i="4"/>
  <c r="BB125" i="4"/>
  <c r="BC125" i="4"/>
  <c r="BD125" i="4"/>
  <c r="BE125" i="4"/>
  <c r="BF125" i="4"/>
  <c r="BB126" i="4"/>
  <c r="BC126" i="4"/>
  <c r="BD126" i="4"/>
  <c r="BE126" i="4"/>
  <c r="BF126" i="4"/>
  <c r="BB127" i="4"/>
  <c r="BC127" i="4"/>
  <c r="BD127" i="4"/>
  <c r="BE127" i="4"/>
  <c r="BF127" i="4"/>
  <c r="BB128" i="4"/>
  <c r="BC128" i="4"/>
  <c r="BD128" i="4"/>
  <c r="BE128" i="4"/>
  <c r="BF128" i="4"/>
  <c r="BB129" i="4"/>
  <c r="BC129" i="4"/>
  <c r="BD129" i="4"/>
  <c r="BE129" i="4"/>
  <c r="BF129" i="4"/>
  <c r="BB130" i="4"/>
  <c r="BC130" i="4"/>
  <c r="BD130" i="4"/>
  <c r="BE130" i="4"/>
  <c r="BF130" i="4"/>
  <c r="BB131" i="4"/>
  <c r="BC131" i="4"/>
  <c r="BD131" i="4"/>
  <c r="BE131" i="4"/>
  <c r="BF131" i="4"/>
  <c r="BB132" i="4"/>
  <c r="BC132" i="4"/>
  <c r="BD132" i="4"/>
  <c r="BE132" i="4"/>
  <c r="BF132" i="4"/>
  <c r="BB133" i="4"/>
  <c r="BC133" i="4"/>
  <c r="BD133" i="4"/>
  <c r="BE133" i="4"/>
  <c r="BF133" i="4"/>
  <c r="BB134" i="4"/>
  <c r="BC134" i="4"/>
  <c r="BD134" i="4"/>
  <c r="BE134" i="4"/>
  <c r="BF134" i="4"/>
  <c r="BB135" i="4"/>
  <c r="BC135" i="4"/>
  <c r="BD135" i="4"/>
  <c r="BE135" i="4"/>
  <c r="BF135" i="4"/>
  <c r="BB136" i="4"/>
  <c r="BC136" i="4"/>
  <c r="BD136" i="4"/>
  <c r="BE136" i="4"/>
  <c r="BF136" i="4"/>
  <c r="BB137" i="4"/>
  <c r="BC137" i="4"/>
  <c r="BD137" i="4"/>
  <c r="BE137" i="4"/>
  <c r="BF137" i="4"/>
  <c r="BB138" i="4"/>
  <c r="BC138" i="4"/>
  <c r="BD138" i="4"/>
  <c r="BE138" i="4"/>
  <c r="BF138" i="4"/>
  <c r="BB139" i="4"/>
  <c r="BC139" i="4"/>
  <c r="BD139" i="4"/>
  <c r="BE139" i="4"/>
  <c r="BF139" i="4"/>
  <c r="BB140" i="4"/>
  <c r="BC140" i="4"/>
  <c r="BD140" i="4"/>
  <c r="BE140" i="4"/>
  <c r="BF140" i="4"/>
  <c r="BB141" i="4"/>
  <c r="BC141" i="4"/>
  <c r="BD141" i="4"/>
  <c r="BE141" i="4"/>
  <c r="BF141" i="4"/>
  <c r="BB142" i="4"/>
  <c r="BC142" i="4"/>
  <c r="BD142" i="4"/>
  <c r="BE142" i="4"/>
  <c r="BF142" i="4"/>
  <c r="BB143" i="4"/>
  <c r="BC143" i="4"/>
  <c r="BD143" i="4"/>
  <c r="BE143" i="4"/>
  <c r="BF143" i="4"/>
  <c r="BB144" i="4"/>
  <c r="BC144" i="4"/>
  <c r="BD144" i="4"/>
  <c r="BE144" i="4"/>
  <c r="BF144" i="4"/>
  <c r="BB145" i="4"/>
  <c r="BC145" i="4"/>
  <c r="BD145" i="4"/>
  <c r="BE145" i="4"/>
  <c r="BF145" i="4"/>
  <c r="BB146" i="4"/>
  <c r="BC146" i="4"/>
  <c r="BD146" i="4"/>
  <c r="BE146" i="4"/>
  <c r="BF146" i="4"/>
  <c r="BB147" i="4"/>
  <c r="BC147" i="4"/>
  <c r="BD147" i="4"/>
  <c r="BE147" i="4"/>
  <c r="BF147" i="4"/>
  <c r="BB148" i="4"/>
  <c r="BC148" i="4"/>
  <c r="BD148" i="4"/>
  <c r="BE148" i="4"/>
  <c r="BF148" i="4"/>
  <c r="BB149" i="4"/>
  <c r="BC149" i="4"/>
  <c r="BD149" i="4"/>
  <c r="BE149" i="4"/>
  <c r="BF149" i="4"/>
  <c r="BB150" i="4"/>
  <c r="BC150" i="4"/>
  <c r="BD150" i="4"/>
  <c r="BE150" i="4"/>
  <c r="BF150" i="4"/>
  <c r="BB151" i="4"/>
  <c r="BC151" i="4"/>
  <c r="BD151" i="4"/>
  <c r="BE151" i="4"/>
  <c r="BF151" i="4"/>
  <c r="BB152" i="4"/>
  <c r="BC152" i="4"/>
  <c r="BD152" i="4"/>
  <c r="BE152" i="4"/>
  <c r="BF152" i="4"/>
  <c r="BB153" i="4"/>
  <c r="BC153" i="4"/>
  <c r="BD153" i="4"/>
  <c r="BE153" i="4"/>
  <c r="BF153" i="4"/>
  <c r="BB154" i="4"/>
  <c r="BC154" i="4"/>
  <c r="BD154" i="4"/>
  <c r="BE154" i="4"/>
  <c r="BF154" i="4"/>
  <c r="BB155" i="4"/>
  <c r="BC155" i="4"/>
  <c r="BD155" i="4"/>
  <c r="BE155" i="4"/>
  <c r="BF155" i="4"/>
  <c r="BB156" i="4"/>
  <c r="BC156" i="4"/>
  <c r="BD156" i="4"/>
  <c r="BE156" i="4"/>
  <c r="BF156" i="4"/>
  <c r="BB157" i="4"/>
  <c r="BC157" i="4"/>
  <c r="BD157" i="4"/>
  <c r="BE157" i="4"/>
  <c r="BF157" i="4"/>
  <c r="BB158" i="4"/>
  <c r="BC158" i="4"/>
  <c r="BD158" i="4"/>
  <c r="BE158" i="4"/>
  <c r="BF158" i="4"/>
  <c r="BB159" i="4"/>
  <c r="BC159" i="4"/>
  <c r="BD159" i="4"/>
  <c r="BE159" i="4"/>
  <c r="BF159" i="4"/>
  <c r="BB160" i="4"/>
  <c r="BC160" i="4"/>
  <c r="BD160" i="4"/>
  <c r="BE160" i="4"/>
  <c r="BF160" i="4"/>
  <c r="BB161" i="4"/>
  <c r="BC161" i="4"/>
  <c r="BD161" i="4"/>
  <c r="BE161" i="4"/>
  <c r="BF161" i="4"/>
  <c r="BB162" i="4"/>
  <c r="BC162" i="4"/>
  <c r="BD162" i="4"/>
  <c r="BE162" i="4"/>
  <c r="BF162" i="4"/>
  <c r="BB163" i="4"/>
  <c r="BC163" i="4"/>
  <c r="BD163" i="4"/>
  <c r="BE163" i="4"/>
  <c r="BF163" i="4"/>
  <c r="BB164" i="4"/>
  <c r="BC164" i="4"/>
  <c r="BD164" i="4"/>
  <c r="BE164" i="4"/>
  <c r="BF164" i="4"/>
  <c r="BB165" i="4"/>
  <c r="BC165" i="4"/>
  <c r="BD165" i="4"/>
  <c r="BE165" i="4"/>
  <c r="BF165" i="4"/>
  <c r="BB166" i="4"/>
  <c r="BC166" i="4"/>
  <c r="BD166" i="4"/>
  <c r="BE166" i="4"/>
  <c r="BF166" i="4"/>
  <c r="BB167" i="4"/>
  <c r="BC167" i="4"/>
  <c r="BD167" i="4"/>
  <c r="BE167" i="4"/>
  <c r="BF167" i="4"/>
  <c r="BB168" i="4"/>
  <c r="BC168" i="4"/>
  <c r="BD168" i="4"/>
  <c r="BE168" i="4"/>
  <c r="BF168" i="4"/>
  <c r="BB169" i="4"/>
  <c r="BC169" i="4"/>
  <c r="BD169" i="4"/>
  <c r="BE169" i="4"/>
  <c r="BF169" i="4"/>
  <c r="BB170" i="4"/>
  <c r="BC170" i="4"/>
  <c r="BD170" i="4"/>
  <c r="BE170" i="4"/>
  <c r="BF170" i="4"/>
  <c r="BB171" i="4"/>
  <c r="BC171" i="4"/>
  <c r="BD171" i="4"/>
  <c r="BE171" i="4"/>
  <c r="BF171" i="4"/>
  <c r="BB172" i="4"/>
  <c r="BC172" i="4"/>
  <c r="BD172" i="4"/>
  <c r="BE172" i="4"/>
  <c r="BF172" i="4"/>
  <c r="BB173" i="4"/>
  <c r="BC173" i="4"/>
  <c r="BD173" i="4"/>
  <c r="BE173" i="4"/>
  <c r="BF173" i="4"/>
  <c r="BB174" i="4"/>
  <c r="BC174" i="4"/>
  <c r="BD174" i="4"/>
  <c r="BE174" i="4"/>
  <c r="BF174" i="4"/>
  <c r="BB175" i="4"/>
  <c r="BC175" i="4"/>
  <c r="BD175" i="4"/>
  <c r="BE175" i="4"/>
  <c r="BF175" i="4"/>
  <c r="BB176" i="4"/>
  <c r="BC176" i="4"/>
  <c r="BD176" i="4"/>
  <c r="BE176" i="4"/>
  <c r="BF176" i="4"/>
  <c r="BB177" i="4"/>
  <c r="BC177" i="4"/>
  <c r="BD177" i="4"/>
  <c r="BE177" i="4"/>
  <c r="BF177" i="4"/>
  <c r="BB178" i="4"/>
  <c r="BC178" i="4"/>
  <c r="BD178" i="4"/>
  <c r="BE178" i="4"/>
  <c r="BF178" i="4"/>
  <c r="BB179" i="4"/>
  <c r="BC179" i="4"/>
  <c r="BD179" i="4"/>
  <c r="BE179" i="4"/>
  <c r="BF179" i="4"/>
  <c r="BB180" i="4"/>
  <c r="BC180" i="4"/>
  <c r="BD180" i="4"/>
  <c r="BE180" i="4"/>
  <c r="BF180" i="4"/>
  <c r="BB181" i="4"/>
  <c r="BC181" i="4"/>
  <c r="BD181" i="4"/>
  <c r="BE181" i="4"/>
  <c r="BF181" i="4"/>
  <c r="BB182" i="4"/>
  <c r="BC182" i="4"/>
  <c r="BD182" i="4"/>
  <c r="BE182" i="4"/>
  <c r="BF182" i="4"/>
  <c r="BB183" i="4"/>
  <c r="BC183" i="4"/>
  <c r="BD183" i="4"/>
  <c r="BE183" i="4"/>
  <c r="BF183" i="4"/>
  <c r="BB184" i="4"/>
  <c r="BC184" i="4"/>
  <c r="BD184" i="4"/>
  <c r="BE184" i="4"/>
  <c r="BF184" i="4"/>
  <c r="BB185" i="4"/>
  <c r="BC185" i="4"/>
  <c r="BD185" i="4"/>
  <c r="BE185" i="4"/>
  <c r="BF185" i="4"/>
  <c r="BB186" i="4"/>
  <c r="BC186" i="4"/>
  <c r="BD186" i="4"/>
  <c r="BE186" i="4"/>
  <c r="BF186" i="4"/>
  <c r="BB187" i="4"/>
  <c r="BC187" i="4"/>
  <c r="BD187" i="4"/>
  <c r="BE187" i="4"/>
  <c r="BF187" i="4"/>
  <c r="BB188" i="4"/>
  <c r="BC188" i="4"/>
  <c r="BD188" i="4"/>
  <c r="BE188" i="4"/>
  <c r="BF188" i="4"/>
  <c r="BB189" i="4"/>
  <c r="BC189" i="4"/>
  <c r="BD189" i="4"/>
  <c r="BE189" i="4"/>
  <c r="BF189" i="4"/>
  <c r="BB190" i="4"/>
  <c r="BC190" i="4"/>
  <c r="BD190" i="4"/>
  <c r="BE190" i="4"/>
  <c r="BF190" i="4"/>
  <c r="BB191" i="4"/>
  <c r="BC191" i="4"/>
  <c r="BD191" i="4"/>
  <c r="BE191" i="4"/>
  <c r="BF191" i="4"/>
  <c r="BB192" i="4"/>
  <c r="BC192" i="4"/>
  <c r="BD192" i="4"/>
  <c r="BE192" i="4"/>
  <c r="BF192" i="4"/>
  <c r="BB193" i="4"/>
  <c r="BC193" i="4"/>
  <c r="BD193" i="4"/>
  <c r="BE193" i="4"/>
  <c r="BF193" i="4"/>
  <c r="BB194" i="4"/>
  <c r="BC194" i="4"/>
  <c r="BD194" i="4"/>
  <c r="BE194" i="4"/>
  <c r="BF194" i="4"/>
  <c r="BB195" i="4"/>
  <c r="BC195" i="4"/>
  <c r="BD195" i="4"/>
  <c r="BE195" i="4"/>
  <c r="BF195" i="4"/>
  <c r="BB196" i="4"/>
  <c r="BC196" i="4"/>
  <c r="BD196" i="4"/>
  <c r="BE196" i="4"/>
  <c r="BF196" i="4"/>
  <c r="BB197" i="4"/>
  <c r="BC197" i="4"/>
  <c r="BD197" i="4"/>
  <c r="BE197" i="4"/>
  <c r="BF197" i="4"/>
  <c r="BB198" i="4"/>
  <c r="BC198" i="4"/>
  <c r="BD198" i="4"/>
  <c r="BE198" i="4"/>
  <c r="BF198" i="4"/>
  <c r="BB199" i="4"/>
  <c r="BC199" i="4"/>
  <c r="BD199" i="4"/>
  <c r="BE199" i="4"/>
  <c r="BF199" i="4"/>
  <c r="BB200" i="4"/>
  <c r="BC200" i="4"/>
  <c r="BD200" i="4"/>
  <c r="BE200" i="4"/>
  <c r="BF200" i="4"/>
  <c r="BB201" i="4"/>
  <c r="BC201" i="4"/>
  <c r="BD201" i="4"/>
  <c r="BE201" i="4"/>
  <c r="BF201" i="4"/>
  <c r="BB202" i="4"/>
  <c r="BC202" i="4"/>
  <c r="BD202" i="4"/>
  <c r="BE202" i="4"/>
  <c r="BF202" i="4"/>
  <c r="BB203" i="4"/>
  <c r="BC203" i="4"/>
  <c r="BD203" i="4"/>
  <c r="BE203" i="4"/>
  <c r="BF203" i="4"/>
  <c r="BB204" i="4"/>
  <c r="BC204" i="4"/>
  <c r="BD204" i="4"/>
  <c r="BE204" i="4"/>
  <c r="BF204" i="4"/>
  <c r="BB205" i="4"/>
  <c r="BC205" i="4"/>
  <c r="BD205" i="4"/>
  <c r="BE205" i="4"/>
  <c r="BF205" i="4"/>
  <c r="BB206" i="4"/>
  <c r="BC206" i="4"/>
  <c r="BD206" i="4"/>
  <c r="BE206" i="4"/>
  <c r="BF206" i="4"/>
  <c r="BB207" i="4"/>
  <c r="BC207" i="4"/>
  <c r="BD207" i="4"/>
  <c r="BE207" i="4"/>
  <c r="BF207" i="4"/>
  <c r="BB208" i="4"/>
  <c r="BC208" i="4"/>
  <c r="BD208" i="4"/>
  <c r="BE208" i="4"/>
  <c r="BF208" i="4"/>
  <c r="BB209" i="4"/>
  <c r="BC209" i="4"/>
  <c r="BD209" i="4"/>
  <c r="BE209" i="4"/>
  <c r="BF209" i="4"/>
  <c r="BB210" i="4"/>
  <c r="BC210" i="4"/>
  <c r="BD210" i="4"/>
  <c r="BE210" i="4"/>
  <c r="BF210" i="4"/>
  <c r="BB211" i="4"/>
  <c r="BC211" i="4"/>
  <c r="BD211" i="4"/>
  <c r="BE211" i="4"/>
  <c r="BF211" i="4"/>
  <c r="BB212" i="4"/>
  <c r="BC212" i="4"/>
  <c r="BD212" i="4"/>
  <c r="BE212" i="4"/>
  <c r="BF212" i="4"/>
  <c r="BB213" i="4"/>
  <c r="BC213" i="4"/>
  <c r="BD213" i="4"/>
  <c r="BE213" i="4"/>
  <c r="BF213" i="4"/>
  <c r="BB214" i="4"/>
  <c r="BC214" i="4"/>
  <c r="BD214" i="4"/>
  <c r="BE214" i="4"/>
  <c r="BF214" i="4"/>
  <c r="BB215" i="4"/>
  <c r="BC215" i="4"/>
  <c r="BD215" i="4"/>
  <c r="BE215" i="4"/>
  <c r="BF215" i="4"/>
  <c r="BB216" i="4"/>
  <c r="BC216" i="4"/>
  <c r="BD216" i="4"/>
  <c r="BE216" i="4"/>
  <c r="BF216" i="4"/>
  <c r="BB217" i="4"/>
  <c r="BC217" i="4"/>
  <c r="BD217" i="4"/>
  <c r="BE217" i="4"/>
  <c r="BF217" i="4"/>
  <c r="BB218" i="4"/>
  <c r="BC218" i="4"/>
  <c r="BD218" i="4"/>
  <c r="BE218" i="4"/>
  <c r="BF218" i="4"/>
  <c r="BB219" i="4"/>
  <c r="BC219" i="4"/>
  <c r="BD219" i="4"/>
  <c r="BE219" i="4"/>
  <c r="BF219" i="4"/>
  <c r="BB220" i="4"/>
  <c r="BC220" i="4"/>
  <c r="BD220" i="4"/>
  <c r="BE220" i="4"/>
  <c r="BF220" i="4"/>
  <c r="BB221" i="4"/>
  <c r="BC221" i="4"/>
  <c r="BD221" i="4"/>
  <c r="BE221" i="4"/>
  <c r="BF221" i="4"/>
  <c r="BB222" i="4"/>
  <c r="BC222" i="4"/>
  <c r="BD222" i="4"/>
  <c r="BE222" i="4"/>
  <c r="BF222" i="4"/>
  <c r="BB223" i="4"/>
  <c r="BC223" i="4"/>
  <c r="BD223" i="4"/>
  <c r="BE223" i="4"/>
  <c r="BF223" i="4"/>
  <c r="BB224" i="4"/>
  <c r="BC224" i="4"/>
  <c r="BD224" i="4"/>
  <c r="BE224" i="4"/>
  <c r="BF224" i="4"/>
  <c r="BB225" i="4"/>
  <c r="BC225" i="4"/>
  <c r="BD225" i="4"/>
  <c r="BE225" i="4"/>
  <c r="BF225" i="4"/>
  <c r="BB226" i="4"/>
  <c r="BC226" i="4"/>
  <c r="BD226" i="4"/>
  <c r="BE226" i="4"/>
  <c r="BF226" i="4"/>
  <c r="BB227" i="4"/>
  <c r="BC227" i="4"/>
  <c r="BD227" i="4"/>
  <c r="BE227" i="4"/>
  <c r="BF227" i="4"/>
  <c r="BB228" i="4"/>
  <c r="BC228" i="4"/>
  <c r="BD228" i="4"/>
  <c r="BE228" i="4"/>
  <c r="BF228" i="4"/>
  <c r="BB229" i="4"/>
  <c r="BC229" i="4"/>
  <c r="BD229" i="4"/>
  <c r="BE229" i="4"/>
  <c r="BF229" i="4"/>
  <c r="BB230" i="4"/>
  <c r="BC230" i="4"/>
  <c r="BD230" i="4"/>
  <c r="BE230" i="4"/>
  <c r="BF230" i="4"/>
  <c r="BB231" i="4"/>
  <c r="BC231" i="4"/>
  <c r="BD231" i="4"/>
  <c r="BE231" i="4"/>
  <c r="BF231" i="4"/>
  <c r="BB232" i="4"/>
  <c r="BC232" i="4"/>
  <c r="BD232" i="4"/>
  <c r="BE232" i="4"/>
  <c r="BF232" i="4"/>
  <c r="BB233" i="4"/>
  <c r="BC233" i="4"/>
  <c r="BD233" i="4"/>
  <c r="BE233" i="4"/>
  <c r="BF233" i="4"/>
  <c r="BB234" i="4"/>
  <c r="BC234" i="4"/>
  <c r="BD234" i="4"/>
  <c r="BE234" i="4"/>
  <c r="BF234" i="4"/>
  <c r="BB235" i="4"/>
  <c r="BC235" i="4"/>
  <c r="BD235" i="4"/>
  <c r="BE235" i="4"/>
  <c r="BF235" i="4"/>
  <c r="BB236" i="4"/>
  <c r="BC236" i="4"/>
  <c r="BD236" i="4"/>
  <c r="BE236" i="4"/>
  <c r="BF236" i="4"/>
  <c r="BB237" i="4"/>
  <c r="BC237" i="4"/>
  <c r="BD237" i="4"/>
  <c r="BE237" i="4"/>
  <c r="BF237" i="4"/>
  <c r="BB238" i="4"/>
  <c r="BC238" i="4"/>
  <c r="BD238" i="4"/>
  <c r="BE238" i="4"/>
  <c r="BF238" i="4"/>
  <c r="BB239" i="4"/>
  <c r="BC239" i="4"/>
  <c r="BD239" i="4"/>
  <c r="BE239" i="4"/>
  <c r="BF239" i="4"/>
  <c r="BB240" i="4"/>
  <c r="BC240" i="4"/>
  <c r="BD240" i="4"/>
  <c r="BE240" i="4"/>
  <c r="BF240" i="4"/>
  <c r="BB241" i="4"/>
  <c r="BC241" i="4"/>
  <c r="BD241" i="4"/>
  <c r="BE241" i="4"/>
  <c r="BF241" i="4"/>
  <c r="BB242" i="4"/>
  <c r="BC242" i="4"/>
  <c r="BD242" i="4"/>
  <c r="BE242" i="4"/>
  <c r="BF242" i="4"/>
  <c r="BB243" i="4"/>
  <c r="BC243" i="4"/>
  <c r="BD243" i="4"/>
  <c r="BE243" i="4"/>
  <c r="BF243" i="4"/>
  <c r="BB244" i="4"/>
  <c r="BC244" i="4"/>
  <c r="BD244" i="4"/>
  <c r="BE244" i="4"/>
  <c r="BF244" i="4"/>
  <c r="BB245" i="4"/>
  <c r="BC245" i="4"/>
  <c r="BD245" i="4"/>
  <c r="BE245" i="4"/>
  <c r="BF245" i="4"/>
  <c r="BB246" i="4"/>
  <c r="BC246" i="4"/>
  <c r="BD246" i="4"/>
  <c r="BE246" i="4"/>
  <c r="BF246" i="4"/>
  <c r="BB247" i="4"/>
  <c r="BC247" i="4"/>
  <c r="BD247" i="4"/>
  <c r="BE247" i="4"/>
  <c r="BF247" i="4"/>
  <c r="BB248" i="4"/>
  <c r="BC248" i="4"/>
  <c r="BD248" i="4"/>
  <c r="BE248" i="4"/>
  <c r="BF248" i="4"/>
  <c r="BB249" i="4"/>
  <c r="BC249" i="4"/>
  <c r="BD249" i="4"/>
  <c r="BE249" i="4"/>
  <c r="BF249" i="4"/>
  <c r="BB250" i="4"/>
  <c r="BC250" i="4"/>
  <c r="BD250" i="4"/>
  <c r="BE250" i="4"/>
  <c r="BF250" i="4"/>
  <c r="BB251" i="4"/>
  <c r="BC251" i="4"/>
  <c r="BD251" i="4"/>
  <c r="BE251" i="4"/>
  <c r="BF251" i="4"/>
  <c r="BB252" i="4"/>
  <c r="BC252" i="4"/>
  <c r="BD252" i="4"/>
  <c r="BE252" i="4"/>
  <c r="BF252" i="4"/>
  <c r="BB253" i="4"/>
  <c r="BC253" i="4"/>
  <c r="BD253" i="4"/>
  <c r="BE253" i="4"/>
  <c r="BF253" i="4"/>
  <c r="BB254" i="4"/>
  <c r="BC254" i="4"/>
  <c r="BD254" i="4"/>
  <c r="BE254" i="4"/>
  <c r="BF254" i="4"/>
  <c r="BB255" i="4"/>
  <c r="BC255" i="4"/>
  <c r="BD255" i="4"/>
  <c r="BE255" i="4"/>
  <c r="BF255" i="4"/>
  <c r="BB256" i="4"/>
  <c r="BC256" i="4"/>
  <c r="BD256" i="4"/>
  <c r="BE256" i="4"/>
  <c r="BF256" i="4"/>
  <c r="BB257" i="4"/>
  <c r="BC257" i="4"/>
  <c r="BD257" i="4"/>
  <c r="BE257" i="4"/>
  <c r="BF257" i="4"/>
  <c r="BB258" i="4"/>
  <c r="BC258" i="4"/>
  <c r="BD258" i="4"/>
  <c r="BE258" i="4"/>
  <c r="BF258" i="4"/>
  <c r="BB259" i="4"/>
  <c r="BC259" i="4"/>
  <c r="BD259" i="4"/>
  <c r="BE259" i="4"/>
  <c r="BF259" i="4"/>
  <c r="BB260" i="4"/>
  <c r="BC260" i="4"/>
  <c r="BD260" i="4"/>
  <c r="BE260" i="4"/>
  <c r="BF260" i="4"/>
  <c r="BB261" i="4"/>
  <c r="BC261" i="4"/>
  <c r="BD261" i="4"/>
  <c r="BE261" i="4"/>
  <c r="BF261" i="4"/>
  <c r="BB262" i="4"/>
  <c r="BC262" i="4"/>
  <c r="BD262" i="4"/>
  <c r="BE262" i="4"/>
  <c r="BF262" i="4"/>
  <c r="BB263" i="4"/>
  <c r="BC263" i="4"/>
  <c r="BD263" i="4"/>
  <c r="BE263" i="4"/>
  <c r="BF263" i="4"/>
  <c r="BB264" i="4"/>
  <c r="BC264" i="4"/>
  <c r="BD264" i="4"/>
  <c r="BE264" i="4"/>
  <c r="BF264" i="4"/>
  <c r="BB265" i="4"/>
  <c r="BC265" i="4"/>
  <c r="BD265" i="4"/>
  <c r="BE265" i="4"/>
  <c r="BF265" i="4"/>
  <c r="BB266" i="4"/>
  <c r="BC266" i="4"/>
  <c r="BD266" i="4"/>
  <c r="BE266" i="4"/>
  <c r="BF266" i="4"/>
  <c r="BB267" i="4"/>
  <c r="BC267" i="4"/>
  <c r="BD267" i="4"/>
  <c r="BE267" i="4"/>
  <c r="BF267" i="4"/>
  <c r="BB268" i="4"/>
  <c r="BC268" i="4"/>
  <c r="BD268" i="4"/>
  <c r="BE268" i="4"/>
  <c r="BF268" i="4"/>
  <c r="BB269" i="4"/>
  <c r="BC269" i="4"/>
  <c r="BD269" i="4"/>
  <c r="BE269" i="4"/>
  <c r="BF269" i="4"/>
  <c r="BB270" i="4"/>
  <c r="BC270" i="4"/>
  <c r="BD270" i="4"/>
  <c r="BE270" i="4"/>
  <c r="BF270" i="4"/>
  <c r="BB271" i="4"/>
  <c r="BC271" i="4"/>
  <c r="BD271" i="4"/>
  <c r="BE271" i="4"/>
  <c r="BF271" i="4"/>
  <c r="BB272" i="4"/>
  <c r="BC272" i="4"/>
  <c r="BD272" i="4"/>
  <c r="BE272" i="4"/>
  <c r="BF272" i="4"/>
  <c r="BB273" i="4"/>
  <c r="BC273" i="4"/>
  <c r="BD273" i="4"/>
  <c r="BE273" i="4"/>
  <c r="BF273" i="4"/>
  <c r="BB274" i="4"/>
  <c r="BC274" i="4"/>
  <c r="BD274" i="4"/>
  <c r="BE274" i="4"/>
  <c r="BF274" i="4"/>
  <c r="BB275" i="4"/>
  <c r="BC275" i="4"/>
  <c r="BD275" i="4"/>
  <c r="BE275" i="4"/>
  <c r="BF275" i="4"/>
  <c r="BB276" i="4"/>
  <c r="BC276" i="4"/>
  <c r="BD276" i="4"/>
  <c r="BE276" i="4"/>
  <c r="BF276" i="4"/>
  <c r="BB277" i="4"/>
  <c r="BC277" i="4"/>
  <c r="BD277" i="4"/>
  <c r="BE277" i="4"/>
  <c r="BF277" i="4"/>
  <c r="BB278" i="4"/>
  <c r="BC278" i="4"/>
  <c r="BD278" i="4"/>
  <c r="BE278" i="4"/>
  <c r="BF278" i="4"/>
  <c r="BB279" i="4"/>
  <c r="BC279" i="4"/>
  <c r="BD279" i="4"/>
  <c r="BE279" i="4"/>
  <c r="BF279" i="4"/>
  <c r="BB280" i="4"/>
  <c r="BC280" i="4"/>
  <c r="BD280" i="4"/>
  <c r="BE280" i="4"/>
  <c r="BF280" i="4"/>
  <c r="BB281" i="4"/>
  <c r="BC281" i="4"/>
  <c r="BD281" i="4"/>
  <c r="BE281" i="4"/>
  <c r="BF281" i="4"/>
  <c r="BB282" i="4"/>
  <c r="BC282" i="4"/>
  <c r="BD282" i="4"/>
  <c r="BE282" i="4"/>
  <c r="BF282" i="4"/>
  <c r="BB283" i="4"/>
  <c r="BC283" i="4"/>
  <c r="BD283" i="4"/>
  <c r="BE283" i="4"/>
  <c r="BF283" i="4"/>
  <c r="BB284" i="4"/>
  <c r="BC284" i="4"/>
  <c r="BD284" i="4"/>
  <c r="BE284" i="4"/>
  <c r="BF284" i="4"/>
  <c r="BB285" i="4"/>
  <c r="BC285" i="4"/>
  <c r="BD285" i="4"/>
  <c r="BE285" i="4"/>
  <c r="BF285" i="4"/>
  <c r="BB286" i="4"/>
  <c r="BC286" i="4"/>
  <c r="BD286" i="4"/>
  <c r="BE286" i="4"/>
  <c r="BF286" i="4"/>
  <c r="BB287" i="4"/>
  <c r="BC287" i="4"/>
  <c r="BD287" i="4"/>
  <c r="BE287" i="4"/>
  <c r="BF287" i="4"/>
  <c r="BB288" i="4"/>
  <c r="BC288" i="4"/>
  <c r="BD288" i="4"/>
  <c r="BE288" i="4"/>
  <c r="BF288" i="4"/>
  <c r="BB289" i="4"/>
  <c r="BC289" i="4"/>
  <c r="BD289" i="4"/>
  <c r="BE289" i="4"/>
  <c r="BF289" i="4"/>
  <c r="BB290" i="4"/>
  <c r="BC290" i="4"/>
  <c r="BD290" i="4"/>
  <c r="BE290" i="4"/>
  <c r="BF290" i="4"/>
  <c r="BB291" i="4"/>
  <c r="BC291" i="4"/>
  <c r="BD291" i="4"/>
  <c r="BE291" i="4"/>
  <c r="BF291" i="4"/>
  <c r="BB292" i="4"/>
  <c r="BC292" i="4"/>
  <c r="BD292" i="4"/>
  <c r="BE292" i="4"/>
  <c r="BF292" i="4"/>
  <c r="BB293" i="4"/>
  <c r="BC293" i="4"/>
  <c r="BD293" i="4"/>
  <c r="BE293" i="4"/>
  <c r="BF293" i="4"/>
  <c r="BB294" i="4"/>
  <c r="BC294" i="4"/>
  <c r="BD294" i="4"/>
  <c r="BE294" i="4"/>
  <c r="BF294" i="4"/>
  <c r="BB295" i="4"/>
  <c r="BC295" i="4"/>
  <c r="BD295" i="4"/>
  <c r="BE295" i="4"/>
  <c r="BF295" i="4"/>
  <c r="BB296" i="4"/>
  <c r="BC296" i="4"/>
  <c r="BD296" i="4"/>
  <c r="BE296" i="4"/>
  <c r="BF296" i="4"/>
  <c r="BB297" i="4"/>
  <c r="BC297" i="4"/>
  <c r="BD297" i="4"/>
  <c r="BE297" i="4"/>
  <c r="BF297" i="4"/>
  <c r="BB298" i="4"/>
  <c r="BC298" i="4"/>
  <c r="BD298" i="4"/>
  <c r="BE298" i="4"/>
  <c r="BF298" i="4"/>
  <c r="BB299" i="4"/>
  <c r="BC299" i="4"/>
  <c r="BD299" i="4"/>
  <c r="BE299" i="4"/>
  <c r="BF299" i="4"/>
  <c r="BB300" i="4"/>
  <c r="BC300" i="4"/>
  <c r="BD300" i="4"/>
  <c r="BE300" i="4"/>
  <c r="BF300" i="4"/>
  <c r="BB301" i="4"/>
  <c r="BC301" i="4"/>
  <c r="BD301" i="4"/>
  <c r="BE301" i="4"/>
  <c r="BF301" i="4"/>
  <c r="BB302" i="4"/>
  <c r="BC302" i="4"/>
  <c r="BD302" i="4"/>
  <c r="BE302" i="4"/>
  <c r="BF302" i="4"/>
  <c r="BB303" i="4"/>
  <c r="BC303" i="4"/>
  <c r="BD303" i="4"/>
  <c r="BE303" i="4"/>
  <c r="BF303" i="4"/>
  <c r="BB304" i="4"/>
  <c r="BC304" i="4"/>
  <c r="BD304" i="4"/>
  <c r="BE304" i="4"/>
  <c r="BF304" i="4"/>
  <c r="BB305" i="4"/>
  <c r="BC305" i="4"/>
  <c r="BD305" i="4"/>
  <c r="BE305" i="4"/>
  <c r="BF305" i="4"/>
  <c r="BB306" i="4"/>
  <c r="BC306" i="4"/>
  <c r="BD306" i="4"/>
  <c r="BE306" i="4"/>
  <c r="BF306" i="4"/>
  <c r="BB307" i="4"/>
  <c r="BC307" i="4"/>
  <c r="BD307" i="4"/>
  <c r="BE307" i="4"/>
  <c r="BF307" i="4"/>
  <c r="BB308" i="4"/>
  <c r="BC308" i="4"/>
  <c r="BD308" i="4"/>
  <c r="BE308" i="4"/>
  <c r="BF308" i="4"/>
  <c r="BB309" i="4"/>
  <c r="BC309" i="4"/>
  <c r="BD309" i="4"/>
  <c r="BE309" i="4"/>
  <c r="BF309" i="4"/>
  <c r="BB310" i="4"/>
  <c r="BC310" i="4"/>
  <c r="BD310" i="4"/>
  <c r="BE310" i="4"/>
  <c r="BF310" i="4"/>
  <c r="BB311" i="4"/>
  <c r="BC311" i="4"/>
  <c r="BD311" i="4"/>
  <c r="BE311" i="4"/>
  <c r="BF311" i="4"/>
  <c r="BB312" i="4"/>
  <c r="BC312" i="4"/>
  <c r="BD312" i="4"/>
  <c r="BE312" i="4"/>
  <c r="BF312" i="4"/>
  <c r="BB313" i="4"/>
  <c r="BC313" i="4"/>
  <c r="BD313" i="4"/>
  <c r="BE313" i="4"/>
  <c r="BF313" i="4"/>
  <c r="BB314" i="4"/>
  <c r="BC314" i="4"/>
  <c r="BD314" i="4"/>
  <c r="BE314" i="4"/>
  <c r="BF314" i="4"/>
  <c r="BB315" i="4"/>
  <c r="BC315" i="4"/>
  <c r="BD315" i="4"/>
  <c r="BE315" i="4"/>
  <c r="BF315" i="4"/>
  <c r="BB316" i="4"/>
  <c r="BC316" i="4"/>
  <c r="BD316" i="4"/>
  <c r="BE316" i="4"/>
  <c r="BF316" i="4"/>
  <c r="BB317" i="4"/>
  <c r="BC317" i="4"/>
  <c r="BD317" i="4"/>
  <c r="BE317" i="4"/>
  <c r="BF317" i="4"/>
  <c r="BB318" i="4"/>
  <c r="BC318" i="4"/>
  <c r="BD318" i="4"/>
  <c r="BE318" i="4"/>
  <c r="BF318" i="4"/>
  <c r="BB319" i="4"/>
  <c r="BC319" i="4"/>
  <c r="BD319" i="4"/>
  <c r="BE319" i="4"/>
  <c r="BF319" i="4"/>
  <c r="BB320" i="4"/>
  <c r="BC320" i="4"/>
  <c r="BD320" i="4"/>
  <c r="BE320" i="4"/>
  <c r="BF320" i="4"/>
  <c r="BB321" i="4"/>
  <c r="BC321" i="4"/>
  <c r="BD321" i="4"/>
  <c r="BE321" i="4"/>
  <c r="BF321" i="4"/>
  <c r="BB322" i="4"/>
  <c r="BC322" i="4"/>
  <c r="BD322" i="4"/>
  <c r="BE322" i="4"/>
  <c r="BF322" i="4"/>
  <c r="BB323" i="4"/>
  <c r="BC323" i="4"/>
  <c r="BD323" i="4"/>
  <c r="BE323" i="4"/>
  <c r="BF323" i="4"/>
  <c r="BB324" i="4"/>
  <c r="BC324" i="4"/>
  <c r="BD324" i="4"/>
  <c r="BE324" i="4"/>
  <c r="BF324" i="4"/>
  <c r="BB325" i="4"/>
  <c r="BC325" i="4"/>
  <c r="BD325" i="4"/>
  <c r="BE325" i="4"/>
  <c r="BF325" i="4"/>
  <c r="BB326" i="4"/>
  <c r="BC326" i="4"/>
  <c r="BD326" i="4"/>
  <c r="BE326" i="4"/>
  <c r="BF326" i="4"/>
  <c r="BB327" i="4"/>
  <c r="BC327" i="4"/>
  <c r="BD327" i="4"/>
  <c r="BE327" i="4"/>
  <c r="BF327" i="4"/>
  <c r="BB328" i="4"/>
  <c r="BC328" i="4"/>
  <c r="BD328" i="4"/>
  <c r="BE328" i="4"/>
  <c r="BF328" i="4"/>
  <c r="BB329" i="4"/>
  <c r="BC329" i="4"/>
  <c r="BD329" i="4"/>
  <c r="BE329" i="4"/>
  <c r="BF329" i="4"/>
  <c r="BB330" i="4"/>
  <c r="BC330" i="4"/>
  <c r="BD330" i="4"/>
  <c r="BE330" i="4"/>
  <c r="BF330" i="4"/>
  <c r="BB331" i="4"/>
  <c r="BC331" i="4"/>
  <c r="BD331" i="4"/>
  <c r="BE331" i="4"/>
  <c r="BF331" i="4"/>
  <c r="BB332" i="4"/>
  <c r="BC332" i="4"/>
  <c r="BD332" i="4"/>
  <c r="BE332" i="4"/>
  <c r="BF332" i="4"/>
  <c r="BB333" i="4"/>
  <c r="BC333" i="4"/>
  <c r="BD333" i="4"/>
  <c r="BE333" i="4"/>
  <c r="BF333" i="4"/>
  <c r="BB334" i="4"/>
  <c r="BC334" i="4"/>
  <c r="BD334" i="4"/>
  <c r="BE334" i="4"/>
  <c r="BF334" i="4"/>
  <c r="BB335" i="4"/>
  <c r="BC335" i="4"/>
  <c r="BD335" i="4"/>
  <c r="BE335" i="4"/>
  <c r="BF335" i="4"/>
  <c r="BB336" i="4"/>
  <c r="BC336" i="4"/>
  <c r="BD336" i="4"/>
  <c r="BE336" i="4"/>
  <c r="BF336" i="4"/>
  <c r="BB337" i="4"/>
  <c r="BC337" i="4"/>
  <c r="BD337" i="4"/>
  <c r="BE337" i="4"/>
  <c r="BF337" i="4"/>
  <c r="BB338" i="4"/>
  <c r="BC338" i="4"/>
  <c r="BD338" i="4"/>
  <c r="BE338" i="4"/>
  <c r="BF338" i="4"/>
  <c r="BB339" i="4"/>
  <c r="BC339" i="4"/>
  <c r="BD339" i="4"/>
  <c r="BE339" i="4"/>
  <c r="BF339" i="4"/>
  <c r="BB340" i="4"/>
  <c r="BC340" i="4"/>
  <c r="BD340" i="4"/>
  <c r="BE340" i="4"/>
  <c r="BF340" i="4"/>
  <c r="BB341" i="4"/>
  <c r="BC341" i="4"/>
  <c r="BD341" i="4"/>
  <c r="BE341" i="4"/>
  <c r="BF341" i="4"/>
  <c r="BB342" i="4"/>
  <c r="BC342" i="4"/>
  <c r="BD342" i="4"/>
  <c r="BE342" i="4"/>
  <c r="BF342" i="4"/>
  <c r="BB343" i="4"/>
  <c r="BC343" i="4"/>
  <c r="BD343" i="4"/>
  <c r="BE343" i="4"/>
  <c r="BF343" i="4"/>
  <c r="BB344" i="4"/>
  <c r="BC344" i="4"/>
  <c r="BD344" i="4"/>
  <c r="BE344" i="4"/>
  <c r="BF344" i="4"/>
  <c r="BB345" i="4"/>
  <c r="BC345" i="4"/>
  <c r="BD345" i="4"/>
  <c r="BE345" i="4"/>
  <c r="BF345" i="4"/>
  <c r="BB346" i="4"/>
  <c r="BC346" i="4"/>
  <c r="BD346" i="4"/>
  <c r="BE346" i="4"/>
  <c r="BF346" i="4"/>
  <c r="BB347" i="4"/>
  <c r="BC347" i="4"/>
  <c r="BD347" i="4"/>
  <c r="BE347" i="4"/>
  <c r="BF347" i="4"/>
  <c r="BB348" i="4"/>
  <c r="BC348" i="4"/>
  <c r="BD348" i="4"/>
  <c r="BE348" i="4"/>
  <c r="BF348" i="4"/>
  <c r="BB349" i="4"/>
  <c r="BC349" i="4"/>
  <c r="BD349" i="4"/>
  <c r="BE349" i="4"/>
  <c r="BF349" i="4"/>
  <c r="BB350" i="4"/>
  <c r="BC350" i="4"/>
  <c r="BD350" i="4"/>
  <c r="BE350" i="4"/>
  <c r="BF350" i="4"/>
  <c r="BB351" i="4"/>
  <c r="BC351" i="4"/>
  <c r="BD351" i="4"/>
  <c r="BE351" i="4"/>
  <c r="BF351" i="4"/>
  <c r="BB352" i="4"/>
  <c r="BC352" i="4"/>
  <c r="BD352" i="4"/>
  <c r="BE352" i="4"/>
  <c r="BF352" i="4"/>
  <c r="BB353" i="4"/>
  <c r="BC353" i="4"/>
  <c r="BD353" i="4"/>
  <c r="BE353" i="4"/>
  <c r="BF353" i="4"/>
  <c r="BB354" i="4"/>
  <c r="BC354" i="4"/>
  <c r="BD354" i="4"/>
  <c r="BE354" i="4"/>
  <c r="BF354" i="4"/>
  <c r="BB355" i="4"/>
  <c r="BC355" i="4"/>
  <c r="BD355" i="4"/>
  <c r="BE355" i="4"/>
  <c r="BF355" i="4"/>
  <c r="BB356" i="4"/>
  <c r="BC356" i="4"/>
  <c r="BD356" i="4"/>
  <c r="BE356" i="4"/>
  <c r="BF356" i="4"/>
  <c r="BB357" i="4"/>
  <c r="BC357" i="4"/>
  <c r="BD357" i="4"/>
  <c r="BE357" i="4"/>
  <c r="BF357" i="4"/>
  <c r="BB358" i="4"/>
  <c r="BC358" i="4"/>
  <c r="BD358" i="4"/>
  <c r="BE358" i="4"/>
  <c r="BF358" i="4"/>
  <c r="BB359" i="4"/>
  <c r="BC359" i="4"/>
  <c r="BD359" i="4"/>
  <c r="BE359" i="4"/>
  <c r="BF359" i="4"/>
  <c r="BB360" i="4"/>
  <c r="BC360" i="4"/>
  <c r="BD360" i="4"/>
  <c r="BE360" i="4"/>
  <c r="BF360" i="4"/>
  <c r="BB361" i="4"/>
  <c r="BC361" i="4"/>
  <c r="BD361" i="4"/>
  <c r="BE361" i="4"/>
  <c r="BF361" i="4"/>
  <c r="BB362" i="4"/>
  <c r="BC362" i="4"/>
  <c r="BD362" i="4"/>
  <c r="BE362" i="4"/>
  <c r="BF362" i="4"/>
  <c r="BB363" i="4"/>
  <c r="BC363" i="4"/>
  <c r="BD363" i="4"/>
  <c r="BE363" i="4"/>
  <c r="BF363" i="4"/>
  <c r="BB364" i="4"/>
  <c r="BC364" i="4"/>
  <c r="BD364" i="4"/>
  <c r="BE364" i="4"/>
  <c r="BF364" i="4"/>
  <c r="BB365" i="4"/>
  <c r="BC365" i="4"/>
  <c r="BD365" i="4"/>
  <c r="BE365" i="4"/>
  <c r="BF365" i="4"/>
  <c r="BB366" i="4"/>
  <c r="BC366" i="4"/>
  <c r="BD366" i="4"/>
  <c r="BE366" i="4"/>
  <c r="BF366" i="4"/>
  <c r="BB367" i="4"/>
  <c r="BC367" i="4"/>
  <c r="BD367" i="4"/>
  <c r="BE367" i="4"/>
  <c r="BF367" i="4"/>
  <c r="BB368" i="4"/>
  <c r="BC368" i="4"/>
  <c r="BD368" i="4"/>
  <c r="BE368" i="4"/>
  <c r="BF368" i="4"/>
  <c r="BB369" i="4"/>
  <c r="BC369" i="4"/>
  <c r="BD369" i="4"/>
  <c r="BE369" i="4"/>
  <c r="BF369" i="4"/>
  <c r="BB370" i="4"/>
  <c r="BC370" i="4"/>
  <c r="BD370" i="4"/>
  <c r="BE370" i="4"/>
  <c r="BF370" i="4"/>
  <c r="BB371" i="4"/>
  <c r="BC371" i="4"/>
  <c r="BD371" i="4"/>
  <c r="BE371" i="4"/>
  <c r="BF371" i="4"/>
  <c r="BB372" i="4"/>
  <c r="BC372" i="4"/>
  <c r="BD372" i="4"/>
  <c r="BE372" i="4"/>
  <c r="BF372" i="4"/>
  <c r="BB373" i="4"/>
  <c r="BC373" i="4"/>
  <c r="BD373" i="4"/>
  <c r="BE373" i="4"/>
  <c r="BF373" i="4"/>
  <c r="BB374" i="4"/>
  <c r="BC374" i="4"/>
  <c r="BD374" i="4"/>
  <c r="BE374" i="4"/>
  <c r="BF374" i="4"/>
  <c r="BB375" i="4"/>
  <c r="BC375" i="4"/>
  <c r="BD375" i="4"/>
  <c r="BE375" i="4"/>
  <c r="BF375" i="4"/>
  <c r="BB376" i="4"/>
  <c r="BC376" i="4"/>
  <c r="BD376" i="4"/>
  <c r="BE376" i="4"/>
  <c r="BF376" i="4"/>
  <c r="BB377" i="4"/>
  <c r="BC377" i="4"/>
  <c r="BD377" i="4"/>
  <c r="BE377" i="4"/>
  <c r="BF377" i="4"/>
  <c r="BB378" i="4"/>
  <c r="BC378" i="4"/>
  <c r="BD378" i="4"/>
  <c r="BE378" i="4"/>
  <c r="BF378" i="4"/>
  <c r="BB379" i="4"/>
  <c r="BC379" i="4"/>
  <c r="BD379" i="4"/>
  <c r="BE379" i="4"/>
  <c r="BF379" i="4"/>
  <c r="BB380" i="4"/>
  <c r="BC380" i="4"/>
  <c r="BD380" i="4"/>
  <c r="BE380" i="4"/>
  <c r="BF380" i="4"/>
  <c r="BB381" i="4"/>
  <c r="BC381" i="4"/>
  <c r="BD381" i="4"/>
  <c r="BE381" i="4"/>
  <c r="BF381" i="4"/>
  <c r="BB382" i="4"/>
  <c r="BC382" i="4"/>
  <c r="BD382" i="4"/>
  <c r="BE382" i="4"/>
  <c r="BF382" i="4"/>
  <c r="BB383" i="4"/>
  <c r="BC383" i="4"/>
  <c r="BD383" i="4"/>
  <c r="BE383" i="4"/>
  <c r="BF383" i="4"/>
  <c r="BB384" i="4"/>
  <c r="BC384" i="4"/>
  <c r="BD384" i="4"/>
  <c r="BE384" i="4"/>
  <c r="BF384" i="4"/>
  <c r="BB385" i="4"/>
  <c r="BC385" i="4"/>
  <c r="BD385" i="4"/>
  <c r="BE385" i="4"/>
  <c r="BF385" i="4"/>
  <c r="BB386" i="4"/>
  <c r="BC386" i="4"/>
  <c r="BD386" i="4"/>
  <c r="BE386" i="4"/>
  <c r="BF386" i="4"/>
  <c r="BB387" i="4"/>
  <c r="BC387" i="4"/>
  <c r="BD387" i="4"/>
  <c r="BE387" i="4"/>
  <c r="BF387" i="4"/>
  <c r="BB388" i="4"/>
  <c r="BC388" i="4"/>
  <c r="BD388" i="4"/>
  <c r="BE388" i="4"/>
  <c r="BF388" i="4"/>
  <c r="BB389" i="4"/>
  <c r="BC389" i="4"/>
  <c r="BD389" i="4"/>
  <c r="BE389" i="4"/>
  <c r="BF389" i="4"/>
  <c r="BB390" i="4"/>
  <c r="BC390" i="4"/>
  <c r="BD390" i="4"/>
  <c r="BE390" i="4"/>
  <c r="BF390" i="4"/>
  <c r="BB391" i="4"/>
  <c r="BC391" i="4"/>
  <c r="BD391" i="4"/>
  <c r="BE391" i="4"/>
  <c r="BF391" i="4"/>
  <c r="BB392" i="4"/>
  <c r="BC392" i="4"/>
  <c r="BD392" i="4"/>
  <c r="BE392" i="4"/>
  <c r="BF392" i="4"/>
  <c r="BB393" i="4"/>
  <c r="BC393" i="4"/>
  <c r="BD393" i="4"/>
  <c r="BE393" i="4"/>
  <c r="BF393" i="4"/>
  <c r="BB394" i="4"/>
  <c r="BC394" i="4"/>
  <c r="BD394" i="4"/>
  <c r="BE394" i="4"/>
  <c r="BF394" i="4"/>
  <c r="BB395" i="4"/>
  <c r="BC395" i="4"/>
  <c r="BD395" i="4"/>
  <c r="BE395" i="4"/>
  <c r="BF395" i="4"/>
  <c r="BB396" i="4"/>
  <c r="BC396" i="4"/>
  <c r="BD396" i="4"/>
  <c r="BE396" i="4"/>
  <c r="BF396" i="4"/>
  <c r="BB397" i="4"/>
  <c r="BC397" i="4"/>
  <c r="BD397" i="4"/>
  <c r="BE397" i="4"/>
  <c r="BF397" i="4"/>
  <c r="BB398" i="4"/>
  <c r="BC398" i="4"/>
  <c r="BD398" i="4"/>
  <c r="BE398" i="4"/>
  <c r="BF398" i="4"/>
  <c r="BB399" i="4"/>
  <c r="BC399" i="4"/>
  <c r="BD399" i="4"/>
  <c r="BE399" i="4"/>
  <c r="BF399" i="4"/>
  <c r="BB400" i="4"/>
  <c r="BC400" i="4"/>
  <c r="BD400" i="4"/>
  <c r="BE400" i="4"/>
  <c r="BF400" i="4"/>
  <c r="BB401" i="4"/>
  <c r="BC401" i="4"/>
  <c r="BD401" i="4"/>
  <c r="BE401" i="4"/>
  <c r="BF401" i="4"/>
  <c r="BB402" i="4"/>
  <c r="BC402" i="4"/>
  <c r="BD402" i="4"/>
  <c r="BE402" i="4"/>
  <c r="BF402" i="4"/>
  <c r="BB403" i="4"/>
  <c r="BC403" i="4"/>
  <c r="BD403" i="4"/>
  <c r="BE403" i="4"/>
  <c r="BF403" i="4"/>
  <c r="BB404" i="4"/>
  <c r="BC404" i="4"/>
  <c r="BD404" i="4"/>
  <c r="BE404" i="4"/>
  <c r="BF404" i="4"/>
  <c r="BB405" i="4"/>
  <c r="BC405" i="4"/>
  <c r="BD405" i="4"/>
  <c r="BE405" i="4"/>
  <c r="BF405" i="4"/>
  <c r="BB406" i="4"/>
  <c r="BC406" i="4"/>
  <c r="BD406" i="4"/>
  <c r="BE406" i="4"/>
  <c r="BF406" i="4"/>
  <c r="BB7" i="4"/>
  <c r="BC7" i="4"/>
  <c r="BD7" i="4"/>
  <c r="BE7" i="4"/>
  <c r="BF7" i="4"/>
  <c r="BB8" i="4"/>
  <c r="BC8" i="4"/>
  <c r="BD8" i="4"/>
  <c r="BE8" i="4"/>
  <c r="BF8" i="4"/>
  <c r="BB9" i="4"/>
  <c r="BC9" i="4"/>
  <c r="BD9" i="4"/>
  <c r="BE9" i="4"/>
  <c r="BF9" i="4"/>
  <c r="BB10" i="4"/>
  <c r="BC10" i="4"/>
  <c r="BD10" i="4"/>
  <c r="BE10" i="4"/>
  <c r="BF10" i="4"/>
  <c r="BB11" i="4"/>
  <c r="BC11" i="4"/>
  <c r="BD11" i="4"/>
  <c r="BE11" i="4"/>
  <c r="BF11" i="4"/>
  <c r="BB12" i="4"/>
  <c r="BC12" i="4"/>
  <c r="BD12" i="4"/>
  <c r="BE12" i="4"/>
  <c r="BF12" i="4"/>
  <c r="BB13" i="4"/>
  <c r="BC13" i="4"/>
  <c r="BD13" i="4"/>
  <c r="BE13" i="4"/>
  <c r="BF13" i="4"/>
  <c r="BB14" i="4"/>
  <c r="BC14" i="4"/>
  <c r="BD14" i="4"/>
  <c r="BE14" i="4"/>
  <c r="BF14" i="4"/>
  <c r="BB15" i="4"/>
  <c r="BC15" i="4"/>
  <c r="BD15" i="4"/>
  <c r="BE15" i="4"/>
  <c r="BF15" i="4"/>
  <c r="BB16" i="4"/>
  <c r="BC16" i="4"/>
  <c r="BD16" i="4"/>
  <c r="BE16" i="4"/>
  <c r="BF16" i="4"/>
  <c r="BB17" i="4"/>
  <c r="BC17" i="4"/>
  <c r="BD17" i="4"/>
  <c r="BE17" i="4"/>
  <c r="BF17" i="4"/>
  <c r="BB18" i="4"/>
  <c r="BC18" i="4"/>
  <c r="BD18" i="4"/>
  <c r="BE18" i="4"/>
  <c r="BF18" i="4"/>
  <c r="BB19" i="4"/>
  <c r="BC19" i="4"/>
  <c r="BD19" i="4"/>
  <c r="BE19" i="4"/>
  <c r="BF19" i="4"/>
  <c r="BB20" i="4"/>
  <c r="BC20" i="4"/>
  <c r="BD20" i="4"/>
  <c r="BE20" i="4"/>
  <c r="BF20" i="4"/>
  <c r="BB21" i="4"/>
  <c r="BC21" i="4"/>
  <c r="BD21" i="4"/>
  <c r="BE21" i="4"/>
  <c r="BF21" i="4"/>
  <c r="BB22" i="4"/>
  <c r="BC22" i="4"/>
  <c r="BD22" i="4"/>
  <c r="BE22" i="4"/>
  <c r="BF22" i="4"/>
  <c r="BE6" i="4"/>
  <c r="BD6" i="4"/>
  <c r="BC6" i="4"/>
  <c r="BB6" i="4"/>
  <c r="AY6" i="4"/>
  <c r="AY7" i="4"/>
  <c r="AY8" i="4"/>
  <c r="AY9" i="4"/>
  <c r="AY10" i="4"/>
  <c r="AY11" i="4"/>
  <c r="AY12" i="4"/>
  <c r="AY13" i="4"/>
  <c r="AY14" i="4"/>
  <c r="AY15" i="4"/>
  <c r="AY16" i="4"/>
  <c r="AY17" i="4"/>
  <c r="AY18" i="4"/>
  <c r="AY19" i="4"/>
  <c r="AY20" i="4"/>
  <c r="AY21" i="4"/>
  <c r="AY22" i="4"/>
  <c r="AY23" i="4"/>
  <c r="AY24" i="4"/>
  <c r="AY25" i="4"/>
  <c r="AY26" i="4"/>
  <c r="AY27" i="4"/>
  <c r="AY28" i="4"/>
  <c r="AY29" i="4"/>
  <c r="AY30" i="4"/>
  <c r="AY31" i="4"/>
  <c r="AY32" i="4"/>
  <c r="AY33" i="4"/>
  <c r="AY34" i="4"/>
  <c r="AY35" i="4"/>
  <c r="AY36" i="4"/>
  <c r="AY37" i="4"/>
  <c r="AY38" i="4"/>
  <c r="AY39" i="4"/>
  <c r="AY40" i="4"/>
  <c r="AY41" i="4"/>
  <c r="AY42" i="4"/>
  <c r="AY43" i="4"/>
  <c r="AY44" i="4"/>
  <c r="AY45" i="4"/>
  <c r="AY46" i="4"/>
  <c r="AY47" i="4"/>
  <c r="AY48" i="4"/>
  <c r="AY49" i="4"/>
  <c r="AY50" i="4"/>
  <c r="AY51" i="4"/>
  <c r="AY52" i="4"/>
  <c r="AY53" i="4"/>
  <c r="AY54" i="4"/>
  <c r="AY55" i="4"/>
  <c r="AY56" i="4"/>
  <c r="AY57" i="4"/>
  <c r="AY58" i="4"/>
  <c r="AY59" i="4"/>
  <c r="AY60" i="4"/>
  <c r="AY61" i="4"/>
  <c r="AY62" i="4"/>
  <c r="AY63" i="4"/>
  <c r="AY64" i="4"/>
  <c r="AY65" i="4"/>
  <c r="AY66" i="4"/>
  <c r="AY67" i="4"/>
  <c r="AY68" i="4"/>
  <c r="AY69" i="4"/>
  <c r="AY70" i="4"/>
  <c r="AY71" i="4"/>
  <c r="AY72" i="4"/>
  <c r="AY73" i="4"/>
  <c r="AY74" i="4"/>
  <c r="AY75" i="4"/>
  <c r="AY76" i="4"/>
  <c r="AY77" i="4"/>
  <c r="AY78" i="4"/>
  <c r="AY79" i="4"/>
  <c r="AY80" i="4"/>
  <c r="AY81" i="4"/>
  <c r="AY82" i="4"/>
  <c r="AY83" i="4"/>
  <c r="AY84" i="4"/>
  <c r="AY85" i="4"/>
  <c r="AY86" i="4"/>
  <c r="AY87" i="4"/>
  <c r="AY88" i="4"/>
  <c r="AY89" i="4"/>
  <c r="AY90" i="4"/>
  <c r="AY91" i="4"/>
  <c r="AY92" i="4"/>
  <c r="AY93" i="4"/>
  <c r="AY94" i="4"/>
  <c r="AY95" i="4"/>
  <c r="AY96" i="4"/>
  <c r="AY97" i="4"/>
  <c r="AY98" i="4"/>
  <c r="AY99" i="4"/>
  <c r="AY100" i="4"/>
  <c r="AY101" i="4"/>
  <c r="AY102" i="4"/>
  <c r="AY103" i="4"/>
  <c r="AY104" i="4"/>
  <c r="AY105" i="4"/>
  <c r="AY106" i="4"/>
  <c r="AY107" i="4"/>
  <c r="AY108" i="4"/>
  <c r="AY109" i="4"/>
  <c r="AY110" i="4"/>
  <c r="AY111" i="4"/>
  <c r="AY112" i="4"/>
  <c r="AY113" i="4"/>
  <c r="AY114" i="4"/>
  <c r="AY115" i="4"/>
  <c r="AY116" i="4"/>
  <c r="AY117" i="4"/>
  <c r="AY118" i="4"/>
  <c r="AY119" i="4"/>
  <c r="AY120" i="4"/>
  <c r="AY121" i="4"/>
  <c r="AY122" i="4"/>
  <c r="AY123" i="4"/>
  <c r="AY124" i="4"/>
  <c r="AY125" i="4"/>
  <c r="AY126" i="4"/>
  <c r="AY127" i="4"/>
  <c r="AY128" i="4"/>
  <c r="AY129" i="4"/>
  <c r="AY130" i="4"/>
  <c r="AY131" i="4"/>
  <c r="AY132" i="4"/>
  <c r="AY133" i="4"/>
  <c r="AY134" i="4"/>
  <c r="AY135" i="4"/>
  <c r="AY136" i="4"/>
  <c r="AY137" i="4"/>
  <c r="AY138" i="4"/>
  <c r="AY139" i="4"/>
  <c r="AY140" i="4"/>
  <c r="AY141" i="4"/>
  <c r="AY142" i="4"/>
  <c r="AY143" i="4"/>
  <c r="AY144" i="4"/>
  <c r="AY145" i="4"/>
  <c r="AY146" i="4"/>
  <c r="AY147" i="4"/>
  <c r="AY148" i="4"/>
  <c r="AY149" i="4"/>
  <c r="AY150" i="4"/>
  <c r="AY151" i="4"/>
  <c r="AY152" i="4"/>
  <c r="AY153" i="4"/>
  <c r="AY154" i="4"/>
  <c r="AY155" i="4"/>
  <c r="AY156" i="4"/>
  <c r="AY157" i="4"/>
  <c r="AY158" i="4"/>
  <c r="AY159" i="4"/>
  <c r="AY160" i="4"/>
  <c r="AY161" i="4"/>
  <c r="AY162" i="4"/>
  <c r="AY163" i="4"/>
  <c r="AY164" i="4"/>
  <c r="AY165" i="4"/>
  <c r="AY166" i="4"/>
  <c r="AY167" i="4"/>
  <c r="AY168" i="4"/>
  <c r="AY169" i="4"/>
  <c r="AY170" i="4"/>
  <c r="AY171" i="4"/>
  <c r="AY172" i="4"/>
  <c r="AY173" i="4"/>
  <c r="AY174" i="4"/>
  <c r="AY175" i="4"/>
  <c r="AY176" i="4"/>
  <c r="AY177" i="4"/>
  <c r="AY178" i="4"/>
  <c r="AY179" i="4"/>
  <c r="AY180" i="4"/>
  <c r="AY181" i="4"/>
  <c r="AY182" i="4"/>
  <c r="AY183" i="4"/>
  <c r="AY184" i="4"/>
  <c r="AY185" i="4"/>
  <c r="AY186" i="4"/>
  <c r="AY187" i="4"/>
  <c r="AY188" i="4"/>
  <c r="AY189" i="4"/>
  <c r="AY190" i="4"/>
  <c r="AY191" i="4"/>
  <c r="AY192" i="4"/>
  <c r="AY193" i="4"/>
  <c r="AY194" i="4"/>
  <c r="AY195" i="4"/>
  <c r="AY196" i="4"/>
  <c r="AY197" i="4"/>
  <c r="AY198" i="4"/>
  <c r="AY199" i="4"/>
  <c r="AY200" i="4"/>
  <c r="AY201" i="4"/>
  <c r="AY202" i="4"/>
  <c r="AY203" i="4"/>
  <c r="AY204" i="4"/>
  <c r="AY205" i="4"/>
  <c r="AY206" i="4"/>
  <c r="AY207" i="4"/>
  <c r="AY208" i="4"/>
  <c r="AY209" i="4"/>
  <c r="AY210" i="4"/>
  <c r="AY211" i="4"/>
  <c r="AY212" i="4"/>
  <c r="AY213" i="4"/>
  <c r="AY214" i="4"/>
  <c r="AY215" i="4"/>
  <c r="AY216" i="4"/>
  <c r="AY217" i="4"/>
  <c r="AY218" i="4"/>
  <c r="AY219" i="4"/>
  <c r="AY220" i="4"/>
  <c r="AY221" i="4"/>
  <c r="AY222" i="4"/>
  <c r="AY223" i="4"/>
  <c r="AY224" i="4"/>
  <c r="AY225" i="4"/>
  <c r="AY226" i="4"/>
  <c r="AY227" i="4"/>
  <c r="AY228" i="4"/>
  <c r="AY229" i="4"/>
  <c r="AY230" i="4"/>
  <c r="AY231" i="4"/>
  <c r="AY232" i="4"/>
  <c r="AY233" i="4"/>
  <c r="AY234" i="4"/>
  <c r="AY235" i="4"/>
  <c r="AY236" i="4"/>
  <c r="AY237" i="4"/>
  <c r="AY238" i="4"/>
  <c r="AY239" i="4"/>
  <c r="AY240" i="4"/>
  <c r="AY241" i="4"/>
  <c r="AY242" i="4"/>
  <c r="AY243" i="4"/>
  <c r="AY244" i="4"/>
  <c r="AY245" i="4"/>
  <c r="AY246" i="4"/>
  <c r="AY247" i="4"/>
  <c r="AY248" i="4"/>
  <c r="AY249" i="4"/>
  <c r="AY250" i="4"/>
  <c r="AY251" i="4"/>
  <c r="AY252" i="4"/>
  <c r="AY253" i="4"/>
  <c r="AY254" i="4"/>
  <c r="AY255" i="4"/>
  <c r="AY256" i="4"/>
  <c r="AY257" i="4"/>
  <c r="AY258" i="4"/>
  <c r="AY259" i="4"/>
  <c r="AY260" i="4"/>
  <c r="AY261" i="4"/>
  <c r="AY262" i="4"/>
  <c r="AY263" i="4"/>
  <c r="AY264" i="4"/>
  <c r="AY265" i="4"/>
  <c r="AY266" i="4"/>
  <c r="AY267" i="4"/>
  <c r="AY268" i="4"/>
  <c r="AY269" i="4"/>
  <c r="AY270" i="4"/>
  <c r="AY271" i="4"/>
  <c r="AY272" i="4"/>
  <c r="AY273" i="4"/>
  <c r="AY274" i="4"/>
  <c r="AY275" i="4"/>
  <c r="AY276" i="4"/>
  <c r="AY277" i="4"/>
  <c r="AY278" i="4"/>
  <c r="AY279" i="4"/>
  <c r="AY280" i="4"/>
  <c r="AY281" i="4"/>
  <c r="AY282" i="4"/>
  <c r="AY283" i="4"/>
  <c r="AY284" i="4"/>
  <c r="AY285" i="4"/>
  <c r="AY286" i="4"/>
  <c r="AY287" i="4"/>
  <c r="AY288" i="4"/>
  <c r="AY289" i="4"/>
  <c r="AY290" i="4"/>
  <c r="AY291" i="4"/>
  <c r="AY292" i="4"/>
  <c r="AY293" i="4"/>
  <c r="AY294" i="4"/>
  <c r="AY295" i="4"/>
  <c r="AY296" i="4"/>
  <c r="AY297" i="4"/>
  <c r="AY298" i="4"/>
  <c r="AY299" i="4"/>
  <c r="AY300" i="4"/>
  <c r="AY301" i="4"/>
  <c r="AY302" i="4"/>
  <c r="AY303" i="4"/>
  <c r="AY304" i="4"/>
  <c r="AY305" i="4"/>
  <c r="AY306" i="4"/>
  <c r="AY307" i="4"/>
  <c r="AY308" i="4"/>
  <c r="AY309" i="4"/>
  <c r="AY310" i="4"/>
  <c r="AY311" i="4"/>
  <c r="AY312" i="4"/>
  <c r="AY313" i="4"/>
  <c r="AY314" i="4"/>
  <c r="AY315" i="4"/>
  <c r="AY316" i="4"/>
  <c r="AY317" i="4"/>
  <c r="AY318" i="4"/>
  <c r="AY319" i="4"/>
  <c r="AY320" i="4"/>
  <c r="AY321" i="4"/>
  <c r="AY322" i="4"/>
  <c r="AY323" i="4"/>
  <c r="AY324" i="4"/>
  <c r="AY325" i="4"/>
  <c r="AY326" i="4"/>
  <c r="AY327" i="4"/>
  <c r="AY328" i="4"/>
  <c r="AY329" i="4"/>
  <c r="AY330" i="4"/>
  <c r="AY331" i="4"/>
  <c r="AY332" i="4"/>
  <c r="AY333" i="4"/>
  <c r="AY334" i="4"/>
  <c r="AY335" i="4"/>
  <c r="AY336" i="4"/>
  <c r="AY337" i="4"/>
  <c r="AY338" i="4"/>
  <c r="AY339" i="4"/>
  <c r="AY340" i="4"/>
  <c r="AY341" i="4"/>
  <c r="AY342" i="4"/>
  <c r="AY343" i="4"/>
  <c r="AY344" i="4"/>
  <c r="AY345" i="4"/>
  <c r="AY346" i="4"/>
  <c r="AY347" i="4"/>
  <c r="AY348" i="4"/>
  <c r="AY349" i="4"/>
  <c r="AY350" i="4"/>
  <c r="AY351" i="4"/>
  <c r="AY352" i="4"/>
  <c r="AY353" i="4"/>
  <c r="AY354" i="4"/>
  <c r="AY355" i="4"/>
  <c r="AY356" i="4"/>
  <c r="AY357" i="4"/>
  <c r="AY358" i="4"/>
  <c r="AY359" i="4"/>
  <c r="AY360" i="4"/>
  <c r="AY361" i="4"/>
  <c r="AY362" i="4"/>
  <c r="AY363" i="4"/>
  <c r="AY364" i="4"/>
  <c r="AY365" i="4"/>
  <c r="AY366" i="4"/>
  <c r="AY367" i="4"/>
  <c r="AY368" i="4"/>
  <c r="AY369" i="4"/>
  <c r="AY370" i="4"/>
  <c r="AY371" i="4"/>
  <c r="AY372" i="4"/>
  <c r="AY373" i="4"/>
  <c r="AY374" i="4"/>
  <c r="AY375" i="4"/>
  <c r="AY376" i="4"/>
  <c r="AY377" i="4"/>
  <c r="AY378" i="4"/>
  <c r="AY379" i="4"/>
  <c r="AY380" i="4"/>
  <c r="AY381" i="4"/>
  <c r="AY382" i="4"/>
  <c r="AY383" i="4"/>
  <c r="AY384" i="4"/>
  <c r="AY385" i="4"/>
  <c r="AY386" i="4"/>
  <c r="AY387" i="4"/>
  <c r="AY388" i="4"/>
  <c r="AY389" i="4"/>
  <c r="AY390" i="4"/>
  <c r="AY391" i="4"/>
  <c r="AY392" i="4"/>
  <c r="AY393" i="4"/>
  <c r="AY394" i="4"/>
  <c r="AY395" i="4"/>
  <c r="AY396" i="4"/>
  <c r="AY397" i="4"/>
  <c r="AY398" i="4"/>
  <c r="AY399" i="4"/>
  <c r="AY400" i="4"/>
  <c r="AY401" i="4"/>
  <c r="AY402" i="4"/>
  <c r="AY403" i="4"/>
  <c r="AY404" i="4"/>
  <c r="AY405" i="4"/>
  <c r="AY406" i="4"/>
  <c r="AU7" i="4"/>
  <c r="AV7" i="4"/>
  <c r="AW7" i="4"/>
  <c r="AU8" i="4"/>
  <c r="AV8" i="4"/>
  <c r="AW8" i="4"/>
  <c r="AU9" i="4"/>
  <c r="AV9" i="4"/>
  <c r="AW9" i="4"/>
  <c r="AU10" i="4"/>
  <c r="AV10" i="4"/>
  <c r="AW10" i="4"/>
  <c r="AU11" i="4"/>
  <c r="AV11" i="4"/>
  <c r="AW11" i="4"/>
  <c r="AU12" i="4"/>
  <c r="AV12" i="4"/>
  <c r="AW12" i="4"/>
  <c r="AU13" i="4"/>
  <c r="AV13" i="4"/>
  <c r="AW13" i="4"/>
  <c r="AU14" i="4"/>
  <c r="AV14" i="4"/>
  <c r="AW14" i="4"/>
  <c r="AU15" i="4"/>
  <c r="AV15" i="4"/>
  <c r="AW15" i="4"/>
  <c r="AU16" i="4"/>
  <c r="AV16" i="4"/>
  <c r="AW16" i="4"/>
  <c r="AU17" i="4"/>
  <c r="AV17" i="4"/>
  <c r="AW17" i="4"/>
  <c r="AU18" i="4"/>
  <c r="AV18" i="4"/>
  <c r="AW18" i="4"/>
  <c r="AU19" i="4"/>
  <c r="AV19" i="4"/>
  <c r="AW19" i="4"/>
  <c r="AU20" i="4"/>
  <c r="AV20" i="4"/>
  <c r="AW20" i="4"/>
  <c r="AU21" i="4"/>
  <c r="AV21" i="4"/>
  <c r="AW21" i="4"/>
  <c r="AU22" i="4"/>
  <c r="AV22" i="4"/>
  <c r="AW22" i="4"/>
  <c r="AU23" i="4"/>
  <c r="AV23" i="4"/>
  <c r="AW23" i="4"/>
  <c r="AU24" i="4"/>
  <c r="AV24" i="4"/>
  <c r="AW24" i="4"/>
  <c r="AU25" i="4"/>
  <c r="AV25" i="4"/>
  <c r="AW25" i="4"/>
  <c r="AU26" i="4"/>
  <c r="AV26" i="4"/>
  <c r="AW26" i="4"/>
  <c r="AU27" i="4"/>
  <c r="AV27" i="4"/>
  <c r="AW27" i="4"/>
  <c r="AU28" i="4"/>
  <c r="AV28" i="4"/>
  <c r="AW28" i="4"/>
  <c r="AU29" i="4"/>
  <c r="AV29" i="4"/>
  <c r="AW29" i="4"/>
  <c r="AU30" i="4"/>
  <c r="AV30" i="4"/>
  <c r="AW30" i="4"/>
  <c r="AU31" i="4"/>
  <c r="AV31" i="4"/>
  <c r="AW31" i="4"/>
  <c r="AU32" i="4"/>
  <c r="AV32" i="4"/>
  <c r="AW32" i="4"/>
  <c r="AU33" i="4"/>
  <c r="AV33" i="4"/>
  <c r="AW33" i="4"/>
  <c r="AU34" i="4"/>
  <c r="AV34" i="4"/>
  <c r="AW34" i="4"/>
  <c r="AU35" i="4"/>
  <c r="AV35" i="4"/>
  <c r="AW35" i="4"/>
  <c r="AU36" i="4"/>
  <c r="AV36" i="4"/>
  <c r="AW36" i="4"/>
  <c r="AU37" i="4"/>
  <c r="AV37" i="4"/>
  <c r="AW37" i="4"/>
  <c r="AU38" i="4"/>
  <c r="AV38" i="4"/>
  <c r="AW38" i="4"/>
  <c r="AU39" i="4"/>
  <c r="AV39" i="4"/>
  <c r="AW39" i="4"/>
  <c r="AU40" i="4"/>
  <c r="AV40" i="4"/>
  <c r="AW40" i="4"/>
  <c r="AU41" i="4"/>
  <c r="AV41" i="4"/>
  <c r="AW41" i="4"/>
  <c r="AU42" i="4"/>
  <c r="AV42" i="4"/>
  <c r="AW42" i="4"/>
  <c r="AU43" i="4"/>
  <c r="AV43" i="4"/>
  <c r="AW43" i="4"/>
  <c r="AU44" i="4"/>
  <c r="AV44" i="4"/>
  <c r="AW44" i="4"/>
  <c r="AU45" i="4"/>
  <c r="AV45" i="4"/>
  <c r="AW45" i="4"/>
  <c r="AU46" i="4"/>
  <c r="AV46" i="4"/>
  <c r="AW46" i="4"/>
  <c r="AU47" i="4"/>
  <c r="AV47" i="4"/>
  <c r="AW47" i="4"/>
  <c r="AU48" i="4"/>
  <c r="AV48" i="4"/>
  <c r="AW48" i="4"/>
  <c r="AU49" i="4"/>
  <c r="AV49" i="4"/>
  <c r="AW49" i="4"/>
  <c r="AU50" i="4"/>
  <c r="AV50" i="4"/>
  <c r="AW50" i="4"/>
  <c r="AU51" i="4"/>
  <c r="AV51" i="4"/>
  <c r="AW51" i="4"/>
  <c r="AU52" i="4"/>
  <c r="AV52" i="4"/>
  <c r="AW52" i="4"/>
  <c r="AU53" i="4"/>
  <c r="AV53" i="4"/>
  <c r="AW53" i="4"/>
  <c r="AU54" i="4"/>
  <c r="AV54" i="4"/>
  <c r="AW54" i="4"/>
  <c r="AU55" i="4"/>
  <c r="AV55" i="4"/>
  <c r="AW55" i="4"/>
  <c r="AU56" i="4"/>
  <c r="AV56" i="4"/>
  <c r="AW56" i="4"/>
  <c r="AU57" i="4"/>
  <c r="AV57" i="4"/>
  <c r="AW57" i="4"/>
  <c r="AU58" i="4"/>
  <c r="AV58" i="4"/>
  <c r="AW58" i="4"/>
  <c r="AU59" i="4"/>
  <c r="AV59" i="4"/>
  <c r="AW59" i="4"/>
  <c r="AU60" i="4"/>
  <c r="AV60" i="4"/>
  <c r="AW60" i="4"/>
  <c r="AU61" i="4"/>
  <c r="AV61" i="4"/>
  <c r="AW61" i="4"/>
  <c r="AU62" i="4"/>
  <c r="AV62" i="4"/>
  <c r="AW62" i="4"/>
  <c r="AU63" i="4"/>
  <c r="AV63" i="4"/>
  <c r="AW63" i="4"/>
  <c r="AU64" i="4"/>
  <c r="AV64" i="4"/>
  <c r="AW64" i="4"/>
  <c r="AU65" i="4"/>
  <c r="AV65" i="4"/>
  <c r="AW65" i="4"/>
  <c r="AU66" i="4"/>
  <c r="AV66" i="4"/>
  <c r="AW66" i="4"/>
  <c r="AU67" i="4"/>
  <c r="AV67" i="4"/>
  <c r="AW67" i="4"/>
  <c r="AU68" i="4"/>
  <c r="AV68" i="4"/>
  <c r="AW68" i="4"/>
  <c r="AU69" i="4"/>
  <c r="AV69" i="4"/>
  <c r="AW69" i="4"/>
  <c r="AU70" i="4"/>
  <c r="AV70" i="4"/>
  <c r="AW70" i="4"/>
  <c r="AU71" i="4"/>
  <c r="AV71" i="4"/>
  <c r="AW71" i="4"/>
  <c r="AU72" i="4"/>
  <c r="AV72" i="4"/>
  <c r="AW72" i="4"/>
  <c r="AU73" i="4"/>
  <c r="AV73" i="4"/>
  <c r="AW73" i="4"/>
  <c r="AU74" i="4"/>
  <c r="AV74" i="4"/>
  <c r="AW74" i="4"/>
  <c r="AU75" i="4"/>
  <c r="AV75" i="4"/>
  <c r="AW75" i="4"/>
  <c r="AU76" i="4"/>
  <c r="AV76" i="4"/>
  <c r="AW76" i="4"/>
  <c r="AU77" i="4"/>
  <c r="AV77" i="4"/>
  <c r="AW77" i="4"/>
  <c r="AU78" i="4"/>
  <c r="AV78" i="4"/>
  <c r="AW78" i="4"/>
  <c r="AU79" i="4"/>
  <c r="AV79" i="4"/>
  <c r="AW79" i="4"/>
  <c r="AU80" i="4"/>
  <c r="AV80" i="4"/>
  <c r="AW80" i="4"/>
  <c r="AU81" i="4"/>
  <c r="AV81" i="4"/>
  <c r="AW81" i="4"/>
  <c r="AU82" i="4"/>
  <c r="AV82" i="4"/>
  <c r="AW82" i="4"/>
  <c r="AU83" i="4"/>
  <c r="AV83" i="4"/>
  <c r="AW83" i="4"/>
  <c r="AU84" i="4"/>
  <c r="AV84" i="4"/>
  <c r="AW84" i="4"/>
  <c r="AU85" i="4"/>
  <c r="AV85" i="4"/>
  <c r="AW85" i="4"/>
  <c r="AU86" i="4"/>
  <c r="AV86" i="4"/>
  <c r="AW86" i="4"/>
  <c r="AU87" i="4"/>
  <c r="AV87" i="4"/>
  <c r="AW87" i="4"/>
  <c r="AU88" i="4"/>
  <c r="AV88" i="4"/>
  <c r="AW88" i="4"/>
  <c r="AU89" i="4"/>
  <c r="AV89" i="4"/>
  <c r="AW89" i="4"/>
  <c r="AU90" i="4"/>
  <c r="AV90" i="4"/>
  <c r="AW90" i="4"/>
  <c r="AU91" i="4"/>
  <c r="AV91" i="4"/>
  <c r="AW91" i="4"/>
  <c r="AU92" i="4"/>
  <c r="AV92" i="4"/>
  <c r="AW92" i="4"/>
  <c r="AU93" i="4"/>
  <c r="AV93" i="4"/>
  <c r="AW93" i="4"/>
  <c r="AU94" i="4"/>
  <c r="AV94" i="4"/>
  <c r="AW94" i="4"/>
  <c r="AU95" i="4"/>
  <c r="AV95" i="4"/>
  <c r="AW95" i="4"/>
  <c r="AU96" i="4"/>
  <c r="AV96" i="4"/>
  <c r="AW96" i="4"/>
  <c r="AU97" i="4"/>
  <c r="AV97" i="4"/>
  <c r="AW97" i="4"/>
  <c r="AU98" i="4"/>
  <c r="AV98" i="4"/>
  <c r="AW98" i="4"/>
  <c r="AU99" i="4"/>
  <c r="AV99" i="4"/>
  <c r="AW99" i="4"/>
  <c r="AU100" i="4"/>
  <c r="AV100" i="4"/>
  <c r="AW100" i="4"/>
  <c r="AU101" i="4"/>
  <c r="AV101" i="4"/>
  <c r="AW101" i="4"/>
  <c r="AU102" i="4"/>
  <c r="AV102" i="4"/>
  <c r="AW102" i="4"/>
  <c r="AU103" i="4"/>
  <c r="AV103" i="4"/>
  <c r="AW103" i="4"/>
  <c r="AU104" i="4"/>
  <c r="AV104" i="4"/>
  <c r="AW104" i="4"/>
  <c r="AU105" i="4"/>
  <c r="AV105" i="4"/>
  <c r="AW105" i="4"/>
  <c r="AU106" i="4"/>
  <c r="AV106" i="4"/>
  <c r="AW106" i="4"/>
  <c r="AU107" i="4"/>
  <c r="AV107" i="4"/>
  <c r="AW107" i="4"/>
  <c r="AU108" i="4"/>
  <c r="AV108" i="4"/>
  <c r="AW108" i="4"/>
  <c r="AU109" i="4"/>
  <c r="AV109" i="4"/>
  <c r="AW109" i="4"/>
  <c r="AU110" i="4"/>
  <c r="AV110" i="4"/>
  <c r="AW110" i="4"/>
  <c r="AU111" i="4"/>
  <c r="AV111" i="4"/>
  <c r="AW111" i="4"/>
  <c r="AU112" i="4"/>
  <c r="AV112" i="4"/>
  <c r="AW112" i="4"/>
  <c r="AU113" i="4"/>
  <c r="AV113" i="4"/>
  <c r="AW113" i="4"/>
  <c r="AU114" i="4"/>
  <c r="AV114" i="4"/>
  <c r="AW114" i="4"/>
  <c r="AU115" i="4"/>
  <c r="AV115" i="4"/>
  <c r="AW115" i="4"/>
  <c r="AU116" i="4"/>
  <c r="AV116" i="4"/>
  <c r="AW116" i="4"/>
  <c r="AU117" i="4"/>
  <c r="AV117" i="4"/>
  <c r="AW117" i="4"/>
  <c r="AU118" i="4"/>
  <c r="AV118" i="4"/>
  <c r="AW118" i="4"/>
  <c r="AU119" i="4"/>
  <c r="AV119" i="4"/>
  <c r="AW119" i="4"/>
  <c r="AU120" i="4"/>
  <c r="AV120" i="4"/>
  <c r="AW120" i="4"/>
  <c r="AU121" i="4"/>
  <c r="AV121" i="4"/>
  <c r="AW121" i="4"/>
  <c r="AU122" i="4"/>
  <c r="AV122" i="4"/>
  <c r="AW122" i="4"/>
  <c r="AU123" i="4"/>
  <c r="AV123" i="4"/>
  <c r="AW123" i="4"/>
  <c r="AU124" i="4"/>
  <c r="AV124" i="4"/>
  <c r="AW124" i="4"/>
  <c r="AU125" i="4"/>
  <c r="AV125" i="4"/>
  <c r="AW125" i="4"/>
  <c r="AU126" i="4"/>
  <c r="AV126" i="4"/>
  <c r="AW126" i="4"/>
  <c r="AU127" i="4"/>
  <c r="AV127" i="4"/>
  <c r="AW127" i="4"/>
  <c r="AU128" i="4"/>
  <c r="AV128" i="4"/>
  <c r="AW128" i="4"/>
  <c r="AU129" i="4"/>
  <c r="AV129" i="4"/>
  <c r="AW129" i="4"/>
  <c r="AU130" i="4"/>
  <c r="AV130" i="4"/>
  <c r="AW130" i="4"/>
  <c r="AU131" i="4"/>
  <c r="AV131" i="4"/>
  <c r="AW131" i="4"/>
  <c r="AU132" i="4"/>
  <c r="AV132" i="4"/>
  <c r="AW132" i="4"/>
  <c r="AU133" i="4"/>
  <c r="AV133" i="4"/>
  <c r="AW133" i="4"/>
  <c r="AU134" i="4"/>
  <c r="AV134" i="4"/>
  <c r="AW134" i="4"/>
  <c r="AU135" i="4"/>
  <c r="AV135" i="4"/>
  <c r="AW135" i="4"/>
  <c r="AU136" i="4"/>
  <c r="AV136" i="4"/>
  <c r="AW136" i="4"/>
  <c r="AU137" i="4"/>
  <c r="AV137" i="4"/>
  <c r="AW137" i="4"/>
  <c r="AU138" i="4"/>
  <c r="AV138" i="4"/>
  <c r="AW138" i="4"/>
  <c r="AU139" i="4"/>
  <c r="AV139" i="4"/>
  <c r="AW139" i="4"/>
  <c r="AU140" i="4"/>
  <c r="AV140" i="4"/>
  <c r="AW140" i="4"/>
  <c r="AU141" i="4"/>
  <c r="AV141" i="4"/>
  <c r="AW141" i="4"/>
  <c r="AU142" i="4"/>
  <c r="AV142" i="4"/>
  <c r="AW142" i="4"/>
  <c r="AU143" i="4"/>
  <c r="AV143" i="4"/>
  <c r="AW143" i="4"/>
  <c r="AU144" i="4"/>
  <c r="AV144" i="4"/>
  <c r="AW144" i="4"/>
  <c r="AU145" i="4"/>
  <c r="AV145" i="4"/>
  <c r="AW145" i="4"/>
  <c r="AU146" i="4"/>
  <c r="AV146" i="4"/>
  <c r="AW146" i="4"/>
  <c r="AU147" i="4"/>
  <c r="AV147" i="4"/>
  <c r="AW147" i="4"/>
  <c r="AU148" i="4"/>
  <c r="AV148" i="4"/>
  <c r="AW148" i="4"/>
  <c r="AU149" i="4"/>
  <c r="AV149" i="4"/>
  <c r="AW149" i="4"/>
  <c r="AU150" i="4"/>
  <c r="AV150" i="4"/>
  <c r="AW150" i="4"/>
  <c r="AU151" i="4"/>
  <c r="AV151" i="4"/>
  <c r="AW151" i="4"/>
  <c r="AU152" i="4"/>
  <c r="AV152" i="4"/>
  <c r="AW152" i="4"/>
  <c r="AU153" i="4"/>
  <c r="AV153" i="4"/>
  <c r="AW153" i="4"/>
  <c r="AU154" i="4"/>
  <c r="AV154" i="4"/>
  <c r="AW154" i="4"/>
  <c r="AU155" i="4"/>
  <c r="AV155" i="4"/>
  <c r="AW155" i="4"/>
  <c r="AU156" i="4"/>
  <c r="AV156" i="4"/>
  <c r="AW156" i="4"/>
  <c r="AU157" i="4"/>
  <c r="AV157" i="4"/>
  <c r="AW157" i="4"/>
  <c r="AU158" i="4"/>
  <c r="AV158" i="4"/>
  <c r="AW158" i="4"/>
  <c r="AU159" i="4"/>
  <c r="AV159" i="4"/>
  <c r="AW159" i="4"/>
  <c r="AU160" i="4"/>
  <c r="AV160" i="4"/>
  <c r="AW160" i="4"/>
  <c r="AU161" i="4"/>
  <c r="AV161" i="4"/>
  <c r="AW161" i="4"/>
  <c r="AU162" i="4"/>
  <c r="AV162" i="4"/>
  <c r="AW162" i="4"/>
  <c r="AU163" i="4"/>
  <c r="AV163" i="4"/>
  <c r="AW163" i="4"/>
  <c r="AU164" i="4"/>
  <c r="AV164" i="4"/>
  <c r="AW164" i="4"/>
  <c r="AU165" i="4"/>
  <c r="AV165" i="4"/>
  <c r="AW165" i="4"/>
  <c r="AU166" i="4"/>
  <c r="AV166" i="4"/>
  <c r="AW166" i="4"/>
  <c r="AU167" i="4"/>
  <c r="AV167" i="4"/>
  <c r="AW167" i="4"/>
  <c r="AU168" i="4"/>
  <c r="AV168" i="4"/>
  <c r="AW168" i="4"/>
  <c r="AU169" i="4"/>
  <c r="AV169" i="4"/>
  <c r="AW169" i="4"/>
  <c r="AU170" i="4"/>
  <c r="AV170" i="4"/>
  <c r="AW170" i="4"/>
  <c r="AU171" i="4"/>
  <c r="AV171" i="4"/>
  <c r="AW171" i="4"/>
  <c r="AU172" i="4"/>
  <c r="AV172" i="4"/>
  <c r="AW172" i="4"/>
  <c r="AU173" i="4"/>
  <c r="AV173" i="4"/>
  <c r="AW173" i="4"/>
  <c r="AU174" i="4"/>
  <c r="AV174" i="4"/>
  <c r="AW174" i="4"/>
  <c r="AU175" i="4"/>
  <c r="AV175" i="4"/>
  <c r="AW175" i="4"/>
  <c r="AU176" i="4"/>
  <c r="AV176" i="4"/>
  <c r="AW176" i="4"/>
  <c r="AU177" i="4"/>
  <c r="AV177" i="4"/>
  <c r="AW177" i="4"/>
  <c r="AU178" i="4"/>
  <c r="AV178" i="4"/>
  <c r="AW178" i="4"/>
  <c r="AU179" i="4"/>
  <c r="AV179" i="4"/>
  <c r="AW179" i="4"/>
  <c r="AU180" i="4"/>
  <c r="AV180" i="4"/>
  <c r="AW180" i="4"/>
  <c r="AU181" i="4"/>
  <c r="AV181" i="4"/>
  <c r="AW181" i="4"/>
  <c r="AU182" i="4"/>
  <c r="AV182" i="4"/>
  <c r="AW182" i="4"/>
  <c r="AU183" i="4"/>
  <c r="AV183" i="4"/>
  <c r="AW183" i="4"/>
  <c r="AU184" i="4"/>
  <c r="AV184" i="4"/>
  <c r="AW184" i="4"/>
  <c r="AU185" i="4"/>
  <c r="AV185" i="4"/>
  <c r="AW185" i="4"/>
  <c r="AU186" i="4"/>
  <c r="AV186" i="4"/>
  <c r="AW186" i="4"/>
  <c r="AU187" i="4"/>
  <c r="AV187" i="4"/>
  <c r="AW187" i="4"/>
  <c r="AU188" i="4"/>
  <c r="AV188" i="4"/>
  <c r="AW188" i="4"/>
  <c r="AU189" i="4"/>
  <c r="AV189" i="4"/>
  <c r="AW189" i="4"/>
  <c r="AU190" i="4"/>
  <c r="AV190" i="4"/>
  <c r="AW190" i="4"/>
  <c r="AU191" i="4"/>
  <c r="AV191" i="4"/>
  <c r="AW191" i="4"/>
  <c r="AU192" i="4"/>
  <c r="AV192" i="4"/>
  <c r="AW192" i="4"/>
  <c r="AU193" i="4"/>
  <c r="AV193" i="4"/>
  <c r="AW193" i="4"/>
  <c r="AU194" i="4"/>
  <c r="AV194" i="4"/>
  <c r="AW194" i="4"/>
  <c r="AU195" i="4"/>
  <c r="AV195" i="4"/>
  <c r="AW195" i="4"/>
  <c r="AU196" i="4"/>
  <c r="AV196" i="4"/>
  <c r="AW196" i="4"/>
  <c r="AU197" i="4"/>
  <c r="AV197" i="4"/>
  <c r="AW197" i="4"/>
  <c r="AU198" i="4"/>
  <c r="AV198" i="4"/>
  <c r="AW198" i="4"/>
  <c r="AU199" i="4"/>
  <c r="AV199" i="4"/>
  <c r="AW199" i="4"/>
  <c r="AU200" i="4"/>
  <c r="AV200" i="4"/>
  <c r="AW200" i="4"/>
  <c r="AU201" i="4"/>
  <c r="AV201" i="4"/>
  <c r="AW201" i="4"/>
  <c r="AU202" i="4"/>
  <c r="AV202" i="4"/>
  <c r="AW202" i="4"/>
  <c r="AU203" i="4"/>
  <c r="AV203" i="4"/>
  <c r="AW203" i="4"/>
  <c r="AU204" i="4"/>
  <c r="AV204" i="4"/>
  <c r="AW204" i="4"/>
  <c r="AU205" i="4"/>
  <c r="AV205" i="4"/>
  <c r="AW205" i="4"/>
  <c r="AU206" i="4"/>
  <c r="AV206" i="4"/>
  <c r="AW206" i="4"/>
  <c r="AU207" i="4"/>
  <c r="AV207" i="4"/>
  <c r="AW207" i="4"/>
  <c r="AU208" i="4"/>
  <c r="AV208" i="4"/>
  <c r="AW208" i="4"/>
  <c r="AU209" i="4"/>
  <c r="AV209" i="4"/>
  <c r="AW209" i="4"/>
  <c r="AU210" i="4"/>
  <c r="AV210" i="4"/>
  <c r="AW210" i="4"/>
  <c r="AU211" i="4"/>
  <c r="AV211" i="4"/>
  <c r="AW211" i="4"/>
  <c r="AU212" i="4"/>
  <c r="AV212" i="4"/>
  <c r="AW212" i="4"/>
  <c r="AU213" i="4"/>
  <c r="AV213" i="4"/>
  <c r="AW213" i="4"/>
  <c r="AU214" i="4"/>
  <c r="AV214" i="4"/>
  <c r="AW214" i="4"/>
  <c r="AU215" i="4"/>
  <c r="AV215" i="4"/>
  <c r="AW215" i="4"/>
  <c r="AU216" i="4"/>
  <c r="AV216" i="4"/>
  <c r="AW216" i="4"/>
  <c r="AU217" i="4"/>
  <c r="AV217" i="4"/>
  <c r="AW217" i="4"/>
  <c r="AU218" i="4"/>
  <c r="AV218" i="4"/>
  <c r="AW218" i="4"/>
  <c r="AU219" i="4"/>
  <c r="AV219" i="4"/>
  <c r="AW219" i="4"/>
  <c r="AU220" i="4"/>
  <c r="AV220" i="4"/>
  <c r="AW220" i="4"/>
  <c r="AU221" i="4"/>
  <c r="AV221" i="4"/>
  <c r="AW221" i="4"/>
  <c r="AU222" i="4"/>
  <c r="AV222" i="4"/>
  <c r="AW222" i="4"/>
  <c r="AU223" i="4"/>
  <c r="AV223" i="4"/>
  <c r="AW223" i="4"/>
  <c r="AU224" i="4"/>
  <c r="AV224" i="4"/>
  <c r="AW224" i="4"/>
  <c r="AU225" i="4"/>
  <c r="AV225" i="4"/>
  <c r="AW225" i="4"/>
  <c r="AU226" i="4"/>
  <c r="AV226" i="4"/>
  <c r="AW226" i="4"/>
  <c r="AU227" i="4"/>
  <c r="AV227" i="4"/>
  <c r="AW227" i="4"/>
  <c r="AU228" i="4"/>
  <c r="AV228" i="4"/>
  <c r="AW228" i="4"/>
  <c r="AU229" i="4"/>
  <c r="AV229" i="4"/>
  <c r="AW229" i="4"/>
  <c r="AU230" i="4"/>
  <c r="AV230" i="4"/>
  <c r="AW230" i="4"/>
  <c r="AU231" i="4"/>
  <c r="AV231" i="4"/>
  <c r="AW231" i="4"/>
  <c r="AU232" i="4"/>
  <c r="AV232" i="4"/>
  <c r="AW232" i="4"/>
  <c r="AU233" i="4"/>
  <c r="AV233" i="4"/>
  <c r="AW233" i="4"/>
  <c r="AU234" i="4"/>
  <c r="AV234" i="4"/>
  <c r="AW234" i="4"/>
  <c r="AU235" i="4"/>
  <c r="AV235" i="4"/>
  <c r="AW235" i="4"/>
  <c r="AU236" i="4"/>
  <c r="AV236" i="4"/>
  <c r="AW236" i="4"/>
  <c r="AU237" i="4"/>
  <c r="AV237" i="4"/>
  <c r="AW237" i="4"/>
  <c r="AU238" i="4"/>
  <c r="AV238" i="4"/>
  <c r="AW238" i="4"/>
  <c r="AU239" i="4"/>
  <c r="AV239" i="4"/>
  <c r="AW239" i="4"/>
  <c r="AU240" i="4"/>
  <c r="AV240" i="4"/>
  <c r="AW240" i="4"/>
  <c r="AU241" i="4"/>
  <c r="AV241" i="4"/>
  <c r="AW241" i="4"/>
  <c r="AU242" i="4"/>
  <c r="AV242" i="4"/>
  <c r="AW242" i="4"/>
  <c r="AU243" i="4"/>
  <c r="AV243" i="4"/>
  <c r="AW243" i="4"/>
  <c r="AU244" i="4"/>
  <c r="AV244" i="4"/>
  <c r="AW244" i="4"/>
  <c r="AU245" i="4"/>
  <c r="AV245" i="4"/>
  <c r="AW245" i="4"/>
  <c r="AU246" i="4"/>
  <c r="AV246" i="4"/>
  <c r="AW246" i="4"/>
  <c r="AU247" i="4"/>
  <c r="AV247" i="4"/>
  <c r="AW247" i="4"/>
  <c r="AU248" i="4"/>
  <c r="AV248" i="4"/>
  <c r="AW248" i="4"/>
  <c r="AU249" i="4"/>
  <c r="AV249" i="4"/>
  <c r="AW249" i="4"/>
  <c r="AU250" i="4"/>
  <c r="AV250" i="4"/>
  <c r="AW250" i="4"/>
  <c r="AU251" i="4"/>
  <c r="AV251" i="4"/>
  <c r="AW251" i="4"/>
  <c r="AU252" i="4"/>
  <c r="AV252" i="4"/>
  <c r="AW252" i="4"/>
  <c r="AU253" i="4"/>
  <c r="AV253" i="4"/>
  <c r="AW253" i="4"/>
  <c r="AU254" i="4"/>
  <c r="AV254" i="4"/>
  <c r="AW254" i="4"/>
  <c r="AU255" i="4"/>
  <c r="AV255" i="4"/>
  <c r="AW255" i="4"/>
  <c r="AU256" i="4"/>
  <c r="AV256" i="4"/>
  <c r="AW256" i="4"/>
  <c r="AU257" i="4"/>
  <c r="AV257" i="4"/>
  <c r="AW257" i="4"/>
  <c r="AU258" i="4"/>
  <c r="AV258" i="4"/>
  <c r="AW258" i="4"/>
  <c r="AU259" i="4"/>
  <c r="AV259" i="4"/>
  <c r="AW259" i="4"/>
  <c r="AU260" i="4"/>
  <c r="AV260" i="4"/>
  <c r="AW260" i="4"/>
  <c r="AU261" i="4"/>
  <c r="AV261" i="4"/>
  <c r="AW261" i="4"/>
  <c r="AU262" i="4"/>
  <c r="AV262" i="4"/>
  <c r="AW262" i="4"/>
  <c r="AU263" i="4"/>
  <c r="AV263" i="4"/>
  <c r="AW263" i="4"/>
  <c r="AU264" i="4"/>
  <c r="AV264" i="4"/>
  <c r="AW264" i="4"/>
  <c r="AU265" i="4"/>
  <c r="AV265" i="4"/>
  <c r="AW265" i="4"/>
  <c r="AU266" i="4"/>
  <c r="AV266" i="4"/>
  <c r="AW266" i="4"/>
  <c r="AU267" i="4"/>
  <c r="AV267" i="4"/>
  <c r="AW267" i="4"/>
  <c r="AU268" i="4"/>
  <c r="AV268" i="4"/>
  <c r="AW268" i="4"/>
  <c r="AU269" i="4"/>
  <c r="AV269" i="4"/>
  <c r="AW269" i="4"/>
  <c r="AU270" i="4"/>
  <c r="AV270" i="4"/>
  <c r="AW270" i="4"/>
  <c r="AU271" i="4"/>
  <c r="AV271" i="4"/>
  <c r="AW271" i="4"/>
  <c r="AU272" i="4"/>
  <c r="AV272" i="4"/>
  <c r="AW272" i="4"/>
  <c r="AU273" i="4"/>
  <c r="AV273" i="4"/>
  <c r="AW273" i="4"/>
  <c r="AU274" i="4"/>
  <c r="AV274" i="4"/>
  <c r="AW274" i="4"/>
  <c r="AU275" i="4"/>
  <c r="AV275" i="4"/>
  <c r="AW275" i="4"/>
  <c r="AU276" i="4"/>
  <c r="AV276" i="4"/>
  <c r="AW276" i="4"/>
  <c r="AU277" i="4"/>
  <c r="AV277" i="4"/>
  <c r="AW277" i="4"/>
  <c r="AU278" i="4"/>
  <c r="AV278" i="4"/>
  <c r="AW278" i="4"/>
  <c r="AU279" i="4"/>
  <c r="AV279" i="4"/>
  <c r="AW279" i="4"/>
  <c r="AU280" i="4"/>
  <c r="AV280" i="4"/>
  <c r="AW280" i="4"/>
  <c r="AU281" i="4"/>
  <c r="AV281" i="4"/>
  <c r="AW281" i="4"/>
  <c r="AU282" i="4"/>
  <c r="AV282" i="4"/>
  <c r="AW282" i="4"/>
  <c r="AU283" i="4"/>
  <c r="AV283" i="4"/>
  <c r="AW283" i="4"/>
  <c r="AU284" i="4"/>
  <c r="AV284" i="4"/>
  <c r="AW284" i="4"/>
  <c r="AU285" i="4"/>
  <c r="AV285" i="4"/>
  <c r="AW285" i="4"/>
  <c r="AU286" i="4"/>
  <c r="AV286" i="4"/>
  <c r="AW286" i="4"/>
  <c r="AU287" i="4"/>
  <c r="AV287" i="4"/>
  <c r="AW287" i="4"/>
  <c r="AU288" i="4"/>
  <c r="AV288" i="4"/>
  <c r="AW288" i="4"/>
  <c r="AU289" i="4"/>
  <c r="AV289" i="4"/>
  <c r="AW289" i="4"/>
  <c r="AU290" i="4"/>
  <c r="AV290" i="4"/>
  <c r="AW290" i="4"/>
  <c r="AU291" i="4"/>
  <c r="AV291" i="4"/>
  <c r="AW291" i="4"/>
  <c r="AU292" i="4"/>
  <c r="AV292" i="4"/>
  <c r="AW292" i="4"/>
  <c r="AU293" i="4"/>
  <c r="AV293" i="4"/>
  <c r="AW293" i="4"/>
  <c r="AU294" i="4"/>
  <c r="AV294" i="4"/>
  <c r="AW294" i="4"/>
  <c r="AU295" i="4"/>
  <c r="AV295" i="4"/>
  <c r="AW295" i="4"/>
  <c r="AU296" i="4"/>
  <c r="AV296" i="4"/>
  <c r="AW296" i="4"/>
  <c r="AU297" i="4"/>
  <c r="AV297" i="4"/>
  <c r="AW297" i="4"/>
  <c r="AU298" i="4"/>
  <c r="AV298" i="4"/>
  <c r="AW298" i="4"/>
  <c r="AU299" i="4"/>
  <c r="AV299" i="4"/>
  <c r="AW299" i="4"/>
  <c r="AU300" i="4"/>
  <c r="AV300" i="4"/>
  <c r="AW300" i="4"/>
  <c r="AU301" i="4"/>
  <c r="AV301" i="4"/>
  <c r="AW301" i="4"/>
  <c r="AU302" i="4"/>
  <c r="AV302" i="4"/>
  <c r="AW302" i="4"/>
  <c r="AU303" i="4"/>
  <c r="AV303" i="4"/>
  <c r="AW303" i="4"/>
  <c r="AU304" i="4"/>
  <c r="AV304" i="4"/>
  <c r="AW304" i="4"/>
  <c r="AU305" i="4"/>
  <c r="AV305" i="4"/>
  <c r="AW305" i="4"/>
  <c r="AU306" i="4"/>
  <c r="AV306" i="4"/>
  <c r="AW306" i="4"/>
  <c r="AU307" i="4"/>
  <c r="AV307" i="4"/>
  <c r="AW307" i="4"/>
  <c r="AU308" i="4"/>
  <c r="AV308" i="4"/>
  <c r="AW308" i="4"/>
  <c r="AU309" i="4"/>
  <c r="AV309" i="4"/>
  <c r="AW309" i="4"/>
  <c r="AU310" i="4"/>
  <c r="AV310" i="4"/>
  <c r="AW310" i="4"/>
  <c r="AU311" i="4"/>
  <c r="AV311" i="4"/>
  <c r="AW311" i="4"/>
  <c r="AU312" i="4"/>
  <c r="AV312" i="4"/>
  <c r="AW312" i="4"/>
  <c r="AU313" i="4"/>
  <c r="AV313" i="4"/>
  <c r="AW313" i="4"/>
  <c r="AU314" i="4"/>
  <c r="AV314" i="4"/>
  <c r="AW314" i="4"/>
  <c r="AU315" i="4"/>
  <c r="AV315" i="4"/>
  <c r="AW315" i="4"/>
  <c r="AU316" i="4"/>
  <c r="AV316" i="4"/>
  <c r="AW316" i="4"/>
  <c r="AU317" i="4"/>
  <c r="AV317" i="4"/>
  <c r="AW317" i="4"/>
  <c r="AU318" i="4"/>
  <c r="AV318" i="4"/>
  <c r="AW318" i="4"/>
  <c r="AU319" i="4"/>
  <c r="AV319" i="4"/>
  <c r="AW319" i="4"/>
  <c r="AU320" i="4"/>
  <c r="AV320" i="4"/>
  <c r="AW320" i="4"/>
  <c r="AU321" i="4"/>
  <c r="AV321" i="4"/>
  <c r="AW321" i="4"/>
  <c r="AU322" i="4"/>
  <c r="AV322" i="4"/>
  <c r="AW322" i="4"/>
  <c r="AU323" i="4"/>
  <c r="AV323" i="4"/>
  <c r="AW323" i="4"/>
  <c r="AU324" i="4"/>
  <c r="AV324" i="4"/>
  <c r="AW324" i="4"/>
  <c r="AU325" i="4"/>
  <c r="AV325" i="4"/>
  <c r="AW325" i="4"/>
  <c r="AU326" i="4"/>
  <c r="AV326" i="4"/>
  <c r="AW326" i="4"/>
  <c r="AU327" i="4"/>
  <c r="AV327" i="4"/>
  <c r="AW327" i="4"/>
  <c r="AU328" i="4"/>
  <c r="AV328" i="4"/>
  <c r="AW328" i="4"/>
  <c r="AU329" i="4"/>
  <c r="AV329" i="4"/>
  <c r="AW329" i="4"/>
  <c r="AU330" i="4"/>
  <c r="AV330" i="4"/>
  <c r="AW330" i="4"/>
  <c r="AU331" i="4"/>
  <c r="AV331" i="4"/>
  <c r="AW331" i="4"/>
  <c r="AU332" i="4"/>
  <c r="AV332" i="4"/>
  <c r="AW332" i="4"/>
  <c r="AU333" i="4"/>
  <c r="AV333" i="4"/>
  <c r="AW333" i="4"/>
  <c r="AU334" i="4"/>
  <c r="AV334" i="4"/>
  <c r="AW334" i="4"/>
  <c r="AU335" i="4"/>
  <c r="AV335" i="4"/>
  <c r="AW335" i="4"/>
  <c r="AU336" i="4"/>
  <c r="AV336" i="4"/>
  <c r="AW336" i="4"/>
  <c r="AU337" i="4"/>
  <c r="AV337" i="4"/>
  <c r="AW337" i="4"/>
  <c r="AU338" i="4"/>
  <c r="AV338" i="4"/>
  <c r="AW338" i="4"/>
  <c r="AU339" i="4"/>
  <c r="AV339" i="4"/>
  <c r="AW339" i="4"/>
  <c r="AU340" i="4"/>
  <c r="AV340" i="4"/>
  <c r="AW340" i="4"/>
  <c r="AU341" i="4"/>
  <c r="AV341" i="4"/>
  <c r="AW341" i="4"/>
  <c r="AU342" i="4"/>
  <c r="AV342" i="4"/>
  <c r="AW342" i="4"/>
  <c r="AU343" i="4"/>
  <c r="AV343" i="4"/>
  <c r="AW343" i="4"/>
  <c r="AU344" i="4"/>
  <c r="AV344" i="4"/>
  <c r="AW344" i="4"/>
  <c r="AU345" i="4"/>
  <c r="AV345" i="4"/>
  <c r="AW345" i="4"/>
  <c r="AU346" i="4"/>
  <c r="AV346" i="4"/>
  <c r="AW346" i="4"/>
  <c r="AU347" i="4"/>
  <c r="AV347" i="4"/>
  <c r="AW347" i="4"/>
  <c r="AU348" i="4"/>
  <c r="AV348" i="4"/>
  <c r="AW348" i="4"/>
  <c r="AU349" i="4"/>
  <c r="AV349" i="4"/>
  <c r="AW349" i="4"/>
  <c r="AU350" i="4"/>
  <c r="AV350" i="4"/>
  <c r="AW350" i="4"/>
  <c r="AU351" i="4"/>
  <c r="AV351" i="4"/>
  <c r="AW351" i="4"/>
  <c r="AU352" i="4"/>
  <c r="AV352" i="4"/>
  <c r="AW352" i="4"/>
  <c r="AU353" i="4"/>
  <c r="AV353" i="4"/>
  <c r="AW353" i="4"/>
  <c r="AU354" i="4"/>
  <c r="AV354" i="4"/>
  <c r="AW354" i="4"/>
  <c r="AU355" i="4"/>
  <c r="AV355" i="4"/>
  <c r="AW355" i="4"/>
  <c r="AU356" i="4"/>
  <c r="AV356" i="4"/>
  <c r="AW356" i="4"/>
  <c r="AU357" i="4"/>
  <c r="AV357" i="4"/>
  <c r="AW357" i="4"/>
  <c r="AU358" i="4"/>
  <c r="AV358" i="4"/>
  <c r="AW358" i="4"/>
  <c r="AU359" i="4"/>
  <c r="AV359" i="4"/>
  <c r="AW359" i="4"/>
  <c r="AU360" i="4"/>
  <c r="AV360" i="4"/>
  <c r="AW360" i="4"/>
  <c r="AU361" i="4"/>
  <c r="AV361" i="4"/>
  <c r="AW361" i="4"/>
  <c r="AU362" i="4"/>
  <c r="AV362" i="4"/>
  <c r="AW362" i="4"/>
  <c r="AU363" i="4"/>
  <c r="AV363" i="4"/>
  <c r="AW363" i="4"/>
  <c r="AU364" i="4"/>
  <c r="AV364" i="4"/>
  <c r="AW364" i="4"/>
  <c r="AU365" i="4"/>
  <c r="AV365" i="4"/>
  <c r="AW365" i="4"/>
  <c r="AU366" i="4"/>
  <c r="AV366" i="4"/>
  <c r="AW366" i="4"/>
  <c r="AU367" i="4"/>
  <c r="AV367" i="4"/>
  <c r="AW367" i="4"/>
  <c r="AU368" i="4"/>
  <c r="AV368" i="4"/>
  <c r="AW368" i="4"/>
  <c r="AU369" i="4"/>
  <c r="AV369" i="4"/>
  <c r="AW369" i="4"/>
  <c r="AU370" i="4"/>
  <c r="AV370" i="4"/>
  <c r="AW370" i="4"/>
  <c r="AU371" i="4"/>
  <c r="AV371" i="4"/>
  <c r="AW371" i="4"/>
  <c r="AU372" i="4"/>
  <c r="AV372" i="4"/>
  <c r="AW372" i="4"/>
  <c r="AU373" i="4"/>
  <c r="AV373" i="4"/>
  <c r="AW373" i="4"/>
  <c r="AU374" i="4"/>
  <c r="AV374" i="4"/>
  <c r="AW374" i="4"/>
  <c r="AU375" i="4"/>
  <c r="AV375" i="4"/>
  <c r="AW375" i="4"/>
  <c r="AU376" i="4"/>
  <c r="AV376" i="4"/>
  <c r="AW376" i="4"/>
  <c r="AU377" i="4"/>
  <c r="AV377" i="4"/>
  <c r="AW377" i="4"/>
  <c r="AU378" i="4"/>
  <c r="AV378" i="4"/>
  <c r="AW378" i="4"/>
  <c r="AU379" i="4"/>
  <c r="AV379" i="4"/>
  <c r="AW379" i="4"/>
  <c r="AU380" i="4"/>
  <c r="AV380" i="4"/>
  <c r="AW380" i="4"/>
  <c r="AU381" i="4"/>
  <c r="AV381" i="4"/>
  <c r="AW381" i="4"/>
  <c r="AU382" i="4"/>
  <c r="AV382" i="4"/>
  <c r="AW382" i="4"/>
  <c r="AU383" i="4"/>
  <c r="AV383" i="4"/>
  <c r="AW383" i="4"/>
  <c r="AU384" i="4"/>
  <c r="AV384" i="4"/>
  <c r="AW384" i="4"/>
  <c r="AU385" i="4"/>
  <c r="AV385" i="4"/>
  <c r="AW385" i="4"/>
  <c r="AU386" i="4"/>
  <c r="AV386" i="4"/>
  <c r="AW386" i="4"/>
  <c r="AU387" i="4"/>
  <c r="AV387" i="4"/>
  <c r="AW387" i="4"/>
  <c r="AU388" i="4"/>
  <c r="AV388" i="4"/>
  <c r="AW388" i="4"/>
  <c r="AU389" i="4"/>
  <c r="AV389" i="4"/>
  <c r="AW389" i="4"/>
  <c r="AU390" i="4"/>
  <c r="AV390" i="4"/>
  <c r="AW390" i="4"/>
  <c r="AU391" i="4"/>
  <c r="AV391" i="4"/>
  <c r="AW391" i="4"/>
  <c r="AU392" i="4"/>
  <c r="AV392" i="4"/>
  <c r="AW392" i="4"/>
  <c r="AU393" i="4"/>
  <c r="AV393" i="4"/>
  <c r="AW393" i="4"/>
  <c r="AU394" i="4"/>
  <c r="AV394" i="4"/>
  <c r="AW394" i="4"/>
  <c r="AU395" i="4"/>
  <c r="AV395" i="4"/>
  <c r="AW395" i="4"/>
  <c r="AU396" i="4"/>
  <c r="AV396" i="4"/>
  <c r="AW396" i="4"/>
  <c r="AU397" i="4"/>
  <c r="AV397" i="4"/>
  <c r="AW397" i="4"/>
  <c r="AU398" i="4"/>
  <c r="AV398" i="4"/>
  <c r="AW398" i="4"/>
  <c r="AU399" i="4"/>
  <c r="AV399" i="4"/>
  <c r="AW399" i="4"/>
  <c r="AU400" i="4"/>
  <c r="AV400" i="4"/>
  <c r="AW400" i="4"/>
  <c r="AU401" i="4"/>
  <c r="AV401" i="4"/>
  <c r="AW401" i="4"/>
  <c r="AU402" i="4"/>
  <c r="AV402" i="4"/>
  <c r="AW402" i="4"/>
  <c r="AU403" i="4"/>
  <c r="AV403" i="4"/>
  <c r="AW403" i="4"/>
  <c r="AU404" i="4"/>
  <c r="AV404" i="4"/>
  <c r="AW404" i="4"/>
  <c r="AU405" i="4"/>
  <c r="AV405" i="4"/>
  <c r="AW405" i="4"/>
  <c r="AU406" i="4"/>
  <c r="AV406" i="4"/>
  <c r="AW406" i="4"/>
  <c r="AW6" i="4"/>
  <c r="AV6" i="4"/>
  <c r="AU6" i="4"/>
  <c r="AP6" i="4"/>
  <c r="AN7" i="4"/>
  <c r="AO7" i="4"/>
  <c r="AP7" i="4"/>
  <c r="AN8" i="4"/>
  <c r="AO8" i="4"/>
  <c r="AP8" i="4"/>
  <c r="AN9" i="4"/>
  <c r="AO9" i="4"/>
  <c r="AP9" i="4"/>
  <c r="AN10" i="4"/>
  <c r="AO10" i="4"/>
  <c r="AP10" i="4"/>
  <c r="AN11" i="4"/>
  <c r="AO11" i="4"/>
  <c r="AP11" i="4"/>
  <c r="AN12" i="4"/>
  <c r="AO12" i="4"/>
  <c r="AP12" i="4"/>
  <c r="AN13" i="4"/>
  <c r="AO13" i="4"/>
  <c r="AP13" i="4"/>
  <c r="AN14" i="4"/>
  <c r="AO14" i="4"/>
  <c r="AP14" i="4"/>
  <c r="AN15" i="4"/>
  <c r="AO15" i="4"/>
  <c r="AP15" i="4"/>
  <c r="AN16" i="4"/>
  <c r="AO16" i="4"/>
  <c r="AP16" i="4"/>
  <c r="AN17" i="4"/>
  <c r="AO17" i="4"/>
  <c r="AP17" i="4"/>
  <c r="AN18" i="4"/>
  <c r="AO18" i="4"/>
  <c r="AP18" i="4"/>
  <c r="AN19" i="4"/>
  <c r="AO19" i="4"/>
  <c r="AP19" i="4"/>
  <c r="AN20" i="4"/>
  <c r="AO20" i="4"/>
  <c r="AP20" i="4"/>
  <c r="AN21" i="4"/>
  <c r="AO21" i="4"/>
  <c r="AP21" i="4"/>
  <c r="AN22" i="4"/>
  <c r="AO22" i="4"/>
  <c r="AP22" i="4"/>
  <c r="AN23" i="4"/>
  <c r="AO23" i="4"/>
  <c r="AP23" i="4"/>
  <c r="AN24" i="4"/>
  <c r="AO24" i="4"/>
  <c r="AP24" i="4"/>
  <c r="AN25" i="4"/>
  <c r="AO25" i="4"/>
  <c r="AP25" i="4"/>
  <c r="AN26" i="4"/>
  <c r="AO26" i="4"/>
  <c r="AP26" i="4"/>
  <c r="AN27" i="4"/>
  <c r="AO27" i="4"/>
  <c r="AP27" i="4"/>
  <c r="AN28" i="4"/>
  <c r="AO28" i="4"/>
  <c r="AP28" i="4"/>
  <c r="AN29" i="4"/>
  <c r="AO29" i="4"/>
  <c r="AP29" i="4"/>
  <c r="AN30" i="4"/>
  <c r="AO30" i="4"/>
  <c r="AP30" i="4"/>
  <c r="AN31" i="4"/>
  <c r="AO31" i="4"/>
  <c r="AP31" i="4"/>
  <c r="AN32" i="4"/>
  <c r="AO32" i="4"/>
  <c r="AP32" i="4"/>
  <c r="AN33" i="4"/>
  <c r="AO33" i="4"/>
  <c r="AP33" i="4"/>
  <c r="AN34" i="4"/>
  <c r="AO34" i="4"/>
  <c r="AP34" i="4"/>
  <c r="AN35" i="4"/>
  <c r="AO35" i="4"/>
  <c r="AP35" i="4"/>
  <c r="AN36" i="4"/>
  <c r="AO36" i="4"/>
  <c r="AP36" i="4"/>
  <c r="AN37" i="4"/>
  <c r="AO37" i="4"/>
  <c r="AP37" i="4"/>
  <c r="AN38" i="4"/>
  <c r="AO38" i="4"/>
  <c r="AP38" i="4"/>
  <c r="AN39" i="4"/>
  <c r="AO39" i="4"/>
  <c r="AP39" i="4"/>
  <c r="AN40" i="4"/>
  <c r="AO40" i="4"/>
  <c r="AP40" i="4"/>
  <c r="AN41" i="4"/>
  <c r="AO41" i="4"/>
  <c r="AP41" i="4"/>
  <c r="AN42" i="4"/>
  <c r="AO42" i="4"/>
  <c r="AP42" i="4"/>
  <c r="AN43" i="4"/>
  <c r="AO43" i="4"/>
  <c r="AP43" i="4"/>
  <c r="AN44" i="4"/>
  <c r="AO44" i="4"/>
  <c r="AP44" i="4"/>
  <c r="AN45" i="4"/>
  <c r="AO45" i="4"/>
  <c r="AP45" i="4"/>
  <c r="AN46" i="4"/>
  <c r="AO46" i="4"/>
  <c r="AP46" i="4"/>
  <c r="AN47" i="4"/>
  <c r="AO47" i="4"/>
  <c r="AP47" i="4"/>
  <c r="AN48" i="4"/>
  <c r="AO48" i="4"/>
  <c r="AP48" i="4"/>
  <c r="AN49" i="4"/>
  <c r="AO49" i="4"/>
  <c r="AP49" i="4"/>
  <c r="AN50" i="4"/>
  <c r="AO50" i="4"/>
  <c r="AP50" i="4"/>
  <c r="AN51" i="4"/>
  <c r="AO51" i="4"/>
  <c r="AP51" i="4"/>
  <c r="AN52" i="4"/>
  <c r="AO52" i="4"/>
  <c r="AP52" i="4"/>
  <c r="AN53" i="4"/>
  <c r="AO53" i="4"/>
  <c r="AP53" i="4"/>
  <c r="AN54" i="4"/>
  <c r="AO54" i="4"/>
  <c r="AP54" i="4"/>
  <c r="AN55" i="4"/>
  <c r="AO55" i="4"/>
  <c r="AP55" i="4"/>
  <c r="AN56" i="4"/>
  <c r="AO56" i="4"/>
  <c r="AP56" i="4"/>
  <c r="AN57" i="4"/>
  <c r="AO57" i="4"/>
  <c r="AP57" i="4"/>
  <c r="AN58" i="4"/>
  <c r="AO58" i="4"/>
  <c r="AP58" i="4"/>
  <c r="AN59" i="4"/>
  <c r="AO59" i="4"/>
  <c r="AP59" i="4"/>
  <c r="AN60" i="4"/>
  <c r="AO60" i="4"/>
  <c r="AP60" i="4"/>
  <c r="AN61" i="4"/>
  <c r="AO61" i="4"/>
  <c r="AP61" i="4"/>
  <c r="AN62" i="4"/>
  <c r="AO62" i="4"/>
  <c r="AP62" i="4"/>
  <c r="AN63" i="4"/>
  <c r="AO63" i="4"/>
  <c r="AP63" i="4"/>
  <c r="AN64" i="4"/>
  <c r="AO64" i="4"/>
  <c r="AP64" i="4"/>
  <c r="AN65" i="4"/>
  <c r="AO65" i="4"/>
  <c r="AP65" i="4"/>
  <c r="AN66" i="4"/>
  <c r="AO66" i="4"/>
  <c r="AP66" i="4"/>
  <c r="AN67" i="4"/>
  <c r="AO67" i="4"/>
  <c r="AP67" i="4"/>
  <c r="AN68" i="4"/>
  <c r="AO68" i="4"/>
  <c r="AP68" i="4"/>
  <c r="AN69" i="4"/>
  <c r="AO69" i="4"/>
  <c r="AP69" i="4"/>
  <c r="AN70" i="4"/>
  <c r="AO70" i="4"/>
  <c r="AP70" i="4"/>
  <c r="AN71" i="4"/>
  <c r="AO71" i="4"/>
  <c r="AP71" i="4"/>
  <c r="AN72" i="4"/>
  <c r="AO72" i="4"/>
  <c r="AP72" i="4"/>
  <c r="AN73" i="4"/>
  <c r="AO73" i="4"/>
  <c r="AP73" i="4"/>
  <c r="AN74" i="4"/>
  <c r="AO74" i="4"/>
  <c r="AP74" i="4"/>
  <c r="AN75" i="4"/>
  <c r="AO75" i="4"/>
  <c r="AP75" i="4"/>
  <c r="AN76" i="4"/>
  <c r="AO76" i="4"/>
  <c r="AP76" i="4"/>
  <c r="AN77" i="4"/>
  <c r="AO77" i="4"/>
  <c r="AP77" i="4"/>
  <c r="AN78" i="4"/>
  <c r="AO78" i="4"/>
  <c r="AP78" i="4"/>
  <c r="AN79" i="4"/>
  <c r="AO79" i="4"/>
  <c r="AP79" i="4"/>
  <c r="AN80" i="4"/>
  <c r="AO80" i="4"/>
  <c r="AP80" i="4"/>
  <c r="AN81" i="4"/>
  <c r="AO81" i="4"/>
  <c r="AP81" i="4"/>
  <c r="AN82" i="4"/>
  <c r="AO82" i="4"/>
  <c r="AP82" i="4"/>
  <c r="AN83" i="4"/>
  <c r="AO83" i="4"/>
  <c r="AP83" i="4"/>
  <c r="AN84" i="4"/>
  <c r="AO84" i="4"/>
  <c r="AP84" i="4"/>
  <c r="AN85" i="4"/>
  <c r="AO85" i="4"/>
  <c r="AP85" i="4"/>
  <c r="AN86" i="4"/>
  <c r="AO86" i="4"/>
  <c r="AP86" i="4"/>
  <c r="AN87" i="4"/>
  <c r="AO87" i="4"/>
  <c r="AP87" i="4"/>
  <c r="AN88" i="4"/>
  <c r="AO88" i="4"/>
  <c r="AP88" i="4"/>
  <c r="AN89" i="4"/>
  <c r="AO89" i="4"/>
  <c r="AP89" i="4"/>
  <c r="AN90" i="4"/>
  <c r="AO90" i="4"/>
  <c r="AP90" i="4"/>
  <c r="AN91" i="4"/>
  <c r="AO91" i="4"/>
  <c r="AP91" i="4"/>
  <c r="AN92" i="4"/>
  <c r="AO92" i="4"/>
  <c r="AP92" i="4"/>
  <c r="AN93" i="4"/>
  <c r="AO93" i="4"/>
  <c r="AP93" i="4"/>
  <c r="AN94" i="4"/>
  <c r="AO94" i="4"/>
  <c r="AP94" i="4"/>
  <c r="AN95" i="4"/>
  <c r="AO95" i="4"/>
  <c r="AP95" i="4"/>
  <c r="AN96" i="4"/>
  <c r="AO96" i="4"/>
  <c r="AP96" i="4"/>
  <c r="AN97" i="4"/>
  <c r="AO97" i="4"/>
  <c r="AP97" i="4"/>
  <c r="AN98" i="4"/>
  <c r="AO98" i="4"/>
  <c r="AP98" i="4"/>
  <c r="AN99" i="4"/>
  <c r="AO99" i="4"/>
  <c r="AP99" i="4"/>
  <c r="AN100" i="4"/>
  <c r="AO100" i="4"/>
  <c r="AP100" i="4"/>
  <c r="AN101" i="4"/>
  <c r="AO101" i="4"/>
  <c r="AP101" i="4"/>
  <c r="AN102" i="4"/>
  <c r="AO102" i="4"/>
  <c r="AP102" i="4"/>
  <c r="AN103" i="4"/>
  <c r="AO103" i="4"/>
  <c r="AP103" i="4"/>
  <c r="AN104" i="4"/>
  <c r="AO104" i="4"/>
  <c r="AP104" i="4"/>
  <c r="AN105" i="4"/>
  <c r="AO105" i="4"/>
  <c r="AP105" i="4"/>
  <c r="AN106" i="4"/>
  <c r="AO106" i="4"/>
  <c r="AP106" i="4"/>
  <c r="AN107" i="4"/>
  <c r="AO107" i="4"/>
  <c r="AP107" i="4"/>
  <c r="AN108" i="4"/>
  <c r="AO108" i="4"/>
  <c r="AP108" i="4"/>
  <c r="AN109" i="4"/>
  <c r="AO109" i="4"/>
  <c r="AP109" i="4"/>
  <c r="AN110" i="4"/>
  <c r="AO110" i="4"/>
  <c r="AP110" i="4"/>
  <c r="AN111" i="4"/>
  <c r="AO111" i="4"/>
  <c r="AP111" i="4"/>
  <c r="AN112" i="4"/>
  <c r="AO112" i="4"/>
  <c r="AP112" i="4"/>
  <c r="AN113" i="4"/>
  <c r="AO113" i="4"/>
  <c r="AP113" i="4"/>
  <c r="AN114" i="4"/>
  <c r="AO114" i="4"/>
  <c r="AP114" i="4"/>
  <c r="AN115" i="4"/>
  <c r="AO115" i="4"/>
  <c r="AP115" i="4"/>
  <c r="AN116" i="4"/>
  <c r="AO116" i="4"/>
  <c r="AP116" i="4"/>
  <c r="AN117" i="4"/>
  <c r="AO117" i="4"/>
  <c r="AP117" i="4"/>
  <c r="AN118" i="4"/>
  <c r="AO118" i="4"/>
  <c r="AP118" i="4"/>
  <c r="AN119" i="4"/>
  <c r="AO119" i="4"/>
  <c r="AP119" i="4"/>
  <c r="AN120" i="4"/>
  <c r="AO120" i="4"/>
  <c r="AP120" i="4"/>
  <c r="AN121" i="4"/>
  <c r="AO121" i="4"/>
  <c r="AP121" i="4"/>
  <c r="AN122" i="4"/>
  <c r="AO122" i="4"/>
  <c r="AP122" i="4"/>
  <c r="AN123" i="4"/>
  <c r="AO123" i="4"/>
  <c r="AP123" i="4"/>
  <c r="AN124" i="4"/>
  <c r="AO124" i="4"/>
  <c r="AP124" i="4"/>
  <c r="AN125" i="4"/>
  <c r="AO125" i="4"/>
  <c r="AP125" i="4"/>
  <c r="AN126" i="4"/>
  <c r="AO126" i="4"/>
  <c r="AP126" i="4"/>
  <c r="AN127" i="4"/>
  <c r="AO127" i="4"/>
  <c r="AP127" i="4"/>
  <c r="AN128" i="4"/>
  <c r="AO128" i="4"/>
  <c r="AP128" i="4"/>
  <c r="AN129" i="4"/>
  <c r="AO129" i="4"/>
  <c r="AP129" i="4"/>
  <c r="AN130" i="4"/>
  <c r="AO130" i="4"/>
  <c r="AP130" i="4"/>
  <c r="AN131" i="4"/>
  <c r="AO131" i="4"/>
  <c r="AP131" i="4"/>
  <c r="AN132" i="4"/>
  <c r="AO132" i="4"/>
  <c r="AP132" i="4"/>
  <c r="AN133" i="4"/>
  <c r="AO133" i="4"/>
  <c r="AP133" i="4"/>
  <c r="AN134" i="4"/>
  <c r="AO134" i="4"/>
  <c r="AP134" i="4"/>
  <c r="AN135" i="4"/>
  <c r="AO135" i="4"/>
  <c r="AP135" i="4"/>
  <c r="AN136" i="4"/>
  <c r="AO136" i="4"/>
  <c r="AP136" i="4"/>
  <c r="AN137" i="4"/>
  <c r="AO137" i="4"/>
  <c r="AP137" i="4"/>
  <c r="AN138" i="4"/>
  <c r="AO138" i="4"/>
  <c r="AP138" i="4"/>
  <c r="AN139" i="4"/>
  <c r="AO139" i="4"/>
  <c r="AP139" i="4"/>
  <c r="AN140" i="4"/>
  <c r="AO140" i="4"/>
  <c r="AP140" i="4"/>
  <c r="AN141" i="4"/>
  <c r="AO141" i="4"/>
  <c r="AP141" i="4"/>
  <c r="AN142" i="4"/>
  <c r="AO142" i="4"/>
  <c r="AP142" i="4"/>
  <c r="AN143" i="4"/>
  <c r="AO143" i="4"/>
  <c r="AP143" i="4"/>
  <c r="AN144" i="4"/>
  <c r="AO144" i="4"/>
  <c r="AP144" i="4"/>
  <c r="AN145" i="4"/>
  <c r="AO145" i="4"/>
  <c r="AP145" i="4"/>
  <c r="AN146" i="4"/>
  <c r="AO146" i="4"/>
  <c r="AP146" i="4"/>
  <c r="AN147" i="4"/>
  <c r="AO147" i="4"/>
  <c r="AP147" i="4"/>
  <c r="AN148" i="4"/>
  <c r="AO148" i="4"/>
  <c r="AP148" i="4"/>
  <c r="AN149" i="4"/>
  <c r="AO149" i="4"/>
  <c r="AP149" i="4"/>
  <c r="AN150" i="4"/>
  <c r="AO150" i="4"/>
  <c r="AP150" i="4"/>
  <c r="AN151" i="4"/>
  <c r="AO151" i="4"/>
  <c r="AP151" i="4"/>
  <c r="AN152" i="4"/>
  <c r="AO152" i="4"/>
  <c r="AP152" i="4"/>
  <c r="AN153" i="4"/>
  <c r="AO153" i="4"/>
  <c r="AP153" i="4"/>
  <c r="AN154" i="4"/>
  <c r="AO154" i="4"/>
  <c r="AP154" i="4"/>
  <c r="AN155" i="4"/>
  <c r="AO155" i="4"/>
  <c r="AP155" i="4"/>
  <c r="AN156" i="4"/>
  <c r="AO156" i="4"/>
  <c r="AP156" i="4"/>
  <c r="AN157" i="4"/>
  <c r="AO157" i="4"/>
  <c r="AP157" i="4"/>
  <c r="AN158" i="4"/>
  <c r="AO158" i="4"/>
  <c r="AP158" i="4"/>
  <c r="AN159" i="4"/>
  <c r="AO159" i="4"/>
  <c r="AP159" i="4"/>
  <c r="AN160" i="4"/>
  <c r="AO160" i="4"/>
  <c r="AP160" i="4"/>
  <c r="AN161" i="4"/>
  <c r="AO161" i="4"/>
  <c r="AP161" i="4"/>
  <c r="AN162" i="4"/>
  <c r="AO162" i="4"/>
  <c r="AP162" i="4"/>
  <c r="AN163" i="4"/>
  <c r="AO163" i="4"/>
  <c r="AP163" i="4"/>
  <c r="AN164" i="4"/>
  <c r="AO164" i="4"/>
  <c r="AP164" i="4"/>
  <c r="AN165" i="4"/>
  <c r="AO165" i="4"/>
  <c r="AP165" i="4"/>
  <c r="AN166" i="4"/>
  <c r="AO166" i="4"/>
  <c r="AP166" i="4"/>
  <c r="AN167" i="4"/>
  <c r="AO167" i="4"/>
  <c r="AP167" i="4"/>
  <c r="AN168" i="4"/>
  <c r="AO168" i="4"/>
  <c r="AP168" i="4"/>
  <c r="AN169" i="4"/>
  <c r="AO169" i="4"/>
  <c r="AP169" i="4"/>
  <c r="AN170" i="4"/>
  <c r="AO170" i="4"/>
  <c r="AP170" i="4"/>
  <c r="AN171" i="4"/>
  <c r="AO171" i="4"/>
  <c r="AP171" i="4"/>
  <c r="AN172" i="4"/>
  <c r="AO172" i="4"/>
  <c r="AP172" i="4"/>
  <c r="AN173" i="4"/>
  <c r="AO173" i="4"/>
  <c r="AP173" i="4"/>
  <c r="AN174" i="4"/>
  <c r="AO174" i="4"/>
  <c r="AP174" i="4"/>
  <c r="AN175" i="4"/>
  <c r="AO175" i="4"/>
  <c r="AP175" i="4"/>
  <c r="AN176" i="4"/>
  <c r="AO176" i="4"/>
  <c r="AP176" i="4"/>
  <c r="AN177" i="4"/>
  <c r="AO177" i="4"/>
  <c r="AP177" i="4"/>
  <c r="AN178" i="4"/>
  <c r="AO178" i="4"/>
  <c r="AP178" i="4"/>
  <c r="AN179" i="4"/>
  <c r="AO179" i="4"/>
  <c r="AP179" i="4"/>
  <c r="AN180" i="4"/>
  <c r="AO180" i="4"/>
  <c r="AP180" i="4"/>
  <c r="AN181" i="4"/>
  <c r="AO181" i="4"/>
  <c r="AP181" i="4"/>
  <c r="AN182" i="4"/>
  <c r="AO182" i="4"/>
  <c r="AP182" i="4"/>
  <c r="AN183" i="4"/>
  <c r="AO183" i="4"/>
  <c r="AP183" i="4"/>
  <c r="AN184" i="4"/>
  <c r="AO184" i="4"/>
  <c r="AP184" i="4"/>
  <c r="AN185" i="4"/>
  <c r="AO185" i="4"/>
  <c r="AP185" i="4"/>
  <c r="AN186" i="4"/>
  <c r="AO186" i="4"/>
  <c r="AP186" i="4"/>
  <c r="AN187" i="4"/>
  <c r="AO187" i="4"/>
  <c r="AP187" i="4"/>
  <c r="AN188" i="4"/>
  <c r="AO188" i="4"/>
  <c r="AP188" i="4"/>
  <c r="AN189" i="4"/>
  <c r="AO189" i="4"/>
  <c r="AP189" i="4"/>
  <c r="AN190" i="4"/>
  <c r="AO190" i="4"/>
  <c r="AP190" i="4"/>
  <c r="AN191" i="4"/>
  <c r="AO191" i="4"/>
  <c r="AP191" i="4"/>
  <c r="AN192" i="4"/>
  <c r="AO192" i="4"/>
  <c r="AP192" i="4"/>
  <c r="AN193" i="4"/>
  <c r="AO193" i="4"/>
  <c r="AP193" i="4"/>
  <c r="AN194" i="4"/>
  <c r="AO194" i="4"/>
  <c r="AP194" i="4"/>
  <c r="AN195" i="4"/>
  <c r="AO195" i="4"/>
  <c r="AP195" i="4"/>
  <c r="AN196" i="4"/>
  <c r="AO196" i="4"/>
  <c r="AP196" i="4"/>
  <c r="AN197" i="4"/>
  <c r="AO197" i="4"/>
  <c r="AP197" i="4"/>
  <c r="AN198" i="4"/>
  <c r="AO198" i="4"/>
  <c r="AP198" i="4"/>
  <c r="AN199" i="4"/>
  <c r="AO199" i="4"/>
  <c r="AP199" i="4"/>
  <c r="AN200" i="4"/>
  <c r="AO200" i="4"/>
  <c r="AP200" i="4"/>
  <c r="AN201" i="4"/>
  <c r="AO201" i="4"/>
  <c r="AP201" i="4"/>
  <c r="AN202" i="4"/>
  <c r="AO202" i="4"/>
  <c r="AP202" i="4"/>
  <c r="AN203" i="4"/>
  <c r="AO203" i="4"/>
  <c r="AP203" i="4"/>
  <c r="AN204" i="4"/>
  <c r="AO204" i="4"/>
  <c r="AP204" i="4"/>
  <c r="AN205" i="4"/>
  <c r="AO205" i="4"/>
  <c r="AP205" i="4"/>
  <c r="AN206" i="4"/>
  <c r="AO206" i="4"/>
  <c r="AP206" i="4"/>
  <c r="AN207" i="4"/>
  <c r="AO207" i="4"/>
  <c r="AP207" i="4"/>
  <c r="AN208" i="4"/>
  <c r="AO208" i="4"/>
  <c r="AP208" i="4"/>
  <c r="AN209" i="4"/>
  <c r="AO209" i="4"/>
  <c r="AP209" i="4"/>
  <c r="AN210" i="4"/>
  <c r="AO210" i="4"/>
  <c r="AP210" i="4"/>
  <c r="AN211" i="4"/>
  <c r="AO211" i="4"/>
  <c r="AP211" i="4"/>
  <c r="AN212" i="4"/>
  <c r="AO212" i="4"/>
  <c r="AP212" i="4"/>
  <c r="AN213" i="4"/>
  <c r="AO213" i="4"/>
  <c r="AP213" i="4"/>
  <c r="AN214" i="4"/>
  <c r="AO214" i="4"/>
  <c r="AP214" i="4"/>
  <c r="AN215" i="4"/>
  <c r="AO215" i="4"/>
  <c r="AP215" i="4"/>
  <c r="AN216" i="4"/>
  <c r="AO216" i="4"/>
  <c r="AP216" i="4"/>
  <c r="AN217" i="4"/>
  <c r="AO217" i="4"/>
  <c r="AP217" i="4"/>
  <c r="AN218" i="4"/>
  <c r="AO218" i="4"/>
  <c r="AP218" i="4"/>
  <c r="AN219" i="4"/>
  <c r="AO219" i="4"/>
  <c r="AP219" i="4"/>
  <c r="AN220" i="4"/>
  <c r="AO220" i="4"/>
  <c r="AP220" i="4"/>
  <c r="AN221" i="4"/>
  <c r="AO221" i="4"/>
  <c r="AP221" i="4"/>
  <c r="AN222" i="4"/>
  <c r="AO222" i="4"/>
  <c r="AP222" i="4"/>
  <c r="AN223" i="4"/>
  <c r="AO223" i="4"/>
  <c r="AP223" i="4"/>
  <c r="AN224" i="4"/>
  <c r="AO224" i="4"/>
  <c r="AP224" i="4"/>
  <c r="AN225" i="4"/>
  <c r="AO225" i="4"/>
  <c r="AP225" i="4"/>
  <c r="AN226" i="4"/>
  <c r="AO226" i="4"/>
  <c r="AP226" i="4"/>
  <c r="AN227" i="4"/>
  <c r="AO227" i="4"/>
  <c r="AP227" i="4"/>
  <c r="AN228" i="4"/>
  <c r="AO228" i="4"/>
  <c r="AP228" i="4"/>
  <c r="AN229" i="4"/>
  <c r="AO229" i="4"/>
  <c r="AP229" i="4"/>
  <c r="AN230" i="4"/>
  <c r="AO230" i="4"/>
  <c r="AP230" i="4"/>
  <c r="AN231" i="4"/>
  <c r="AO231" i="4"/>
  <c r="AP231" i="4"/>
  <c r="AN232" i="4"/>
  <c r="AO232" i="4"/>
  <c r="AP232" i="4"/>
  <c r="AN233" i="4"/>
  <c r="AO233" i="4"/>
  <c r="AP233" i="4"/>
  <c r="AN234" i="4"/>
  <c r="AO234" i="4"/>
  <c r="AP234" i="4"/>
  <c r="AN235" i="4"/>
  <c r="AO235" i="4"/>
  <c r="AP235" i="4"/>
  <c r="AN236" i="4"/>
  <c r="AO236" i="4"/>
  <c r="AP236" i="4"/>
  <c r="AN237" i="4"/>
  <c r="AO237" i="4"/>
  <c r="AP237" i="4"/>
  <c r="AN238" i="4"/>
  <c r="AO238" i="4"/>
  <c r="AP238" i="4"/>
  <c r="AN239" i="4"/>
  <c r="AO239" i="4"/>
  <c r="AP239" i="4"/>
  <c r="AN240" i="4"/>
  <c r="AO240" i="4"/>
  <c r="AP240" i="4"/>
  <c r="AN241" i="4"/>
  <c r="AO241" i="4"/>
  <c r="AP241" i="4"/>
  <c r="AN242" i="4"/>
  <c r="AO242" i="4"/>
  <c r="AP242" i="4"/>
  <c r="AN243" i="4"/>
  <c r="AO243" i="4"/>
  <c r="AP243" i="4"/>
  <c r="AN244" i="4"/>
  <c r="AO244" i="4"/>
  <c r="AP244" i="4"/>
  <c r="AN245" i="4"/>
  <c r="AO245" i="4"/>
  <c r="AP245" i="4"/>
  <c r="AN246" i="4"/>
  <c r="AO246" i="4"/>
  <c r="AP246" i="4"/>
  <c r="AN247" i="4"/>
  <c r="AO247" i="4"/>
  <c r="AP247" i="4"/>
  <c r="AN248" i="4"/>
  <c r="AO248" i="4"/>
  <c r="AP248" i="4"/>
  <c r="AN249" i="4"/>
  <c r="AO249" i="4"/>
  <c r="AP249" i="4"/>
  <c r="AN250" i="4"/>
  <c r="AO250" i="4"/>
  <c r="AP250" i="4"/>
  <c r="AN251" i="4"/>
  <c r="AO251" i="4"/>
  <c r="AP251" i="4"/>
  <c r="AN252" i="4"/>
  <c r="AO252" i="4"/>
  <c r="AP252" i="4"/>
  <c r="AN253" i="4"/>
  <c r="AO253" i="4"/>
  <c r="AP253" i="4"/>
  <c r="AN254" i="4"/>
  <c r="AO254" i="4"/>
  <c r="AP254" i="4"/>
  <c r="AN255" i="4"/>
  <c r="AO255" i="4"/>
  <c r="AP255" i="4"/>
  <c r="AN256" i="4"/>
  <c r="AO256" i="4"/>
  <c r="AP256" i="4"/>
  <c r="AN257" i="4"/>
  <c r="AO257" i="4"/>
  <c r="AP257" i="4"/>
  <c r="AN258" i="4"/>
  <c r="AO258" i="4"/>
  <c r="AP258" i="4"/>
  <c r="AN259" i="4"/>
  <c r="AO259" i="4"/>
  <c r="AP259" i="4"/>
  <c r="AN260" i="4"/>
  <c r="AO260" i="4"/>
  <c r="AP260" i="4"/>
  <c r="AN261" i="4"/>
  <c r="AO261" i="4"/>
  <c r="AP261" i="4"/>
  <c r="AN262" i="4"/>
  <c r="AO262" i="4"/>
  <c r="AP262" i="4"/>
  <c r="AN263" i="4"/>
  <c r="AO263" i="4"/>
  <c r="AP263" i="4"/>
  <c r="AN264" i="4"/>
  <c r="AO264" i="4"/>
  <c r="AP264" i="4"/>
  <c r="AN265" i="4"/>
  <c r="AO265" i="4"/>
  <c r="AP265" i="4"/>
  <c r="AN266" i="4"/>
  <c r="AO266" i="4"/>
  <c r="AP266" i="4"/>
  <c r="AN267" i="4"/>
  <c r="AO267" i="4"/>
  <c r="AP267" i="4"/>
  <c r="AN268" i="4"/>
  <c r="AO268" i="4"/>
  <c r="AP268" i="4"/>
  <c r="AN269" i="4"/>
  <c r="AO269" i="4"/>
  <c r="AP269" i="4"/>
  <c r="AN270" i="4"/>
  <c r="AO270" i="4"/>
  <c r="AP270" i="4"/>
  <c r="AN271" i="4"/>
  <c r="AO271" i="4"/>
  <c r="AP271" i="4"/>
  <c r="AN272" i="4"/>
  <c r="AO272" i="4"/>
  <c r="AP272" i="4"/>
  <c r="AN273" i="4"/>
  <c r="AO273" i="4"/>
  <c r="AP273" i="4"/>
  <c r="AN274" i="4"/>
  <c r="AO274" i="4"/>
  <c r="AP274" i="4"/>
  <c r="AN275" i="4"/>
  <c r="AO275" i="4"/>
  <c r="AP275" i="4"/>
  <c r="AN276" i="4"/>
  <c r="AO276" i="4"/>
  <c r="AP276" i="4"/>
  <c r="AN277" i="4"/>
  <c r="AO277" i="4"/>
  <c r="AP277" i="4"/>
  <c r="AN278" i="4"/>
  <c r="AO278" i="4"/>
  <c r="AP278" i="4"/>
  <c r="AN279" i="4"/>
  <c r="AO279" i="4"/>
  <c r="AP279" i="4"/>
  <c r="AN280" i="4"/>
  <c r="AO280" i="4"/>
  <c r="AP280" i="4"/>
  <c r="AN281" i="4"/>
  <c r="AO281" i="4"/>
  <c r="AP281" i="4"/>
  <c r="AN282" i="4"/>
  <c r="AO282" i="4"/>
  <c r="AP282" i="4"/>
  <c r="AN283" i="4"/>
  <c r="AO283" i="4"/>
  <c r="AP283" i="4"/>
  <c r="AN284" i="4"/>
  <c r="AO284" i="4"/>
  <c r="AP284" i="4"/>
  <c r="AN285" i="4"/>
  <c r="AO285" i="4"/>
  <c r="AP285" i="4"/>
  <c r="AN286" i="4"/>
  <c r="AO286" i="4"/>
  <c r="AP286" i="4"/>
  <c r="AN287" i="4"/>
  <c r="AO287" i="4"/>
  <c r="AP287" i="4"/>
  <c r="AN288" i="4"/>
  <c r="AO288" i="4"/>
  <c r="AP288" i="4"/>
  <c r="AN289" i="4"/>
  <c r="AO289" i="4"/>
  <c r="AP289" i="4"/>
  <c r="AN290" i="4"/>
  <c r="AO290" i="4"/>
  <c r="AP290" i="4"/>
  <c r="AN291" i="4"/>
  <c r="AO291" i="4"/>
  <c r="AP291" i="4"/>
  <c r="AN292" i="4"/>
  <c r="AO292" i="4"/>
  <c r="AP292" i="4"/>
  <c r="AN293" i="4"/>
  <c r="AO293" i="4"/>
  <c r="AP293" i="4"/>
  <c r="AN294" i="4"/>
  <c r="AO294" i="4"/>
  <c r="AP294" i="4"/>
  <c r="AN295" i="4"/>
  <c r="AO295" i="4"/>
  <c r="AP295" i="4"/>
  <c r="AN296" i="4"/>
  <c r="AO296" i="4"/>
  <c r="AP296" i="4"/>
  <c r="AN297" i="4"/>
  <c r="AO297" i="4"/>
  <c r="AP297" i="4"/>
  <c r="AN298" i="4"/>
  <c r="AO298" i="4"/>
  <c r="AP298" i="4"/>
  <c r="AN299" i="4"/>
  <c r="AO299" i="4"/>
  <c r="AP299" i="4"/>
  <c r="AN300" i="4"/>
  <c r="AO300" i="4"/>
  <c r="AP300" i="4"/>
  <c r="AN301" i="4"/>
  <c r="AO301" i="4"/>
  <c r="AP301" i="4"/>
  <c r="AN302" i="4"/>
  <c r="AO302" i="4"/>
  <c r="AP302" i="4"/>
  <c r="AN303" i="4"/>
  <c r="AO303" i="4"/>
  <c r="AP303" i="4"/>
  <c r="AN304" i="4"/>
  <c r="AO304" i="4"/>
  <c r="AP304" i="4"/>
  <c r="AN305" i="4"/>
  <c r="AO305" i="4"/>
  <c r="AP305" i="4"/>
  <c r="AN306" i="4"/>
  <c r="AO306" i="4"/>
  <c r="AP306" i="4"/>
  <c r="AN307" i="4"/>
  <c r="AO307" i="4"/>
  <c r="AP307" i="4"/>
  <c r="AN308" i="4"/>
  <c r="AO308" i="4"/>
  <c r="AP308" i="4"/>
  <c r="AN309" i="4"/>
  <c r="AO309" i="4"/>
  <c r="AP309" i="4"/>
  <c r="AN310" i="4"/>
  <c r="AO310" i="4"/>
  <c r="AP310" i="4"/>
  <c r="AN311" i="4"/>
  <c r="AO311" i="4"/>
  <c r="AP311" i="4"/>
  <c r="AN312" i="4"/>
  <c r="AO312" i="4"/>
  <c r="AP312" i="4"/>
  <c r="AN313" i="4"/>
  <c r="AO313" i="4"/>
  <c r="AP313" i="4"/>
  <c r="AN314" i="4"/>
  <c r="AO314" i="4"/>
  <c r="AP314" i="4"/>
  <c r="AN315" i="4"/>
  <c r="AO315" i="4"/>
  <c r="AP315" i="4"/>
  <c r="AN316" i="4"/>
  <c r="AO316" i="4"/>
  <c r="AP316" i="4"/>
  <c r="AN317" i="4"/>
  <c r="AO317" i="4"/>
  <c r="AP317" i="4"/>
  <c r="AN318" i="4"/>
  <c r="AO318" i="4"/>
  <c r="AP318" i="4"/>
  <c r="AN319" i="4"/>
  <c r="AO319" i="4"/>
  <c r="AP319" i="4"/>
  <c r="AN320" i="4"/>
  <c r="AO320" i="4"/>
  <c r="AP320" i="4"/>
  <c r="AN321" i="4"/>
  <c r="AO321" i="4"/>
  <c r="AP321" i="4"/>
  <c r="AN322" i="4"/>
  <c r="AO322" i="4"/>
  <c r="AP322" i="4"/>
  <c r="AN323" i="4"/>
  <c r="AO323" i="4"/>
  <c r="AP323" i="4"/>
  <c r="AN324" i="4"/>
  <c r="AO324" i="4"/>
  <c r="AP324" i="4"/>
  <c r="AN325" i="4"/>
  <c r="AO325" i="4"/>
  <c r="AP325" i="4"/>
  <c r="AN326" i="4"/>
  <c r="AO326" i="4"/>
  <c r="AP326" i="4"/>
  <c r="AN327" i="4"/>
  <c r="AO327" i="4"/>
  <c r="AP327" i="4"/>
  <c r="AN328" i="4"/>
  <c r="AO328" i="4"/>
  <c r="AP328" i="4"/>
  <c r="AN329" i="4"/>
  <c r="AO329" i="4"/>
  <c r="AP329" i="4"/>
  <c r="AN330" i="4"/>
  <c r="AO330" i="4"/>
  <c r="AP330" i="4"/>
  <c r="AN331" i="4"/>
  <c r="AO331" i="4"/>
  <c r="AP331" i="4"/>
  <c r="AN332" i="4"/>
  <c r="AO332" i="4"/>
  <c r="AP332" i="4"/>
  <c r="AN333" i="4"/>
  <c r="AO333" i="4"/>
  <c r="AP333" i="4"/>
  <c r="AN334" i="4"/>
  <c r="AO334" i="4"/>
  <c r="AP334" i="4"/>
  <c r="AN335" i="4"/>
  <c r="AO335" i="4"/>
  <c r="AP335" i="4"/>
  <c r="AN336" i="4"/>
  <c r="AO336" i="4"/>
  <c r="AP336" i="4"/>
  <c r="AN337" i="4"/>
  <c r="AO337" i="4"/>
  <c r="AP337" i="4"/>
  <c r="AN338" i="4"/>
  <c r="AO338" i="4"/>
  <c r="AP338" i="4"/>
  <c r="AN339" i="4"/>
  <c r="AO339" i="4"/>
  <c r="AP339" i="4"/>
  <c r="AN340" i="4"/>
  <c r="AO340" i="4"/>
  <c r="AP340" i="4"/>
  <c r="AN341" i="4"/>
  <c r="AO341" i="4"/>
  <c r="AP341" i="4"/>
  <c r="AN342" i="4"/>
  <c r="AO342" i="4"/>
  <c r="AP342" i="4"/>
  <c r="AN343" i="4"/>
  <c r="AO343" i="4"/>
  <c r="AP343" i="4"/>
  <c r="AN344" i="4"/>
  <c r="AO344" i="4"/>
  <c r="AP344" i="4"/>
  <c r="AN345" i="4"/>
  <c r="AO345" i="4"/>
  <c r="AP345" i="4"/>
  <c r="AN346" i="4"/>
  <c r="AO346" i="4"/>
  <c r="AP346" i="4"/>
  <c r="AN347" i="4"/>
  <c r="AO347" i="4"/>
  <c r="AP347" i="4"/>
  <c r="AN348" i="4"/>
  <c r="AO348" i="4"/>
  <c r="AP348" i="4"/>
  <c r="AN349" i="4"/>
  <c r="AO349" i="4"/>
  <c r="AP349" i="4"/>
  <c r="AN350" i="4"/>
  <c r="AO350" i="4"/>
  <c r="AP350" i="4"/>
  <c r="AN351" i="4"/>
  <c r="AO351" i="4"/>
  <c r="AP351" i="4"/>
  <c r="AN352" i="4"/>
  <c r="AO352" i="4"/>
  <c r="AP352" i="4"/>
  <c r="AN353" i="4"/>
  <c r="AO353" i="4"/>
  <c r="AP353" i="4"/>
  <c r="AN354" i="4"/>
  <c r="AO354" i="4"/>
  <c r="AP354" i="4"/>
  <c r="AN355" i="4"/>
  <c r="AO355" i="4"/>
  <c r="AP355" i="4"/>
  <c r="AN356" i="4"/>
  <c r="AO356" i="4"/>
  <c r="AP356" i="4"/>
  <c r="AN357" i="4"/>
  <c r="AO357" i="4"/>
  <c r="AP357" i="4"/>
  <c r="AN358" i="4"/>
  <c r="AO358" i="4"/>
  <c r="AP358" i="4"/>
  <c r="AN359" i="4"/>
  <c r="AO359" i="4"/>
  <c r="AP359" i="4"/>
  <c r="AN360" i="4"/>
  <c r="AO360" i="4"/>
  <c r="AP360" i="4"/>
  <c r="AN361" i="4"/>
  <c r="AO361" i="4"/>
  <c r="AP361" i="4"/>
  <c r="AN362" i="4"/>
  <c r="AO362" i="4"/>
  <c r="AP362" i="4"/>
  <c r="AN363" i="4"/>
  <c r="AO363" i="4"/>
  <c r="AP363" i="4"/>
  <c r="AN364" i="4"/>
  <c r="AO364" i="4"/>
  <c r="AP364" i="4"/>
  <c r="AN365" i="4"/>
  <c r="AO365" i="4"/>
  <c r="AP365" i="4"/>
  <c r="AN366" i="4"/>
  <c r="AO366" i="4"/>
  <c r="AP366" i="4"/>
  <c r="AN367" i="4"/>
  <c r="AO367" i="4"/>
  <c r="AP367" i="4"/>
  <c r="AN368" i="4"/>
  <c r="AO368" i="4"/>
  <c r="AP368" i="4"/>
  <c r="AN369" i="4"/>
  <c r="AO369" i="4"/>
  <c r="AP369" i="4"/>
  <c r="AN370" i="4"/>
  <c r="AO370" i="4"/>
  <c r="AP370" i="4"/>
  <c r="AN371" i="4"/>
  <c r="AO371" i="4"/>
  <c r="AP371" i="4"/>
  <c r="AN372" i="4"/>
  <c r="AO372" i="4"/>
  <c r="AP372" i="4"/>
  <c r="AN373" i="4"/>
  <c r="AO373" i="4"/>
  <c r="AP373" i="4"/>
  <c r="AN374" i="4"/>
  <c r="AO374" i="4"/>
  <c r="AP374" i="4"/>
  <c r="AN375" i="4"/>
  <c r="AO375" i="4"/>
  <c r="AP375" i="4"/>
  <c r="AN376" i="4"/>
  <c r="AO376" i="4"/>
  <c r="AP376" i="4"/>
  <c r="AN377" i="4"/>
  <c r="AO377" i="4"/>
  <c r="AP377" i="4"/>
  <c r="AN378" i="4"/>
  <c r="AO378" i="4"/>
  <c r="AP378" i="4"/>
  <c r="AN379" i="4"/>
  <c r="AO379" i="4"/>
  <c r="AP379" i="4"/>
  <c r="AN380" i="4"/>
  <c r="AO380" i="4"/>
  <c r="AP380" i="4"/>
  <c r="AN381" i="4"/>
  <c r="AO381" i="4"/>
  <c r="AP381" i="4"/>
  <c r="AN382" i="4"/>
  <c r="AO382" i="4"/>
  <c r="AP382" i="4"/>
  <c r="AN383" i="4"/>
  <c r="AO383" i="4"/>
  <c r="AP383" i="4"/>
  <c r="AN384" i="4"/>
  <c r="AO384" i="4"/>
  <c r="AP384" i="4"/>
  <c r="AN385" i="4"/>
  <c r="AO385" i="4"/>
  <c r="AP385" i="4"/>
  <c r="AN386" i="4"/>
  <c r="AO386" i="4"/>
  <c r="AP386" i="4"/>
  <c r="AN387" i="4"/>
  <c r="AO387" i="4"/>
  <c r="AP387" i="4"/>
  <c r="AN388" i="4"/>
  <c r="AO388" i="4"/>
  <c r="AP388" i="4"/>
  <c r="AN389" i="4"/>
  <c r="AO389" i="4"/>
  <c r="AP389" i="4"/>
  <c r="AN390" i="4"/>
  <c r="AO390" i="4"/>
  <c r="AP390" i="4"/>
  <c r="AN391" i="4"/>
  <c r="AO391" i="4"/>
  <c r="AP391" i="4"/>
  <c r="AN392" i="4"/>
  <c r="AO392" i="4"/>
  <c r="AP392" i="4"/>
  <c r="AN393" i="4"/>
  <c r="AO393" i="4"/>
  <c r="AP393" i="4"/>
  <c r="AN394" i="4"/>
  <c r="AO394" i="4"/>
  <c r="AP394" i="4"/>
  <c r="AN395" i="4"/>
  <c r="AO395" i="4"/>
  <c r="AP395" i="4"/>
  <c r="AN396" i="4"/>
  <c r="AO396" i="4"/>
  <c r="AP396" i="4"/>
  <c r="AN397" i="4"/>
  <c r="AO397" i="4"/>
  <c r="AP397" i="4"/>
  <c r="AN398" i="4"/>
  <c r="AO398" i="4"/>
  <c r="AP398" i="4"/>
  <c r="AN399" i="4"/>
  <c r="AO399" i="4"/>
  <c r="AP399" i="4"/>
  <c r="AN400" i="4"/>
  <c r="AO400" i="4"/>
  <c r="AP400" i="4"/>
  <c r="AN401" i="4"/>
  <c r="AO401" i="4"/>
  <c r="AP401" i="4"/>
  <c r="AN402" i="4"/>
  <c r="AO402" i="4"/>
  <c r="AP402" i="4"/>
  <c r="AN403" i="4"/>
  <c r="AO403" i="4"/>
  <c r="AP403" i="4"/>
  <c r="AN404" i="4"/>
  <c r="AO404" i="4"/>
  <c r="AP404" i="4"/>
  <c r="AN405" i="4"/>
  <c r="AO405" i="4"/>
  <c r="AP405" i="4"/>
  <c r="AN406" i="4"/>
  <c r="AO406" i="4"/>
  <c r="AP406" i="4"/>
  <c r="AO6" i="4"/>
  <c r="AN6" i="4"/>
  <c r="AJ6" i="4"/>
  <c r="AG7" i="4"/>
  <c r="AH7" i="4"/>
  <c r="AI7" i="4"/>
  <c r="AJ7" i="4"/>
  <c r="AG8" i="4"/>
  <c r="AH8" i="4"/>
  <c r="AI8" i="4"/>
  <c r="AJ8" i="4"/>
  <c r="AG9" i="4"/>
  <c r="AH9" i="4"/>
  <c r="AI9" i="4"/>
  <c r="AJ9" i="4"/>
  <c r="AG10" i="4"/>
  <c r="AH10" i="4"/>
  <c r="AI10" i="4"/>
  <c r="AJ10" i="4"/>
  <c r="AG11" i="4"/>
  <c r="AH11" i="4"/>
  <c r="AI11" i="4"/>
  <c r="AJ11" i="4"/>
  <c r="AG12" i="4"/>
  <c r="AH12" i="4"/>
  <c r="AI12" i="4"/>
  <c r="AJ12" i="4"/>
  <c r="AG13" i="4"/>
  <c r="AH13" i="4"/>
  <c r="AI13" i="4"/>
  <c r="AJ13" i="4"/>
  <c r="AG14" i="4"/>
  <c r="AH14" i="4"/>
  <c r="AI14" i="4"/>
  <c r="AJ14" i="4"/>
  <c r="AG15" i="4"/>
  <c r="AH15" i="4"/>
  <c r="AI15" i="4"/>
  <c r="AJ15" i="4"/>
  <c r="AG16" i="4"/>
  <c r="AH16" i="4"/>
  <c r="AI16" i="4"/>
  <c r="AJ16" i="4"/>
  <c r="AG17" i="4"/>
  <c r="AH17" i="4"/>
  <c r="AI17" i="4"/>
  <c r="AJ17" i="4"/>
  <c r="AG18" i="4"/>
  <c r="AH18" i="4"/>
  <c r="AI18" i="4"/>
  <c r="AJ18" i="4"/>
  <c r="AG19" i="4"/>
  <c r="AH19" i="4"/>
  <c r="AI19" i="4"/>
  <c r="AJ19" i="4"/>
  <c r="AG20" i="4"/>
  <c r="AH20" i="4"/>
  <c r="AI20" i="4"/>
  <c r="AJ20" i="4"/>
  <c r="AG21" i="4"/>
  <c r="AH21" i="4"/>
  <c r="AI21" i="4"/>
  <c r="AJ21" i="4"/>
  <c r="AG22" i="4"/>
  <c r="AH22" i="4"/>
  <c r="AI22" i="4"/>
  <c r="AJ22" i="4"/>
  <c r="AG23" i="4"/>
  <c r="AH23" i="4"/>
  <c r="AI23" i="4"/>
  <c r="AJ23" i="4"/>
  <c r="AG24" i="4"/>
  <c r="AH24" i="4"/>
  <c r="AI24" i="4"/>
  <c r="AJ24" i="4"/>
  <c r="AG25" i="4"/>
  <c r="AH25" i="4"/>
  <c r="AI25" i="4"/>
  <c r="AJ25" i="4"/>
  <c r="AG26" i="4"/>
  <c r="AH26" i="4"/>
  <c r="AI26" i="4"/>
  <c r="AJ26" i="4"/>
  <c r="AG27" i="4"/>
  <c r="AH27" i="4"/>
  <c r="AI27" i="4"/>
  <c r="AJ27" i="4"/>
  <c r="AG28" i="4"/>
  <c r="AH28" i="4"/>
  <c r="AI28" i="4"/>
  <c r="AJ28" i="4"/>
  <c r="AG29" i="4"/>
  <c r="AH29" i="4"/>
  <c r="AI29" i="4"/>
  <c r="AJ29" i="4"/>
  <c r="AG30" i="4"/>
  <c r="AH30" i="4"/>
  <c r="AI30" i="4"/>
  <c r="AJ30" i="4"/>
  <c r="AG31" i="4"/>
  <c r="AH31" i="4"/>
  <c r="AI31" i="4"/>
  <c r="AJ31" i="4"/>
  <c r="AG32" i="4"/>
  <c r="AH32" i="4"/>
  <c r="AI32" i="4"/>
  <c r="AJ32" i="4"/>
  <c r="AG33" i="4"/>
  <c r="AH33" i="4"/>
  <c r="AI33" i="4"/>
  <c r="AJ33" i="4"/>
  <c r="AG34" i="4"/>
  <c r="AH34" i="4"/>
  <c r="AI34" i="4"/>
  <c r="AJ34" i="4"/>
  <c r="AG35" i="4"/>
  <c r="AH35" i="4"/>
  <c r="AI35" i="4"/>
  <c r="AJ35" i="4"/>
  <c r="AG36" i="4"/>
  <c r="AH36" i="4"/>
  <c r="AI36" i="4"/>
  <c r="AJ36" i="4"/>
  <c r="AG37" i="4"/>
  <c r="AH37" i="4"/>
  <c r="AI37" i="4"/>
  <c r="AJ37" i="4"/>
  <c r="AG38" i="4"/>
  <c r="AH38" i="4"/>
  <c r="AI38" i="4"/>
  <c r="AJ38" i="4"/>
  <c r="AG39" i="4"/>
  <c r="AH39" i="4"/>
  <c r="AI39" i="4"/>
  <c r="AJ39" i="4"/>
  <c r="AG40" i="4"/>
  <c r="AH40" i="4"/>
  <c r="AI40" i="4"/>
  <c r="AJ40" i="4"/>
  <c r="AG41" i="4"/>
  <c r="AH41" i="4"/>
  <c r="AI41" i="4"/>
  <c r="AJ41" i="4"/>
  <c r="AG42" i="4"/>
  <c r="AH42" i="4"/>
  <c r="AI42" i="4"/>
  <c r="AJ42" i="4"/>
  <c r="AG43" i="4"/>
  <c r="AH43" i="4"/>
  <c r="AI43" i="4"/>
  <c r="AJ43" i="4"/>
  <c r="AG44" i="4"/>
  <c r="AH44" i="4"/>
  <c r="AI44" i="4"/>
  <c r="AJ44" i="4"/>
  <c r="AG45" i="4"/>
  <c r="AH45" i="4"/>
  <c r="AI45" i="4"/>
  <c r="AJ45" i="4"/>
  <c r="AG46" i="4"/>
  <c r="AH46" i="4"/>
  <c r="AI46" i="4"/>
  <c r="AJ46" i="4"/>
  <c r="AG47" i="4"/>
  <c r="AH47" i="4"/>
  <c r="AI47" i="4"/>
  <c r="AJ47" i="4"/>
  <c r="AG48" i="4"/>
  <c r="AH48" i="4"/>
  <c r="AI48" i="4"/>
  <c r="AJ48" i="4"/>
  <c r="AG49" i="4"/>
  <c r="AH49" i="4"/>
  <c r="AI49" i="4"/>
  <c r="AJ49" i="4"/>
  <c r="AG50" i="4"/>
  <c r="AH50" i="4"/>
  <c r="AI50" i="4"/>
  <c r="AJ50" i="4"/>
  <c r="AG51" i="4"/>
  <c r="AH51" i="4"/>
  <c r="AI51" i="4"/>
  <c r="AJ51" i="4"/>
  <c r="AG52" i="4"/>
  <c r="AH52" i="4"/>
  <c r="AI52" i="4"/>
  <c r="AJ52" i="4"/>
  <c r="AG53" i="4"/>
  <c r="AH53" i="4"/>
  <c r="AI53" i="4"/>
  <c r="AJ53" i="4"/>
  <c r="AG54" i="4"/>
  <c r="AH54" i="4"/>
  <c r="AI54" i="4"/>
  <c r="AJ54" i="4"/>
  <c r="AG55" i="4"/>
  <c r="AH55" i="4"/>
  <c r="AI55" i="4"/>
  <c r="AJ55" i="4"/>
  <c r="AG56" i="4"/>
  <c r="AH56" i="4"/>
  <c r="AI56" i="4"/>
  <c r="AJ56" i="4"/>
  <c r="AG57" i="4"/>
  <c r="AH57" i="4"/>
  <c r="AI57" i="4"/>
  <c r="AJ57" i="4"/>
  <c r="AG58" i="4"/>
  <c r="AH58" i="4"/>
  <c r="AI58" i="4"/>
  <c r="AJ58" i="4"/>
  <c r="AG59" i="4"/>
  <c r="AH59" i="4"/>
  <c r="AI59" i="4"/>
  <c r="AJ59" i="4"/>
  <c r="AG60" i="4"/>
  <c r="AH60" i="4"/>
  <c r="AI60" i="4"/>
  <c r="AJ60" i="4"/>
  <c r="AG61" i="4"/>
  <c r="AH61" i="4"/>
  <c r="AI61" i="4"/>
  <c r="AJ61" i="4"/>
  <c r="AG62" i="4"/>
  <c r="AH62" i="4"/>
  <c r="AI62" i="4"/>
  <c r="AJ62" i="4"/>
  <c r="AG63" i="4"/>
  <c r="AH63" i="4"/>
  <c r="AI63" i="4"/>
  <c r="AJ63" i="4"/>
  <c r="AG64" i="4"/>
  <c r="AH64" i="4"/>
  <c r="AI64" i="4"/>
  <c r="AJ64" i="4"/>
  <c r="AG65" i="4"/>
  <c r="AH65" i="4"/>
  <c r="AI65" i="4"/>
  <c r="AJ65" i="4"/>
  <c r="AG66" i="4"/>
  <c r="AH66" i="4"/>
  <c r="AI66" i="4"/>
  <c r="AJ66" i="4"/>
  <c r="AG67" i="4"/>
  <c r="AH67" i="4"/>
  <c r="AI67" i="4"/>
  <c r="AJ67" i="4"/>
  <c r="AG68" i="4"/>
  <c r="AH68" i="4"/>
  <c r="AI68" i="4"/>
  <c r="AJ68" i="4"/>
  <c r="AG69" i="4"/>
  <c r="AH69" i="4"/>
  <c r="AI69" i="4"/>
  <c r="AJ69" i="4"/>
  <c r="AG70" i="4"/>
  <c r="AH70" i="4"/>
  <c r="AI70" i="4"/>
  <c r="AJ70" i="4"/>
  <c r="AG71" i="4"/>
  <c r="AH71" i="4"/>
  <c r="AI71" i="4"/>
  <c r="AJ71" i="4"/>
  <c r="AG72" i="4"/>
  <c r="AH72" i="4"/>
  <c r="AI72" i="4"/>
  <c r="AJ72" i="4"/>
  <c r="AG73" i="4"/>
  <c r="AH73" i="4"/>
  <c r="AI73" i="4"/>
  <c r="AJ73" i="4"/>
  <c r="AG74" i="4"/>
  <c r="AH74" i="4"/>
  <c r="AI74" i="4"/>
  <c r="AJ74" i="4"/>
  <c r="AG75" i="4"/>
  <c r="AH75" i="4"/>
  <c r="AI75" i="4"/>
  <c r="AJ75" i="4"/>
  <c r="AG76" i="4"/>
  <c r="AH76" i="4"/>
  <c r="AI76" i="4"/>
  <c r="AJ76" i="4"/>
  <c r="AG77" i="4"/>
  <c r="AH77" i="4"/>
  <c r="AI77" i="4"/>
  <c r="AJ77" i="4"/>
  <c r="AG78" i="4"/>
  <c r="AH78" i="4"/>
  <c r="AI78" i="4"/>
  <c r="AJ78" i="4"/>
  <c r="AG79" i="4"/>
  <c r="AH79" i="4"/>
  <c r="AI79" i="4"/>
  <c r="AJ79" i="4"/>
  <c r="AG80" i="4"/>
  <c r="AH80" i="4"/>
  <c r="AI80" i="4"/>
  <c r="AJ80" i="4"/>
  <c r="AG81" i="4"/>
  <c r="AH81" i="4"/>
  <c r="AI81" i="4"/>
  <c r="AJ81" i="4"/>
  <c r="AG82" i="4"/>
  <c r="AH82" i="4"/>
  <c r="AI82" i="4"/>
  <c r="AJ82" i="4"/>
  <c r="AG83" i="4"/>
  <c r="AH83" i="4"/>
  <c r="AI83" i="4"/>
  <c r="AJ83" i="4"/>
  <c r="AG84" i="4"/>
  <c r="AH84" i="4"/>
  <c r="AI84" i="4"/>
  <c r="AJ84" i="4"/>
  <c r="AG85" i="4"/>
  <c r="AH85" i="4"/>
  <c r="AI85" i="4"/>
  <c r="AJ85" i="4"/>
  <c r="AG86" i="4"/>
  <c r="AH86" i="4"/>
  <c r="AI86" i="4"/>
  <c r="AJ86" i="4"/>
  <c r="AG87" i="4"/>
  <c r="AH87" i="4"/>
  <c r="AI87" i="4"/>
  <c r="AJ87" i="4"/>
  <c r="AG88" i="4"/>
  <c r="AH88" i="4"/>
  <c r="AI88" i="4"/>
  <c r="AJ88" i="4"/>
  <c r="AG89" i="4"/>
  <c r="AH89" i="4"/>
  <c r="AI89" i="4"/>
  <c r="AJ89" i="4"/>
  <c r="AG90" i="4"/>
  <c r="AH90" i="4"/>
  <c r="AI90" i="4"/>
  <c r="AJ90" i="4"/>
  <c r="AG91" i="4"/>
  <c r="AH91" i="4"/>
  <c r="AI91" i="4"/>
  <c r="AJ91" i="4"/>
  <c r="AG92" i="4"/>
  <c r="AH92" i="4"/>
  <c r="AI92" i="4"/>
  <c r="AJ92" i="4"/>
  <c r="AG93" i="4"/>
  <c r="AH93" i="4"/>
  <c r="AI93" i="4"/>
  <c r="AJ93" i="4"/>
  <c r="AG94" i="4"/>
  <c r="AH94" i="4"/>
  <c r="AI94" i="4"/>
  <c r="AJ94" i="4"/>
  <c r="AG95" i="4"/>
  <c r="AH95" i="4"/>
  <c r="AI95" i="4"/>
  <c r="AJ95" i="4"/>
  <c r="AG96" i="4"/>
  <c r="AH96" i="4"/>
  <c r="AI96" i="4"/>
  <c r="AJ96" i="4"/>
  <c r="AG97" i="4"/>
  <c r="AH97" i="4"/>
  <c r="AI97" i="4"/>
  <c r="AJ97" i="4"/>
  <c r="AG98" i="4"/>
  <c r="AH98" i="4"/>
  <c r="AI98" i="4"/>
  <c r="AJ98" i="4"/>
  <c r="AG99" i="4"/>
  <c r="AH99" i="4"/>
  <c r="AI99" i="4"/>
  <c r="AJ99" i="4"/>
  <c r="AG100" i="4"/>
  <c r="AH100" i="4"/>
  <c r="AI100" i="4"/>
  <c r="AJ100" i="4"/>
  <c r="AG101" i="4"/>
  <c r="AH101" i="4"/>
  <c r="AI101" i="4"/>
  <c r="AJ101" i="4"/>
  <c r="AG102" i="4"/>
  <c r="AH102" i="4"/>
  <c r="AI102" i="4"/>
  <c r="AJ102" i="4"/>
  <c r="AG103" i="4"/>
  <c r="AH103" i="4"/>
  <c r="AI103" i="4"/>
  <c r="AJ103" i="4"/>
  <c r="AG104" i="4"/>
  <c r="AH104" i="4"/>
  <c r="AI104" i="4"/>
  <c r="AJ104" i="4"/>
  <c r="AG105" i="4"/>
  <c r="AH105" i="4"/>
  <c r="AI105" i="4"/>
  <c r="AJ105" i="4"/>
  <c r="AG106" i="4"/>
  <c r="AH106" i="4"/>
  <c r="AI106" i="4"/>
  <c r="AJ106" i="4"/>
  <c r="AG107" i="4"/>
  <c r="AH107" i="4"/>
  <c r="AI107" i="4"/>
  <c r="AJ107" i="4"/>
  <c r="AG108" i="4"/>
  <c r="AH108" i="4"/>
  <c r="AI108" i="4"/>
  <c r="AJ108" i="4"/>
  <c r="AG109" i="4"/>
  <c r="AH109" i="4"/>
  <c r="AI109" i="4"/>
  <c r="AJ109" i="4"/>
  <c r="AG110" i="4"/>
  <c r="AH110" i="4"/>
  <c r="AI110" i="4"/>
  <c r="AJ110" i="4"/>
  <c r="AG111" i="4"/>
  <c r="AH111" i="4"/>
  <c r="AI111" i="4"/>
  <c r="AJ111" i="4"/>
  <c r="AG112" i="4"/>
  <c r="AH112" i="4"/>
  <c r="AI112" i="4"/>
  <c r="AJ112" i="4"/>
  <c r="AG113" i="4"/>
  <c r="AH113" i="4"/>
  <c r="AI113" i="4"/>
  <c r="AJ113" i="4"/>
  <c r="AG114" i="4"/>
  <c r="AH114" i="4"/>
  <c r="AI114" i="4"/>
  <c r="AJ114" i="4"/>
  <c r="AG115" i="4"/>
  <c r="AH115" i="4"/>
  <c r="AI115" i="4"/>
  <c r="AJ115" i="4"/>
  <c r="AG116" i="4"/>
  <c r="AH116" i="4"/>
  <c r="AI116" i="4"/>
  <c r="AJ116" i="4"/>
  <c r="AG117" i="4"/>
  <c r="AH117" i="4"/>
  <c r="AI117" i="4"/>
  <c r="AJ117" i="4"/>
  <c r="AG118" i="4"/>
  <c r="AH118" i="4"/>
  <c r="AI118" i="4"/>
  <c r="AJ118" i="4"/>
  <c r="AG119" i="4"/>
  <c r="AH119" i="4"/>
  <c r="AI119" i="4"/>
  <c r="AJ119" i="4"/>
  <c r="AG120" i="4"/>
  <c r="AH120" i="4"/>
  <c r="AI120" i="4"/>
  <c r="AJ120" i="4"/>
  <c r="AG121" i="4"/>
  <c r="AH121" i="4"/>
  <c r="AI121" i="4"/>
  <c r="AJ121" i="4"/>
  <c r="AG122" i="4"/>
  <c r="AH122" i="4"/>
  <c r="AI122" i="4"/>
  <c r="AJ122" i="4"/>
  <c r="AG123" i="4"/>
  <c r="AH123" i="4"/>
  <c r="AI123" i="4"/>
  <c r="AJ123" i="4"/>
  <c r="AG124" i="4"/>
  <c r="AH124" i="4"/>
  <c r="AI124" i="4"/>
  <c r="AJ124" i="4"/>
  <c r="AG125" i="4"/>
  <c r="AH125" i="4"/>
  <c r="AI125" i="4"/>
  <c r="AJ125" i="4"/>
  <c r="AG126" i="4"/>
  <c r="AH126" i="4"/>
  <c r="AI126" i="4"/>
  <c r="AJ126" i="4"/>
  <c r="AG127" i="4"/>
  <c r="AH127" i="4"/>
  <c r="AI127" i="4"/>
  <c r="AJ127" i="4"/>
  <c r="AG128" i="4"/>
  <c r="AH128" i="4"/>
  <c r="AI128" i="4"/>
  <c r="AJ128" i="4"/>
  <c r="AG129" i="4"/>
  <c r="AH129" i="4"/>
  <c r="AI129" i="4"/>
  <c r="AJ129" i="4"/>
  <c r="AG130" i="4"/>
  <c r="AH130" i="4"/>
  <c r="AI130" i="4"/>
  <c r="AJ130" i="4"/>
  <c r="AG131" i="4"/>
  <c r="AH131" i="4"/>
  <c r="AI131" i="4"/>
  <c r="AJ131" i="4"/>
  <c r="AG132" i="4"/>
  <c r="AH132" i="4"/>
  <c r="AI132" i="4"/>
  <c r="AJ132" i="4"/>
  <c r="AG133" i="4"/>
  <c r="AH133" i="4"/>
  <c r="AI133" i="4"/>
  <c r="AJ133" i="4"/>
  <c r="AG134" i="4"/>
  <c r="AH134" i="4"/>
  <c r="AI134" i="4"/>
  <c r="AJ134" i="4"/>
  <c r="AG135" i="4"/>
  <c r="AH135" i="4"/>
  <c r="AI135" i="4"/>
  <c r="AJ135" i="4"/>
  <c r="AG136" i="4"/>
  <c r="AH136" i="4"/>
  <c r="AI136" i="4"/>
  <c r="AJ136" i="4"/>
  <c r="AG137" i="4"/>
  <c r="AH137" i="4"/>
  <c r="AI137" i="4"/>
  <c r="AJ137" i="4"/>
  <c r="AG138" i="4"/>
  <c r="AH138" i="4"/>
  <c r="AI138" i="4"/>
  <c r="AJ138" i="4"/>
  <c r="AG139" i="4"/>
  <c r="AH139" i="4"/>
  <c r="AI139" i="4"/>
  <c r="AJ139" i="4"/>
  <c r="AG140" i="4"/>
  <c r="AH140" i="4"/>
  <c r="AI140" i="4"/>
  <c r="AJ140" i="4"/>
  <c r="AG141" i="4"/>
  <c r="AH141" i="4"/>
  <c r="AI141" i="4"/>
  <c r="AJ141" i="4"/>
  <c r="AG142" i="4"/>
  <c r="AH142" i="4"/>
  <c r="AI142" i="4"/>
  <c r="AJ142" i="4"/>
  <c r="AG143" i="4"/>
  <c r="AH143" i="4"/>
  <c r="AI143" i="4"/>
  <c r="AJ143" i="4"/>
  <c r="AG144" i="4"/>
  <c r="AH144" i="4"/>
  <c r="AI144" i="4"/>
  <c r="AJ144" i="4"/>
  <c r="AG145" i="4"/>
  <c r="AH145" i="4"/>
  <c r="AI145" i="4"/>
  <c r="AJ145" i="4"/>
  <c r="AG146" i="4"/>
  <c r="AH146" i="4"/>
  <c r="AI146" i="4"/>
  <c r="AJ146" i="4"/>
  <c r="AG147" i="4"/>
  <c r="AH147" i="4"/>
  <c r="AI147" i="4"/>
  <c r="AJ147" i="4"/>
  <c r="AG148" i="4"/>
  <c r="AH148" i="4"/>
  <c r="AI148" i="4"/>
  <c r="AJ148" i="4"/>
  <c r="AG149" i="4"/>
  <c r="AH149" i="4"/>
  <c r="AI149" i="4"/>
  <c r="AJ149" i="4"/>
  <c r="AG150" i="4"/>
  <c r="AH150" i="4"/>
  <c r="AI150" i="4"/>
  <c r="AJ150" i="4"/>
  <c r="AG151" i="4"/>
  <c r="AH151" i="4"/>
  <c r="AI151" i="4"/>
  <c r="AJ151" i="4"/>
  <c r="AG152" i="4"/>
  <c r="AH152" i="4"/>
  <c r="AI152" i="4"/>
  <c r="AJ152" i="4"/>
  <c r="AG153" i="4"/>
  <c r="AH153" i="4"/>
  <c r="AI153" i="4"/>
  <c r="AJ153" i="4"/>
  <c r="AG154" i="4"/>
  <c r="AH154" i="4"/>
  <c r="AI154" i="4"/>
  <c r="AJ154" i="4"/>
  <c r="AG155" i="4"/>
  <c r="AH155" i="4"/>
  <c r="AI155" i="4"/>
  <c r="AJ155" i="4"/>
  <c r="AG156" i="4"/>
  <c r="AH156" i="4"/>
  <c r="AI156" i="4"/>
  <c r="AJ156" i="4"/>
  <c r="AG157" i="4"/>
  <c r="AH157" i="4"/>
  <c r="AI157" i="4"/>
  <c r="AJ157" i="4"/>
  <c r="AG158" i="4"/>
  <c r="AH158" i="4"/>
  <c r="AI158" i="4"/>
  <c r="AJ158" i="4"/>
  <c r="AG159" i="4"/>
  <c r="AH159" i="4"/>
  <c r="AI159" i="4"/>
  <c r="AJ159" i="4"/>
  <c r="AG160" i="4"/>
  <c r="AH160" i="4"/>
  <c r="AI160" i="4"/>
  <c r="AJ160" i="4"/>
  <c r="AG161" i="4"/>
  <c r="AH161" i="4"/>
  <c r="AI161" i="4"/>
  <c r="AJ161" i="4"/>
  <c r="AG162" i="4"/>
  <c r="AH162" i="4"/>
  <c r="AI162" i="4"/>
  <c r="AJ162" i="4"/>
  <c r="AG163" i="4"/>
  <c r="AH163" i="4"/>
  <c r="AI163" i="4"/>
  <c r="AJ163" i="4"/>
  <c r="AG164" i="4"/>
  <c r="AH164" i="4"/>
  <c r="AI164" i="4"/>
  <c r="AJ164" i="4"/>
  <c r="AG165" i="4"/>
  <c r="AH165" i="4"/>
  <c r="AI165" i="4"/>
  <c r="AJ165" i="4"/>
  <c r="AG166" i="4"/>
  <c r="AH166" i="4"/>
  <c r="AI166" i="4"/>
  <c r="AJ166" i="4"/>
  <c r="AG167" i="4"/>
  <c r="AH167" i="4"/>
  <c r="AI167" i="4"/>
  <c r="AJ167" i="4"/>
  <c r="AG168" i="4"/>
  <c r="AH168" i="4"/>
  <c r="AI168" i="4"/>
  <c r="AJ168" i="4"/>
  <c r="AG169" i="4"/>
  <c r="AH169" i="4"/>
  <c r="AI169" i="4"/>
  <c r="AJ169" i="4"/>
  <c r="AG170" i="4"/>
  <c r="AH170" i="4"/>
  <c r="AI170" i="4"/>
  <c r="AJ170" i="4"/>
  <c r="AG171" i="4"/>
  <c r="AH171" i="4"/>
  <c r="AI171" i="4"/>
  <c r="AJ171" i="4"/>
  <c r="AG172" i="4"/>
  <c r="AH172" i="4"/>
  <c r="AI172" i="4"/>
  <c r="AJ172" i="4"/>
  <c r="AG173" i="4"/>
  <c r="AH173" i="4"/>
  <c r="AI173" i="4"/>
  <c r="AJ173" i="4"/>
  <c r="AG174" i="4"/>
  <c r="AH174" i="4"/>
  <c r="AI174" i="4"/>
  <c r="AJ174" i="4"/>
  <c r="AG175" i="4"/>
  <c r="AH175" i="4"/>
  <c r="AI175" i="4"/>
  <c r="AJ175" i="4"/>
  <c r="AG176" i="4"/>
  <c r="AH176" i="4"/>
  <c r="AI176" i="4"/>
  <c r="AJ176" i="4"/>
  <c r="AG177" i="4"/>
  <c r="AH177" i="4"/>
  <c r="AI177" i="4"/>
  <c r="AJ177" i="4"/>
  <c r="AG178" i="4"/>
  <c r="AH178" i="4"/>
  <c r="AI178" i="4"/>
  <c r="AJ178" i="4"/>
  <c r="AG179" i="4"/>
  <c r="AH179" i="4"/>
  <c r="AI179" i="4"/>
  <c r="AJ179" i="4"/>
  <c r="AG180" i="4"/>
  <c r="AH180" i="4"/>
  <c r="AI180" i="4"/>
  <c r="AJ180" i="4"/>
  <c r="AG181" i="4"/>
  <c r="AH181" i="4"/>
  <c r="AI181" i="4"/>
  <c r="AJ181" i="4"/>
  <c r="AG182" i="4"/>
  <c r="AH182" i="4"/>
  <c r="AI182" i="4"/>
  <c r="AJ182" i="4"/>
  <c r="AG183" i="4"/>
  <c r="AH183" i="4"/>
  <c r="AI183" i="4"/>
  <c r="AJ183" i="4"/>
  <c r="AG184" i="4"/>
  <c r="AH184" i="4"/>
  <c r="AI184" i="4"/>
  <c r="AJ184" i="4"/>
  <c r="AG185" i="4"/>
  <c r="AH185" i="4"/>
  <c r="AI185" i="4"/>
  <c r="AJ185" i="4"/>
  <c r="AG186" i="4"/>
  <c r="AH186" i="4"/>
  <c r="AI186" i="4"/>
  <c r="AJ186" i="4"/>
  <c r="AG187" i="4"/>
  <c r="AH187" i="4"/>
  <c r="AI187" i="4"/>
  <c r="AJ187" i="4"/>
  <c r="AG188" i="4"/>
  <c r="AH188" i="4"/>
  <c r="AI188" i="4"/>
  <c r="AJ188" i="4"/>
  <c r="AG189" i="4"/>
  <c r="AH189" i="4"/>
  <c r="AI189" i="4"/>
  <c r="AJ189" i="4"/>
  <c r="AG190" i="4"/>
  <c r="AH190" i="4"/>
  <c r="AI190" i="4"/>
  <c r="AJ190" i="4"/>
  <c r="AG191" i="4"/>
  <c r="AH191" i="4"/>
  <c r="AI191" i="4"/>
  <c r="AJ191" i="4"/>
  <c r="AG192" i="4"/>
  <c r="AH192" i="4"/>
  <c r="AI192" i="4"/>
  <c r="AJ192" i="4"/>
  <c r="AG193" i="4"/>
  <c r="AH193" i="4"/>
  <c r="AI193" i="4"/>
  <c r="AJ193" i="4"/>
  <c r="AG194" i="4"/>
  <c r="AH194" i="4"/>
  <c r="AI194" i="4"/>
  <c r="AJ194" i="4"/>
  <c r="AG195" i="4"/>
  <c r="AH195" i="4"/>
  <c r="AI195" i="4"/>
  <c r="AJ195" i="4"/>
  <c r="AG196" i="4"/>
  <c r="AH196" i="4"/>
  <c r="AI196" i="4"/>
  <c r="AJ196" i="4"/>
  <c r="AG197" i="4"/>
  <c r="AH197" i="4"/>
  <c r="AI197" i="4"/>
  <c r="AJ197" i="4"/>
  <c r="AG198" i="4"/>
  <c r="AH198" i="4"/>
  <c r="AI198" i="4"/>
  <c r="AJ198" i="4"/>
  <c r="AG199" i="4"/>
  <c r="AH199" i="4"/>
  <c r="AI199" i="4"/>
  <c r="AJ199" i="4"/>
  <c r="AG200" i="4"/>
  <c r="AH200" i="4"/>
  <c r="AI200" i="4"/>
  <c r="AJ200" i="4"/>
  <c r="AG201" i="4"/>
  <c r="AH201" i="4"/>
  <c r="AI201" i="4"/>
  <c r="AJ201" i="4"/>
  <c r="AG202" i="4"/>
  <c r="AH202" i="4"/>
  <c r="AI202" i="4"/>
  <c r="AJ202" i="4"/>
  <c r="AG203" i="4"/>
  <c r="AH203" i="4"/>
  <c r="AI203" i="4"/>
  <c r="AJ203" i="4"/>
  <c r="AG204" i="4"/>
  <c r="AH204" i="4"/>
  <c r="AI204" i="4"/>
  <c r="AJ204" i="4"/>
  <c r="AG205" i="4"/>
  <c r="AH205" i="4"/>
  <c r="AI205" i="4"/>
  <c r="AJ205" i="4"/>
  <c r="AG206" i="4"/>
  <c r="AH206" i="4"/>
  <c r="AI206" i="4"/>
  <c r="AJ206" i="4"/>
  <c r="AG207" i="4"/>
  <c r="AH207" i="4"/>
  <c r="AI207" i="4"/>
  <c r="AJ207" i="4"/>
  <c r="AG208" i="4"/>
  <c r="AH208" i="4"/>
  <c r="AI208" i="4"/>
  <c r="AJ208" i="4"/>
  <c r="AG209" i="4"/>
  <c r="AH209" i="4"/>
  <c r="AI209" i="4"/>
  <c r="AJ209" i="4"/>
  <c r="AG210" i="4"/>
  <c r="AH210" i="4"/>
  <c r="AI210" i="4"/>
  <c r="AJ210" i="4"/>
  <c r="AG211" i="4"/>
  <c r="AH211" i="4"/>
  <c r="AI211" i="4"/>
  <c r="AJ211" i="4"/>
  <c r="AG212" i="4"/>
  <c r="AH212" i="4"/>
  <c r="AI212" i="4"/>
  <c r="AJ212" i="4"/>
  <c r="AG213" i="4"/>
  <c r="AH213" i="4"/>
  <c r="AI213" i="4"/>
  <c r="AJ213" i="4"/>
  <c r="AG214" i="4"/>
  <c r="AH214" i="4"/>
  <c r="AI214" i="4"/>
  <c r="AJ214" i="4"/>
  <c r="AG215" i="4"/>
  <c r="AH215" i="4"/>
  <c r="AI215" i="4"/>
  <c r="AJ215" i="4"/>
  <c r="AG216" i="4"/>
  <c r="AH216" i="4"/>
  <c r="AI216" i="4"/>
  <c r="AJ216" i="4"/>
  <c r="AG217" i="4"/>
  <c r="AH217" i="4"/>
  <c r="AI217" i="4"/>
  <c r="AJ217" i="4"/>
  <c r="AG218" i="4"/>
  <c r="AH218" i="4"/>
  <c r="AI218" i="4"/>
  <c r="AJ218" i="4"/>
  <c r="AG219" i="4"/>
  <c r="AH219" i="4"/>
  <c r="AI219" i="4"/>
  <c r="AJ219" i="4"/>
  <c r="AG220" i="4"/>
  <c r="AH220" i="4"/>
  <c r="AI220" i="4"/>
  <c r="AJ220" i="4"/>
  <c r="AG221" i="4"/>
  <c r="AH221" i="4"/>
  <c r="AI221" i="4"/>
  <c r="AJ221" i="4"/>
  <c r="AG222" i="4"/>
  <c r="AH222" i="4"/>
  <c r="AI222" i="4"/>
  <c r="AJ222" i="4"/>
  <c r="AG223" i="4"/>
  <c r="AH223" i="4"/>
  <c r="AI223" i="4"/>
  <c r="AJ223" i="4"/>
  <c r="AG224" i="4"/>
  <c r="AH224" i="4"/>
  <c r="AI224" i="4"/>
  <c r="AJ224" i="4"/>
  <c r="AG225" i="4"/>
  <c r="AH225" i="4"/>
  <c r="AI225" i="4"/>
  <c r="AJ225" i="4"/>
  <c r="AG226" i="4"/>
  <c r="AH226" i="4"/>
  <c r="AI226" i="4"/>
  <c r="AJ226" i="4"/>
  <c r="AG227" i="4"/>
  <c r="AH227" i="4"/>
  <c r="AI227" i="4"/>
  <c r="AJ227" i="4"/>
  <c r="AG228" i="4"/>
  <c r="AH228" i="4"/>
  <c r="AI228" i="4"/>
  <c r="AJ228" i="4"/>
  <c r="AG229" i="4"/>
  <c r="AH229" i="4"/>
  <c r="AI229" i="4"/>
  <c r="AJ229" i="4"/>
  <c r="AG230" i="4"/>
  <c r="AH230" i="4"/>
  <c r="AI230" i="4"/>
  <c r="AJ230" i="4"/>
  <c r="AG231" i="4"/>
  <c r="AH231" i="4"/>
  <c r="AI231" i="4"/>
  <c r="AJ231" i="4"/>
  <c r="AG232" i="4"/>
  <c r="AH232" i="4"/>
  <c r="AI232" i="4"/>
  <c r="AJ232" i="4"/>
  <c r="AG233" i="4"/>
  <c r="AH233" i="4"/>
  <c r="AI233" i="4"/>
  <c r="AJ233" i="4"/>
  <c r="AG234" i="4"/>
  <c r="AH234" i="4"/>
  <c r="AI234" i="4"/>
  <c r="AJ234" i="4"/>
  <c r="AG235" i="4"/>
  <c r="AH235" i="4"/>
  <c r="AI235" i="4"/>
  <c r="AJ235" i="4"/>
  <c r="AG236" i="4"/>
  <c r="AH236" i="4"/>
  <c r="AI236" i="4"/>
  <c r="AJ236" i="4"/>
  <c r="AG237" i="4"/>
  <c r="AH237" i="4"/>
  <c r="AI237" i="4"/>
  <c r="AJ237" i="4"/>
  <c r="AG238" i="4"/>
  <c r="AH238" i="4"/>
  <c r="AI238" i="4"/>
  <c r="AJ238" i="4"/>
  <c r="AG239" i="4"/>
  <c r="AH239" i="4"/>
  <c r="AI239" i="4"/>
  <c r="AJ239" i="4"/>
  <c r="AG240" i="4"/>
  <c r="AH240" i="4"/>
  <c r="AI240" i="4"/>
  <c r="AJ240" i="4"/>
  <c r="AG241" i="4"/>
  <c r="AH241" i="4"/>
  <c r="AI241" i="4"/>
  <c r="AJ241" i="4"/>
  <c r="AG242" i="4"/>
  <c r="AH242" i="4"/>
  <c r="AI242" i="4"/>
  <c r="AJ242" i="4"/>
  <c r="AG243" i="4"/>
  <c r="AH243" i="4"/>
  <c r="AI243" i="4"/>
  <c r="AJ243" i="4"/>
  <c r="AG244" i="4"/>
  <c r="AH244" i="4"/>
  <c r="AI244" i="4"/>
  <c r="AJ244" i="4"/>
  <c r="AG245" i="4"/>
  <c r="AH245" i="4"/>
  <c r="AI245" i="4"/>
  <c r="AJ245" i="4"/>
  <c r="AG246" i="4"/>
  <c r="AH246" i="4"/>
  <c r="AI246" i="4"/>
  <c r="AJ246" i="4"/>
  <c r="AG247" i="4"/>
  <c r="AH247" i="4"/>
  <c r="AI247" i="4"/>
  <c r="AJ247" i="4"/>
  <c r="AG248" i="4"/>
  <c r="AH248" i="4"/>
  <c r="AI248" i="4"/>
  <c r="AJ248" i="4"/>
  <c r="AG249" i="4"/>
  <c r="AH249" i="4"/>
  <c r="AI249" i="4"/>
  <c r="AJ249" i="4"/>
  <c r="AG250" i="4"/>
  <c r="AH250" i="4"/>
  <c r="AI250" i="4"/>
  <c r="AJ250" i="4"/>
  <c r="AG251" i="4"/>
  <c r="AH251" i="4"/>
  <c r="AI251" i="4"/>
  <c r="AJ251" i="4"/>
  <c r="AG252" i="4"/>
  <c r="AH252" i="4"/>
  <c r="AI252" i="4"/>
  <c r="AJ252" i="4"/>
  <c r="AG253" i="4"/>
  <c r="AH253" i="4"/>
  <c r="AI253" i="4"/>
  <c r="AJ253" i="4"/>
  <c r="AG254" i="4"/>
  <c r="AH254" i="4"/>
  <c r="AI254" i="4"/>
  <c r="AJ254" i="4"/>
  <c r="AG255" i="4"/>
  <c r="AH255" i="4"/>
  <c r="AI255" i="4"/>
  <c r="AJ255" i="4"/>
  <c r="AG256" i="4"/>
  <c r="AH256" i="4"/>
  <c r="AI256" i="4"/>
  <c r="AJ256" i="4"/>
  <c r="AG257" i="4"/>
  <c r="AH257" i="4"/>
  <c r="AI257" i="4"/>
  <c r="AJ257" i="4"/>
  <c r="AG258" i="4"/>
  <c r="AH258" i="4"/>
  <c r="AI258" i="4"/>
  <c r="AJ258" i="4"/>
  <c r="AG259" i="4"/>
  <c r="AH259" i="4"/>
  <c r="AI259" i="4"/>
  <c r="AJ259" i="4"/>
  <c r="AG260" i="4"/>
  <c r="AH260" i="4"/>
  <c r="AI260" i="4"/>
  <c r="AJ260" i="4"/>
  <c r="AG261" i="4"/>
  <c r="AH261" i="4"/>
  <c r="AI261" i="4"/>
  <c r="AJ261" i="4"/>
  <c r="AG262" i="4"/>
  <c r="AH262" i="4"/>
  <c r="AI262" i="4"/>
  <c r="AJ262" i="4"/>
  <c r="AG263" i="4"/>
  <c r="AH263" i="4"/>
  <c r="AI263" i="4"/>
  <c r="AJ263" i="4"/>
  <c r="AG264" i="4"/>
  <c r="AH264" i="4"/>
  <c r="AI264" i="4"/>
  <c r="AJ264" i="4"/>
  <c r="AG265" i="4"/>
  <c r="AH265" i="4"/>
  <c r="AI265" i="4"/>
  <c r="AJ265" i="4"/>
  <c r="AG266" i="4"/>
  <c r="AH266" i="4"/>
  <c r="AI266" i="4"/>
  <c r="AJ266" i="4"/>
  <c r="AG267" i="4"/>
  <c r="AH267" i="4"/>
  <c r="AI267" i="4"/>
  <c r="AJ267" i="4"/>
  <c r="AG268" i="4"/>
  <c r="AH268" i="4"/>
  <c r="AI268" i="4"/>
  <c r="AJ268" i="4"/>
  <c r="AG269" i="4"/>
  <c r="AH269" i="4"/>
  <c r="AI269" i="4"/>
  <c r="AJ269" i="4"/>
  <c r="AG270" i="4"/>
  <c r="AH270" i="4"/>
  <c r="AI270" i="4"/>
  <c r="AJ270" i="4"/>
  <c r="AG271" i="4"/>
  <c r="AH271" i="4"/>
  <c r="AI271" i="4"/>
  <c r="AJ271" i="4"/>
  <c r="AG272" i="4"/>
  <c r="AH272" i="4"/>
  <c r="AI272" i="4"/>
  <c r="AJ272" i="4"/>
  <c r="AG273" i="4"/>
  <c r="AH273" i="4"/>
  <c r="AI273" i="4"/>
  <c r="AJ273" i="4"/>
  <c r="AG274" i="4"/>
  <c r="AH274" i="4"/>
  <c r="AI274" i="4"/>
  <c r="AJ274" i="4"/>
  <c r="AG275" i="4"/>
  <c r="AH275" i="4"/>
  <c r="AI275" i="4"/>
  <c r="AJ275" i="4"/>
  <c r="AG276" i="4"/>
  <c r="AH276" i="4"/>
  <c r="AI276" i="4"/>
  <c r="AJ276" i="4"/>
  <c r="AG277" i="4"/>
  <c r="AH277" i="4"/>
  <c r="AI277" i="4"/>
  <c r="AJ277" i="4"/>
  <c r="AG278" i="4"/>
  <c r="AH278" i="4"/>
  <c r="AI278" i="4"/>
  <c r="AJ278" i="4"/>
  <c r="AG279" i="4"/>
  <c r="AH279" i="4"/>
  <c r="AI279" i="4"/>
  <c r="AJ279" i="4"/>
  <c r="AG280" i="4"/>
  <c r="AH280" i="4"/>
  <c r="AI280" i="4"/>
  <c r="AJ280" i="4"/>
  <c r="AG281" i="4"/>
  <c r="AH281" i="4"/>
  <c r="AI281" i="4"/>
  <c r="AJ281" i="4"/>
  <c r="AG282" i="4"/>
  <c r="AH282" i="4"/>
  <c r="AI282" i="4"/>
  <c r="AJ282" i="4"/>
  <c r="AG283" i="4"/>
  <c r="AH283" i="4"/>
  <c r="AI283" i="4"/>
  <c r="AJ283" i="4"/>
  <c r="AG284" i="4"/>
  <c r="AH284" i="4"/>
  <c r="AI284" i="4"/>
  <c r="AJ284" i="4"/>
  <c r="AG285" i="4"/>
  <c r="AH285" i="4"/>
  <c r="AI285" i="4"/>
  <c r="AJ285" i="4"/>
  <c r="AG286" i="4"/>
  <c r="AH286" i="4"/>
  <c r="AI286" i="4"/>
  <c r="AJ286" i="4"/>
  <c r="AG287" i="4"/>
  <c r="AH287" i="4"/>
  <c r="AI287" i="4"/>
  <c r="AJ287" i="4"/>
  <c r="AG288" i="4"/>
  <c r="AH288" i="4"/>
  <c r="AI288" i="4"/>
  <c r="AJ288" i="4"/>
  <c r="AG289" i="4"/>
  <c r="AH289" i="4"/>
  <c r="AI289" i="4"/>
  <c r="AJ289" i="4"/>
  <c r="AG290" i="4"/>
  <c r="AH290" i="4"/>
  <c r="AI290" i="4"/>
  <c r="AJ290" i="4"/>
  <c r="AG291" i="4"/>
  <c r="AH291" i="4"/>
  <c r="AI291" i="4"/>
  <c r="AJ291" i="4"/>
  <c r="AG292" i="4"/>
  <c r="AH292" i="4"/>
  <c r="AI292" i="4"/>
  <c r="AJ292" i="4"/>
  <c r="AG293" i="4"/>
  <c r="AH293" i="4"/>
  <c r="AI293" i="4"/>
  <c r="AJ293" i="4"/>
  <c r="AG294" i="4"/>
  <c r="AH294" i="4"/>
  <c r="AI294" i="4"/>
  <c r="AJ294" i="4"/>
  <c r="AG295" i="4"/>
  <c r="AH295" i="4"/>
  <c r="AI295" i="4"/>
  <c r="AJ295" i="4"/>
  <c r="AG296" i="4"/>
  <c r="AH296" i="4"/>
  <c r="AI296" i="4"/>
  <c r="AJ296" i="4"/>
  <c r="AG297" i="4"/>
  <c r="AH297" i="4"/>
  <c r="AI297" i="4"/>
  <c r="AJ297" i="4"/>
  <c r="AG298" i="4"/>
  <c r="AH298" i="4"/>
  <c r="AI298" i="4"/>
  <c r="AJ298" i="4"/>
  <c r="AG299" i="4"/>
  <c r="AH299" i="4"/>
  <c r="AI299" i="4"/>
  <c r="AJ299" i="4"/>
  <c r="AG300" i="4"/>
  <c r="AH300" i="4"/>
  <c r="AI300" i="4"/>
  <c r="AJ300" i="4"/>
  <c r="AG301" i="4"/>
  <c r="AH301" i="4"/>
  <c r="AI301" i="4"/>
  <c r="AJ301" i="4"/>
  <c r="AG302" i="4"/>
  <c r="AH302" i="4"/>
  <c r="AI302" i="4"/>
  <c r="AJ302" i="4"/>
  <c r="AG303" i="4"/>
  <c r="AH303" i="4"/>
  <c r="AI303" i="4"/>
  <c r="AJ303" i="4"/>
  <c r="AG304" i="4"/>
  <c r="AH304" i="4"/>
  <c r="AI304" i="4"/>
  <c r="AJ304" i="4"/>
  <c r="AG305" i="4"/>
  <c r="AH305" i="4"/>
  <c r="AI305" i="4"/>
  <c r="AJ305" i="4"/>
  <c r="AG306" i="4"/>
  <c r="AH306" i="4"/>
  <c r="AI306" i="4"/>
  <c r="AJ306" i="4"/>
  <c r="AG307" i="4"/>
  <c r="AH307" i="4"/>
  <c r="AI307" i="4"/>
  <c r="AJ307" i="4"/>
  <c r="AG308" i="4"/>
  <c r="AH308" i="4"/>
  <c r="AI308" i="4"/>
  <c r="AJ308" i="4"/>
  <c r="AG309" i="4"/>
  <c r="AH309" i="4"/>
  <c r="AI309" i="4"/>
  <c r="AJ309" i="4"/>
  <c r="AG310" i="4"/>
  <c r="AH310" i="4"/>
  <c r="AI310" i="4"/>
  <c r="AJ310" i="4"/>
  <c r="AG311" i="4"/>
  <c r="AH311" i="4"/>
  <c r="AI311" i="4"/>
  <c r="AJ311" i="4"/>
  <c r="AG312" i="4"/>
  <c r="AH312" i="4"/>
  <c r="AI312" i="4"/>
  <c r="AJ312" i="4"/>
  <c r="AG313" i="4"/>
  <c r="AH313" i="4"/>
  <c r="AI313" i="4"/>
  <c r="AJ313" i="4"/>
  <c r="AG314" i="4"/>
  <c r="AH314" i="4"/>
  <c r="AI314" i="4"/>
  <c r="AJ314" i="4"/>
  <c r="AG315" i="4"/>
  <c r="AH315" i="4"/>
  <c r="AI315" i="4"/>
  <c r="AJ315" i="4"/>
  <c r="AG316" i="4"/>
  <c r="AH316" i="4"/>
  <c r="AI316" i="4"/>
  <c r="AJ316" i="4"/>
  <c r="AG317" i="4"/>
  <c r="AH317" i="4"/>
  <c r="AI317" i="4"/>
  <c r="AJ317" i="4"/>
  <c r="AG318" i="4"/>
  <c r="AH318" i="4"/>
  <c r="AI318" i="4"/>
  <c r="AJ318" i="4"/>
  <c r="AG319" i="4"/>
  <c r="AH319" i="4"/>
  <c r="AI319" i="4"/>
  <c r="AJ319" i="4"/>
  <c r="AG320" i="4"/>
  <c r="AH320" i="4"/>
  <c r="AI320" i="4"/>
  <c r="AJ320" i="4"/>
  <c r="AG321" i="4"/>
  <c r="AH321" i="4"/>
  <c r="AI321" i="4"/>
  <c r="AJ321" i="4"/>
  <c r="AG322" i="4"/>
  <c r="AH322" i="4"/>
  <c r="AI322" i="4"/>
  <c r="AJ322" i="4"/>
  <c r="AG323" i="4"/>
  <c r="AH323" i="4"/>
  <c r="AI323" i="4"/>
  <c r="AJ323" i="4"/>
  <c r="AG324" i="4"/>
  <c r="AH324" i="4"/>
  <c r="AI324" i="4"/>
  <c r="AJ324" i="4"/>
  <c r="AG325" i="4"/>
  <c r="AH325" i="4"/>
  <c r="AI325" i="4"/>
  <c r="AJ325" i="4"/>
  <c r="AG326" i="4"/>
  <c r="AH326" i="4"/>
  <c r="AI326" i="4"/>
  <c r="AJ326" i="4"/>
  <c r="AG327" i="4"/>
  <c r="AH327" i="4"/>
  <c r="AI327" i="4"/>
  <c r="AJ327" i="4"/>
  <c r="AG328" i="4"/>
  <c r="AH328" i="4"/>
  <c r="AI328" i="4"/>
  <c r="AJ328" i="4"/>
  <c r="AG329" i="4"/>
  <c r="AH329" i="4"/>
  <c r="AI329" i="4"/>
  <c r="AJ329" i="4"/>
  <c r="AG330" i="4"/>
  <c r="AH330" i="4"/>
  <c r="AI330" i="4"/>
  <c r="AJ330" i="4"/>
  <c r="AG331" i="4"/>
  <c r="AH331" i="4"/>
  <c r="AI331" i="4"/>
  <c r="AJ331" i="4"/>
  <c r="AG332" i="4"/>
  <c r="AH332" i="4"/>
  <c r="AI332" i="4"/>
  <c r="AJ332" i="4"/>
  <c r="AG333" i="4"/>
  <c r="AH333" i="4"/>
  <c r="AI333" i="4"/>
  <c r="AJ333" i="4"/>
  <c r="AG334" i="4"/>
  <c r="AH334" i="4"/>
  <c r="AI334" i="4"/>
  <c r="AJ334" i="4"/>
  <c r="AG335" i="4"/>
  <c r="AH335" i="4"/>
  <c r="AI335" i="4"/>
  <c r="AJ335" i="4"/>
  <c r="AG336" i="4"/>
  <c r="AH336" i="4"/>
  <c r="AI336" i="4"/>
  <c r="AJ336" i="4"/>
  <c r="AG337" i="4"/>
  <c r="AH337" i="4"/>
  <c r="AI337" i="4"/>
  <c r="AJ337" i="4"/>
  <c r="AG338" i="4"/>
  <c r="AH338" i="4"/>
  <c r="AI338" i="4"/>
  <c r="AJ338" i="4"/>
  <c r="AG339" i="4"/>
  <c r="AH339" i="4"/>
  <c r="AI339" i="4"/>
  <c r="AJ339" i="4"/>
  <c r="AG340" i="4"/>
  <c r="AH340" i="4"/>
  <c r="AI340" i="4"/>
  <c r="AJ340" i="4"/>
  <c r="AG341" i="4"/>
  <c r="AH341" i="4"/>
  <c r="AI341" i="4"/>
  <c r="AJ341" i="4"/>
  <c r="AG342" i="4"/>
  <c r="AH342" i="4"/>
  <c r="AI342" i="4"/>
  <c r="AJ342" i="4"/>
  <c r="AG343" i="4"/>
  <c r="AH343" i="4"/>
  <c r="AI343" i="4"/>
  <c r="AJ343" i="4"/>
  <c r="AG344" i="4"/>
  <c r="AH344" i="4"/>
  <c r="AI344" i="4"/>
  <c r="AJ344" i="4"/>
  <c r="AG345" i="4"/>
  <c r="AH345" i="4"/>
  <c r="AI345" i="4"/>
  <c r="AJ345" i="4"/>
  <c r="AG346" i="4"/>
  <c r="AH346" i="4"/>
  <c r="AI346" i="4"/>
  <c r="AJ346" i="4"/>
  <c r="AG347" i="4"/>
  <c r="AH347" i="4"/>
  <c r="AI347" i="4"/>
  <c r="AJ347" i="4"/>
  <c r="AG348" i="4"/>
  <c r="AH348" i="4"/>
  <c r="AI348" i="4"/>
  <c r="AJ348" i="4"/>
  <c r="AG349" i="4"/>
  <c r="AH349" i="4"/>
  <c r="AI349" i="4"/>
  <c r="AJ349" i="4"/>
  <c r="AG350" i="4"/>
  <c r="AH350" i="4"/>
  <c r="AI350" i="4"/>
  <c r="AJ350" i="4"/>
  <c r="AG351" i="4"/>
  <c r="AH351" i="4"/>
  <c r="AI351" i="4"/>
  <c r="AJ351" i="4"/>
  <c r="AG352" i="4"/>
  <c r="AH352" i="4"/>
  <c r="AI352" i="4"/>
  <c r="AJ352" i="4"/>
  <c r="AG353" i="4"/>
  <c r="AH353" i="4"/>
  <c r="AI353" i="4"/>
  <c r="AJ353" i="4"/>
  <c r="AG354" i="4"/>
  <c r="AH354" i="4"/>
  <c r="AI354" i="4"/>
  <c r="AJ354" i="4"/>
  <c r="AG355" i="4"/>
  <c r="AH355" i="4"/>
  <c r="AI355" i="4"/>
  <c r="AJ355" i="4"/>
  <c r="AG356" i="4"/>
  <c r="AH356" i="4"/>
  <c r="AI356" i="4"/>
  <c r="AJ356" i="4"/>
  <c r="AG357" i="4"/>
  <c r="AH357" i="4"/>
  <c r="AI357" i="4"/>
  <c r="AJ357" i="4"/>
  <c r="AG358" i="4"/>
  <c r="AH358" i="4"/>
  <c r="AI358" i="4"/>
  <c r="AJ358" i="4"/>
  <c r="AG359" i="4"/>
  <c r="AH359" i="4"/>
  <c r="AI359" i="4"/>
  <c r="AJ359" i="4"/>
  <c r="AG360" i="4"/>
  <c r="AH360" i="4"/>
  <c r="AI360" i="4"/>
  <c r="AJ360" i="4"/>
  <c r="AG361" i="4"/>
  <c r="AH361" i="4"/>
  <c r="AI361" i="4"/>
  <c r="AJ361" i="4"/>
  <c r="AG362" i="4"/>
  <c r="AH362" i="4"/>
  <c r="AI362" i="4"/>
  <c r="AJ362" i="4"/>
  <c r="AG363" i="4"/>
  <c r="AH363" i="4"/>
  <c r="AI363" i="4"/>
  <c r="AJ363" i="4"/>
  <c r="AG364" i="4"/>
  <c r="AH364" i="4"/>
  <c r="AI364" i="4"/>
  <c r="AJ364" i="4"/>
  <c r="AG365" i="4"/>
  <c r="AH365" i="4"/>
  <c r="AI365" i="4"/>
  <c r="AJ365" i="4"/>
  <c r="AG366" i="4"/>
  <c r="AH366" i="4"/>
  <c r="AI366" i="4"/>
  <c r="AJ366" i="4"/>
  <c r="AG367" i="4"/>
  <c r="AH367" i="4"/>
  <c r="AI367" i="4"/>
  <c r="AJ367" i="4"/>
  <c r="AG368" i="4"/>
  <c r="AH368" i="4"/>
  <c r="AI368" i="4"/>
  <c r="AJ368" i="4"/>
  <c r="AG369" i="4"/>
  <c r="AH369" i="4"/>
  <c r="AI369" i="4"/>
  <c r="AJ369" i="4"/>
  <c r="AG370" i="4"/>
  <c r="AH370" i="4"/>
  <c r="AI370" i="4"/>
  <c r="AJ370" i="4"/>
  <c r="AG371" i="4"/>
  <c r="AH371" i="4"/>
  <c r="AI371" i="4"/>
  <c r="AJ371" i="4"/>
  <c r="AG372" i="4"/>
  <c r="AH372" i="4"/>
  <c r="AI372" i="4"/>
  <c r="AJ372" i="4"/>
  <c r="AG373" i="4"/>
  <c r="AH373" i="4"/>
  <c r="AI373" i="4"/>
  <c r="AJ373" i="4"/>
  <c r="AG374" i="4"/>
  <c r="AH374" i="4"/>
  <c r="AI374" i="4"/>
  <c r="AJ374" i="4"/>
  <c r="AG375" i="4"/>
  <c r="AH375" i="4"/>
  <c r="AI375" i="4"/>
  <c r="AJ375" i="4"/>
  <c r="AG376" i="4"/>
  <c r="AH376" i="4"/>
  <c r="AI376" i="4"/>
  <c r="AJ376" i="4"/>
  <c r="AG377" i="4"/>
  <c r="AH377" i="4"/>
  <c r="AI377" i="4"/>
  <c r="AJ377" i="4"/>
  <c r="AG378" i="4"/>
  <c r="AH378" i="4"/>
  <c r="AI378" i="4"/>
  <c r="AJ378" i="4"/>
  <c r="AG379" i="4"/>
  <c r="AH379" i="4"/>
  <c r="AI379" i="4"/>
  <c r="AJ379" i="4"/>
  <c r="AG380" i="4"/>
  <c r="AH380" i="4"/>
  <c r="AI380" i="4"/>
  <c r="AJ380" i="4"/>
  <c r="AG381" i="4"/>
  <c r="AH381" i="4"/>
  <c r="AI381" i="4"/>
  <c r="AJ381" i="4"/>
  <c r="AG382" i="4"/>
  <c r="AH382" i="4"/>
  <c r="AI382" i="4"/>
  <c r="AJ382" i="4"/>
  <c r="AG383" i="4"/>
  <c r="AH383" i="4"/>
  <c r="AI383" i="4"/>
  <c r="AJ383" i="4"/>
  <c r="AG384" i="4"/>
  <c r="AH384" i="4"/>
  <c r="AI384" i="4"/>
  <c r="AJ384" i="4"/>
  <c r="AG385" i="4"/>
  <c r="AH385" i="4"/>
  <c r="AI385" i="4"/>
  <c r="AJ385" i="4"/>
  <c r="AG386" i="4"/>
  <c r="AH386" i="4"/>
  <c r="AI386" i="4"/>
  <c r="AJ386" i="4"/>
  <c r="AG387" i="4"/>
  <c r="AH387" i="4"/>
  <c r="AI387" i="4"/>
  <c r="AJ387" i="4"/>
  <c r="AG388" i="4"/>
  <c r="AH388" i="4"/>
  <c r="AI388" i="4"/>
  <c r="AJ388" i="4"/>
  <c r="AG389" i="4"/>
  <c r="AH389" i="4"/>
  <c r="AI389" i="4"/>
  <c r="AJ389" i="4"/>
  <c r="AG390" i="4"/>
  <c r="AH390" i="4"/>
  <c r="AI390" i="4"/>
  <c r="AJ390" i="4"/>
  <c r="AG391" i="4"/>
  <c r="AH391" i="4"/>
  <c r="AI391" i="4"/>
  <c r="AJ391" i="4"/>
  <c r="AG392" i="4"/>
  <c r="AH392" i="4"/>
  <c r="AI392" i="4"/>
  <c r="AJ392" i="4"/>
  <c r="AG393" i="4"/>
  <c r="AH393" i="4"/>
  <c r="AI393" i="4"/>
  <c r="AJ393" i="4"/>
  <c r="AG394" i="4"/>
  <c r="AH394" i="4"/>
  <c r="AI394" i="4"/>
  <c r="AJ394" i="4"/>
  <c r="AG395" i="4"/>
  <c r="AH395" i="4"/>
  <c r="AI395" i="4"/>
  <c r="AJ395" i="4"/>
  <c r="AG396" i="4"/>
  <c r="AH396" i="4"/>
  <c r="AI396" i="4"/>
  <c r="AJ396" i="4"/>
  <c r="AG397" i="4"/>
  <c r="AH397" i="4"/>
  <c r="AI397" i="4"/>
  <c r="AJ397" i="4"/>
  <c r="AG398" i="4"/>
  <c r="AH398" i="4"/>
  <c r="AI398" i="4"/>
  <c r="AJ398" i="4"/>
  <c r="AG399" i="4"/>
  <c r="AH399" i="4"/>
  <c r="AI399" i="4"/>
  <c r="AJ399" i="4"/>
  <c r="AG400" i="4"/>
  <c r="AH400" i="4"/>
  <c r="AI400" i="4"/>
  <c r="AJ400" i="4"/>
  <c r="AG401" i="4"/>
  <c r="AH401" i="4"/>
  <c r="AI401" i="4"/>
  <c r="AJ401" i="4"/>
  <c r="AG402" i="4"/>
  <c r="AH402" i="4"/>
  <c r="AI402" i="4"/>
  <c r="AJ402" i="4"/>
  <c r="AG403" i="4"/>
  <c r="AH403" i="4"/>
  <c r="AI403" i="4"/>
  <c r="AJ403" i="4"/>
  <c r="AG404" i="4"/>
  <c r="AH404" i="4"/>
  <c r="AI404" i="4"/>
  <c r="AJ404" i="4"/>
  <c r="AG405" i="4"/>
  <c r="AH405" i="4"/>
  <c r="AI405" i="4"/>
  <c r="AJ405" i="4"/>
  <c r="AG406" i="4"/>
  <c r="AH406" i="4"/>
  <c r="AI406" i="4"/>
  <c r="AJ406" i="4"/>
  <c r="AI6" i="4"/>
  <c r="AH6" i="4"/>
  <c r="AG6" i="4"/>
  <c r="AD6" i="4"/>
  <c r="AD7" i="4"/>
  <c r="AD8" i="4"/>
  <c r="AD9" i="4"/>
  <c r="AD10" i="4"/>
  <c r="AD11" i="4"/>
  <c r="AD12" i="4"/>
  <c r="AD13" i="4"/>
  <c r="AD14" i="4"/>
  <c r="AD15" i="4"/>
  <c r="AD16" i="4"/>
  <c r="AD17" i="4"/>
  <c r="AD18" i="4"/>
  <c r="AD19" i="4"/>
  <c r="AD20" i="4"/>
  <c r="AD21" i="4"/>
  <c r="AD22" i="4"/>
  <c r="AD23" i="4"/>
  <c r="AD24" i="4"/>
  <c r="AD25" i="4"/>
  <c r="AD26" i="4"/>
  <c r="AD27" i="4"/>
  <c r="AD28" i="4"/>
  <c r="AD29" i="4"/>
  <c r="AD30" i="4"/>
  <c r="AD31" i="4"/>
  <c r="AD32" i="4"/>
  <c r="AD33" i="4"/>
  <c r="AD34" i="4"/>
  <c r="AD35" i="4"/>
  <c r="AD36"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63" i="4"/>
  <c r="AD64" i="4"/>
  <c r="AD65" i="4"/>
  <c r="AD66" i="4"/>
  <c r="AD67" i="4"/>
  <c r="AD68" i="4"/>
  <c r="AD69" i="4"/>
  <c r="AD70" i="4"/>
  <c r="AD71" i="4"/>
  <c r="AD72" i="4"/>
  <c r="AD73" i="4"/>
  <c r="AD74" i="4"/>
  <c r="AD75" i="4"/>
  <c r="AD76" i="4"/>
  <c r="AD77" i="4"/>
  <c r="AD78" i="4"/>
  <c r="AD79" i="4"/>
  <c r="AD80" i="4"/>
  <c r="AD81" i="4"/>
  <c r="AD82" i="4"/>
  <c r="AD83" i="4"/>
  <c r="AD84" i="4"/>
  <c r="AD85" i="4"/>
  <c r="AD86" i="4"/>
  <c r="AD87" i="4"/>
  <c r="AD88" i="4"/>
  <c r="AD89" i="4"/>
  <c r="AD90" i="4"/>
  <c r="AD91" i="4"/>
  <c r="AD92" i="4"/>
  <c r="AD93" i="4"/>
  <c r="AD94" i="4"/>
  <c r="AD95" i="4"/>
  <c r="AD96" i="4"/>
  <c r="AD97" i="4"/>
  <c r="AD98" i="4"/>
  <c r="AD99" i="4"/>
  <c r="AD100" i="4"/>
  <c r="AD101" i="4"/>
  <c r="AD102" i="4"/>
  <c r="AD103" i="4"/>
  <c r="AD104" i="4"/>
  <c r="AD105" i="4"/>
  <c r="AD106" i="4"/>
  <c r="AD107" i="4"/>
  <c r="AD108" i="4"/>
  <c r="AD109" i="4"/>
  <c r="AD110" i="4"/>
  <c r="AD111" i="4"/>
  <c r="AD112" i="4"/>
  <c r="AD113" i="4"/>
  <c r="AD114" i="4"/>
  <c r="AD115" i="4"/>
  <c r="AD116" i="4"/>
  <c r="AD117" i="4"/>
  <c r="AD118" i="4"/>
  <c r="AD119" i="4"/>
  <c r="AD120" i="4"/>
  <c r="AD121" i="4"/>
  <c r="AD122" i="4"/>
  <c r="AD123" i="4"/>
  <c r="AD124" i="4"/>
  <c r="AD125" i="4"/>
  <c r="AD126" i="4"/>
  <c r="AD127" i="4"/>
  <c r="AD128" i="4"/>
  <c r="AD129" i="4"/>
  <c r="AD130" i="4"/>
  <c r="AD131" i="4"/>
  <c r="AD132" i="4"/>
  <c r="AD133" i="4"/>
  <c r="AD134" i="4"/>
  <c r="AD135" i="4"/>
  <c r="AD136" i="4"/>
  <c r="AD137" i="4"/>
  <c r="AD138" i="4"/>
  <c r="AD139" i="4"/>
  <c r="AD140" i="4"/>
  <c r="AD141" i="4"/>
  <c r="AD142" i="4"/>
  <c r="AD143" i="4"/>
  <c r="AD144" i="4"/>
  <c r="AD145" i="4"/>
  <c r="AD146" i="4"/>
  <c r="AD147" i="4"/>
  <c r="AD148" i="4"/>
  <c r="AD149" i="4"/>
  <c r="AD150" i="4"/>
  <c r="AD151" i="4"/>
  <c r="AD152" i="4"/>
  <c r="AD153" i="4"/>
  <c r="AD154" i="4"/>
  <c r="AD155" i="4"/>
  <c r="AD156" i="4"/>
  <c r="AD157" i="4"/>
  <c r="AD158" i="4"/>
  <c r="AD159" i="4"/>
  <c r="AD160" i="4"/>
  <c r="AD161" i="4"/>
  <c r="AD162" i="4"/>
  <c r="AD163" i="4"/>
  <c r="AD164" i="4"/>
  <c r="AD165" i="4"/>
  <c r="AD166" i="4"/>
  <c r="AD167" i="4"/>
  <c r="AD168" i="4"/>
  <c r="AD169" i="4"/>
  <c r="AD170" i="4"/>
  <c r="AD171" i="4"/>
  <c r="AD172" i="4"/>
  <c r="AD173" i="4"/>
  <c r="AD174" i="4"/>
  <c r="AD175" i="4"/>
  <c r="AD176" i="4"/>
  <c r="AD177" i="4"/>
  <c r="AD178" i="4"/>
  <c r="AD179" i="4"/>
  <c r="AD180" i="4"/>
  <c r="AD181" i="4"/>
  <c r="AD182" i="4"/>
  <c r="AD183" i="4"/>
  <c r="AD184" i="4"/>
  <c r="AD185" i="4"/>
  <c r="AD186" i="4"/>
  <c r="AD187" i="4"/>
  <c r="AD188" i="4"/>
  <c r="AD189" i="4"/>
  <c r="AD190" i="4"/>
  <c r="AD191" i="4"/>
  <c r="AD192" i="4"/>
  <c r="AD193" i="4"/>
  <c r="AD194" i="4"/>
  <c r="AD195" i="4"/>
  <c r="AD196" i="4"/>
  <c r="AD197" i="4"/>
  <c r="AD198" i="4"/>
  <c r="AD199" i="4"/>
  <c r="AD200" i="4"/>
  <c r="AD201" i="4"/>
  <c r="AD202" i="4"/>
  <c r="AD203" i="4"/>
  <c r="AD204" i="4"/>
  <c r="AD205" i="4"/>
  <c r="AD206" i="4"/>
  <c r="AD207" i="4"/>
  <c r="AD208" i="4"/>
  <c r="AD209" i="4"/>
  <c r="AD210" i="4"/>
  <c r="AD211" i="4"/>
  <c r="AD212" i="4"/>
  <c r="AD213" i="4"/>
  <c r="AD214" i="4"/>
  <c r="AD215" i="4"/>
  <c r="AD216" i="4"/>
  <c r="AD217" i="4"/>
  <c r="AD218" i="4"/>
  <c r="AD219" i="4"/>
  <c r="AD220" i="4"/>
  <c r="AD221" i="4"/>
  <c r="AD222" i="4"/>
  <c r="AD223" i="4"/>
  <c r="AD224" i="4"/>
  <c r="AD225" i="4"/>
  <c r="AD226" i="4"/>
  <c r="AD227" i="4"/>
  <c r="AD228" i="4"/>
  <c r="AD229" i="4"/>
  <c r="AD230" i="4"/>
  <c r="AD231" i="4"/>
  <c r="AD232" i="4"/>
  <c r="AD233" i="4"/>
  <c r="AD234" i="4"/>
  <c r="AD235" i="4"/>
  <c r="AD236" i="4"/>
  <c r="AD237" i="4"/>
  <c r="AD238" i="4"/>
  <c r="AD239" i="4"/>
  <c r="AD240" i="4"/>
  <c r="AD241" i="4"/>
  <c r="AD242" i="4"/>
  <c r="AD243" i="4"/>
  <c r="AD244" i="4"/>
  <c r="AD245" i="4"/>
  <c r="AD246" i="4"/>
  <c r="AD247" i="4"/>
  <c r="AD248" i="4"/>
  <c r="AD249" i="4"/>
  <c r="AD250" i="4"/>
  <c r="AD251" i="4"/>
  <c r="AD252" i="4"/>
  <c r="AD253" i="4"/>
  <c r="AD254" i="4"/>
  <c r="AD255" i="4"/>
  <c r="AD256" i="4"/>
  <c r="AD257" i="4"/>
  <c r="AD258" i="4"/>
  <c r="AD259" i="4"/>
  <c r="AD260" i="4"/>
  <c r="AD261" i="4"/>
  <c r="AD262" i="4"/>
  <c r="AD263" i="4"/>
  <c r="AD264" i="4"/>
  <c r="AD265" i="4"/>
  <c r="AD266" i="4"/>
  <c r="AD267" i="4"/>
  <c r="AD268" i="4"/>
  <c r="AD269" i="4"/>
  <c r="AD270" i="4"/>
  <c r="AD271" i="4"/>
  <c r="AD272" i="4"/>
  <c r="AD273" i="4"/>
  <c r="AD274" i="4"/>
  <c r="AD275" i="4"/>
  <c r="AD276" i="4"/>
  <c r="AD277" i="4"/>
  <c r="AD278" i="4"/>
  <c r="AD279" i="4"/>
  <c r="AD280" i="4"/>
  <c r="AD281" i="4"/>
  <c r="AD282" i="4"/>
  <c r="AD283" i="4"/>
  <c r="AD284" i="4"/>
  <c r="AD285" i="4"/>
  <c r="AD286" i="4"/>
  <c r="AD287" i="4"/>
  <c r="AD288" i="4"/>
  <c r="AD289" i="4"/>
  <c r="AD290" i="4"/>
  <c r="AD291" i="4"/>
  <c r="AD292" i="4"/>
  <c r="AD293" i="4"/>
  <c r="AD294" i="4"/>
  <c r="AD295" i="4"/>
  <c r="AD296" i="4"/>
  <c r="AD297" i="4"/>
  <c r="AD298" i="4"/>
  <c r="AD299" i="4"/>
  <c r="AD300" i="4"/>
  <c r="AD301" i="4"/>
  <c r="AD302" i="4"/>
  <c r="AD303" i="4"/>
  <c r="AD304" i="4"/>
  <c r="AD305" i="4"/>
  <c r="AD306" i="4"/>
  <c r="AD307" i="4"/>
  <c r="AD308" i="4"/>
  <c r="AD309" i="4"/>
  <c r="AD310" i="4"/>
  <c r="AD311" i="4"/>
  <c r="AD312" i="4"/>
  <c r="AD313" i="4"/>
  <c r="AD314" i="4"/>
  <c r="AD315" i="4"/>
  <c r="AD316" i="4"/>
  <c r="AD317" i="4"/>
  <c r="AD318" i="4"/>
  <c r="AD319" i="4"/>
  <c r="AD320" i="4"/>
  <c r="AD321" i="4"/>
  <c r="AD322" i="4"/>
  <c r="AD323" i="4"/>
  <c r="AD324" i="4"/>
  <c r="AD325" i="4"/>
  <c r="AD326" i="4"/>
  <c r="AD327" i="4"/>
  <c r="AD328" i="4"/>
  <c r="AD329" i="4"/>
  <c r="AD330" i="4"/>
  <c r="AD331" i="4"/>
  <c r="AD332" i="4"/>
  <c r="AD333" i="4"/>
  <c r="AD334" i="4"/>
  <c r="AD335" i="4"/>
  <c r="AD336" i="4"/>
  <c r="AD337" i="4"/>
  <c r="AD338" i="4"/>
  <c r="AD339" i="4"/>
  <c r="AD340" i="4"/>
  <c r="AD341" i="4"/>
  <c r="AD342" i="4"/>
  <c r="AD343" i="4"/>
  <c r="AD344" i="4"/>
  <c r="AD345" i="4"/>
  <c r="AD346" i="4"/>
  <c r="AD347" i="4"/>
  <c r="AD348" i="4"/>
  <c r="AD349" i="4"/>
  <c r="AD350" i="4"/>
  <c r="AD351" i="4"/>
  <c r="AD352" i="4"/>
  <c r="AD353" i="4"/>
  <c r="AD354" i="4"/>
  <c r="AD355" i="4"/>
  <c r="AD356" i="4"/>
  <c r="AD357" i="4"/>
  <c r="AD358" i="4"/>
  <c r="AD359" i="4"/>
  <c r="AD360" i="4"/>
  <c r="AD361" i="4"/>
  <c r="AD362" i="4"/>
  <c r="AD363" i="4"/>
  <c r="AD364" i="4"/>
  <c r="AD365" i="4"/>
  <c r="AD366" i="4"/>
  <c r="AD367" i="4"/>
  <c r="AD368" i="4"/>
  <c r="AD369" i="4"/>
  <c r="AD370" i="4"/>
  <c r="AD371" i="4"/>
  <c r="AD372" i="4"/>
  <c r="AD373" i="4"/>
  <c r="AD374" i="4"/>
  <c r="AD375" i="4"/>
  <c r="AD376" i="4"/>
  <c r="AD377" i="4"/>
  <c r="AD378" i="4"/>
  <c r="AD379" i="4"/>
  <c r="AD380" i="4"/>
  <c r="AD381" i="4"/>
  <c r="AD382" i="4"/>
  <c r="AD383" i="4"/>
  <c r="AD384" i="4"/>
  <c r="AD385" i="4"/>
  <c r="AD386" i="4"/>
  <c r="AD387" i="4"/>
  <c r="AD388" i="4"/>
  <c r="AD389" i="4"/>
  <c r="AD390" i="4"/>
  <c r="AD391" i="4"/>
  <c r="AD392" i="4"/>
  <c r="AD393" i="4"/>
  <c r="AD394" i="4"/>
  <c r="AD395" i="4"/>
  <c r="AD396" i="4"/>
  <c r="AD397" i="4"/>
  <c r="AD398" i="4"/>
  <c r="AD399" i="4"/>
  <c r="AD400" i="4"/>
  <c r="AD401" i="4"/>
  <c r="AD402" i="4"/>
  <c r="AD403" i="4"/>
  <c r="AD404" i="4"/>
  <c r="AD405" i="4"/>
  <c r="AD406" i="4"/>
  <c r="Z7" i="4"/>
  <c r="AA7" i="4"/>
  <c r="AB7" i="4"/>
  <c r="AC7" i="4"/>
  <c r="Z8" i="4"/>
  <c r="AA8" i="4"/>
  <c r="AB8" i="4"/>
  <c r="AC8" i="4"/>
  <c r="Z9" i="4"/>
  <c r="AA9" i="4"/>
  <c r="AB9" i="4"/>
  <c r="AC9" i="4"/>
  <c r="Z10" i="4"/>
  <c r="AA10" i="4"/>
  <c r="AB10" i="4"/>
  <c r="AC10" i="4"/>
  <c r="Z11" i="4"/>
  <c r="AA11" i="4"/>
  <c r="AB11" i="4"/>
  <c r="AC11" i="4"/>
  <c r="Z12" i="4"/>
  <c r="AA12" i="4"/>
  <c r="AB12" i="4"/>
  <c r="AC12" i="4"/>
  <c r="Z13" i="4"/>
  <c r="AA13" i="4"/>
  <c r="AB13" i="4"/>
  <c r="AC13" i="4"/>
  <c r="Z14" i="4"/>
  <c r="AA14" i="4"/>
  <c r="AB14" i="4"/>
  <c r="AC14" i="4"/>
  <c r="Z15" i="4"/>
  <c r="AA15" i="4"/>
  <c r="AB15" i="4"/>
  <c r="AC15" i="4"/>
  <c r="Z16" i="4"/>
  <c r="AA16" i="4"/>
  <c r="AB16" i="4"/>
  <c r="AC16" i="4"/>
  <c r="Z17" i="4"/>
  <c r="AA17" i="4"/>
  <c r="AB17" i="4"/>
  <c r="AC17" i="4"/>
  <c r="Z18" i="4"/>
  <c r="AA18" i="4"/>
  <c r="AB18" i="4"/>
  <c r="AC18" i="4"/>
  <c r="Z19" i="4"/>
  <c r="AA19" i="4"/>
  <c r="AB19" i="4"/>
  <c r="AC19" i="4"/>
  <c r="Z20" i="4"/>
  <c r="AA20" i="4"/>
  <c r="AB20" i="4"/>
  <c r="AC20" i="4"/>
  <c r="Z21" i="4"/>
  <c r="AA21" i="4"/>
  <c r="AB21" i="4"/>
  <c r="AC21" i="4"/>
  <c r="Z22" i="4"/>
  <c r="AA22" i="4"/>
  <c r="AB22" i="4"/>
  <c r="AC22" i="4"/>
  <c r="Z23" i="4"/>
  <c r="AA23" i="4"/>
  <c r="AB23" i="4"/>
  <c r="AC23" i="4"/>
  <c r="Z24" i="4"/>
  <c r="AA24" i="4"/>
  <c r="AB24" i="4"/>
  <c r="AC24" i="4"/>
  <c r="Z25" i="4"/>
  <c r="AA25" i="4"/>
  <c r="AB25" i="4"/>
  <c r="AC25" i="4"/>
  <c r="Z26" i="4"/>
  <c r="AA26" i="4"/>
  <c r="AB26" i="4"/>
  <c r="AC26" i="4"/>
  <c r="Z27" i="4"/>
  <c r="AA27" i="4"/>
  <c r="AB27" i="4"/>
  <c r="AC27" i="4"/>
  <c r="Z28" i="4"/>
  <c r="AA28" i="4"/>
  <c r="AB28" i="4"/>
  <c r="AC28" i="4"/>
  <c r="Z29" i="4"/>
  <c r="AA29" i="4"/>
  <c r="AB29" i="4"/>
  <c r="AC29" i="4"/>
  <c r="Z30" i="4"/>
  <c r="AA30" i="4"/>
  <c r="AB30" i="4"/>
  <c r="AC30" i="4"/>
  <c r="Z31" i="4"/>
  <c r="AA31" i="4"/>
  <c r="AB31" i="4"/>
  <c r="AC31" i="4"/>
  <c r="Z32" i="4"/>
  <c r="AA32" i="4"/>
  <c r="AB32" i="4"/>
  <c r="AC32" i="4"/>
  <c r="Z33" i="4"/>
  <c r="AA33" i="4"/>
  <c r="AB33" i="4"/>
  <c r="AC33" i="4"/>
  <c r="Z34" i="4"/>
  <c r="AA34" i="4"/>
  <c r="AB34" i="4"/>
  <c r="AC34" i="4"/>
  <c r="Z35" i="4"/>
  <c r="AA35" i="4"/>
  <c r="AB35" i="4"/>
  <c r="AC35" i="4"/>
  <c r="Z36" i="4"/>
  <c r="AA36" i="4"/>
  <c r="AB36" i="4"/>
  <c r="AC36" i="4"/>
  <c r="Z37" i="4"/>
  <c r="AA37" i="4"/>
  <c r="AB37" i="4"/>
  <c r="AC37" i="4"/>
  <c r="Z38" i="4"/>
  <c r="AA38" i="4"/>
  <c r="AB38" i="4"/>
  <c r="AC38" i="4"/>
  <c r="Z39" i="4"/>
  <c r="AA39" i="4"/>
  <c r="AB39" i="4"/>
  <c r="AC39" i="4"/>
  <c r="Z40" i="4"/>
  <c r="AA40" i="4"/>
  <c r="AB40" i="4"/>
  <c r="AC40" i="4"/>
  <c r="Z41" i="4"/>
  <c r="AA41" i="4"/>
  <c r="AB41" i="4"/>
  <c r="AC41" i="4"/>
  <c r="Z42" i="4"/>
  <c r="AA42" i="4"/>
  <c r="AB42" i="4"/>
  <c r="AC42" i="4"/>
  <c r="Z43" i="4"/>
  <c r="AA43" i="4"/>
  <c r="AB43" i="4"/>
  <c r="AC43" i="4"/>
  <c r="Z44" i="4"/>
  <c r="AA44" i="4"/>
  <c r="AB44" i="4"/>
  <c r="AC44" i="4"/>
  <c r="Z45" i="4"/>
  <c r="AA45" i="4"/>
  <c r="AB45" i="4"/>
  <c r="AC45" i="4"/>
  <c r="Z46" i="4"/>
  <c r="AA46" i="4"/>
  <c r="AB46" i="4"/>
  <c r="AC46" i="4"/>
  <c r="Z47" i="4"/>
  <c r="AA47" i="4"/>
  <c r="AB47" i="4"/>
  <c r="AC47" i="4"/>
  <c r="Z48" i="4"/>
  <c r="AA48" i="4"/>
  <c r="AB48" i="4"/>
  <c r="AC48" i="4"/>
  <c r="Z49" i="4"/>
  <c r="AA49" i="4"/>
  <c r="AB49" i="4"/>
  <c r="AC49" i="4"/>
  <c r="Z50" i="4"/>
  <c r="AA50" i="4"/>
  <c r="AB50" i="4"/>
  <c r="AC50" i="4"/>
  <c r="Z51" i="4"/>
  <c r="AA51" i="4"/>
  <c r="AB51" i="4"/>
  <c r="AC51" i="4"/>
  <c r="Z52" i="4"/>
  <c r="AA52" i="4"/>
  <c r="AB52" i="4"/>
  <c r="AC52" i="4"/>
  <c r="Z53" i="4"/>
  <c r="AA53" i="4"/>
  <c r="AB53" i="4"/>
  <c r="AC53" i="4"/>
  <c r="Z54" i="4"/>
  <c r="AA54" i="4"/>
  <c r="AB54" i="4"/>
  <c r="AC54" i="4"/>
  <c r="Z55" i="4"/>
  <c r="AA55" i="4"/>
  <c r="AB55" i="4"/>
  <c r="AC55" i="4"/>
  <c r="Z56" i="4"/>
  <c r="AA56" i="4"/>
  <c r="AB56" i="4"/>
  <c r="AC56" i="4"/>
  <c r="Z57" i="4"/>
  <c r="AA57" i="4"/>
  <c r="AB57" i="4"/>
  <c r="AC57" i="4"/>
  <c r="Z58" i="4"/>
  <c r="AA58" i="4"/>
  <c r="AB58" i="4"/>
  <c r="AC58" i="4"/>
  <c r="Z59" i="4"/>
  <c r="AA59" i="4"/>
  <c r="AB59" i="4"/>
  <c r="AC59" i="4"/>
  <c r="Z60" i="4"/>
  <c r="AA60" i="4"/>
  <c r="AB60" i="4"/>
  <c r="AC60" i="4"/>
  <c r="Z61" i="4"/>
  <c r="AA61" i="4"/>
  <c r="AB61" i="4"/>
  <c r="AC61" i="4"/>
  <c r="Z62" i="4"/>
  <c r="AA62" i="4"/>
  <c r="AB62" i="4"/>
  <c r="AC62" i="4"/>
  <c r="Z63" i="4"/>
  <c r="AA63" i="4"/>
  <c r="AB63" i="4"/>
  <c r="AC63" i="4"/>
  <c r="Z64" i="4"/>
  <c r="AA64" i="4"/>
  <c r="AB64" i="4"/>
  <c r="AC64" i="4"/>
  <c r="Z65" i="4"/>
  <c r="AA65" i="4"/>
  <c r="AB65" i="4"/>
  <c r="AC65" i="4"/>
  <c r="Z66" i="4"/>
  <c r="AA66" i="4"/>
  <c r="AB66" i="4"/>
  <c r="AC66" i="4"/>
  <c r="Z67" i="4"/>
  <c r="AA67" i="4"/>
  <c r="AB67" i="4"/>
  <c r="AC67" i="4"/>
  <c r="Z68" i="4"/>
  <c r="AA68" i="4"/>
  <c r="AB68" i="4"/>
  <c r="AC68" i="4"/>
  <c r="Z69" i="4"/>
  <c r="AA69" i="4"/>
  <c r="AB69" i="4"/>
  <c r="AC69" i="4"/>
  <c r="Z70" i="4"/>
  <c r="AA70" i="4"/>
  <c r="AB70" i="4"/>
  <c r="AC70" i="4"/>
  <c r="Z71" i="4"/>
  <c r="AA71" i="4"/>
  <c r="AB71" i="4"/>
  <c r="AC71" i="4"/>
  <c r="Z72" i="4"/>
  <c r="AA72" i="4"/>
  <c r="AB72" i="4"/>
  <c r="AC72" i="4"/>
  <c r="Z73" i="4"/>
  <c r="AA73" i="4"/>
  <c r="AB73" i="4"/>
  <c r="AC73" i="4"/>
  <c r="Z74" i="4"/>
  <c r="AA74" i="4"/>
  <c r="AB74" i="4"/>
  <c r="AC74" i="4"/>
  <c r="Z75" i="4"/>
  <c r="AA75" i="4"/>
  <c r="AB75" i="4"/>
  <c r="AC75" i="4"/>
  <c r="Z76" i="4"/>
  <c r="AA76" i="4"/>
  <c r="AB76" i="4"/>
  <c r="AC76" i="4"/>
  <c r="Z77" i="4"/>
  <c r="AA77" i="4"/>
  <c r="AB77" i="4"/>
  <c r="AC77" i="4"/>
  <c r="Z78" i="4"/>
  <c r="AA78" i="4"/>
  <c r="AB78" i="4"/>
  <c r="AC78" i="4"/>
  <c r="Z79" i="4"/>
  <c r="AA79" i="4"/>
  <c r="AB79" i="4"/>
  <c r="AC79" i="4"/>
  <c r="Z80" i="4"/>
  <c r="AA80" i="4"/>
  <c r="AB80" i="4"/>
  <c r="AC80" i="4"/>
  <c r="Z81" i="4"/>
  <c r="AA81" i="4"/>
  <c r="AB81" i="4"/>
  <c r="AC81" i="4"/>
  <c r="Z82" i="4"/>
  <c r="AA82" i="4"/>
  <c r="AB82" i="4"/>
  <c r="AC82" i="4"/>
  <c r="Z83" i="4"/>
  <c r="AA83" i="4"/>
  <c r="AB83" i="4"/>
  <c r="AC83" i="4"/>
  <c r="Z84" i="4"/>
  <c r="AA84" i="4"/>
  <c r="AB84" i="4"/>
  <c r="AC84" i="4"/>
  <c r="Z85" i="4"/>
  <c r="AA85" i="4"/>
  <c r="AB85" i="4"/>
  <c r="AC85" i="4"/>
  <c r="Z86" i="4"/>
  <c r="AA86" i="4"/>
  <c r="AB86" i="4"/>
  <c r="AC86" i="4"/>
  <c r="Z87" i="4"/>
  <c r="AA87" i="4"/>
  <c r="AB87" i="4"/>
  <c r="AC87" i="4"/>
  <c r="Z88" i="4"/>
  <c r="AA88" i="4"/>
  <c r="AB88" i="4"/>
  <c r="AC88" i="4"/>
  <c r="Z89" i="4"/>
  <c r="AA89" i="4"/>
  <c r="AB89" i="4"/>
  <c r="AC89" i="4"/>
  <c r="Z90" i="4"/>
  <c r="AA90" i="4"/>
  <c r="AB90" i="4"/>
  <c r="AC90" i="4"/>
  <c r="Z91" i="4"/>
  <c r="AA91" i="4"/>
  <c r="AB91" i="4"/>
  <c r="AC91" i="4"/>
  <c r="Z92" i="4"/>
  <c r="AA92" i="4"/>
  <c r="AB92" i="4"/>
  <c r="AC92" i="4"/>
  <c r="Z93" i="4"/>
  <c r="AA93" i="4"/>
  <c r="AB93" i="4"/>
  <c r="AC93" i="4"/>
  <c r="Z94" i="4"/>
  <c r="AA94" i="4"/>
  <c r="AB94" i="4"/>
  <c r="AC94" i="4"/>
  <c r="Z95" i="4"/>
  <c r="AA95" i="4"/>
  <c r="AB95" i="4"/>
  <c r="AC95" i="4"/>
  <c r="Z96" i="4"/>
  <c r="AA96" i="4"/>
  <c r="AB96" i="4"/>
  <c r="AC96" i="4"/>
  <c r="Z97" i="4"/>
  <c r="AA97" i="4"/>
  <c r="AB97" i="4"/>
  <c r="AC97" i="4"/>
  <c r="Z98" i="4"/>
  <c r="AA98" i="4"/>
  <c r="AB98" i="4"/>
  <c r="AC98" i="4"/>
  <c r="Z99" i="4"/>
  <c r="AA99" i="4"/>
  <c r="AB99" i="4"/>
  <c r="AC99" i="4"/>
  <c r="Z100" i="4"/>
  <c r="AA100" i="4"/>
  <c r="AB100" i="4"/>
  <c r="AC100" i="4"/>
  <c r="Z101" i="4"/>
  <c r="AA101" i="4"/>
  <c r="AB101" i="4"/>
  <c r="AC101" i="4"/>
  <c r="Z102" i="4"/>
  <c r="AA102" i="4"/>
  <c r="AB102" i="4"/>
  <c r="AC102" i="4"/>
  <c r="Z103" i="4"/>
  <c r="AA103" i="4"/>
  <c r="AB103" i="4"/>
  <c r="AC103" i="4"/>
  <c r="Z104" i="4"/>
  <c r="AA104" i="4"/>
  <c r="AB104" i="4"/>
  <c r="AC104" i="4"/>
  <c r="Z105" i="4"/>
  <c r="AA105" i="4"/>
  <c r="AB105" i="4"/>
  <c r="AC105" i="4"/>
  <c r="Z106" i="4"/>
  <c r="AA106" i="4"/>
  <c r="AB106" i="4"/>
  <c r="AC106" i="4"/>
  <c r="Z107" i="4"/>
  <c r="AA107" i="4"/>
  <c r="AB107" i="4"/>
  <c r="AC107" i="4"/>
  <c r="Z108" i="4"/>
  <c r="AA108" i="4"/>
  <c r="AB108" i="4"/>
  <c r="AC108" i="4"/>
  <c r="Z109" i="4"/>
  <c r="AA109" i="4"/>
  <c r="AB109" i="4"/>
  <c r="AC109" i="4"/>
  <c r="Z110" i="4"/>
  <c r="AA110" i="4"/>
  <c r="AB110" i="4"/>
  <c r="AC110" i="4"/>
  <c r="Z111" i="4"/>
  <c r="AA111" i="4"/>
  <c r="AB111" i="4"/>
  <c r="AC111" i="4"/>
  <c r="Z112" i="4"/>
  <c r="AA112" i="4"/>
  <c r="AB112" i="4"/>
  <c r="AC112" i="4"/>
  <c r="Z113" i="4"/>
  <c r="AA113" i="4"/>
  <c r="AB113" i="4"/>
  <c r="AC113" i="4"/>
  <c r="Z114" i="4"/>
  <c r="AA114" i="4"/>
  <c r="AB114" i="4"/>
  <c r="AC114" i="4"/>
  <c r="Z115" i="4"/>
  <c r="AA115" i="4"/>
  <c r="AB115" i="4"/>
  <c r="AC115" i="4"/>
  <c r="Z116" i="4"/>
  <c r="AA116" i="4"/>
  <c r="AB116" i="4"/>
  <c r="AC116" i="4"/>
  <c r="Z117" i="4"/>
  <c r="AA117" i="4"/>
  <c r="AB117" i="4"/>
  <c r="AC117" i="4"/>
  <c r="Z118" i="4"/>
  <c r="AA118" i="4"/>
  <c r="AB118" i="4"/>
  <c r="AC118" i="4"/>
  <c r="Z119" i="4"/>
  <c r="AA119" i="4"/>
  <c r="AB119" i="4"/>
  <c r="AC119" i="4"/>
  <c r="Z120" i="4"/>
  <c r="AA120" i="4"/>
  <c r="AB120" i="4"/>
  <c r="AC120" i="4"/>
  <c r="Z121" i="4"/>
  <c r="AA121" i="4"/>
  <c r="AB121" i="4"/>
  <c r="AC121" i="4"/>
  <c r="Z122" i="4"/>
  <c r="AA122" i="4"/>
  <c r="AB122" i="4"/>
  <c r="AC122" i="4"/>
  <c r="Z123" i="4"/>
  <c r="AA123" i="4"/>
  <c r="AB123" i="4"/>
  <c r="AC123" i="4"/>
  <c r="Z124" i="4"/>
  <c r="AA124" i="4"/>
  <c r="AB124" i="4"/>
  <c r="AC124" i="4"/>
  <c r="Z125" i="4"/>
  <c r="AA125" i="4"/>
  <c r="AB125" i="4"/>
  <c r="AC125" i="4"/>
  <c r="Z126" i="4"/>
  <c r="AA126" i="4"/>
  <c r="AB126" i="4"/>
  <c r="AC126" i="4"/>
  <c r="Z127" i="4"/>
  <c r="AA127" i="4"/>
  <c r="AB127" i="4"/>
  <c r="AC127" i="4"/>
  <c r="Z128" i="4"/>
  <c r="AA128" i="4"/>
  <c r="AB128" i="4"/>
  <c r="AC128" i="4"/>
  <c r="Z129" i="4"/>
  <c r="AA129" i="4"/>
  <c r="AB129" i="4"/>
  <c r="AC129" i="4"/>
  <c r="Z130" i="4"/>
  <c r="AA130" i="4"/>
  <c r="AB130" i="4"/>
  <c r="AC130" i="4"/>
  <c r="Z131" i="4"/>
  <c r="AA131" i="4"/>
  <c r="AB131" i="4"/>
  <c r="AC131" i="4"/>
  <c r="Z132" i="4"/>
  <c r="AA132" i="4"/>
  <c r="AB132" i="4"/>
  <c r="AC132" i="4"/>
  <c r="Z133" i="4"/>
  <c r="AA133" i="4"/>
  <c r="AB133" i="4"/>
  <c r="AC133" i="4"/>
  <c r="Z134" i="4"/>
  <c r="AA134" i="4"/>
  <c r="AB134" i="4"/>
  <c r="AC134" i="4"/>
  <c r="Z135" i="4"/>
  <c r="AA135" i="4"/>
  <c r="AB135" i="4"/>
  <c r="AC135" i="4"/>
  <c r="Z136" i="4"/>
  <c r="AA136" i="4"/>
  <c r="AB136" i="4"/>
  <c r="AC136" i="4"/>
  <c r="Z137" i="4"/>
  <c r="AA137" i="4"/>
  <c r="AB137" i="4"/>
  <c r="AC137" i="4"/>
  <c r="Z138" i="4"/>
  <c r="AA138" i="4"/>
  <c r="AB138" i="4"/>
  <c r="AC138" i="4"/>
  <c r="Z139" i="4"/>
  <c r="AA139" i="4"/>
  <c r="AB139" i="4"/>
  <c r="AC139" i="4"/>
  <c r="Z140" i="4"/>
  <c r="AA140" i="4"/>
  <c r="AB140" i="4"/>
  <c r="AC140" i="4"/>
  <c r="Z141" i="4"/>
  <c r="AA141" i="4"/>
  <c r="AB141" i="4"/>
  <c r="AC141" i="4"/>
  <c r="Z142" i="4"/>
  <c r="AA142" i="4"/>
  <c r="AB142" i="4"/>
  <c r="AC142" i="4"/>
  <c r="Z143" i="4"/>
  <c r="AA143" i="4"/>
  <c r="AB143" i="4"/>
  <c r="AC143" i="4"/>
  <c r="Z144" i="4"/>
  <c r="AA144" i="4"/>
  <c r="AB144" i="4"/>
  <c r="AC144" i="4"/>
  <c r="Z145" i="4"/>
  <c r="AA145" i="4"/>
  <c r="AB145" i="4"/>
  <c r="AC145" i="4"/>
  <c r="Z146" i="4"/>
  <c r="AA146" i="4"/>
  <c r="AB146" i="4"/>
  <c r="AC146" i="4"/>
  <c r="Z147" i="4"/>
  <c r="AA147" i="4"/>
  <c r="AB147" i="4"/>
  <c r="AC147" i="4"/>
  <c r="Z148" i="4"/>
  <c r="AA148" i="4"/>
  <c r="AB148" i="4"/>
  <c r="AC148" i="4"/>
  <c r="Z149" i="4"/>
  <c r="AA149" i="4"/>
  <c r="AB149" i="4"/>
  <c r="AC149" i="4"/>
  <c r="Z150" i="4"/>
  <c r="AA150" i="4"/>
  <c r="AB150" i="4"/>
  <c r="AC150" i="4"/>
  <c r="Z151" i="4"/>
  <c r="AA151" i="4"/>
  <c r="AB151" i="4"/>
  <c r="AC151" i="4"/>
  <c r="Z152" i="4"/>
  <c r="AA152" i="4"/>
  <c r="AB152" i="4"/>
  <c r="AC152" i="4"/>
  <c r="Z153" i="4"/>
  <c r="AA153" i="4"/>
  <c r="AB153" i="4"/>
  <c r="AC153" i="4"/>
  <c r="Z154" i="4"/>
  <c r="AA154" i="4"/>
  <c r="AB154" i="4"/>
  <c r="AC154" i="4"/>
  <c r="Z155" i="4"/>
  <c r="AA155" i="4"/>
  <c r="AB155" i="4"/>
  <c r="AC155" i="4"/>
  <c r="Z156" i="4"/>
  <c r="AA156" i="4"/>
  <c r="AB156" i="4"/>
  <c r="AC156" i="4"/>
  <c r="Z157" i="4"/>
  <c r="AA157" i="4"/>
  <c r="AB157" i="4"/>
  <c r="AC157" i="4"/>
  <c r="Z158" i="4"/>
  <c r="AA158" i="4"/>
  <c r="AB158" i="4"/>
  <c r="AC158" i="4"/>
  <c r="Z159" i="4"/>
  <c r="AA159" i="4"/>
  <c r="AB159" i="4"/>
  <c r="AC159" i="4"/>
  <c r="Z160" i="4"/>
  <c r="AA160" i="4"/>
  <c r="AB160" i="4"/>
  <c r="AC160" i="4"/>
  <c r="Z161" i="4"/>
  <c r="AA161" i="4"/>
  <c r="AB161" i="4"/>
  <c r="AC161" i="4"/>
  <c r="Z162" i="4"/>
  <c r="AA162" i="4"/>
  <c r="AB162" i="4"/>
  <c r="AC162" i="4"/>
  <c r="Z163" i="4"/>
  <c r="AA163" i="4"/>
  <c r="AB163" i="4"/>
  <c r="AC163" i="4"/>
  <c r="Z164" i="4"/>
  <c r="AA164" i="4"/>
  <c r="AB164" i="4"/>
  <c r="AC164" i="4"/>
  <c r="Z165" i="4"/>
  <c r="AA165" i="4"/>
  <c r="AB165" i="4"/>
  <c r="AC165" i="4"/>
  <c r="Z166" i="4"/>
  <c r="AA166" i="4"/>
  <c r="AB166" i="4"/>
  <c r="AC166" i="4"/>
  <c r="Z167" i="4"/>
  <c r="AA167" i="4"/>
  <c r="AB167" i="4"/>
  <c r="AC167" i="4"/>
  <c r="Z168" i="4"/>
  <c r="AA168" i="4"/>
  <c r="AB168" i="4"/>
  <c r="AC168" i="4"/>
  <c r="Z169" i="4"/>
  <c r="AA169" i="4"/>
  <c r="AB169" i="4"/>
  <c r="AC169" i="4"/>
  <c r="Z170" i="4"/>
  <c r="AA170" i="4"/>
  <c r="AB170" i="4"/>
  <c r="AC170" i="4"/>
  <c r="Z171" i="4"/>
  <c r="AA171" i="4"/>
  <c r="AB171" i="4"/>
  <c r="AC171" i="4"/>
  <c r="Z172" i="4"/>
  <c r="AA172" i="4"/>
  <c r="AB172" i="4"/>
  <c r="AC172" i="4"/>
  <c r="Z173" i="4"/>
  <c r="AA173" i="4"/>
  <c r="AB173" i="4"/>
  <c r="AC173" i="4"/>
  <c r="Z174" i="4"/>
  <c r="AA174" i="4"/>
  <c r="AB174" i="4"/>
  <c r="AC174" i="4"/>
  <c r="Z175" i="4"/>
  <c r="AA175" i="4"/>
  <c r="AB175" i="4"/>
  <c r="AC175" i="4"/>
  <c r="Z176" i="4"/>
  <c r="AA176" i="4"/>
  <c r="AB176" i="4"/>
  <c r="AC176" i="4"/>
  <c r="Z177" i="4"/>
  <c r="AA177" i="4"/>
  <c r="AB177" i="4"/>
  <c r="AC177" i="4"/>
  <c r="Z178" i="4"/>
  <c r="AA178" i="4"/>
  <c r="AB178" i="4"/>
  <c r="AC178" i="4"/>
  <c r="Z179" i="4"/>
  <c r="AA179" i="4"/>
  <c r="AB179" i="4"/>
  <c r="AC179" i="4"/>
  <c r="Z180" i="4"/>
  <c r="AA180" i="4"/>
  <c r="AB180" i="4"/>
  <c r="AC180" i="4"/>
  <c r="Z181" i="4"/>
  <c r="AA181" i="4"/>
  <c r="AB181" i="4"/>
  <c r="AC181" i="4"/>
  <c r="Z182" i="4"/>
  <c r="AA182" i="4"/>
  <c r="AB182" i="4"/>
  <c r="AC182" i="4"/>
  <c r="Z183" i="4"/>
  <c r="AA183" i="4"/>
  <c r="AB183" i="4"/>
  <c r="AC183" i="4"/>
  <c r="Z184" i="4"/>
  <c r="AA184" i="4"/>
  <c r="AB184" i="4"/>
  <c r="AC184" i="4"/>
  <c r="Z185" i="4"/>
  <c r="AA185" i="4"/>
  <c r="AB185" i="4"/>
  <c r="AC185" i="4"/>
  <c r="Z186" i="4"/>
  <c r="AA186" i="4"/>
  <c r="AB186" i="4"/>
  <c r="AC186" i="4"/>
  <c r="Z187" i="4"/>
  <c r="AA187" i="4"/>
  <c r="AB187" i="4"/>
  <c r="AC187" i="4"/>
  <c r="Z188" i="4"/>
  <c r="AA188" i="4"/>
  <c r="AB188" i="4"/>
  <c r="AC188" i="4"/>
  <c r="Z189" i="4"/>
  <c r="AA189" i="4"/>
  <c r="AB189" i="4"/>
  <c r="AC189" i="4"/>
  <c r="Z190" i="4"/>
  <c r="AA190" i="4"/>
  <c r="AB190" i="4"/>
  <c r="AC190" i="4"/>
  <c r="Z191" i="4"/>
  <c r="AA191" i="4"/>
  <c r="AB191" i="4"/>
  <c r="AC191" i="4"/>
  <c r="Z192" i="4"/>
  <c r="AA192" i="4"/>
  <c r="AB192" i="4"/>
  <c r="AC192" i="4"/>
  <c r="Z193" i="4"/>
  <c r="AA193" i="4"/>
  <c r="AB193" i="4"/>
  <c r="AC193" i="4"/>
  <c r="Z194" i="4"/>
  <c r="AA194" i="4"/>
  <c r="AB194" i="4"/>
  <c r="AC194" i="4"/>
  <c r="Z195" i="4"/>
  <c r="AA195" i="4"/>
  <c r="AB195" i="4"/>
  <c r="AC195" i="4"/>
  <c r="Z196" i="4"/>
  <c r="AA196" i="4"/>
  <c r="AB196" i="4"/>
  <c r="AC196" i="4"/>
  <c r="Z197" i="4"/>
  <c r="AA197" i="4"/>
  <c r="AB197" i="4"/>
  <c r="AC197" i="4"/>
  <c r="Z198" i="4"/>
  <c r="AA198" i="4"/>
  <c r="AB198" i="4"/>
  <c r="AC198" i="4"/>
  <c r="Z199" i="4"/>
  <c r="AA199" i="4"/>
  <c r="AB199" i="4"/>
  <c r="AC199" i="4"/>
  <c r="Z200" i="4"/>
  <c r="AA200" i="4"/>
  <c r="AB200" i="4"/>
  <c r="AC200" i="4"/>
  <c r="Z201" i="4"/>
  <c r="AA201" i="4"/>
  <c r="AB201" i="4"/>
  <c r="AC201" i="4"/>
  <c r="Z202" i="4"/>
  <c r="AA202" i="4"/>
  <c r="AB202" i="4"/>
  <c r="AC202" i="4"/>
  <c r="Z203" i="4"/>
  <c r="AA203" i="4"/>
  <c r="AB203" i="4"/>
  <c r="AC203" i="4"/>
  <c r="Z204" i="4"/>
  <c r="AA204" i="4"/>
  <c r="AB204" i="4"/>
  <c r="AC204" i="4"/>
  <c r="Z205" i="4"/>
  <c r="AA205" i="4"/>
  <c r="AB205" i="4"/>
  <c r="AC205" i="4"/>
  <c r="Z206" i="4"/>
  <c r="AA206" i="4"/>
  <c r="AB206" i="4"/>
  <c r="AC206" i="4"/>
  <c r="Z207" i="4"/>
  <c r="AA207" i="4"/>
  <c r="AB207" i="4"/>
  <c r="AC207" i="4"/>
  <c r="Z208" i="4"/>
  <c r="AA208" i="4"/>
  <c r="AB208" i="4"/>
  <c r="AC208" i="4"/>
  <c r="Z209" i="4"/>
  <c r="AA209" i="4"/>
  <c r="AB209" i="4"/>
  <c r="AC209" i="4"/>
  <c r="Z210" i="4"/>
  <c r="AA210" i="4"/>
  <c r="AB210" i="4"/>
  <c r="AC210" i="4"/>
  <c r="Z211" i="4"/>
  <c r="AA211" i="4"/>
  <c r="AB211" i="4"/>
  <c r="AC211" i="4"/>
  <c r="Z212" i="4"/>
  <c r="AA212" i="4"/>
  <c r="AB212" i="4"/>
  <c r="AC212" i="4"/>
  <c r="Z213" i="4"/>
  <c r="AA213" i="4"/>
  <c r="AB213" i="4"/>
  <c r="AC213" i="4"/>
  <c r="Z214" i="4"/>
  <c r="AA214" i="4"/>
  <c r="AB214" i="4"/>
  <c r="AC214" i="4"/>
  <c r="Z215" i="4"/>
  <c r="AA215" i="4"/>
  <c r="AB215" i="4"/>
  <c r="AC215" i="4"/>
  <c r="Z216" i="4"/>
  <c r="AA216" i="4"/>
  <c r="AB216" i="4"/>
  <c r="AC216" i="4"/>
  <c r="Z217" i="4"/>
  <c r="AA217" i="4"/>
  <c r="AB217" i="4"/>
  <c r="AC217" i="4"/>
  <c r="Z218" i="4"/>
  <c r="AA218" i="4"/>
  <c r="AB218" i="4"/>
  <c r="AC218" i="4"/>
  <c r="Z219" i="4"/>
  <c r="AA219" i="4"/>
  <c r="AB219" i="4"/>
  <c r="AC219" i="4"/>
  <c r="Z220" i="4"/>
  <c r="AA220" i="4"/>
  <c r="AB220" i="4"/>
  <c r="AC220" i="4"/>
  <c r="Z221" i="4"/>
  <c r="AA221" i="4"/>
  <c r="AB221" i="4"/>
  <c r="AC221" i="4"/>
  <c r="Z222" i="4"/>
  <c r="AA222" i="4"/>
  <c r="AB222" i="4"/>
  <c r="AC222" i="4"/>
  <c r="Z223" i="4"/>
  <c r="AA223" i="4"/>
  <c r="AB223" i="4"/>
  <c r="AC223" i="4"/>
  <c r="Z224" i="4"/>
  <c r="AA224" i="4"/>
  <c r="AB224" i="4"/>
  <c r="AC224" i="4"/>
  <c r="Z225" i="4"/>
  <c r="AA225" i="4"/>
  <c r="AB225" i="4"/>
  <c r="AC225" i="4"/>
  <c r="Z226" i="4"/>
  <c r="AA226" i="4"/>
  <c r="AB226" i="4"/>
  <c r="AC226" i="4"/>
  <c r="Z227" i="4"/>
  <c r="AA227" i="4"/>
  <c r="AB227" i="4"/>
  <c r="AC227" i="4"/>
  <c r="Z228" i="4"/>
  <c r="AA228" i="4"/>
  <c r="AB228" i="4"/>
  <c r="AC228" i="4"/>
  <c r="Z229" i="4"/>
  <c r="AA229" i="4"/>
  <c r="AB229" i="4"/>
  <c r="AC229" i="4"/>
  <c r="Z230" i="4"/>
  <c r="AA230" i="4"/>
  <c r="AB230" i="4"/>
  <c r="AC230" i="4"/>
  <c r="Z231" i="4"/>
  <c r="AA231" i="4"/>
  <c r="AB231" i="4"/>
  <c r="AC231" i="4"/>
  <c r="Z232" i="4"/>
  <c r="AA232" i="4"/>
  <c r="AB232" i="4"/>
  <c r="AC232" i="4"/>
  <c r="Z233" i="4"/>
  <c r="AA233" i="4"/>
  <c r="AB233" i="4"/>
  <c r="AC233" i="4"/>
  <c r="Z234" i="4"/>
  <c r="AA234" i="4"/>
  <c r="AB234" i="4"/>
  <c r="AC234" i="4"/>
  <c r="Z235" i="4"/>
  <c r="AA235" i="4"/>
  <c r="AB235" i="4"/>
  <c r="AC235" i="4"/>
  <c r="Z236" i="4"/>
  <c r="AA236" i="4"/>
  <c r="AB236" i="4"/>
  <c r="AC236" i="4"/>
  <c r="Z237" i="4"/>
  <c r="AA237" i="4"/>
  <c r="AB237" i="4"/>
  <c r="AC237" i="4"/>
  <c r="Z238" i="4"/>
  <c r="AA238" i="4"/>
  <c r="AB238" i="4"/>
  <c r="AC238" i="4"/>
  <c r="Z239" i="4"/>
  <c r="AA239" i="4"/>
  <c r="AB239" i="4"/>
  <c r="AC239" i="4"/>
  <c r="Z240" i="4"/>
  <c r="AA240" i="4"/>
  <c r="AB240" i="4"/>
  <c r="AC240" i="4"/>
  <c r="Z241" i="4"/>
  <c r="AA241" i="4"/>
  <c r="AB241" i="4"/>
  <c r="AC241" i="4"/>
  <c r="Z242" i="4"/>
  <c r="AA242" i="4"/>
  <c r="AB242" i="4"/>
  <c r="AC242" i="4"/>
  <c r="Z243" i="4"/>
  <c r="AA243" i="4"/>
  <c r="AB243" i="4"/>
  <c r="AC243" i="4"/>
  <c r="Z244" i="4"/>
  <c r="AA244" i="4"/>
  <c r="AB244" i="4"/>
  <c r="AC244" i="4"/>
  <c r="Z245" i="4"/>
  <c r="AA245" i="4"/>
  <c r="AB245" i="4"/>
  <c r="AC245" i="4"/>
  <c r="Z246" i="4"/>
  <c r="AA246" i="4"/>
  <c r="AB246" i="4"/>
  <c r="AC246" i="4"/>
  <c r="Z247" i="4"/>
  <c r="AA247" i="4"/>
  <c r="AB247" i="4"/>
  <c r="AC247" i="4"/>
  <c r="Z248" i="4"/>
  <c r="AA248" i="4"/>
  <c r="AB248" i="4"/>
  <c r="AC248" i="4"/>
  <c r="Z249" i="4"/>
  <c r="AA249" i="4"/>
  <c r="AB249" i="4"/>
  <c r="AC249" i="4"/>
  <c r="Z250" i="4"/>
  <c r="AA250" i="4"/>
  <c r="AB250" i="4"/>
  <c r="AC250" i="4"/>
  <c r="Z251" i="4"/>
  <c r="AA251" i="4"/>
  <c r="AB251" i="4"/>
  <c r="AC251" i="4"/>
  <c r="Z252" i="4"/>
  <c r="AA252" i="4"/>
  <c r="AB252" i="4"/>
  <c r="AC252" i="4"/>
  <c r="Z253" i="4"/>
  <c r="AA253" i="4"/>
  <c r="AB253" i="4"/>
  <c r="AC253" i="4"/>
  <c r="Z254" i="4"/>
  <c r="AA254" i="4"/>
  <c r="AB254" i="4"/>
  <c r="AC254" i="4"/>
  <c r="Z255" i="4"/>
  <c r="AA255" i="4"/>
  <c r="AB255" i="4"/>
  <c r="AC255" i="4"/>
  <c r="Z256" i="4"/>
  <c r="AA256" i="4"/>
  <c r="AB256" i="4"/>
  <c r="AC256" i="4"/>
  <c r="Z257" i="4"/>
  <c r="AA257" i="4"/>
  <c r="AB257" i="4"/>
  <c r="AC257" i="4"/>
  <c r="Z258" i="4"/>
  <c r="AA258" i="4"/>
  <c r="AB258" i="4"/>
  <c r="AC258" i="4"/>
  <c r="Z259" i="4"/>
  <c r="AA259" i="4"/>
  <c r="AB259" i="4"/>
  <c r="AC259" i="4"/>
  <c r="Z260" i="4"/>
  <c r="AA260" i="4"/>
  <c r="AB260" i="4"/>
  <c r="AC260" i="4"/>
  <c r="Z261" i="4"/>
  <c r="AA261" i="4"/>
  <c r="AB261" i="4"/>
  <c r="AC261" i="4"/>
  <c r="Z262" i="4"/>
  <c r="AA262" i="4"/>
  <c r="AB262" i="4"/>
  <c r="AC262" i="4"/>
  <c r="Z263" i="4"/>
  <c r="AA263" i="4"/>
  <c r="AB263" i="4"/>
  <c r="AC263" i="4"/>
  <c r="Z264" i="4"/>
  <c r="AA264" i="4"/>
  <c r="AB264" i="4"/>
  <c r="AC264" i="4"/>
  <c r="Z265" i="4"/>
  <c r="AA265" i="4"/>
  <c r="AB265" i="4"/>
  <c r="AC265" i="4"/>
  <c r="Z266" i="4"/>
  <c r="AA266" i="4"/>
  <c r="AB266" i="4"/>
  <c r="AC266" i="4"/>
  <c r="Z267" i="4"/>
  <c r="AA267" i="4"/>
  <c r="AB267" i="4"/>
  <c r="AC267" i="4"/>
  <c r="Z268" i="4"/>
  <c r="AA268" i="4"/>
  <c r="AB268" i="4"/>
  <c r="AC268" i="4"/>
  <c r="Z269" i="4"/>
  <c r="AA269" i="4"/>
  <c r="AB269" i="4"/>
  <c r="AC269" i="4"/>
  <c r="Z270" i="4"/>
  <c r="AA270" i="4"/>
  <c r="AB270" i="4"/>
  <c r="AC270" i="4"/>
  <c r="Z271" i="4"/>
  <c r="AA271" i="4"/>
  <c r="AB271" i="4"/>
  <c r="AC271" i="4"/>
  <c r="Z272" i="4"/>
  <c r="AA272" i="4"/>
  <c r="AB272" i="4"/>
  <c r="AC272" i="4"/>
  <c r="Z273" i="4"/>
  <c r="AA273" i="4"/>
  <c r="AB273" i="4"/>
  <c r="AC273" i="4"/>
  <c r="Z274" i="4"/>
  <c r="AA274" i="4"/>
  <c r="AB274" i="4"/>
  <c r="AC274" i="4"/>
  <c r="Z275" i="4"/>
  <c r="AA275" i="4"/>
  <c r="AB275" i="4"/>
  <c r="AC275" i="4"/>
  <c r="Z276" i="4"/>
  <c r="AA276" i="4"/>
  <c r="AB276" i="4"/>
  <c r="AC276" i="4"/>
  <c r="Z277" i="4"/>
  <c r="AA277" i="4"/>
  <c r="AB277" i="4"/>
  <c r="AC277" i="4"/>
  <c r="Z278" i="4"/>
  <c r="AA278" i="4"/>
  <c r="AB278" i="4"/>
  <c r="AC278" i="4"/>
  <c r="Z279" i="4"/>
  <c r="AA279" i="4"/>
  <c r="AB279" i="4"/>
  <c r="AC279" i="4"/>
  <c r="Z280" i="4"/>
  <c r="AA280" i="4"/>
  <c r="AB280" i="4"/>
  <c r="AC280" i="4"/>
  <c r="Z281" i="4"/>
  <c r="AA281" i="4"/>
  <c r="AB281" i="4"/>
  <c r="AC281" i="4"/>
  <c r="Z282" i="4"/>
  <c r="AA282" i="4"/>
  <c r="AB282" i="4"/>
  <c r="AC282" i="4"/>
  <c r="Z283" i="4"/>
  <c r="AA283" i="4"/>
  <c r="AB283" i="4"/>
  <c r="AC283" i="4"/>
  <c r="Z284" i="4"/>
  <c r="AA284" i="4"/>
  <c r="AB284" i="4"/>
  <c r="AC284" i="4"/>
  <c r="Z285" i="4"/>
  <c r="AA285" i="4"/>
  <c r="AB285" i="4"/>
  <c r="AC285" i="4"/>
  <c r="Z286" i="4"/>
  <c r="AA286" i="4"/>
  <c r="AB286" i="4"/>
  <c r="AC286" i="4"/>
  <c r="Z287" i="4"/>
  <c r="AA287" i="4"/>
  <c r="AB287" i="4"/>
  <c r="AC287" i="4"/>
  <c r="Z288" i="4"/>
  <c r="AA288" i="4"/>
  <c r="AB288" i="4"/>
  <c r="AC288" i="4"/>
  <c r="Z289" i="4"/>
  <c r="AA289" i="4"/>
  <c r="AB289" i="4"/>
  <c r="AC289" i="4"/>
  <c r="Z290" i="4"/>
  <c r="AA290" i="4"/>
  <c r="AB290" i="4"/>
  <c r="AC290" i="4"/>
  <c r="Z291" i="4"/>
  <c r="AA291" i="4"/>
  <c r="AB291" i="4"/>
  <c r="AC291" i="4"/>
  <c r="Z292" i="4"/>
  <c r="AA292" i="4"/>
  <c r="AB292" i="4"/>
  <c r="AC292" i="4"/>
  <c r="Z293" i="4"/>
  <c r="AA293" i="4"/>
  <c r="AB293" i="4"/>
  <c r="AC293" i="4"/>
  <c r="Z294" i="4"/>
  <c r="AA294" i="4"/>
  <c r="AB294" i="4"/>
  <c r="AC294" i="4"/>
  <c r="Z295" i="4"/>
  <c r="AA295" i="4"/>
  <c r="AB295" i="4"/>
  <c r="AC295" i="4"/>
  <c r="Z296" i="4"/>
  <c r="AA296" i="4"/>
  <c r="AB296" i="4"/>
  <c r="AC296" i="4"/>
  <c r="Z297" i="4"/>
  <c r="AA297" i="4"/>
  <c r="AB297" i="4"/>
  <c r="AC297" i="4"/>
  <c r="Z298" i="4"/>
  <c r="AA298" i="4"/>
  <c r="AB298" i="4"/>
  <c r="AC298" i="4"/>
  <c r="Z299" i="4"/>
  <c r="AA299" i="4"/>
  <c r="AB299" i="4"/>
  <c r="AC299" i="4"/>
  <c r="Z300" i="4"/>
  <c r="AA300" i="4"/>
  <c r="AB300" i="4"/>
  <c r="AC300" i="4"/>
  <c r="Z301" i="4"/>
  <c r="AA301" i="4"/>
  <c r="AB301" i="4"/>
  <c r="AC301" i="4"/>
  <c r="Z302" i="4"/>
  <c r="AA302" i="4"/>
  <c r="AB302" i="4"/>
  <c r="AC302" i="4"/>
  <c r="Z303" i="4"/>
  <c r="AA303" i="4"/>
  <c r="AB303" i="4"/>
  <c r="AC303" i="4"/>
  <c r="Z304" i="4"/>
  <c r="AA304" i="4"/>
  <c r="AB304" i="4"/>
  <c r="AC304" i="4"/>
  <c r="Z305" i="4"/>
  <c r="AA305" i="4"/>
  <c r="AB305" i="4"/>
  <c r="AC305" i="4"/>
  <c r="Z306" i="4"/>
  <c r="AA306" i="4"/>
  <c r="AB306" i="4"/>
  <c r="AC306" i="4"/>
  <c r="Z307" i="4"/>
  <c r="AA307" i="4"/>
  <c r="AB307" i="4"/>
  <c r="AC307" i="4"/>
  <c r="Z308" i="4"/>
  <c r="AA308" i="4"/>
  <c r="AB308" i="4"/>
  <c r="AC308" i="4"/>
  <c r="Z309" i="4"/>
  <c r="AA309" i="4"/>
  <c r="AB309" i="4"/>
  <c r="AC309" i="4"/>
  <c r="Z310" i="4"/>
  <c r="AA310" i="4"/>
  <c r="AB310" i="4"/>
  <c r="AC310" i="4"/>
  <c r="Z311" i="4"/>
  <c r="AA311" i="4"/>
  <c r="AB311" i="4"/>
  <c r="AC311" i="4"/>
  <c r="Z312" i="4"/>
  <c r="AA312" i="4"/>
  <c r="AB312" i="4"/>
  <c r="AC312" i="4"/>
  <c r="Z313" i="4"/>
  <c r="AA313" i="4"/>
  <c r="AB313" i="4"/>
  <c r="AC313" i="4"/>
  <c r="Z314" i="4"/>
  <c r="AA314" i="4"/>
  <c r="AB314" i="4"/>
  <c r="AC314" i="4"/>
  <c r="Z315" i="4"/>
  <c r="AA315" i="4"/>
  <c r="AB315" i="4"/>
  <c r="AC315" i="4"/>
  <c r="Z316" i="4"/>
  <c r="AA316" i="4"/>
  <c r="AB316" i="4"/>
  <c r="AC316" i="4"/>
  <c r="Z317" i="4"/>
  <c r="AA317" i="4"/>
  <c r="AB317" i="4"/>
  <c r="AC317" i="4"/>
  <c r="Z318" i="4"/>
  <c r="AA318" i="4"/>
  <c r="AB318" i="4"/>
  <c r="AC318" i="4"/>
  <c r="Z319" i="4"/>
  <c r="AA319" i="4"/>
  <c r="AB319" i="4"/>
  <c r="AC319" i="4"/>
  <c r="Z320" i="4"/>
  <c r="AA320" i="4"/>
  <c r="AB320" i="4"/>
  <c r="AC320" i="4"/>
  <c r="Z321" i="4"/>
  <c r="AA321" i="4"/>
  <c r="AB321" i="4"/>
  <c r="AC321" i="4"/>
  <c r="Z322" i="4"/>
  <c r="AA322" i="4"/>
  <c r="AB322" i="4"/>
  <c r="AC322" i="4"/>
  <c r="Z323" i="4"/>
  <c r="AA323" i="4"/>
  <c r="AB323" i="4"/>
  <c r="AC323" i="4"/>
  <c r="Z324" i="4"/>
  <c r="AA324" i="4"/>
  <c r="AB324" i="4"/>
  <c r="AC324" i="4"/>
  <c r="Z325" i="4"/>
  <c r="AA325" i="4"/>
  <c r="AB325" i="4"/>
  <c r="AC325" i="4"/>
  <c r="Z326" i="4"/>
  <c r="AA326" i="4"/>
  <c r="AB326" i="4"/>
  <c r="AC326" i="4"/>
  <c r="Z327" i="4"/>
  <c r="AA327" i="4"/>
  <c r="AB327" i="4"/>
  <c r="AC327" i="4"/>
  <c r="Z328" i="4"/>
  <c r="AA328" i="4"/>
  <c r="AB328" i="4"/>
  <c r="AC328" i="4"/>
  <c r="Z329" i="4"/>
  <c r="AA329" i="4"/>
  <c r="AB329" i="4"/>
  <c r="AC329" i="4"/>
  <c r="Z330" i="4"/>
  <c r="AA330" i="4"/>
  <c r="AB330" i="4"/>
  <c r="AC330" i="4"/>
  <c r="Z331" i="4"/>
  <c r="AA331" i="4"/>
  <c r="AB331" i="4"/>
  <c r="AC331" i="4"/>
  <c r="Z332" i="4"/>
  <c r="AA332" i="4"/>
  <c r="AB332" i="4"/>
  <c r="AC332" i="4"/>
  <c r="Z333" i="4"/>
  <c r="AA333" i="4"/>
  <c r="AB333" i="4"/>
  <c r="AC333" i="4"/>
  <c r="Z334" i="4"/>
  <c r="AA334" i="4"/>
  <c r="AB334" i="4"/>
  <c r="AC334" i="4"/>
  <c r="Z335" i="4"/>
  <c r="AA335" i="4"/>
  <c r="AB335" i="4"/>
  <c r="AC335" i="4"/>
  <c r="Z336" i="4"/>
  <c r="AA336" i="4"/>
  <c r="AB336" i="4"/>
  <c r="AC336" i="4"/>
  <c r="Z337" i="4"/>
  <c r="AA337" i="4"/>
  <c r="AB337" i="4"/>
  <c r="AC337" i="4"/>
  <c r="Z338" i="4"/>
  <c r="AA338" i="4"/>
  <c r="AB338" i="4"/>
  <c r="AC338" i="4"/>
  <c r="Z339" i="4"/>
  <c r="AA339" i="4"/>
  <c r="AB339" i="4"/>
  <c r="AC339" i="4"/>
  <c r="Z340" i="4"/>
  <c r="AA340" i="4"/>
  <c r="AB340" i="4"/>
  <c r="AC340" i="4"/>
  <c r="Z341" i="4"/>
  <c r="AA341" i="4"/>
  <c r="AB341" i="4"/>
  <c r="AC341" i="4"/>
  <c r="Z342" i="4"/>
  <c r="AA342" i="4"/>
  <c r="AB342" i="4"/>
  <c r="AC342" i="4"/>
  <c r="Z343" i="4"/>
  <c r="AA343" i="4"/>
  <c r="AB343" i="4"/>
  <c r="AC343" i="4"/>
  <c r="Z344" i="4"/>
  <c r="AA344" i="4"/>
  <c r="AB344" i="4"/>
  <c r="AC344" i="4"/>
  <c r="Z345" i="4"/>
  <c r="AA345" i="4"/>
  <c r="AB345" i="4"/>
  <c r="AC345" i="4"/>
  <c r="Z346" i="4"/>
  <c r="AA346" i="4"/>
  <c r="AB346" i="4"/>
  <c r="AC346" i="4"/>
  <c r="Z347" i="4"/>
  <c r="AA347" i="4"/>
  <c r="AB347" i="4"/>
  <c r="AC347" i="4"/>
  <c r="Z348" i="4"/>
  <c r="AA348" i="4"/>
  <c r="AB348" i="4"/>
  <c r="AC348" i="4"/>
  <c r="Z349" i="4"/>
  <c r="AA349" i="4"/>
  <c r="AB349" i="4"/>
  <c r="AC349" i="4"/>
  <c r="Z350" i="4"/>
  <c r="AA350" i="4"/>
  <c r="AB350" i="4"/>
  <c r="AC350" i="4"/>
  <c r="Z351" i="4"/>
  <c r="AA351" i="4"/>
  <c r="AB351" i="4"/>
  <c r="AC351" i="4"/>
  <c r="Z352" i="4"/>
  <c r="AA352" i="4"/>
  <c r="AB352" i="4"/>
  <c r="AC352" i="4"/>
  <c r="Z353" i="4"/>
  <c r="AA353" i="4"/>
  <c r="AB353" i="4"/>
  <c r="AC353" i="4"/>
  <c r="Z354" i="4"/>
  <c r="AA354" i="4"/>
  <c r="AB354" i="4"/>
  <c r="AC354" i="4"/>
  <c r="Z355" i="4"/>
  <c r="AA355" i="4"/>
  <c r="AB355" i="4"/>
  <c r="AC355" i="4"/>
  <c r="Z356" i="4"/>
  <c r="AA356" i="4"/>
  <c r="AB356" i="4"/>
  <c r="AC356" i="4"/>
  <c r="Z357" i="4"/>
  <c r="AA357" i="4"/>
  <c r="AB357" i="4"/>
  <c r="AC357" i="4"/>
  <c r="Z358" i="4"/>
  <c r="AA358" i="4"/>
  <c r="AB358" i="4"/>
  <c r="AC358" i="4"/>
  <c r="Z359" i="4"/>
  <c r="AA359" i="4"/>
  <c r="AB359" i="4"/>
  <c r="AC359" i="4"/>
  <c r="Z360" i="4"/>
  <c r="AA360" i="4"/>
  <c r="AB360" i="4"/>
  <c r="AC360" i="4"/>
  <c r="Z361" i="4"/>
  <c r="AA361" i="4"/>
  <c r="AB361" i="4"/>
  <c r="AC361" i="4"/>
  <c r="Z362" i="4"/>
  <c r="AA362" i="4"/>
  <c r="AB362" i="4"/>
  <c r="AC362" i="4"/>
  <c r="Z363" i="4"/>
  <c r="AA363" i="4"/>
  <c r="AB363" i="4"/>
  <c r="AC363" i="4"/>
  <c r="Z364" i="4"/>
  <c r="AA364" i="4"/>
  <c r="AB364" i="4"/>
  <c r="AC364" i="4"/>
  <c r="Z365" i="4"/>
  <c r="AA365" i="4"/>
  <c r="AB365" i="4"/>
  <c r="AC365" i="4"/>
  <c r="Z366" i="4"/>
  <c r="AA366" i="4"/>
  <c r="AB366" i="4"/>
  <c r="AC366" i="4"/>
  <c r="Z367" i="4"/>
  <c r="AA367" i="4"/>
  <c r="AB367" i="4"/>
  <c r="AC367" i="4"/>
  <c r="Z368" i="4"/>
  <c r="AA368" i="4"/>
  <c r="AB368" i="4"/>
  <c r="AC368" i="4"/>
  <c r="Z369" i="4"/>
  <c r="AA369" i="4"/>
  <c r="AB369" i="4"/>
  <c r="AC369" i="4"/>
  <c r="Z370" i="4"/>
  <c r="AA370" i="4"/>
  <c r="AB370" i="4"/>
  <c r="AC370" i="4"/>
  <c r="Z371" i="4"/>
  <c r="AA371" i="4"/>
  <c r="AB371" i="4"/>
  <c r="AC371" i="4"/>
  <c r="Z372" i="4"/>
  <c r="AA372" i="4"/>
  <c r="AB372" i="4"/>
  <c r="AC372" i="4"/>
  <c r="Z373" i="4"/>
  <c r="AA373" i="4"/>
  <c r="AB373" i="4"/>
  <c r="AC373" i="4"/>
  <c r="Z374" i="4"/>
  <c r="AA374" i="4"/>
  <c r="AB374" i="4"/>
  <c r="AC374" i="4"/>
  <c r="Z375" i="4"/>
  <c r="AA375" i="4"/>
  <c r="AB375" i="4"/>
  <c r="AC375" i="4"/>
  <c r="Z376" i="4"/>
  <c r="AA376" i="4"/>
  <c r="AB376" i="4"/>
  <c r="AC376" i="4"/>
  <c r="Z377" i="4"/>
  <c r="AA377" i="4"/>
  <c r="AB377" i="4"/>
  <c r="AC377" i="4"/>
  <c r="Z378" i="4"/>
  <c r="AA378" i="4"/>
  <c r="AB378" i="4"/>
  <c r="AC378" i="4"/>
  <c r="Z379" i="4"/>
  <c r="AA379" i="4"/>
  <c r="AB379" i="4"/>
  <c r="AC379" i="4"/>
  <c r="Z380" i="4"/>
  <c r="AA380" i="4"/>
  <c r="AB380" i="4"/>
  <c r="AC380" i="4"/>
  <c r="Z381" i="4"/>
  <c r="AA381" i="4"/>
  <c r="AB381" i="4"/>
  <c r="AC381" i="4"/>
  <c r="Z382" i="4"/>
  <c r="AA382" i="4"/>
  <c r="AB382" i="4"/>
  <c r="AC382" i="4"/>
  <c r="Z383" i="4"/>
  <c r="AA383" i="4"/>
  <c r="AB383" i="4"/>
  <c r="AC383" i="4"/>
  <c r="Z384" i="4"/>
  <c r="AA384" i="4"/>
  <c r="AB384" i="4"/>
  <c r="AC384" i="4"/>
  <c r="Z385" i="4"/>
  <c r="AA385" i="4"/>
  <c r="AB385" i="4"/>
  <c r="AC385" i="4"/>
  <c r="Z386" i="4"/>
  <c r="AA386" i="4"/>
  <c r="AB386" i="4"/>
  <c r="AC386" i="4"/>
  <c r="Z387" i="4"/>
  <c r="AA387" i="4"/>
  <c r="AB387" i="4"/>
  <c r="AC387" i="4"/>
  <c r="Z388" i="4"/>
  <c r="AA388" i="4"/>
  <c r="AB388" i="4"/>
  <c r="AC388" i="4"/>
  <c r="Z389" i="4"/>
  <c r="AA389" i="4"/>
  <c r="AB389" i="4"/>
  <c r="AC389" i="4"/>
  <c r="Z390" i="4"/>
  <c r="AA390" i="4"/>
  <c r="AB390" i="4"/>
  <c r="AC390" i="4"/>
  <c r="Z391" i="4"/>
  <c r="AA391" i="4"/>
  <c r="AB391" i="4"/>
  <c r="AC391" i="4"/>
  <c r="Z392" i="4"/>
  <c r="AA392" i="4"/>
  <c r="AB392" i="4"/>
  <c r="AC392" i="4"/>
  <c r="Z393" i="4"/>
  <c r="AA393" i="4"/>
  <c r="AB393" i="4"/>
  <c r="AC393" i="4"/>
  <c r="Z394" i="4"/>
  <c r="AA394" i="4"/>
  <c r="AB394" i="4"/>
  <c r="AC394" i="4"/>
  <c r="Z395" i="4"/>
  <c r="AA395" i="4"/>
  <c r="AB395" i="4"/>
  <c r="AC395" i="4"/>
  <c r="Z396" i="4"/>
  <c r="AA396" i="4"/>
  <c r="AB396" i="4"/>
  <c r="AC396" i="4"/>
  <c r="Z397" i="4"/>
  <c r="AA397" i="4"/>
  <c r="AB397" i="4"/>
  <c r="AC397" i="4"/>
  <c r="Z398" i="4"/>
  <c r="AA398" i="4"/>
  <c r="AB398" i="4"/>
  <c r="AC398" i="4"/>
  <c r="Z399" i="4"/>
  <c r="AA399" i="4"/>
  <c r="AB399" i="4"/>
  <c r="AC399" i="4"/>
  <c r="Z400" i="4"/>
  <c r="AA400" i="4"/>
  <c r="AB400" i="4"/>
  <c r="AC400" i="4"/>
  <c r="Z401" i="4"/>
  <c r="AA401" i="4"/>
  <c r="AB401" i="4"/>
  <c r="AC401" i="4"/>
  <c r="Z402" i="4"/>
  <c r="AA402" i="4"/>
  <c r="AB402" i="4"/>
  <c r="AC402" i="4"/>
  <c r="Z403" i="4"/>
  <c r="AA403" i="4"/>
  <c r="AB403" i="4"/>
  <c r="AC403" i="4"/>
  <c r="Z404" i="4"/>
  <c r="AA404" i="4"/>
  <c r="AB404" i="4"/>
  <c r="AC404" i="4"/>
  <c r="Z405" i="4"/>
  <c r="AA405" i="4"/>
  <c r="AB405" i="4"/>
  <c r="AC405" i="4"/>
  <c r="Z406" i="4"/>
  <c r="AA406" i="4"/>
  <c r="AB406" i="4"/>
  <c r="AC406" i="4"/>
  <c r="AC6" i="4"/>
  <c r="AB6" i="4"/>
  <c r="AA6" i="4"/>
  <c r="Z6" i="4"/>
  <c r="V6" i="4"/>
  <c r="S7" i="4"/>
  <c r="T7" i="4"/>
  <c r="U7" i="4"/>
  <c r="V7" i="4"/>
  <c r="S8" i="4"/>
  <c r="T8" i="4"/>
  <c r="U8" i="4"/>
  <c r="V8" i="4"/>
  <c r="S9" i="4"/>
  <c r="T9" i="4"/>
  <c r="U9" i="4"/>
  <c r="V9" i="4"/>
  <c r="S10" i="4"/>
  <c r="T10" i="4"/>
  <c r="U10" i="4"/>
  <c r="V10" i="4"/>
  <c r="S11" i="4"/>
  <c r="T11" i="4"/>
  <c r="U11" i="4"/>
  <c r="V11" i="4"/>
  <c r="S12" i="4"/>
  <c r="T12" i="4"/>
  <c r="U12" i="4"/>
  <c r="V12" i="4"/>
  <c r="S13" i="4"/>
  <c r="T13" i="4"/>
  <c r="U13" i="4"/>
  <c r="V13" i="4"/>
  <c r="S14" i="4"/>
  <c r="T14" i="4"/>
  <c r="U14" i="4"/>
  <c r="V14" i="4"/>
  <c r="S15" i="4"/>
  <c r="T15" i="4"/>
  <c r="U15" i="4"/>
  <c r="V15" i="4"/>
  <c r="S16" i="4"/>
  <c r="T16" i="4"/>
  <c r="U16" i="4"/>
  <c r="V16" i="4"/>
  <c r="S17" i="4"/>
  <c r="T17" i="4"/>
  <c r="U17" i="4"/>
  <c r="V17" i="4"/>
  <c r="S18" i="4"/>
  <c r="T18" i="4"/>
  <c r="U18" i="4"/>
  <c r="V18" i="4"/>
  <c r="S19" i="4"/>
  <c r="T19" i="4"/>
  <c r="U19" i="4"/>
  <c r="V19" i="4"/>
  <c r="S20" i="4"/>
  <c r="T20" i="4"/>
  <c r="U20" i="4"/>
  <c r="V20" i="4"/>
  <c r="S21" i="4"/>
  <c r="T21" i="4"/>
  <c r="U21" i="4"/>
  <c r="V21" i="4"/>
  <c r="S22" i="4"/>
  <c r="T22" i="4"/>
  <c r="U22" i="4"/>
  <c r="V22" i="4"/>
  <c r="S23" i="4"/>
  <c r="T23" i="4"/>
  <c r="U23" i="4"/>
  <c r="V23" i="4"/>
  <c r="S24" i="4"/>
  <c r="T24" i="4"/>
  <c r="U24" i="4"/>
  <c r="V24" i="4"/>
  <c r="S25" i="4"/>
  <c r="T25" i="4"/>
  <c r="U25" i="4"/>
  <c r="V25" i="4"/>
  <c r="S26" i="4"/>
  <c r="T26" i="4"/>
  <c r="U26" i="4"/>
  <c r="V26" i="4"/>
  <c r="S27" i="4"/>
  <c r="T27" i="4"/>
  <c r="U27" i="4"/>
  <c r="V27" i="4"/>
  <c r="S28" i="4"/>
  <c r="T28" i="4"/>
  <c r="U28" i="4"/>
  <c r="V28" i="4"/>
  <c r="S29" i="4"/>
  <c r="T29" i="4"/>
  <c r="U29" i="4"/>
  <c r="V29" i="4"/>
  <c r="S30" i="4"/>
  <c r="T30" i="4"/>
  <c r="U30" i="4"/>
  <c r="V30" i="4"/>
  <c r="S31" i="4"/>
  <c r="T31" i="4"/>
  <c r="U31" i="4"/>
  <c r="V31" i="4"/>
  <c r="S32" i="4"/>
  <c r="T32" i="4"/>
  <c r="U32" i="4"/>
  <c r="V32" i="4"/>
  <c r="S33" i="4"/>
  <c r="T33" i="4"/>
  <c r="U33" i="4"/>
  <c r="V33" i="4"/>
  <c r="S34" i="4"/>
  <c r="T34" i="4"/>
  <c r="U34" i="4"/>
  <c r="V34" i="4"/>
  <c r="S35" i="4"/>
  <c r="T35" i="4"/>
  <c r="U35" i="4"/>
  <c r="V35" i="4"/>
  <c r="S36" i="4"/>
  <c r="T36" i="4"/>
  <c r="U36" i="4"/>
  <c r="V36" i="4"/>
  <c r="S37" i="4"/>
  <c r="T37" i="4"/>
  <c r="U37" i="4"/>
  <c r="V37" i="4"/>
  <c r="S38" i="4"/>
  <c r="T38" i="4"/>
  <c r="U38" i="4"/>
  <c r="V38" i="4"/>
  <c r="S39" i="4"/>
  <c r="T39" i="4"/>
  <c r="U39" i="4"/>
  <c r="V39" i="4"/>
  <c r="S40" i="4"/>
  <c r="T40" i="4"/>
  <c r="U40" i="4"/>
  <c r="V40" i="4"/>
  <c r="S41" i="4"/>
  <c r="T41" i="4"/>
  <c r="U41" i="4"/>
  <c r="V41" i="4"/>
  <c r="S42" i="4"/>
  <c r="T42" i="4"/>
  <c r="U42" i="4"/>
  <c r="V42" i="4"/>
  <c r="S43" i="4"/>
  <c r="T43" i="4"/>
  <c r="U43" i="4"/>
  <c r="V43" i="4"/>
  <c r="S44" i="4"/>
  <c r="T44" i="4"/>
  <c r="U44" i="4"/>
  <c r="V44" i="4"/>
  <c r="S45" i="4"/>
  <c r="T45" i="4"/>
  <c r="U45" i="4"/>
  <c r="V45" i="4"/>
  <c r="S46" i="4"/>
  <c r="T46" i="4"/>
  <c r="U46" i="4"/>
  <c r="V46" i="4"/>
  <c r="S47" i="4"/>
  <c r="T47" i="4"/>
  <c r="U47" i="4"/>
  <c r="V47" i="4"/>
  <c r="S48" i="4"/>
  <c r="T48" i="4"/>
  <c r="U48" i="4"/>
  <c r="V48" i="4"/>
  <c r="S49" i="4"/>
  <c r="T49" i="4"/>
  <c r="U49" i="4"/>
  <c r="V49" i="4"/>
  <c r="S50" i="4"/>
  <c r="T50" i="4"/>
  <c r="U50" i="4"/>
  <c r="V50" i="4"/>
  <c r="S51" i="4"/>
  <c r="T51" i="4"/>
  <c r="U51" i="4"/>
  <c r="V51" i="4"/>
  <c r="S52" i="4"/>
  <c r="T52" i="4"/>
  <c r="U52" i="4"/>
  <c r="V52" i="4"/>
  <c r="S53" i="4"/>
  <c r="T53" i="4"/>
  <c r="U53" i="4"/>
  <c r="V53" i="4"/>
  <c r="S54" i="4"/>
  <c r="T54" i="4"/>
  <c r="U54" i="4"/>
  <c r="V54" i="4"/>
  <c r="S55" i="4"/>
  <c r="T55" i="4"/>
  <c r="U55" i="4"/>
  <c r="V55" i="4"/>
  <c r="S56" i="4"/>
  <c r="T56" i="4"/>
  <c r="U56" i="4"/>
  <c r="V56" i="4"/>
  <c r="S57" i="4"/>
  <c r="T57" i="4"/>
  <c r="U57" i="4"/>
  <c r="V57" i="4"/>
  <c r="S58" i="4"/>
  <c r="T58" i="4"/>
  <c r="U58" i="4"/>
  <c r="V58" i="4"/>
  <c r="S59" i="4"/>
  <c r="T59" i="4"/>
  <c r="U59" i="4"/>
  <c r="V59" i="4"/>
  <c r="S60" i="4"/>
  <c r="T60" i="4"/>
  <c r="U60" i="4"/>
  <c r="V60" i="4"/>
  <c r="S61" i="4"/>
  <c r="T61" i="4"/>
  <c r="U61" i="4"/>
  <c r="V61" i="4"/>
  <c r="S62" i="4"/>
  <c r="T62" i="4"/>
  <c r="U62" i="4"/>
  <c r="V62" i="4"/>
  <c r="S63" i="4"/>
  <c r="T63" i="4"/>
  <c r="U63" i="4"/>
  <c r="V63" i="4"/>
  <c r="S64" i="4"/>
  <c r="T64" i="4"/>
  <c r="U64" i="4"/>
  <c r="V64" i="4"/>
  <c r="S65" i="4"/>
  <c r="T65" i="4"/>
  <c r="U65" i="4"/>
  <c r="V65" i="4"/>
  <c r="S66" i="4"/>
  <c r="T66" i="4"/>
  <c r="U66" i="4"/>
  <c r="V66" i="4"/>
  <c r="S67" i="4"/>
  <c r="T67" i="4"/>
  <c r="U67" i="4"/>
  <c r="V67" i="4"/>
  <c r="S68" i="4"/>
  <c r="T68" i="4"/>
  <c r="U68" i="4"/>
  <c r="V68" i="4"/>
  <c r="S69" i="4"/>
  <c r="T69" i="4"/>
  <c r="U69" i="4"/>
  <c r="V69" i="4"/>
  <c r="S70" i="4"/>
  <c r="T70" i="4"/>
  <c r="U70" i="4"/>
  <c r="V70" i="4"/>
  <c r="S71" i="4"/>
  <c r="T71" i="4"/>
  <c r="U71" i="4"/>
  <c r="V71" i="4"/>
  <c r="S72" i="4"/>
  <c r="T72" i="4"/>
  <c r="U72" i="4"/>
  <c r="V72" i="4"/>
  <c r="S73" i="4"/>
  <c r="T73" i="4"/>
  <c r="U73" i="4"/>
  <c r="V73" i="4"/>
  <c r="S74" i="4"/>
  <c r="T74" i="4"/>
  <c r="U74" i="4"/>
  <c r="V74" i="4"/>
  <c r="S75" i="4"/>
  <c r="T75" i="4"/>
  <c r="U75" i="4"/>
  <c r="V75" i="4"/>
  <c r="S76" i="4"/>
  <c r="T76" i="4"/>
  <c r="U76" i="4"/>
  <c r="V76" i="4"/>
  <c r="S77" i="4"/>
  <c r="T77" i="4"/>
  <c r="U77" i="4"/>
  <c r="V77" i="4"/>
  <c r="S78" i="4"/>
  <c r="T78" i="4"/>
  <c r="U78" i="4"/>
  <c r="V78" i="4"/>
  <c r="S79" i="4"/>
  <c r="T79" i="4"/>
  <c r="U79" i="4"/>
  <c r="V79" i="4"/>
  <c r="S80" i="4"/>
  <c r="T80" i="4"/>
  <c r="U80" i="4"/>
  <c r="V80" i="4"/>
  <c r="S81" i="4"/>
  <c r="T81" i="4"/>
  <c r="U81" i="4"/>
  <c r="V81" i="4"/>
  <c r="S82" i="4"/>
  <c r="T82" i="4"/>
  <c r="U82" i="4"/>
  <c r="V82" i="4"/>
  <c r="S83" i="4"/>
  <c r="T83" i="4"/>
  <c r="U83" i="4"/>
  <c r="V83" i="4"/>
  <c r="S84" i="4"/>
  <c r="T84" i="4"/>
  <c r="U84" i="4"/>
  <c r="V84" i="4"/>
  <c r="S85" i="4"/>
  <c r="T85" i="4"/>
  <c r="U85" i="4"/>
  <c r="V85" i="4"/>
  <c r="S86" i="4"/>
  <c r="T86" i="4"/>
  <c r="U86" i="4"/>
  <c r="V86" i="4"/>
  <c r="S87" i="4"/>
  <c r="T87" i="4"/>
  <c r="U87" i="4"/>
  <c r="V87" i="4"/>
  <c r="S88" i="4"/>
  <c r="T88" i="4"/>
  <c r="U88" i="4"/>
  <c r="V88" i="4"/>
  <c r="S89" i="4"/>
  <c r="T89" i="4"/>
  <c r="U89" i="4"/>
  <c r="V89" i="4"/>
  <c r="S90" i="4"/>
  <c r="T90" i="4"/>
  <c r="U90" i="4"/>
  <c r="V90" i="4"/>
  <c r="S91" i="4"/>
  <c r="T91" i="4"/>
  <c r="U91" i="4"/>
  <c r="V91" i="4"/>
  <c r="S92" i="4"/>
  <c r="T92" i="4"/>
  <c r="U92" i="4"/>
  <c r="V92" i="4"/>
  <c r="S93" i="4"/>
  <c r="T93" i="4"/>
  <c r="U93" i="4"/>
  <c r="V93" i="4"/>
  <c r="S94" i="4"/>
  <c r="T94" i="4"/>
  <c r="U94" i="4"/>
  <c r="V94" i="4"/>
  <c r="S95" i="4"/>
  <c r="T95" i="4"/>
  <c r="U95" i="4"/>
  <c r="V95" i="4"/>
  <c r="S96" i="4"/>
  <c r="T96" i="4"/>
  <c r="U96" i="4"/>
  <c r="V96" i="4"/>
  <c r="S97" i="4"/>
  <c r="T97" i="4"/>
  <c r="U97" i="4"/>
  <c r="V97" i="4"/>
  <c r="S98" i="4"/>
  <c r="T98" i="4"/>
  <c r="U98" i="4"/>
  <c r="V98" i="4"/>
  <c r="S99" i="4"/>
  <c r="T99" i="4"/>
  <c r="U99" i="4"/>
  <c r="V99" i="4"/>
  <c r="S100" i="4"/>
  <c r="T100" i="4"/>
  <c r="U100" i="4"/>
  <c r="V100" i="4"/>
  <c r="S101" i="4"/>
  <c r="T101" i="4"/>
  <c r="U101" i="4"/>
  <c r="V101" i="4"/>
  <c r="S102" i="4"/>
  <c r="T102" i="4"/>
  <c r="U102" i="4"/>
  <c r="V102" i="4"/>
  <c r="S103" i="4"/>
  <c r="T103" i="4"/>
  <c r="U103" i="4"/>
  <c r="V103" i="4"/>
  <c r="S104" i="4"/>
  <c r="T104" i="4"/>
  <c r="U104" i="4"/>
  <c r="V104" i="4"/>
  <c r="S105" i="4"/>
  <c r="T105" i="4"/>
  <c r="U105" i="4"/>
  <c r="V105" i="4"/>
  <c r="S106" i="4"/>
  <c r="T106" i="4"/>
  <c r="U106" i="4"/>
  <c r="V106" i="4"/>
  <c r="S107" i="4"/>
  <c r="T107" i="4"/>
  <c r="U107" i="4"/>
  <c r="V107" i="4"/>
  <c r="S108" i="4"/>
  <c r="T108" i="4"/>
  <c r="U108" i="4"/>
  <c r="V108" i="4"/>
  <c r="S109" i="4"/>
  <c r="T109" i="4"/>
  <c r="U109" i="4"/>
  <c r="V109" i="4"/>
  <c r="S110" i="4"/>
  <c r="T110" i="4"/>
  <c r="U110" i="4"/>
  <c r="V110" i="4"/>
  <c r="S111" i="4"/>
  <c r="T111" i="4"/>
  <c r="U111" i="4"/>
  <c r="V111" i="4"/>
  <c r="S112" i="4"/>
  <c r="T112" i="4"/>
  <c r="U112" i="4"/>
  <c r="V112" i="4"/>
  <c r="S113" i="4"/>
  <c r="T113" i="4"/>
  <c r="U113" i="4"/>
  <c r="V113" i="4"/>
  <c r="S114" i="4"/>
  <c r="T114" i="4"/>
  <c r="U114" i="4"/>
  <c r="V114" i="4"/>
  <c r="S115" i="4"/>
  <c r="T115" i="4"/>
  <c r="U115" i="4"/>
  <c r="V115" i="4"/>
  <c r="S116" i="4"/>
  <c r="T116" i="4"/>
  <c r="U116" i="4"/>
  <c r="V116" i="4"/>
  <c r="S117" i="4"/>
  <c r="T117" i="4"/>
  <c r="U117" i="4"/>
  <c r="V117" i="4"/>
  <c r="S118" i="4"/>
  <c r="T118" i="4"/>
  <c r="U118" i="4"/>
  <c r="V118" i="4"/>
  <c r="S119" i="4"/>
  <c r="T119" i="4"/>
  <c r="U119" i="4"/>
  <c r="V119" i="4"/>
  <c r="S120" i="4"/>
  <c r="T120" i="4"/>
  <c r="U120" i="4"/>
  <c r="V120" i="4"/>
  <c r="S121" i="4"/>
  <c r="T121" i="4"/>
  <c r="U121" i="4"/>
  <c r="V121" i="4"/>
  <c r="S122" i="4"/>
  <c r="T122" i="4"/>
  <c r="U122" i="4"/>
  <c r="V122" i="4"/>
  <c r="S123" i="4"/>
  <c r="T123" i="4"/>
  <c r="U123" i="4"/>
  <c r="V123" i="4"/>
  <c r="S124" i="4"/>
  <c r="T124" i="4"/>
  <c r="U124" i="4"/>
  <c r="V124" i="4"/>
  <c r="S125" i="4"/>
  <c r="T125" i="4"/>
  <c r="U125" i="4"/>
  <c r="V125" i="4"/>
  <c r="S126" i="4"/>
  <c r="T126" i="4"/>
  <c r="U126" i="4"/>
  <c r="V126" i="4"/>
  <c r="S127" i="4"/>
  <c r="T127" i="4"/>
  <c r="U127" i="4"/>
  <c r="V127" i="4"/>
  <c r="S128" i="4"/>
  <c r="T128" i="4"/>
  <c r="U128" i="4"/>
  <c r="V128" i="4"/>
  <c r="S129" i="4"/>
  <c r="T129" i="4"/>
  <c r="U129" i="4"/>
  <c r="V129" i="4"/>
  <c r="S130" i="4"/>
  <c r="T130" i="4"/>
  <c r="U130" i="4"/>
  <c r="V130" i="4"/>
  <c r="S131" i="4"/>
  <c r="T131" i="4"/>
  <c r="U131" i="4"/>
  <c r="V131" i="4"/>
  <c r="S132" i="4"/>
  <c r="T132" i="4"/>
  <c r="U132" i="4"/>
  <c r="V132" i="4"/>
  <c r="S133" i="4"/>
  <c r="T133" i="4"/>
  <c r="U133" i="4"/>
  <c r="V133" i="4"/>
  <c r="S134" i="4"/>
  <c r="T134" i="4"/>
  <c r="U134" i="4"/>
  <c r="V134" i="4"/>
  <c r="S135" i="4"/>
  <c r="T135" i="4"/>
  <c r="U135" i="4"/>
  <c r="V135" i="4"/>
  <c r="S136" i="4"/>
  <c r="T136" i="4"/>
  <c r="U136" i="4"/>
  <c r="V136" i="4"/>
  <c r="S137" i="4"/>
  <c r="T137" i="4"/>
  <c r="U137" i="4"/>
  <c r="V137" i="4"/>
  <c r="S138" i="4"/>
  <c r="T138" i="4"/>
  <c r="U138" i="4"/>
  <c r="V138" i="4"/>
  <c r="S139" i="4"/>
  <c r="T139" i="4"/>
  <c r="U139" i="4"/>
  <c r="V139" i="4"/>
  <c r="S140" i="4"/>
  <c r="T140" i="4"/>
  <c r="U140" i="4"/>
  <c r="V140" i="4"/>
  <c r="S141" i="4"/>
  <c r="T141" i="4"/>
  <c r="U141" i="4"/>
  <c r="V141" i="4"/>
  <c r="S142" i="4"/>
  <c r="T142" i="4"/>
  <c r="U142" i="4"/>
  <c r="V142" i="4"/>
  <c r="S143" i="4"/>
  <c r="T143" i="4"/>
  <c r="U143" i="4"/>
  <c r="V143" i="4"/>
  <c r="S144" i="4"/>
  <c r="T144" i="4"/>
  <c r="U144" i="4"/>
  <c r="V144" i="4"/>
  <c r="S145" i="4"/>
  <c r="T145" i="4"/>
  <c r="U145" i="4"/>
  <c r="V145" i="4"/>
  <c r="S146" i="4"/>
  <c r="T146" i="4"/>
  <c r="U146" i="4"/>
  <c r="V146" i="4"/>
  <c r="S147" i="4"/>
  <c r="T147" i="4"/>
  <c r="U147" i="4"/>
  <c r="V147" i="4"/>
  <c r="S148" i="4"/>
  <c r="T148" i="4"/>
  <c r="U148" i="4"/>
  <c r="V148" i="4"/>
  <c r="S149" i="4"/>
  <c r="T149" i="4"/>
  <c r="U149" i="4"/>
  <c r="V149" i="4"/>
  <c r="S150" i="4"/>
  <c r="T150" i="4"/>
  <c r="U150" i="4"/>
  <c r="V150" i="4"/>
  <c r="S151" i="4"/>
  <c r="T151" i="4"/>
  <c r="U151" i="4"/>
  <c r="V151" i="4"/>
  <c r="S152" i="4"/>
  <c r="T152" i="4"/>
  <c r="U152" i="4"/>
  <c r="V152" i="4"/>
  <c r="S153" i="4"/>
  <c r="T153" i="4"/>
  <c r="U153" i="4"/>
  <c r="V153" i="4"/>
  <c r="S154" i="4"/>
  <c r="T154" i="4"/>
  <c r="U154" i="4"/>
  <c r="V154" i="4"/>
  <c r="S155" i="4"/>
  <c r="T155" i="4"/>
  <c r="U155" i="4"/>
  <c r="V155" i="4"/>
  <c r="S156" i="4"/>
  <c r="T156" i="4"/>
  <c r="U156" i="4"/>
  <c r="V156" i="4"/>
  <c r="S157" i="4"/>
  <c r="T157" i="4"/>
  <c r="U157" i="4"/>
  <c r="V157" i="4"/>
  <c r="S158" i="4"/>
  <c r="T158" i="4"/>
  <c r="U158" i="4"/>
  <c r="V158" i="4"/>
  <c r="S159" i="4"/>
  <c r="T159" i="4"/>
  <c r="U159" i="4"/>
  <c r="V159" i="4"/>
  <c r="S160" i="4"/>
  <c r="T160" i="4"/>
  <c r="U160" i="4"/>
  <c r="V160" i="4"/>
  <c r="S161" i="4"/>
  <c r="T161" i="4"/>
  <c r="U161" i="4"/>
  <c r="V161" i="4"/>
  <c r="S162" i="4"/>
  <c r="T162" i="4"/>
  <c r="U162" i="4"/>
  <c r="V162" i="4"/>
  <c r="S163" i="4"/>
  <c r="T163" i="4"/>
  <c r="U163" i="4"/>
  <c r="V163" i="4"/>
  <c r="S164" i="4"/>
  <c r="T164" i="4"/>
  <c r="U164" i="4"/>
  <c r="V164" i="4"/>
  <c r="S165" i="4"/>
  <c r="T165" i="4"/>
  <c r="U165" i="4"/>
  <c r="V165" i="4"/>
  <c r="S166" i="4"/>
  <c r="T166" i="4"/>
  <c r="U166" i="4"/>
  <c r="V166" i="4"/>
  <c r="S167" i="4"/>
  <c r="T167" i="4"/>
  <c r="U167" i="4"/>
  <c r="V167" i="4"/>
  <c r="S168" i="4"/>
  <c r="T168" i="4"/>
  <c r="U168" i="4"/>
  <c r="V168" i="4"/>
  <c r="S169" i="4"/>
  <c r="T169" i="4"/>
  <c r="U169" i="4"/>
  <c r="V169" i="4"/>
  <c r="S170" i="4"/>
  <c r="T170" i="4"/>
  <c r="U170" i="4"/>
  <c r="V170" i="4"/>
  <c r="S171" i="4"/>
  <c r="T171" i="4"/>
  <c r="U171" i="4"/>
  <c r="V171" i="4"/>
  <c r="S172" i="4"/>
  <c r="T172" i="4"/>
  <c r="U172" i="4"/>
  <c r="V172" i="4"/>
  <c r="S173" i="4"/>
  <c r="T173" i="4"/>
  <c r="U173" i="4"/>
  <c r="V173" i="4"/>
  <c r="S174" i="4"/>
  <c r="T174" i="4"/>
  <c r="U174" i="4"/>
  <c r="V174" i="4"/>
  <c r="S175" i="4"/>
  <c r="T175" i="4"/>
  <c r="U175" i="4"/>
  <c r="V175" i="4"/>
  <c r="S176" i="4"/>
  <c r="T176" i="4"/>
  <c r="U176" i="4"/>
  <c r="V176" i="4"/>
  <c r="S177" i="4"/>
  <c r="T177" i="4"/>
  <c r="U177" i="4"/>
  <c r="V177" i="4"/>
  <c r="S178" i="4"/>
  <c r="T178" i="4"/>
  <c r="U178" i="4"/>
  <c r="V178" i="4"/>
  <c r="S179" i="4"/>
  <c r="T179" i="4"/>
  <c r="U179" i="4"/>
  <c r="V179" i="4"/>
  <c r="S180" i="4"/>
  <c r="T180" i="4"/>
  <c r="U180" i="4"/>
  <c r="V180" i="4"/>
  <c r="S181" i="4"/>
  <c r="T181" i="4"/>
  <c r="U181" i="4"/>
  <c r="V181" i="4"/>
  <c r="S182" i="4"/>
  <c r="T182" i="4"/>
  <c r="U182" i="4"/>
  <c r="V182" i="4"/>
  <c r="S183" i="4"/>
  <c r="T183" i="4"/>
  <c r="U183" i="4"/>
  <c r="V183" i="4"/>
  <c r="S184" i="4"/>
  <c r="T184" i="4"/>
  <c r="U184" i="4"/>
  <c r="V184" i="4"/>
  <c r="S185" i="4"/>
  <c r="T185" i="4"/>
  <c r="U185" i="4"/>
  <c r="V185" i="4"/>
  <c r="S186" i="4"/>
  <c r="T186" i="4"/>
  <c r="U186" i="4"/>
  <c r="V186" i="4"/>
  <c r="S187" i="4"/>
  <c r="T187" i="4"/>
  <c r="U187" i="4"/>
  <c r="V187" i="4"/>
  <c r="S188" i="4"/>
  <c r="T188" i="4"/>
  <c r="U188" i="4"/>
  <c r="V188" i="4"/>
  <c r="S189" i="4"/>
  <c r="T189" i="4"/>
  <c r="U189" i="4"/>
  <c r="V189" i="4"/>
  <c r="S190" i="4"/>
  <c r="T190" i="4"/>
  <c r="U190" i="4"/>
  <c r="V190" i="4"/>
  <c r="S191" i="4"/>
  <c r="T191" i="4"/>
  <c r="U191" i="4"/>
  <c r="V191" i="4"/>
  <c r="S192" i="4"/>
  <c r="T192" i="4"/>
  <c r="U192" i="4"/>
  <c r="V192" i="4"/>
  <c r="S193" i="4"/>
  <c r="T193" i="4"/>
  <c r="U193" i="4"/>
  <c r="V193" i="4"/>
  <c r="S194" i="4"/>
  <c r="T194" i="4"/>
  <c r="U194" i="4"/>
  <c r="V194" i="4"/>
  <c r="S195" i="4"/>
  <c r="T195" i="4"/>
  <c r="U195" i="4"/>
  <c r="V195" i="4"/>
  <c r="S196" i="4"/>
  <c r="T196" i="4"/>
  <c r="U196" i="4"/>
  <c r="V196" i="4"/>
  <c r="S197" i="4"/>
  <c r="T197" i="4"/>
  <c r="U197" i="4"/>
  <c r="V197" i="4"/>
  <c r="S198" i="4"/>
  <c r="T198" i="4"/>
  <c r="U198" i="4"/>
  <c r="V198" i="4"/>
  <c r="S199" i="4"/>
  <c r="T199" i="4"/>
  <c r="U199" i="4"/>
  <c r="V199" i="4"/>
  <c r="S200" i="4"/>
  <c r="T200" i="4"/>
  <c r="U200" i="4"/>
  <c r="V200" i="4"/>
  <c r="S201" i="4"/>
  <c r="T201" i="4"/>
  <c r="U201" i="4"/>
  <c r="V201" i="4"/>
  <c r="S202" i="4"/>
  <c r="T202" i="4"/>
  <c r="U202" i="4"/>
  <c r="V202" i="4"/>
  <c r="S203" i="4"/>
  <c r="T203" i="4"/>
  <c r="U203" i="4"/>
  <c r="V203" i="4"/>
  <c r="S204" i="4"/>
  <c r="T204" i="4"/>
  <c r="U204" i="4"/>
  <c r="V204" i="4"/>
  <c r="S205" i="4"/>
  <c r="T205" i="4"/>
  <c r="U205" i="4"/>
  <c r="V205" i="4"/>
  <c r="S206" i="4"/>
  <c r="T206" i="4"/>
  <c r="U206" i="4"/>
  <c r="V206" i="4"/>
  <c r="S207" i="4"/>
  <c r="T207" i="4"/>
  <c r="U207" i="4"/>
  <c r="V207" i="4"/>
  <c r="S208" i="4"/>
  <c r="T208" i="4"/>
  <c r="U208" i="4"/>
  <c r="V208" i="4"/>
  <c r="S209" i="4"/>
  <c r="T209" i="4"/>
  <c r="U209" i="4"/>
  <c r="V209" i="4"/>
  <c r="S210" i="4"/>
  <c r="T210" i="4"/>
  <c r="U210" i="4"/>
  <c r="V210" i="4"/>
  <c r="S211" i="4"/>
  <c r="T211" i="4"/>
  <c r="U211" i="4"/>
  <c r="V211" i="4"/>
  <c r="S212" i="4"/>
  <c r="T212" i="4"/>
  <c r="U212" i="4"/>
  <c r="V212" i="4"/>
  <c r="S213" i="4"/>
  <c r="T213" i="4"/>
  <c r="U213" i="4"/>
  <c r="V213" i="4"/>
  <c r="S214" i="4"/>
  <c r="T214" i="4"/>
  <c r="U214" i="4"/>
  <c r="V214" i="4"/>
  <c r="S215" i="4"/>
  <c r="T215" i="4"/>
  <c r="U215" i="4"/>
  <c r="V215" i="4"/>
  <c r="S216" i="4"/>
  <c r="T216" i="4"/>
  <c r="U216" i="4"/>
  <c r="V216" i="4"/>
  <c r="S217" i="4"/>
  <c r="T217" i="4"/>
  <c r="U217" i="4"/>
  <c r="V217" i="4"/>
  <c r="S218" i="4"/>
  <c r="T218" i="4"/>
  <c r="U218" i="4"/>
  <c r="V218" i="4"/>
  <c r="S219" i="4"/>
  <c r="T219" i="4"/>
  <c r="U219" i="4"/>
  <c r="V219" i="4"/>
  <c r="S220" i="4"/>
  <c r="T220" i="4"/>
  <c r="U220" i="4"/>
  <c r="V220" i="4"/>
  <c r="S221" i="4"/>
  <c r="T221" i="4"/>
  <c r="U221" i="4"/>
  <c r="V221" i="4"/>
  <c r="S222" i="4"/>
  <c r="T222" i="4"/>
  <c r="U222" i="4"/>
  <c r="V222" i="4"/>
  <c r="S223" i="4"/>
  <c r="T223" i="4"/>
  <c r="U223" i="4"/>
  <c r="V223" i="4"/>
  <c r="S224" i="4"/>
  <c r="T224" i="4"/>
  <c r="U224" i="4"/>
  <c r="V224" i="4"/>
  <c r="S225" i="4"/>
  <c r="T225" i="4"/>
  <c r="U225" i="4"/>
  <c r="V225" i="4"/>
  <c r="S226" i="4"/>
  <c r="T226" i="4"/>
  <c r="U226" i="4"/>
  <c r="V226" i="4"/>
  <c r="S227" i="4"/>
  <c r="T227" i="4"/>
  <c r="U227" i="4"/>
  <c r="V227" i="4"/>
  <c r="S228" i="4"/>
  <c r="T228" i="4"/>
  <c r="U228" i="4"/>
  <c r="V228" i="4"/>
  <c r="S229" i="4"/>
  <c r="T229" i="4"/>
  <c r="U229" i="4"/>
  <c r="V229" i="4"/>
  <c r="S230" i="4"/>
  <c r="T230" i="4"/>
  <c r="U230" i="4"/>
  <c r="V230" i="4"/>
  <c r="S231" i="4"/>
  <c r="T231" i="4"/>
  <c r="U231" i="4"/>
  <c r="V231" i="4"/>
  <c r="S232" i="4"/>
  <c r="T232" i="4"/>
  <c r="U232" i="4"/>
  <c r="V232" i="4"/>
  <c r="S233" i="4"/>
  <c r="T233" i="4"/>
  <c r="U233" i="4"/>
  <c r="V233" i="4"/>
  <c r="S234" i="4"/>
  <c r="T234" i="4"/>
  <c r="U234" i="4"/>
  <c r="V234" i="4"/>
  <c r="S235" i="4"/>
  <c r="T235" i="4"/>
  <c r="U235" i="4"/>
  <c r="V235" i="4"/>
  <c r="S236" i="4"/>
  <c r="T236" i="4"/>
  <c r="U236" i="4"/>
  <c r="V236" i="4"/>
  <c r="S237" i="4"/>
  <c r="T237" i="4"/>
  <c r="U237" i="4"/>
  <c r="V237" i="4"/>
  <c r="S238" i="4"/>
  <c r="T238" i="4"/>
  <c r="U238" i="4"/>
  <c r="V238" i="4"/>
  <c r="S239" i="4"/>
  <c r="T239" i="4"/>
  <c r="U239" i="4"/>
  <c r="V239" i="4"/>
  <c r="S240" i="4"/>
  <c r="T240" i="4"/>
  <c r="U240" i="4"/>
  <c r="V240" i="4"/>
  <c r="S241" i="4"/>
  <c r="T241" i="4"/>
  <c r="U241" i="4"/>
  <c r="V241" i="4"/>
  <c r="S242" i="4"/>
  <c r="T242" i="4"/>
  <c r="U242" i="4"/>
  <c r="V242" i="4"/>
  <c r="S243" i="4"/>
  <c r="T243" i="4"/>
  <c r="U243" i="4"/>
  <c r="V243" i="4"/>
  <c r="S244" i="4"/>
  <c r="T244" i="4"/>
  <c r="U244" i="4"/>
  <c r="V244" i="4"/>
  <c r="S245" i="4"/>
  <c r="T245" i="4"/>
  <c r="U245" i="4"/>
  <c r="V245" i="4"/>
  <c r="S246" i="4"/>
  <c r="T246" i="4"/>
  <c r="U246" i="4"/>
  <c r="V246" i="4"/>
  <c r="S247" i="4"/>
  <c r="T247" i="4"/>
  <c r="U247" i="4"/>
  <c r="V247" i="4"/>
  <c r="S248" i="4"/>
  <c r="T248" i="4"/>
  <c r="U248" i="4"/>
  <c r="V248" i="4"/>
  <c r="S249" i="4"/>
  <c r="T249" i="4"/>
  <c r="U249" i="4"/>
  <c r="V249" i="4"/>
  <c r="S250" i="4"/>
  <c r="T250" i="4"/>
  <c r="U250" i="4"/>
  <c r="V250" i="4"/>
  <c r="S251" i="4"/>
  <c r="T251" i="4"/>
  <c r="U251" i="4"/>
  <c r="V251" i="4"/>
  <c r="S252" i="4"/>
  <c r="T252" i="4"/>
  <c r="U252" i="4"/>
  <c r="V252" i="4"/>
  <c r="S253" i="4"/>
  <c r="T253" i="4"/>
  <c r="U253" i="4"/>
  <c r="V253" i="4"/>
  <c r="S254" i="4"/>
  <c r="T254" i="4"/>
  <c r="U254" i="4"/>
  <c r="V254" i="4"/>
  <c r="S255" i="4"/>
  <c r="T255" i="4"/>
  <c r="U255" i="4"/>
  <c r="V255" i="4"/>
  <c r="S256" i="4"/>
  <c r="T256" i="4"/>
  <c r="U256" i="4"/>
  <c r="V256" i="4"/>
  <c r="S257" i="4"/>
  <c r="T257" i="4"/>
  <c r="U257" i="4"/>
  <c r="V257" i="4"/>
  <c r="S258" i="4"/>
  <c r="T258" i="4"/>
  <c r="U258" i="4"/>
  <c r="V258" i="4"/>
  <c r="S259" i="4"/>
  <c r="T259" i="4"/>
  <c r="U259" i="4"/>
  <c r="V259" i="4"/>
  <c r="S260" i="4"/>
  <c r="T260" i="4"/>
  <c r="U260" i="4"/>
  <c r="V260" i="4"/>
  <c r="S261" i="4"/>
  <c r="T261" i="4"/>
  <c r="U261" i="4"/>
  <c r="V261" i="4"/>
  <c r="S262" i="4"/>
  <c r="T262" i="4"/>
  <c r="U262" i="4"/>
  <c r="V262" i="4"/>
  <c r="S263" i="4"/>
  <c r="T263" i="4"/>
  <c r="U263" i="4"/>
  <c r="V263" i="4"/>
  <c r="S264" i="4"/>
  <c r="T264" i="4"/>
  <c r="U264" i="4"/>
  <c r="V264" i="4"/>
  <c r="S265" i="4"/>
  <c r="T265" i="4"/>
  <c r="U265" i="4"/>
  <c r="V265" i="4"/>
  <c r="S266" i="4"/>
  <c r="T266" i="4"/>
  <c r="U266" i="4"/>
  <c r="V266" i="4"/>
  <c r="S267" i="4"/>
  <c r="T267" i="4"/>
  <c r="U267" i="4"/>
  <c r="V267" i="4"/>
  <c r="S268" i="4"/>
  <c r="T268" i="4"/>
  <c r="U268" i="4"/>
  <c r="V268" i="4"/>
  <c r="S269" i="4"/>
  <c r="T269" i="4"/>
  <c r="U269" i="4"/>
  <c r="V269" i="4"/>
  <c r="S270" i="4"/>
  <c r="T270" i="4"/>
  <c r="U270" i="4"/>
  <c r="V270" i="4"/>
  <c r="S271" i="4"/>
  <c r="T271" i="4"/>
  <c r="U271" i="4"/>
  <c r="V271" i="4"/>
  <c r="S272" i="4"/>
  <c r="T272" i="4"/>
  <c r="U272" i="4"/>
  <c r="V272" i="4"/>
  <c r="S273" i="4"/>
  <c r="T273" i="4"/>
  <c r="U273" i="4"/>
  <c r="V273" i="4"/>
  <c r="S274" i="4"/>
  <c r="T274" i="4"/>
  <c r="U274" i="4"/>
  <c r="V274" i="4"/>
  <c r="S275" i="4"/>
  <c r="T275" i="4"/>
  <c r="U275" i="4"/>
  <c r="V275" i="4"/>
  <c r="S276" i="4"/>
  <c r="T276" i="4"/>
  <c r="U276" i="4"/>
  <c r="V276" i="4"/>
  <c r="S277" i="4"/>
  <c r="T277" i="4"/>
  <c r="U277" i="4"/>
  <c r="V277" i="4"/>
  <c r="S278" i="4"/>
  <c r="T278" i="4"/>
  <c r="U278" i="4"/>
  <c r="V278" i="4"/>
  <c r="S279" i="4"/>
  <c r="T279" i="4"/>
  <c r="U279" i="4"/>
  <c r="V279" i="4"/>
  <c r="S280" i="4"/>
  <c r="T280" i="4"/>
  <c r="U280" i="4"/>
  <c r="V280" i="4"/>
  <c r="S281" i="4"/>
  <c r="T281" i="4"/>
  <c r="U281" i="4"/>
  <c r="V281" i="4"/>
  <c r="S282" i="4"/>
  <c r="T282" i="4"/>
  <c r="U282" i="4"/>
  <c r="V282" i="4"/>
  <c r="S283" i="4"/>
  <c r="T283" i="4"/>
  <c r="U283" i="4"/>
  <c r="V283" i="4"/>
  <c r="S284" i="4"/>
  <c r="T284" i="4"/>
  <c r="U284" i="4"/>
  <c r="V284" i="4"/>
  <c r="S285" i="4"/>
  <c r="T285" i="4"/>
  <c r="U285" i="4"/>
  <c r="V285" i="4"/>
  <c r="S286" i="4"/>
  <c r="T286" i="4"/>
  <c r="U286" i="4"/>
  <c r="V286" i="4"/>
  <c r="S287" i="4"/>
  <c r="T287" i="4"/>
  <c r="U287" i="4"/>
  <c r="V287" i="4"/>
  <c r="S288" i="4"/>
  <c r="T288" i="4"/>
  <c r="U288" i="4"/>
  <c r="V288" i="4"/>
  <c r="S289" i="4"/>
  <c r="T289" i="4"/>
  <c r="U289" i="4"/>
  <c r="V289" i="4"/>
  <c r="S290" i="4"/>
  <c r="T290" i="4"/>
  <c r="U290" i="4"/>
  <c r="V290" i="4"/>
  <c r="S291" i="4"/>
  <c r="T291" i="4"/>
  <c r="U291" i="4"/>
  <c r="V291" i="4"/>
  <c r="S292" i="4"/>
  <c r="T292" i="4"/>
  <c r="U292" i="4"/>
  <c r="V292" i="4"/>
  <c r="S293" i="4"/>
  <c r="T293" i="4"/>
  <c r="U293" i="4"/>
  <c r="V293" i="4"/>
  <c r="S294" i="4"/>
  <c r="T294" i="4"/>
  <c r="U294" i="4"/>
  <c r="V294" i="4"/>
  <c r="S295" i="4"/>
  <c r="T295" i="4"/>
  <c r="U295" i="4"/>
  <c r="V295" i="4"/>
  <c r="S296" i="4"/>
  <c r="T296" i="4"/>
  <c r="U296" i="4"/>
  <c r="V296" i="4"/>
  <c r="S297" i="4"/>
  <c r="T297" i="4"/>
  <c r="U297" i="4"/>
  <c r="V297" i="4"/>
  <c r="S298" i="4"/>
  <c r="T298" i="4"/>
  <c r="U298" i="4"/>
  <c r="V298" i="4"/>
  <c r="S299" i="4"/>
  <c r="T299" i="4"/>
  <c r="U299" i="4"/>
  <c r="V299" i="4"/>
  <c r="S300" i="4"/>
  <c r="T300" i="4"/>
  <c r="U300" i="4"/>
  <c r="V300" i="4"/>
  <c r="S301" i="4"/>
  <c r="T301" i="4"/>
  <c r="U301" i="4"/>
  <c r="V301" i="4"/>
  <c r="S302" i="4"/>
  <c r="T302" i="4"/>
  <c r="U302" i="4"/>
  <c r="V302" i="4"/>
  <c r="S303" i="4"/>
  <c r="T303" i="4"/>
  <c r="U303" i="4"/>
  <c r="V303" i="4"/>
  <c r="S304" i="4"/>
  <c r="T304" i="4"/>
  <c r="U304" i="4"/>
  <c r="V304" i="4"/>
  <c r="S305" i="4"/>
  <c r="T305" i="4"/>
  <c r="U305" i="4"/>
  <c r="V305" i="4"/>
  <c r="S306" i="4"/>
  <c r="T306" i="4"/>
  <c r="U306" i="4"/>
  <c r="V306" i="4"/>
  <c r="S307" i="4"/>
  <c r="T307" i="4"/>
  <c r="U307" i="4"/>
  <c r="V307" i="4"/>
  <c r="S308" i="4"/>
  <c r="T308" i="4"/>
  <c r="U308" i="4"/>
  <c r="V308" i="4"/>
  <c r="S309" i="4"/>
  <c r="T309" i="4"/>
  <c r="U309" i="4"/>
  <c r="V309" i="4"/>
  <c r="S310" i="4"/>
  <c r="T310" i="4"/>
  <c r="U310" i="4"/>
  <c r="V310" i="4"/>
  <c r="S311" i="4"/>
  <c r="T311" i="4"/>
  <c r="U311" i="4"/>
  <c r="V311" i="4"/>
  <c r="S312" i="4"/>
  <c r="T312" i="4"/>
  <c r="U312" i="4"/>
  <c r="V312" i="4"/>
  <c r="S313" i="4"/>
  <c r="T313" i="4"/>
  <c r="U313" i="4"/>
  <c r="V313" i="4"/>
  <c r="S314" i="4"/>
  <c r="T314" i="4"/>
  <c r="U314" i="4"/>
  <c r="V314" i="4"/>
  <c r="S315" i="4"/>
  <c r="T315" i="4"/>
  <c r="U315" i="4"/>
  <c r="V315" i="4"/>
  <c r="S316" i="4"/>
  <c r="T316" i="4"/>
  <c r="U316" i="4"/>
  <c r="V316" i="4"/>
  <c r="S317" i="4"/>
  <c r="T317" i="4"/>
  <c r="U317" i="4"/>
  <c r="V317" i="4"/>
  <c r="S318" i="4"/>
  <c r="T318" i="4"/>
  <c r="U318" i="4"/>
  <c r="V318" i="4"/>
  <c r="S319" i="4"/>
  <c r="T319" i="4"/>
  <c r="U319" i="4"/>
  <c r="V319" i="4"/>
  <c r="S320" i="4"/>
  <c r="T320" i="4"/>
  <c r="U320" i="4"/>
  <c r="V320" i="4"/>
  <c r="S321" i="4"/>
  <c r="T321" i="4"/>
  <c r="U321" i="4"/>
  <c r="V321" i="4"/>
  <c r="S322" i="4"/>
  <c r="T322" i="4"/>
  <c r="U322" i="4"/>
  <c r="V322" i="4"/>
  <c r="S323" i="4"/>
  <c r="T323" i="4"/>
  <c r="U323" i="4"/>
  <c r="V323" i="4"/>
  <c r="S324" i="4"/>
  <c r="T324" i="4"/>
  <c r="U324" i="4"/>
  <c r="V324" i="4"/>
  <c r="S325" i="4"/>
  <c r="T325" i="4"/>
  <c r="U325" i="4"/>
  <c r="V325" i="4"/>
  <c r="S326" i="4"/>
  <c r="T326" i="4"/>
  <c r="U326" i="4"/>
  <c r="V326" i="4"/>
  <c r="S327" i="4"/>
  <c r="T327" i="4"/>
  <c r="U327" i="4"/>
  <c r="V327" i="4"/>
  <c r="S328" i="4"/>
  <c r="T328" i="4"/>
  <c r="U328" i="4"/>
  <c r="V328" i="4"/>
  <c r="S329" i="4"/>
  <c r="T329" i="4"/>
  <c r="U329" i="4"/>
  <c r="V329" i="4"/>
  <c r="S330" i="4"/>
  <c r="T330" i="4"/>
  <c r="U330" i="4"/>
  <c r="V330" i="4"/>
  <c r="S331" i="4"/>
  <c r="T331" i="4"/>
  <c r="U331" i="4"/>
  <c r="V331" i="4"/>
  <c r="S332" i="4"/>
  <c r="T332" i="4"/>
  <c r="U332" i="4"/>
  <c r="V332" i="4"/>
  <c r="S333" i="4"/>
  <c r="T333" i="4"/>
  <c r="U333" i="4"/>
  <c r="V333" i="4"/>
  <c r="S334" i="4"/>
  <c r="T334" i="4"/>
  <c r="U334" i="4"/>
  <c r="V334" i="4"/>
  <c r="S335" i="4"/>
  <c r="T335" i="4"/>
  <c r="U335" i="4"/>
  <c r="V335" i="4"/>
  <c r="S336" i="4"/>
  <c r="T336" i="4"/>
  <c r="U336" i="4"/>
  <c r="V336" i="4"/>
  <c r="S337" i="4"/>
  <c r="T337" i="4"/>
  <c r="U337" i="4"/>
  <c r="V337" i="4"/>
  <c r="S338" i="4"/>
  <c r="T338" i="4"/>
  <c r="U338" i="4"/>
  <c r="V338" i="4"/>
  <c r="S339" i="4"/>
  <c r="T339" i="4"/>
  <c r="U339" i="4"/>
  <c r="V339" i="4"/>
  <c r="S340" i="4"/>
  <c r="T340" i="4"/>
  <c r="U340" i="4"/>
  <c r="V340" i="4"/>
  <c r="S341" i="4"/>
  <c r="T341" i="4"/>
  <c r="U341" i="4"/>
  <c r="V341" i="4"/>
  <c r="S342" i="4"/>
  <c r="T342" i="4"/>
  <c r="U342" i="4"/>
  <c r="V342" i="4"/>
  <c r="S343" i="4"/>
  <c r="T343" i="4"/>
  <c r="U343" i="4"/>
  <c r="V343" i="4"/>
  <c r="S344" i="4"/>
  <c r="T344" i="4"/>
  <c r="U344" i="4"/>
  <c r="V344" i="4"/>
  <c r="S345" i="4"/>
  <c r="T345" i="4"/>
  <c r="U345" i="4"/>
  <c r="V345" i="4"/>
  <c r="S346" i="4"/>
  <c r="T346" i="4"/>
  <c r="U346" i="4"/>
  <c r="V346" i="4"/>
  <c r="S347" i="4"/>
  <c r="T347" i="4"/>
  <c r="U347" i="4"/>
  <c r="V347" i="4"/>
  <c r="S348" i="4"/>
  <c r="T348" i="4"/>
  <c r="U348" i="4"/>
  <c r="V348" i="4"/>
  <c r="S349" i="4"/>
  <c r="T349" i="4"/>
  <c r="U349" i="4"/>
  <c r="V349" i="4"/>
  <c r="S350" i="4"/>
  <c r="T350" i="4"/>
  <c r="U350" i="4"/>
  <c r="V350" i="4"/>
  <c r="S351" i="4"/>
  <c r="T351" i="4"/>
  <c r="U351" i="4"/>
  <c r="V351" i="4"/>
  <c r="S352" i="4"/>
  <c r="T352" i="4"/>
  <c r="U352" i="4"/>
  <c r="V352" i="4"/>
  <c r="S353" i="4"/>
  <c r="T353" i="4"/>
  <c r="U353" i="4"/>
  <c r="V353" i="4"/>
  <c r="S354" i="4"/>
  <c r="T354" i="4"/>
  <c r="U354" i="4"/>
  <c r="V354" i="4"/>
  <c r="S355" i="4"/>
  <c r="T355" i="4"/>
  <c r="U355" i="4"/>
  <c r="V355" i="4"/>
  <c r="S356" i="4"/>
  <c r="T356" i="4"/>
  <c r="U356" i="4"/>
  <c r="V356" i="4"/>
  <c r="S357" i="4"/>
  <c r="T357" i="4"/>
  <c r="U357" i="4"/>
  <c r="V357" i="4"/>
  <c r="S358" i="4"/>
  <c r="T358" i="4"/>
  <c r="U358" i="4"/>
  <c r="V358" i="4"/>
  <c r="S359" i="4"/>
  <c r="T359" i="4"/>
  <c r="U359" i="4"/>
  <c r="V359" i="4"/>
  <c r="S360" i="4"/>
  <c r="T360" i="4"/>
  <c r="U360" i="4"/>
  <c r="V360" i="4"/>
  <c r="S361" i="4"/>
  <c r="T361" i="4"/>
  <c r="U361" i="4"/>
  <c r="V361" i="4"/>
  <c r="S362" i="4"/>
  <c r="T362" i="4"/>
  <c r="U362" i="4"/>
  <c r="V362" i="4"/>
  <c r="S363" i="4"/>
  <c r="T363" i="4"/>
  <c r="U363" i="4"/>
  <c r="V363" i="4"/>
  <c r="S364" i="4"/>
  <c r="T364" i="4"/>
  <c r="U364" i="4"/>
  <c r="V364" i="4"/>
  <c r="S365" i="4"/>
  <c r="T365" i="4"/>
  <c r="U365" i="4"/>
  <c r="V365" i="4"/>
  <c r="S366" i="4"/>
  <c r="T366" i="4"/>
  <c r="U366" i="4"/>
  <c r="V366" i="4"/>
  <c r="S367" i="4"/>
  <c r="T367" i="4"/>
  <c r="U367" i="4"/>
  <c r="V367" i="4"/>
  <c r="S368" i="4"/>
  <c r="T368" i="4"/>
  <c r="U368" i="4"/>
  <c r="V368" i="4"/>
  <c r="S369" i="4"/>
  <c r="T369" i="4"/>
  <c r="U369" i="4"/>
  <c r="V369" i="4"/>
  <c r="S370" i="4"/>
  <c r="T370" i="4"/>
  <c r="U370" i="4"/>
  <c r="V370" i="4"/>
  <c r="S371" i="4"/>
  <c r="T371" i="4"/>
  <c r="U371" i="4"/>
  <c r="V371" i="4"/>
  <c r="S372" i="4"/>
  <c r="T372" i="4"/>
  <c r="U372" i="4"/>
  <c r="V372" i="4"/>
  <c r="S373" i="4"/>
  <c r="T373" i="4"/>
  <c r="U373" i="4"/>
  <c r="V373" i="4"/>
  <c r="S374" i="4"/>
  <c r="T374" i="4"/>
  <c r="U374" i="4"/>
  <c r="V374" i="4"/>
  <c r="S375" i="4"/>
  <c r="T375" i="4"/>
  <c r="U375" i="4"/>
  <c r="V375" i="4"/>
  <c r="S376" i="4"/>
  <c r="T376" i="4"/>
  <c r="U376" i="4"/>
  <c r="V376" i="4"/>
  <c r="S377" i="4"/>
  <c r="T377" i="4"/>
  <c r="U377" i="4"/>
  <c r="V377" i="4"/>
  <c r="S378" i="4"/>
  <c r="T378" i="4"/>
  <c r="U378" i="4"/>
  <c r="V378" i="4"/>
  <c r="S379" i="4"/>
  <c r="T379" i="4"/>
  <c r="U379" i="4"/>
  <c r="V379" i="4"/>
  <c r="S380" i="4"/>
  <c r="T380" i="4"/>
  <c r="U380" i="4"/>
  <c r="V380" i="4"/>
  <c r="S381" i="4"/>
  <c r="T381" i="4"/>
  <c r="U381" i="4"/>
  <c r="V381" i="4"/>
  <c r="S382" i="4"/>
  <c r="T382" i="4"/>
  <c r="U382" i="4"/>
  <c r="V382" i="4"/>
  <c r="S383" i="4"/>
  <c r="T383" i="4"/>
  <c r="U383" i="4"/>
  <c r="V383" i="4"/>
  <c r="S384" i="4"/>
  <c r="T384" i="4"/>
  <c r="U384" i="4"/>
  <c r="V384" i="4"/>
  <c r="S385" i="4"/>
  <c r="T385" i="4"/>
  <c r="U385" i="4"/>
  <c r="V385" i="4"/>
  <c r="S386" i="4"/>
  <c r="T386" i="4"/>
  <c r="U386" i="4"/>
  <c r="V386" i="4"/>
  <c r="S387" i="4"/>
  <c r="T387" i="4"/>
  <c r="U387" i="4"/>
  <c r="V387" i="4"/>
  <c r="S388" i="4"/>
  <c r="T388" i="4"/>
  <c r="U388" i="4"/>
  <c r="V388" i="4"/>
  <c r="S389" i="4"/>
  <c r="T389" i="4"/>
  <c r="U389" i="4"/>
  <c r="V389" i="4"/>
  <c r="S390" i="4"/>
  <c r="T390" i="4"/>
  <c r="U390" i="4"/>
  <c r="V390" i="4"/>
  <c r="S391" i="4"/>
  <c r="T391" i="4"/>
  <c r="U391" i="4"/>
  <c r="V391" i="4"/>
  <c r="S392" i="4"/>
  <c r="T392" i="4"/>
  <c r="U392" i="4"/>
  <c r="V392" i="4"/>
  <c r="S393" i="4"/>
  <c r="T393" i="4"/>
  <c r="U393" i="4"/>
  <c r="V393" i="4"/>
  <c r="S394" i="4"/>
  <c r="T394" i="4"/>
  <c r="U394" i="4"/>
  <c r="V394" i="4"/>
  <c r="S395" i="4"/>
  <c r="T395" i="4"/>
  <c r="U395" i="4"/>
  <c r="V395" i="4"/>
  <c r="S396" i="4"/>
  <c r="T396" i="4"/>
  <c r="U396" i="4"/>
  <c r="V396" i="4"/>
  <c r="S397" i="4"/>
  <c r="T397" i="4"/>
  <c r="U397" i="4"/>
  <c r="V397" i="4"/>
  <c r="S398" i="4"/>
  <c r="T398" i="4"/>
  <c r="U398" i="4"/>
  <c r="V398" i="4"/>
  <c r="S399" i="4"/>
  <c r="T399" i="4"/>
  <c r="U399" i="4"/>
  <c r="V399" i="4"/>
  <c r="S400" i="4"/>
  <c r="T400" i="4"/>
  <c r="U400" i="4"/>
  <c r="V400" i="4"/>
  <c r="S401" i="4"/>
  <c r="T401" i="4"/>
  <c r="U401" i="4"/>
  <c r="V401" i="4"/>
  <c r="S402" i="4"/>
  <c r="T402" i="4"/>
  <c r="U402" i="4"/>
  <c r="V402" i="4"/>
  <c r="S403" i="4"/>
  <c r="T403" i="4"/>
  <c r="U403" i="4"/>
  <c r="V403" i="4"/>
  <c r="S404" i="4"/>
  <c r="T404" i="4"/>
  <c r="U404" i="4"/>
  <c r="V404" i="4"/>
  <c r="S405" i="4"/>
  <c r="T405" i="4"/>
  <c r="U405" i="4"/>
  <c r="V405" i="4"/>
  <c r="S406" i="4"/>
  <c r="T406" i="4"/>
  <c r="U406" i="4"/>
  <c r="V406" i="4"/>
  <c r="U6" i="4"/>
  <c r="T6" i="4"/>
  <c r="S6" i="4"/>
  <c r="O6" i="4"/>
  <c r="L7" i="4"/>
  <c r="M7" i="4"/>
  <c r="N7" i="4"/>
  <c r="O7" i="4"/>
  <c r="L8" i="4"/>
  <c r="M8" i="4"/>
  <c r="N8" i="4"/>
  <c r="O8" i="4"/>
  <c r="L9" i="4"/>
  <c r="M9" i="4"/>
  <c r="N9" i="4"/>
  <c r="O9" i="4"/>
  <c r="L10" i="4"/>
  <c r="M10" i="4"/>
  <c r="N10" i="4"/>
  <c r="O10" i="4"/>
  <c r="L11" i="4"/>
  <c r="M11" i="4"/>
  <c r="N11" i="4"/>
  <c r="O11" i="4"/>
  <c r="L12" i="4"/>
  <c r="M12" i="4"/>
  <c r="N12" i="4"/>
  <c r="O12" i="4"/>
  <c r="L13" i="4"/>
  <c r="M13" i="4"/>
  <c r="N13" i="4"/>
  <c r="O13" i="4"/>
  <c r="L14" i="4"/>
  <c r="M14" i="4"/>
  <c r="N14" i="4"/>
  <c r="O14" i="4"/>
  <c r="L15" i="4"/>
  <c r="M15" i="4"/>
  <c r="N15" i="4"/>
  <c r="O15" i="4"/>
  <c r="L16" i="4"/>
  <c r="M16" i="4"/>
  <c r="N16" i="4"/>
  <c r="O16" i="4"/>
  <c r="L17" i="4"/>
  <c r="M17" i="4"/>
  <c r="N17" i="4"/>
  <c r="O17" i="4"/>
  <c r="L18" i="4"/>
  <c r="M18" i="4"/>
  <c r="N18" i="4"/>
  <c r="O18" i="4"/>
  <c r="L19" i="4"/>
  <c r="M19" i="4"/>
  <c r="N19" i="4"/>
  <c r="O19" i="4"/>
  <c r="L20" i="4"/>
  <c r="M20" i="4"/>
  <c r="N20" i="4"/>
  <c r="O20" i="4"/>
  <c r="L21" i="4"/>
  <c r="M21" i="4"/>
  <c r="N21" i="4"/>
  <c r="O21" i="4"/>
  <c r="L22" i="4"/>
  <c r="M22" i="4"/>
  <c r="N22" i="4"/>
  <c r="O22" i="4"/>
  <c r="L23" i="4"/>
  <c r="M23" i="4"/>
  <c r="N23" i="4"/>
  <c r="O23" i="4"/>
  <c r="L24" i="4"/>
  <c r="M24" i="4"/>
  <c r="N24" i="4"/>
  <c r="O24" i="4"/>
  <c r="L25" i="4"/>
  <c r="M25" i="4"/>
  <c r="N25" i="4"/>
  <c r="O25" i="4"/>
  <c r="L26" i="4"/>
  <c r="M26" i="4"/>
  <c r="N26" i="4"/>
  <c r="O26" i="4"/>
  <c r="L27" i="4"/>
  <c r="M27" i="4"/>
  <c r="N27" i="4"/>
  <c r="O27" i="4"/>
  <c r="L28" i="4"/>
  <c r="M28" i="4"/>
  <c r="N28" i="4"/>
  <c r="O28" i="4"/>
  <c r="L29" i="4"/>
  <c r="M29" i="4"/>
  <c r="N29" i="4"/>
  <c r="O29" i="4"/>
  <c r="L30" i="4"/>
  <c r="M30" i="4"/>
  <c r="N30" i="4"/>
  <c r="O30" i="4"/>
  <c r="L31" i="4"/>
  <c r="M31" i="4"/>
  <c r="N31" i="4"/>
  <c r="O31" i="4"/>
  <c r="L32" i="4"/>
  <c r="M32" i="4"/>
  <c r="N32" i="4"/>
  <c r="O32" i="4"/>
  <c r="L33" i="4"/>
  <c r="M33" i="4"/>
  <c r="N33" i="4"/>
  <c r="O33" i="4"/>
  <c r="L34" i="4"/>
  <c r="M34" i="4"/>
  <c r="N34" i="4"/>
  <c r="O34" i="4"/>
  <c r="L35" i="4"/>
  <c r="M35" i="4"/>
  <c r="N35" i="4"/>
  <c r="O35" i="4"/>
  <c r="L36" i="4"/>
  <c r="M36" i="4"/>
  <c r="N36" i="4"/>
  <c r="O36" i="4"/>
  <c r="L37" i="4"/>
  <c r="M37" i="4"/>
  <c r="N37" i="4"/>
  <c r="O37" i="4"/>
  <c r="L38" i="4"/>
  <c r="M38" i="4"/>
  <c r="N38" i="4"/>
  <c r="O38" i="4"/>
  <c r="L39" i="4"/>
  <c r="M39" i="4"/>
  <c r="N39" i="4"/>
  <c r="O39" i="4"/>
  <c r="L40" i="4"/>
  <c r="M40" i="4"/>
  <c r="N40" i="4"/>
  <c r="O40" i="4"/>
  <c r="L41" i="4"/>
  <c r="M41" i="4"/>
  <c r="N41" i="4"/>
  <c r="O41" i="4"/>
  <c r="L42" i="4"/>
  <c r="M42" i="4"/>
  <c r="N42" i="4"/>
  <c r="O42" i="4"/>
  <c r="L43" i="4"/>
  <c r="M43" i="4"/>
  <c r="N43" i="4"/>
  <c r="O43" i="4"/>
  <c r="L44" i="4"/>
  <c r="M44" i="4"/>
  <c r="N44" i="4"/>
  <c r="O44" i="4"/>
  <c r="L45" i="4"/>
  <c r="M45" i="4"/>
  <c r="N45" i="4"/>
  <c r="O45" i="4"/>
  <c r="L46" i="4"/>
  <c r="M46" i="4"/>
  <c r="N46" i="4"/>
  <c r="O46" i="4"/>
  <c r="L47" i="4"/>
  <c r="M47" i="4"/>
  <c r="N47" i="4"/>
  <c r="O47" i="4"/>
  <c r="L48" i="4"/>
  <c r="M48" i="4"/>
  <c r="N48" i="4"/>
  <c r="O48" i="4"/>
  <c r="L49" i="4"/>
  <c r="M49" i="4"/>
  <c r="N49" i="4"/>
  <c r="O49" i="4"/>
  <c r="L50" i="4"/>
  <c r="M50" i="4"/>
  <c r="N50" i="4"/>
  <c r="O50" i="4"/>
  <c r="L51" i="4"/>
  <c r="M51" i="4"/>
  <c r="N51" i="4"/>
  <c r="O51" i="4"/>
  <c r="L52" i="4"/>
  <c r="M52" i="4"/>
  <c r="N52" i="4"/>
  <c r="O52" i="4"/>
  <c r="L53" i="4"/>
  <c r="M53" i="4"/>
  <c r="N53" i="4"/>
  <c r="O53" i="4"/>
  <c r="L54" i="4"/>
  <c r="M54" i="4"/>
  <c r="N54" i="4"/>
  <c r="O54" i="4"/>
  <c r="L55" i="4"/>
  <c r="M55" i="4"/>
  <c r="N55" i="4"/>
  <c r="O55" i="4"/>
  <c r="L56" i="4"/>
  <c r="M56" i="4"/>
  <c r="N56" i="4"/>
  <c r="O56" i="4"/>
  <c r="L57" i="4"/>
  <c r="M57" i="4"/>
  <c r="N57" i="4"/>
  <c r="O57" i="4"/>
  <c r="L58" i="4"/>
  <c r="M58" i="4"/>
  <c r="N58" i="4"/>
  <c r="O58" i="4"/>
  <c r="L59" i="4"/>
  <c r="M59" i="4"/>
  <c r="N59" i="4"/>
  <c r="O59" i="4"/>
  <c r="L60" i="4"/>
  <c r="M60" i="4"/>
  <c r="N60" i="4"/>
  <c r="O60" i="4"/>
  <c r="L61" i="4"/>
  <c r="M61" i="4"/>
  <c r="N61" i="4"/>
  <c r="O61" i="4"/>
  <c r="L62" i="4"/>
  <c r="M62" i="4"/>
  <c r="N62" i="4"/>
  <c r="O62" i="4"/>
  <c r="L63" i="4"/>
  <c r="M63" i="4"/>
  <c r="N63" i="4"/>
  <c r="O63" i="4"/>
  <c r="L64" i="4"/>
  <c r="M64" i="4"/>
  <c r="N64" i="4"/>
  <c r="O64" i="4"/>
  <c r="L65" i="4"/>
  <c r="M65" i="4"/>
  <c r="N65" i="4"/>
  <c r="O65" i="4"/>
  <c r="L66" i="4"/>
  <c r="M66" i="4"/>
  <c r="N66" i="4"/>
  <c r="O66" i="4"/>
  <c r="L67" i="4"/>
  <c r="M67" i="4"/>
  <c r="N67" i="4"/>
  <c r="O67" i="4"/>
  <c r="L68" i="4"/>
  <c r="M68" i="4"/>
  <c r="N68" i="4"/>
  <c r="O68" i="4"/>
  <c r="L69" i="4"/>
  <c r="M69" i="4"/>
  <c r="N69" i="4"/>
  <c r="O69" i="4"/>
  <c r="L70" i="4"/>
  <c r="M70" i="4"/>
  <c r="N70" i="4"/>
  <c r="O70" i="4"/>
  <c r="L71" i="4"/>
  <c r="M71" i="4"/>
  <c r="N71" i="4"/>
  <c r="O71" i="4"/>
  <c r="L72" i="4"/>
  <c r="M72" i="4"/>
  <c r="N72" i="4"/>
  <c r="O72" i="4"/>
  <c r="L73" i="4"/>
  <c r="M73" i="4"/>
  <c r="N73" i="4"/>
  <c r="O73" i="4"/>
  <c r="L74" i="4"/>
  <c r="M74" i="4"/>
  <c r="N74" i="4"/>
  <c r="O74" i="4"/>
  <c r="L75" i="4"/>
  <c r="M75" i="4"/>
  <c r="N75" i="4"/>
  <c r="O75" i="4"/>
  <c r="L76" i="4"/>
  <c r="M76" i="4"/>
  <c r="N76" i="4"/>
  <c r="O76" i="4"/>
  <c r="L77" i="4"/>
  <c r="M77" i="4"/>
  <c r="N77" i="4"/>
  <c r="O77" i="4"/>
  <c r="L78" i="4"/>
  <c r="M78" i="4"/>
  <c r="N78" i="4"/>
  <c r="O78" i="4"/>
  <c r="L79" i="4"/>
  <c r="M79" i="4"/>
  <c r="N79" i="4"/>
  <c r="O79" i="4"/>
  <c r="L80" i="4"/>
  <c r="M80" i="4"/>
  <c r="N80" i="4"/>
  <c r="O80" i="4"/>
  <c r="L81" i="4"/>
  <c r="M81" i="4"/>
  <c r="N81" i="4"/>
  <c r="O81" i="4"/>
  <c r="L82" i="4"/>
  <c r="M82" i="4"/>
  <c r="N82" i="4"/>
  <c r="O82" i="4"/>
  <c r="L83" i="4"/>
  <c r="M83" i="4"/>
  <c r="N83" i="4"/>
  <c r="O83" i="4"/>
  <c r="L84" i="4"/>
  <c r="M84" i="4"/>
  <c r="N84" i="4"/>
  <c r="O84" i="4"/>
  <c r="L85" i="4"/>
  <c r="M85" i="4"/>
  <c r="N85" i="4"/>
  <c r="O85" i="4"/>
  <c r="L86" i="4"/>
  <c r="M86" i="4"/>
  <c r="N86" i="4"/>
  <c r="O86" i="4"/>
  <c r="L87" i="4"/>
  <c r="M87" i="4"/>
  <c r="N87" i="4"/>
  <c r="O87" i="4"/>
  <c r="L88" i="4"/>
  <c r="M88" i="4"/>
  <c r="N88" i="4"/>
  <c r="O88" i="4"/>
  <c r="L89" i="4"/>
  <c r="M89" i="4"/>
  <c r="N89" i="4"/>
  <c r="O89" i="4"/>
  <c r="L90" i="4"/>
  <c r="M90" i="4"/>
  <c r="N90" i="4"/>
  <c r="O90" i="4"/>
  <c r="L91" i="4"/>
  <c r="M91" i="4"/>
  <c r="N91" i="4"/>
  <c r="O91" i="4"/>
  <c r="L92" i="4"/>
  <c r="M92" i="4"/>
  <c r="N92" i="4"/>
  <c r="O92" i="4"/>
  <c r="L93" i="4"/>
  <c r="M93" i="4"/>
  <c r="N93" i="4"/>
  <c r="O93" i="4"/>
  <c r="L94" i="4"/>
  <c r="M94" i="4"/>
  <c r="N94" i="4"/>
  <c r="O94" i="4"/>
  <c r="L95" i="4"/>
  <c r="M95" i="4"/>
  <c r="N95" i="4"/>
  <c r="O95" i="4"/>
  <c r="L96" i="4"/>
  <c r="M96" i="4"/>
  <c r="N96" i="4"/>
  <c r="O96" i="4"/>
  <c r="L97" i="4"/>
  <c r="M97" i="4"/>
  <c r="N97" i="4"/>
  <c r="O97" i="4"/>
  <c r="L98" i="4"/>
  <c r="M98" i="4"/>
  <c r="N98" i="4"/>
  <c r="O98" i="4"/>
  <c r="L99" i="4"/>
  <c r="M99" i="4"/>
  <c r="N99" i="4"/>
  <c r="O99" i="4"/>
  <c r="L100" i="4"/>
  <c r="M100" i="4"/>
  <c r="N100" i="4"/>
  <c r="O100" i="4"/>
  <c r="L101" i="4"/>
  <c r="M101" i="4"/>
  <c r="N101" i="4"/>
  <c r="O101" i="4"/>
  <c r="L102" i="4"/>
  <c r="M102" i="4"/>
  <c r="N102" i="4"/>
  <c r="O102" i="4"/>
  <c r="L103" i="4"/>
  <c r="M103" i="4"/>
  <c r="N103" i="4"/>
  <c r="O103" i="4"/>
  <c r="L104" i="4"/>
  <c r="M104" i="4"/>
  <c r="N104" i="4"/>
  <c r="O104" i="4"/>
  <c r="L105" i="4"/>
  <c r="M105" i="4"/>
  <c r="N105" i="4"/>
  <c r="O105" i="4"/>
  <c r="L106" i="4"/>
  <c r="M106" i="4"/>
  <c r="N106" i="4"/>
  <c r="O106" i="4"/>
  <c r="L107" i="4"/>
  <c r="M107" i="4"/>
  <c r="N107" i="4"/>
  <c r="O107" i="4"/>
  <c r="L108" i="4"/>
  <c r="M108" i="4"/>
  <c r="N108" i="4"/>
  <c r="O108" i="4"/>
  <c r="L109" i="4"/>
  <c r="M109" i="4"/>
  <c r="N109" i="4"/>
  <c r="O109" i="4"/>
  <c r="L110" i="4"/>
  <c r="M110" i="4"/>
  <c r="N110" i="4"/>
  <c r="O110" i="4"/>
  <c r="L111" i="4"/>
  <c r="M111" i="4"/>
  <c r="N111" i="4"/>
  <c r="O111" i="4"/>
  <c r="L112" i="4"/>
  <c r="M112" i="4"/>
  <c r="N112" i="4"/>
  <c r="O112" i="4"/>
  <c r="L113" i="4"/>
  <c r="M113" i="4"/>
  <c r="N113" i="4"/>
  <c r="O113" i="4"/>
  <c r="L114" i="4"/>
  <c r="M114" i="4"/>
  <c r="N114" i="4"/>
  <c r="O114" i="4"/>
  <c r="L115" i="4"/>
  <c r="M115" i="4"/>
  <c r="N115" i="4"/>
  <c r="O115" i="4"/>
  <c r="L116" i="4"/>
  <c r="M116" i="4"/>
  <c r="N116" i="4"/>
  <c r="O116" i="4"/>
  <c r="L117" i="4"/>
  <c r="M117" i="4"/>
  <c r="N117" i="4"/>
  <c r="O117" i="4"/>
  <c r="L118" i="4"/>
  <c r="M118" i="4"/>
  <c r="N118" i="4"/>
  <c r="O118" i="4"/>
  <c r="L119" i="4"/>
  <c r="M119" i="4"/>
  <c r="N119" i="4"/>
  <c r="O119" i="4"/>
  <c r="L120" i="4"/>
  <c r="M120" i="4"/>
  <c r="N120" i="4"/>
  <c r="O120" i="4"/>
  <c r="L121" i="4"/>
  <c r="M121" i="4"/>
  <c r="N121" i="4"/>
  <c r="O121" i="4"/>
  <c r="L122" i="4"/>
  <c r="M122" i="4"/>
  <c r="N122" i="4"/>
  <c r="O122" i="4"/>
  <c r="L123" i="4"/>
  <c r="M123" i="4"/>
  <c r="N123" i="4"/>
  <c r="O123" i="4"/>
  <c r="L124" i="4"/>
  <c r="M124" i="4"/>
  <c r="N124" i="4"/>
  <c r="O124" i="4"/>
  <c r="L125" i="4"/>
  <c r="M125" i="4"/>
  <c r="N125" i="4"/>
  <c r="O125" i="4"/>
  <c r="L126" i="4"/>
  <c r="M126" i="4"/>
  <c r="N126" i="4"/>
  <c r="O126" i="4"/>
  <c r="L127" i="4"/>
  <c r="M127" i="4"/>
  <c r="N127" i="4"/>
  <c r="O127" i="4"/>
  <c r="L128" i="4"/>
  <c r="M128" i="4"/>
  <c r="N128" i="4"/>
  <c r="O128" i="4"/>
  <c r="L129" i="4"/>
  <c r="M129" i="4"/>
  <c r="N129" i="4"/>
  <c r="O129" i="4"/>
  <c r="L130" i="4"/>
  <c r="M130" i="4"/>
  <c r="N130" i="4"/>
  <c r="O130" i="4"/>
  <c r="L131" i="4"/>
  <c r="M131" i="4"/>
  <c r="N131" i="4"/>
  <c r="O131" i="4"/>
  <c r="L132" i="4"/>
  <c r="M132" i="4"/>
  <c r="N132" i="4"/>
  <c r="O132" i="4"/>
  <c r="L133" i="4"/>
  <c r="M133" i="4"/>
  <c r="N133" i="4"/>
  <c r="O133" i="4"/>
  <c r="L134" i="4"/>
  <c r="M134" i="4"/>
  <c r="N134" i="4"/>
  <c r="O134" i="4"/>
  <c r="L135" i="4"/>
  <c r="M135" i="4"/>
  <c r="N135" i="4"/>
  <c r="O135" i="4"/>
  <c r="L136" i="4"/>
  <c r="M136" i="4"/>
  <c r="N136" i="4"/>
  <c r="O136" i="4"/>
  <c r="L137" i="4"/>
  <c r="M137" i="4"/>
  <c r="N137" i="4"/>
  <c r="O137" i="4"/>
  <c r="L138" i="4"/>
  <c r="M138" i="4"/>
  <c r="N138" i="4"/>
  <c r="O138" i="4"/>
  <c r="L139" i="4"/>
  <c r="M139" i="4"/>
  <c r="N139" i="4"/>
  <c r="O139" i="4"/>
  <c r="L140" i="4"/>
  <c r="M140" i="4"/>
  <c r="N140" i="4"/>
  <c r="O140" i="4"/>
  <c r="L141" i="4"/>
  <c r="M141" i="4"/>
  <c r="N141" i="4"/>
  <c r="O141" i="4"/>
  <c r="L142" i="4"/>
  <c r="M142" i="4"/>
  <c r="N142" i="4"/>
  <c r="O142" i="4"/>
  <c r="L143" i="4"/>
  <c r="M143" i="4"/>
  <c r="N143" i="4"/>
  <c r="O143" i="4"/>
  <c r="L144" i="4"/>
  <c r="M144" i="4"/>
  <c r="N144" i="4"/>
  <c r="O144" i="4"/>
  <c r="L145" i="4"/>
  <c r="M145" i="4"/>
  <c r="N145" i="4"/>
  <c r="O145" i="4"/>
  <c r="L146" i="4"/>
  <c r="M146" i="4"/>
  <c r="N146" i="4"/>
  <c r="O146" i="4"/>
  <c r="L147" i="4"/>
  <c r="M147" i="4"/>
  <c r="N147" i="4"/>
  <c r="O147" i="4"/>
  <c r="L148" i="4"/>
  <c r="M148" i="4"/>
  <c r="N148" i="4"/>
  <c r="O148" i="4"/>
  <c r="L149" i="4"/>
  <c r="M149" i="4"/>
  <c r="N149" i="4"/>
  <c r="O149" i="4"/>
  <c r="L150" i="4"/>
  <c r="M150" i="4"/>
  <c r="N150" i="4"/>
  <c r="O150" i="4"/>
  <c r="L151" i="4"/>
  <c r="M151" i="4"/>
  <c r="N151" i="4"/>
  <c r="O151" i="4"/>
  <c r="L152" i="4"/>
  <c r="M152" i="4"/>
  <c r="N152" i="4"/>
  <c r="O152" i="4"/>
  <c r="L153" i="4"/>
  <c r="M153" i="4"/>
  <c r="N153" i="4"/>
  <c r="O153" i="4"/>
  <c r="L154" i="4"/>
  <c r="M154" i="4"/>
  <c r="N154" i="4"/>
  <c r="O154" i="4"/>
  <c r="L155" i="4"/>
  <c r="M155" i="4"/>
  <c r="N155" i="4"/>
  <c r="O155" i="4"/>
  <c r="L156" i="4"/>
  <c r="M156" i="4"/>
  <c r="N156" i="4"/>
  <c r="O156" i="4"/>
  <c r="L157" i="4"/>
  <c r="M157" i="4"/>
  <c r="N157" i="4"/>
  <c r="O157" i="4"/>
  <c r="L158" i="4"/>
  <c r="M158" i="4"/>
  <c r="N158" i="4"/>
  <c r="O158" i="4"/>
  <c r="L159" i="4"/>
  <c r="M159" i="4"/>
  <c r="N159" i="4"/>
  <c r="O159" i="4"/>
  <c r="L160" i="4"/>
  <c r="M160" i="4"/>
  <c r="N160" i="4"/>
  <c r="O160" i="4"/>
  <c r="L161" i="4"/>
  <c r="M161" i="4"/>
  <c r="N161" i="4"/>
  <c r="O161" i="4"/>
  <c r="L162" i="4"/>
  <c r="M162" i="4"/>
  <c r="N162" i="4"/>
  <c r="O162" i="4"/>
  <c r="L163" i="4"/>
  <c r="M163" i="4"/>
  <c r="N163" i="4"/>
  <c r="O163" i="4"/>
  <c r="L164" i="4"/>
  <c r="M164" i="4"/>
  <c r="N164" i="4"/>
  <c r="O164" i="4"/>
  <c r="L165" i="4"/>
  <c r="M165" i="4"/>
  <c r="N165" i="4"/>
  <c r="O165" i="4"/>
  <c r="L166" i="4"/>
  <c r="M166" i="4"/>
  <c r="N166" i="4"/>
  <c r="O166" i="4"/>
  <c r="L167" i="4"/>
  <c r="M167" i="4"/>
  <c r="N167" i="4"/>
  <c r="O167" i="4"/>
  <c r="L168" i="4"/>
  <c r="M168" i="4"/>
  <c r="N168" i="4"/>
  <c r="O168" i="4"/>
  <c r="L169" i="4"/>
  <c r="M169" i="4"/>
  <c r="N169" i="4"/>
  <c r="O169" i="4"/>
  <c r="L170" i="4"/>
  <c r="M170" i="4"/>
  <c r="N170" i="4"/>
  <c r="O170" i="4"/>
  <c r="L171" i="4"/>
  <c r="M171" i="4"/>
  <c r="N171" i="4"/>
  <c r="O171" i="4"/>
  <c r="L172" i="4"/>
  <c r="M172" i="4"/>
  <c r="N172" i="4"/>
  <c r="O172" i="4"/>
  <c r="L173" i="4"/>
  <c r="M173" i="4"/>
  <c r="N173" i="4"/>
  <c r="O173" i="4"/>
  <c r="L174" i="4"/>
  <c r="M174" i="4"/>
  <c r="N174" i="4"/>
  <c r="O174" i="4"/>
  <c r="L175" i="4"/>
  <c r="M175" i="4"/>
  <c r="N175" i="4"/>
  <c r="O175" i="4"/>
  <c r="L176" i="4"/>
  <c r="M176" i="4"/>
  <c r="N176" i="4"/>
  <c r="O176" i="4"/>
  <c r="L177" i="4"/>
  <c r="M177" i="4"/>
  <c r="N177" i="4"/>
  <c r="O177" i="4"/>
  <c r="L178" i="4"/>
  <c r="M178" i="4"/>
  <c r="N178" i="4"/>
  <c r="O178" i="4"/>
  <c r="L179" i="4"/>
  <c r="M179" i="4"/>
  <c r="N179" i="4"/>
  <c r="O179" i="4"/>
  <c r="L180" i="4"/>
  <c r="M180" i="4"/>
  <c r="N180" i="4"/>
  <c r="O180" i="4"/>
  <c r="L181" i="4"/>
  <c r="M181" i="4"/>
  <c r="N181" i="4"/>
  <c r="O181" i="4"/>
  <c r="L182" i="4"/>
  <c r="M182" i="4"/>
  <c r="N182" i="4"/>
  <c r="O182" i="4"/>
  <c r="L183" i="4"/>
  <c r="M183" i="4"/>
  <c r="N183" i="4"/>
  <c r="O183" i="4"/>
  <c r="L184" i="4"/>
  <c r="M184" i="4"/>
  <c r="N184" i="4"/>
  <c r="O184" i="4"/>
  <c r="L185" i="4"/>
  <c r="M185" i="4"/>
  <c r="N185" i="4"/>
  <c r="O185" i="4"/>
  <c r="L186" i="4"/>
  <c r="M186" i="4"/>
  <c r="N186" i="4"/>
  <c r="O186" i="4"/>
  <c r="L187" i="4"/>
  <c r="M187" i="4"/>
  <c r="N187" i="4"/>
  <c r="O187" i="4"/>
  <c r="L188" i="4"/>
  <c r="M188" i="4"/>
  <c r="N188" i="4"/>
  <c r="O188" i="4"/>
  <c r="L189" i="4"/>
  <c r="M189" i="4"/>
  <c r="N189" i="4"/>
  <c r="O189" i="4"/>
  <c r="L190" i="4"/>
  <c r="M190" i="4"/>
  <c r="N190" i="4"/>
  <c r="O190" i="4"/>
  <c r="L191" i="4"/>
  <c r="M191" i="4"/>
  <c r="N191" i="4"/>
  <c r="O191" i="4"/>
  <c r="L192" i="4"/>
  <c r="M192" i="4"/>
  <c r="N192" i="4"/>
  <c r="O192" i="4"/>
  <c r="L193" i="4"/>
  <c r="M193" i="4"/>
  <c r="N193" i="4"/>
  <c r="O193" i="4"/>
  <c r="L194" i="4"/>
  <c r="M194" i="4"/>
  <c r="N194" i="4"/>
  <c r="O194" i="4"/>
  <c r="L195" i="4"/>
  <c r="M195" i="4"/>
  <c r="N195" i="4"/>
  <c r="O195" i="4"/>
  <c r="L196" i="4"/>
  <c r="M196" i="4"/>
  <c r="N196" i="4"/>
  <c r="O196" i="4"/>
  <c r="L197" i="4"/>
  <c r="M197" i="4"/>
  <c r="N197" i="4"/>
  <c r="O197" i="4"/>
  <c r="L198" i="4"/>
  <c r="M198" i="4"/>
  <c r="N198" i="4"/>
  <c r="O198" i="4"/>
  <c r="L199" i="4"/>
  <c r="M199" i="4"/>
  <c r="N199" i="4"/>
  <c r="O199" i="4"/>
  <c r="L200" i="4"/>
  <c r="M200" i="4"/>
  <c r="N200" i="4"/>
  <c r="O200" i="4"/>
  <c r="L201" i="4"/>
  <c r="M201" i="4"/>
  <c r="N201" i="4"/>
  <c r="O201" i="4"/>
  <c r="L202" i="4"/>
  <c r="M202" i="4"/>
  <c r="N202" i="4"/>
  <c r="O202" i="4"/>
  <c r="L203" i="4"/>
  <c r="M203" i="4"/>
  <c r="N203" i="4"/>
  <c r="O203" i="4"/>
  <c r="L204" i="4"/>
  <c r="M204" i="4"/>
  <c r="N204" i="4"/>
  <c r="O204" i="4"/>
  <c r="L205" i="4"/>
  <c r="M205" i="4"/>
  <c r="N205" i="4"/>
  <c r="O205" i="4"/>
  <c r="L206" i="4"/>
  <c r="M206" i="4"/>
  <c r="N206" i="4"/>
  <c r="O206" i="4"/>
  <c r="L207" i="4"/>
  <c r="M207" i="4"/>
  <c r="N207" i="4"/>
  <c r="O207" i="4"/>
  <c r="L208" i="4"/>
  <c r="M208" i="4"/>
  <c r="N208" i="4"/>
  <c r="O208" i="4"/>
  <c r="L209" i="4"/>
  <c r="M209" i="4"/>
  <c r="N209" i="4"/>
  <c r="O209" i="4"/>
  <c r="L210" i="4"/>
  <c r="M210" i="4"/>
  <c r="N210" i="4"/>
  <c r="O210" i="4"/>
  <c r="L211" i="4"/>
  <c r="M211" i="4"/>
  <c r="N211" i="4"/>
  <c r="O211" i="4"/>
  <c r="L212" i="4"/>
  <c r="M212" i="4"/>
  <c r="N212" i="4"/>
  <c r="O212" i="4"/>
  <c r="L213" i="4"/>
  <c r="M213" i="4"/>
  <c r="N213" i="4"/>
  <c r="O213" i="4"/>
  <c r="L214" i="4"/>
  <c r="M214" i="4"/>
  <c r="N214" i="4"/>
  <c r="O214" i="4"/>
  <c r="L215" i="4"/>
  <c r="M215" i="4"/>
  <c r="N215" i="4"/>
  <c r="O215" i="4"/>
  <c r="L216" i="4"/>
  <c r="M216" i="4"/>
  <c r="N216" i="4"/>
  <c r="O216" i="4"/>
  <c r="L217" i="4"/>
  <c r="M217" i="4"/>
  <c r="N217" i="4"/>
  <c r="O217" i="4"/>
  <c r="L218" i="4"/>
  <c r="M218" i="4"/>
  <c r="N218" i="4"/>
  <c r="O218" i="4"/>
  <c r="L219" i="4"/>
  <c r="M219" i="4"/>
  <c r="N219" i="4"/>
  <c r="O219" i="4"/>
  <c r="L220" i="4"/>
  <c r="M220" i="4"/>
  <c r="N220" i="4"/>
  <c r="O220" i="4"/>
  <c r="L221" i="4"/>
  <c r="M221" i="4"/>
  <c r="N221" i="4"/>
  <c r="O221" i="4"/>
  <c r="L222" i="4"/>
  <c r="M222" i="4"/>
  <c r="N222" i="4"/>
  <c r="O222" i="4"/>
  <c r="L223" i="4"/>
  <c r="M223" i="4"/>
  <c r="N223" i="4"/>
  <c r="O223" i="4"/>
  <c r="L224" i="4"/>
  <c r="M224" i="4"/>
  <c r="N224" i="4"/>
  <c r="O224" i="4"/>
  <c r="L225" i="4"/>
  <c r="M225" i="4"/>
  <c r="N225" i="4"/>
  <c r="O225" i="4"/>
  <c r="L226" i="4"/>
  <c r="M226" i="4"/>
  <c r="N226" i="4"/>
  <c r="O226" i="4"/>
  <c r="L227" i="4"/>
  <c r="M227" i="4"/>
  <c r="N227" i="4"/>
  <c r="O227" i="4"/>
  <c r="L228" i="4"/>
  <c r="M228" i="4"/>
  <c r="N228" i="4"/>
  <c r="O228" i="4"/>
  <c r="L229" i="4"/>
  <c r="M229" i="4"/>
  <c r="N229" i="4"/>
  <c r="O229" i="4"/>
  <c r="L230" i="4"/>
  <c r="M230" i="4"/>
  <c r="N230" i="4"/>
  <c r="O230" i="4"/>
  <c r="L231" i="4"/>
  <c r="M231" i="4"/>
  <c r="N231" i="4"/>
  <c r="O231" i="4"/>
  <c r="L232" i="4"/>
  <c r="M232" i="4"/>
  <c r="N232" i="4"/>
  <c r="O232" i="4"/>
  <c r="L233" i="4"/>
  <c r="M233" i="4"/>
  <c r="N233" i="4"/>
  <c r="O233" i="4"/>
  <c r="L234" i="4"/>
  <c r="M234" i="4"/>
  <c r="N234" i="4"/>
  <c r="O234" i="4"/>
  <c r="L235" i="4"/>
  <c r="M235" i="4"/>
  <c r="N235" i="4"/>
  <c r="O235" i="4"/>
  <c r="L236" i="4"/>
  <c r="M236" i="4"/>
  <c r="N236" i="4"/>
  <c r="O236" i="4"/>
  <c r="L237" i="4"/>
  <c r="M237" i="4"/>
  <c r="N237" i="4"/>
  <c r="O237" i="4"/>
  <c r="L238" i="4"/>
  <c r="M238" i="4"/>
  <c r="N238" i="4"/>
  <c r="O238" i="4"/>
  <c r="L239" i="4"/>
  <c r="M239" i="4"/>
  <c r="N239" i="4"/>
  <c r="O239" i="4"/>
  <c r="L240" i="4"/>
  <c r="M240" i="4"/>
  <c r="N240" i="4"/>
  <c r="O240" i="4"/>
  <c r="L241" i="4"/>
  <c r="M241" i="4"/>
  <c r="N241" i="4"/>
  <c r="O241" i="4"/>
  <c r="L242" i="4"/>
  <c r="M242" i="4"/>
  <c r="N242" i="4"/>
  <c r="O242" i="4"/>
  <c r="L243" i="4"/>
  <c r="M243" i="4"/>
  <c r="N243" i="4"/>
  <c r="O243" i="4"/>
  <c r="L244" i="4"/>
  <c r="M244" i="4"/>
  <c r="N244" i="4"/>
  <c r="O244" i="4"/>
  <c r="L245" i="4"/>
  <c r="M245" i="4"/>
  <c r="N245" i="4"/>
  <c r="O245" i="4"/>
  <c r="L246" i="4"/>
  <c r="M246" i="4"/>
  <c r="N246" i="4"/>
  <c r="O246" i="4"/>
  <c r="L247" i="4"/>
  <c r="M247" i="4"/>
  <c r="N247" i="4"/>
  <c r="O247" i="4"/>
  <c r="L248" i="4"/>
  <c r="M248" i="4"/>
  <c r="N248" i="4"/>
  <c r="O248" i="4"/>
  <c r="L249" i="4"/>
  <c r="M249" i="4"/>
  <c r="N249" i="4"/>
  <c r="O249" i="4"/>
  <c r="L250" i="4"/>
  <c r="M250" i="4"/>
  <c r="N250" i="4"/>
  <c r="O250" i="4"/>
  <c r="L251" i="4"/>
  <c r="M251" i="4"/>
  <c r="N251" i="4"/>
  <c r="O251" i="4"/>
  <c r="L252" i="4"/>
  <c r="M252" i="4"/>
  <c r="N252" i="4"/>
  <c r="O252" i="4"/>
  <c r="L253" i="4"/>
  <c r="M253" i="4"/>
  <c r="N253" i="4"/>
  <c r="O253" i="4"/>
  <c r="L254" i="4"/>
  <c r="M254" i="4"/>
  <c r="N254" i="4"/>
  <c r="O254" i="4"/>
  <c r="L255" i="4"/>
  <c r="M255" i="4"/>
  <c r="N255" i="4"/>
  <c r="O255" i="4"/>
  <c r="L256" i="4"/>
  <c r="M256" i="4"/>
  <c r="N256" i="4"/>
  <c r="O256" i="4"/>
  <c r="L257" i="4"/>
  <c r="M257" i="4"/>
  <c r="N257" i="4"/>
  <c r="O257" i="4"/>
  <c r="L258" i="4"/>
  <c r="M258" i="4"/>
  <c r="N258" i="4"/>
  <c r="O258" i="4"/>
  <c r="L259" i="4"/>
  <c r="M259" i="4"/>
  <c r="N259" i="4"/>
  <c r="O259" i="4"/>
  <c r="L260" i="4"/>
  <c r="M260" i="4"/>
  <c r="N260" i="4"/>
  <c r="O260" i="4"/>
  <c r="L261" i="4"/>
  <c r="M261" i="4"/>
  <c r="N261" i="4"/>
  <c r="O261" i="4"/>
  <c r="L262" i="4"/>
  <c r="M262" i="4"/>
  <c r="N262" i="4"/>
  <c r="O262" i="4"/>
  <c r="L263" i="4"/>
  <c r="M263" i="4"/>
  <c r="N263" i="4"/>
  <c r="O263" i="4"/>
  <c r="L264" i="4"/>
  <c r="M264" i="4"/>
  <c r="N264" i="4"/>
  <c r="O264" i="4"/>
  <c r="L265" i="4"/>
  <c r="M265" i="4"/>
  <c r="N265" i="4"/>
  <c r="O265" i="4"/>
  <c r="L266" i="4"/>
  <c r="M266" i="4"/>
  <c r="N266" i="4"/>
  <c r="O266" i="4"/>
  <c r="L267" i="4"/>
  <c r="M267" i="4"/>
  <c r="N267" i="4"/>
  <c r="O267" i="4"/>
  <c r="L268" i="4"/>
  <c r="M268" i="4"/>
  <c r="N268" i="4"/>
  <c r="O268" i="4"/>
  <c r="L269" i="4"/>
  <c r="M269" i="4"/>
  <c r="N269" i="4"/>
  <c r="O269" i="4"/>
  <c r="L270" i="4"/>
  <c r="M270" i="4"/>
  <c r="N270" i="4"/>
  <c r="O270" i="4"/>
  <c r="L271" i="4"/>
  <c r="M271" i="4"/>
  <c r="N271" i="4"/>
  <c r="O271" i="4"/>
  <c r="L272" i="4"/>
  <c r="M272" i="4"/>
  <c r="N272" i="4"/>
  <c r="O272" i="4"/>
  <c r="L273" i="4"/>
  <c r="M273" i="4"/>
  <c r="N273" i="4"/>
  <c r="O273" i="4"/>
  <c r="L274" i="4"/>
  <c r="M274" i="4"/>
  <c r="N274" i="4"/>
  <c r="O274" i="4"/>
  <c r="L275" i="4"/>
  <c r="M275" i="4"/>
  <c r="N275" i="4"/>
  <c r="O275" i="4"/>
  <c r="L276" i="4"/>
  <c r="M276" i="4"/>
  <c r="N276" i="4"/>
  <c r="O276" i="4"/>
  <c r="L277" i="4"/>
  <c r="M277" i="4"/>
  <c r="N277" i="4"/>
  <c r="O277" i="4"/>
  <c r="L278" i="4"/>
  <c r="M278" i="4"/>
  <c r="N278" i="4"/>
  <c r="O278" i="4"/>
  <c r="L279" i="4"/>
  <c r="M279" i="4"/>
  <c r="N279" i="4"/>
  <c r="O279" i="4"/>
  <c r="L280" i="4"/>
  <c r="M280" i="4"/>
  <c r="N280" i="4"/>
  <c r="O280" i="4"/>
  <c r="L281" i="4"/>
  <c r="M281" i="4"/>
  <c r="N281" i="4"/>
  <c r="O281" i="4"/>
  <c r="L282" i="4"/>
  <c r="M282" i="4"/>
  <c r="N282" i="4"/>
  <c r="O282" i="4"/>
  <c r="L283" i="4"/>
  <c r="M283" i="4"/>
  <c r="N283" i="4"/>
  <c r="O283" i="4"/>
  <c r="L284" i="4"/>
  <c r="M284" i="4"/>
  <c r="N284" i="4"/>
  <c r="O284" i="4"/>
  <c r="L285" i="4"/>
  <c r="M285" i="4"/>
  <c r="N285" i="4"/>
  <c r="O285" i="4"/>
  <c r="L286" i="4"/>
  <c r="M286" i="4"/>
  <c r="N286" i="4"/>
  <c r="O286" i="4"/>
  <c r="L287" i="4"/>
  <c r="M287" i="4"/>
  <c r="N287" i="4"/>
  <c r="O287" i="4"/>
  <c r="L288" i="4"/>
  <c r="M288" i="4"/>
  <c r="N288" i="4"/>
  <c r="O288" i="4"/>
  <c r="L289" i="4"/>
  <c r="M289" i="4"/>
  <c r="N289" i="4"/>
  <c r="O289" i="4"/>
  <c r="L290" i="4"/>
  <c r="M290" i="4"/>
  <c r="N290" i="4"/>
  <c r="O290" i="4"/>
  <c r="L291" i="4"/>
  <c r="M291" i="4"/>
  <c r="N291" i="4"/>
  <c r="O291" i="4"/>
  <c r="L292" i="4"/>
  <c r="M292" i="4"/>
  <c r="N292" i="4"/>
  <c r="O292" i="4"/>
  <c r="L293" i="4"/>
  <c r="M293" i="4"/>
  <c r="N293" i="4"/>
  <c r="O293" i="4"/>
  <c r="L294" i="4"/>
  <c r="M294" i="4"/>
  <c r="N294" i="4"/>
  <c r="O294" i="4"/>
  <c r="L295" i="4"/>
  <c r="M295" i="4"/>
  <c r="N295" i="4"/>
  <c r="O295" i="4"/>
  <c r="L296" i="4"/>
  <c r="M296" i="4"/>
  <c r="N296" i="4"/>
  <c r="O296" i="4"/>
  <c r="L297" i="4"/>
  <c r="M297" i="4"/>
  <c r="N297" i="4"/>
  <c r="O297" i="4"/>
  <c r="L298" i="4"/>
  <c r="M298" i="4"/>
  <c r="N298" i="4"/>
  <c r="O298" i="4"/>
  <c r="L299" i="4"/>
  <c r="M299" i="4"/>
  <c r="N299" i="4"/>
  <c r="O299" i="4"/>
  <c r="L300" i="4"/>
  <c r="M300" i="4"/>
  <c r="N300" i="4"/>
  <c r="O300" i="4"/>
  <c r="L301" i="4"/>
  <c r="M301" i="4"/>
  <c r="N301" i="4"/>
  <c r="O301" i="4"/>
  <c r="L302" i="4"/>
  <c r="M302" i="4"/>
  <c r="N302" i="4"/>
  <c r="O302" i="4"/>
  <c r="L303" i="4"/>
  <c r="M303" i="4"/>
  <c r="N303" i="4"/>
  <c r="O303" i="4"/>
  <c r="L304" i="4"/>
  <c r="M304" i="4"/>
  <c r="N304" i="4"/>
  <c r="O304" i="4"/>
  <c r="L305" i="4"/>
  <c r="M305" i="4"/>
  <c r="N305" i="4"/>
  <c r="O305" i="4"/>
  <c r="L306" i="4"/>
  <c r="M306" i="4"/>
  <c r="N306" i="4"/>
  <c r="O306" i="4"/>
  <c r="L307" i="4"/>
  <c r="M307" i="4"/>
  <c r="N307" i="4"/>
  <c r="O307" i="4"/>
  <c r="L308" i="4"/>
  <c r="M308" i="4"/>
  <c r="N308" i="4"/>
  <c r="O308" i="4"/>
  <c r="L309" i="4"/>
  <c r="M309" i="4"/>
  <c r="N309" i="4"/>
  <c r="O309" i="4"/>
  <c r="L310" i="4"/>
  <c r="M310" i="4"/>
  <c r="N310" i="4"/>
  <c r="O310" i="4"/>
  <c r="L311" i="4"/>
  <c r="M311" i="4"/>
  <c r="N311" i="4"/>
  <c r="O311" i="4"/>
  <c r="L312" i="4"/>
  <c r="M312" i="4"/>
  <c r="N312" i="4"/>
  <c r="O312" i="4"/>
  <c r="L313" i="4"/>
  <c r="M313" i="4"/>
  <c r="N313" i="4"/>
  <c r="O313" i="4"/>
  <c r="L314" i="4"/>
  <c r="M314" i="4"/>
  <c r="N314" i="4"/>
  <c r="O314" i="4"/>
  <c r="L315" i="4"/>
  <c r="M315" i="4"/>
  <c r="N315" i="4"/>
  <c r="O315" i="4"/>
  <c r="L316" i="4"/>
  <c r="M316" i="4"/>
  <c r="N316" i="4"/>
  <c r="O316" i="4"/>
  <c r="L317" i="4"/>
  <c r="M317" i="4"/>
  <c r="N317" i="4"/>
  <c r="O317" i="4"/>
  <c r="L318" i="4"/>
  <c r="M318" i="4"/>
  <c r="N318" i="4"/>
  <c r="O318" i="4"/>
  <c r="L319" i="4"/>
  <c r="M319" i="4"/>
  <c r="N319" i="4"/>
  <c r="O319" i="4"/>
  <c r="L320" i="4"/>
  <c r="M320" i="4"/>
  <c r="N320" i="4"/>
  <c r="O320" i="4"/>
  <c r="L321" i="4"/>
  <c r="M321" i="4"/>
  <c r="N321" i="4"/>
  <c r="O321" i="4"/>
  <c r="L322" i="4"/>
  <c r="M322" i="4"/>
  <c r="N322" i="4"/>
  <c r="O322" i="4"/>
  <c r="L323" i="4"/>
  <c r="M323" i="4"/>
  <c r="N323" i="4"/>
  <c r="O323" i="4"/>
  <c r="L324" i="4"/>
  <c r="M324" i="4"/>
  <c r="N324" i="4"/>
  <c r="O324" i="4"/>
  <c r="L325" i="4"/>
  <c r="M325" i="4"/>
  <c r="N325" i="4"/>
  <c r="O325" i="4"/>
  <c r="L326" i="4"/>
  <c r="M326" i="4"/>
  <c r="N326" i="4"/>
  <c r="O326" i="4"/>
  <c r="L327" i="4"/>
  <c r="M327" i="4"/>
  <c r="N327" i="4"/>
  <c r="O327" i="4"/>
  <c r="L328" i="4"/>
  <c r="M328" i="4"/>
  <c r="N328" i="4"/>
  <c r="O328" i="4"/>
  <c r="L329" i="4"/>
  <c r="M329" i="4"/>
  <c r="N329" i="4"/>
  <c r="O329" i="4"/>
  <c r="L330" i="4"/>
  <c r="M330" i="4"/>
  <c r="N330" i="4"/>
  <c r="O330" i="4"/>
  <c r="L331" i="4"/>
  <c r="M331" i="4"/>
  <c r="N331" i="4"/>
  <c r="O331" i="4"/>
  <c r="L332" i="4"/>
  <c r="M332" i="4"/>
  <c r="N332" i="4"/>
  <c r="O332" i="4"/>
  <c r="L333" i="4"/>
  <c r="M333" i="4"/>
  <c r="N333" i="4"/>
  <c r="O333" i="4"/>
  <c r="L334" i="4"/>
  <c r="M334" i="4"/>
  <c r="N334" i="4"/>
  <c r="O334" i="4"/>
  <c r="L335" i="4"/>
  <c r="M335" i="4"/>
  <c r="N335" i="4"/>
  <c r="O335" i="4"/>
  <c r="L336" i="4"/>
  <c r="M336" i="4"/>
  <c r="N336" i="4"/>
  <c r="O336" i="4"/>
  <c r="L337" i="4"/>
  <c r="M337" i="4"/>
  <c r="N337" i="4"/>
  <c r="O337" i="4"/>
  <c r="L338" i="4"/>
  <c r="M338" i="4"/>
  <c r="N338" i="4"/>
  <c r="O338" i="4"/>
  <c r="L339" i="4"/>
  <c r="M339" i="4"/>
  <c r="N339" i="4"/>
  <c r="O339" i="4"/>
  <c r="L340" i="4"/>
  <c r="M340" i="4"/>
  <c r="N340" i="4"/>
  <c r="O340" i="4"/>
  <c r="L341" i="4"/>
  <c r="M341" i="4"/>
  <c r="N341" i="4"/>
  <c r="O341" i="4"/>
  <c r="L342" i="4"/>
  <c r="M342" i="4"/>
  <c r="N342" i="4"/>
  <c r="O342" i="4"/>
  <c r="L343" i="4"/>
  <c r="M343" i="4"/>
  <c r="N343" i="4"/>
  <c r="O343" i="4"/>
  <c r="L344" i="4"/>
  <c r="M344" i="4"/>
  <c r="N344" i="4"/>
  <c r="O344" i="4"/>
  <c r="L345" i="4"/>
  <c r="M345" i="4"/>
  <c r="N345" i="4"/>
  <c r="O345" i="4"/>
  <c r="L346" i="4"/>
  <c r="M346" i="4"/>
  <c r="N346" i="4"/>
  <c r="O346" i="4"/>
  <c r="L347" i="4"/>
  <c r="M347" i="4"/>
  <c r="N347" i="4"/>
  <c r="O347" i="4"/>
  <c r="L348" i="4"/>
  <c r="M348" i="4"/>
  <c r="N348" i="4"/>
  <c r="O348" i="4"/>
  <c r="L349" i="4"/>
  <c r="M349" i="4"/>
  <c r="N349" i="4"/>
  <c r="O349" i="4"/>
  <c r="L350" i="4"/>
  <c r="M350" i="4"/>
  <c r="N350" i="4"/>
  <c r="O350" i="4"/>
  <c r="L351" i="4"/>
  <c r="M351" i="4"/>
  <c r="N351" i="4"/>
  <c r="O351" i="4"/>
  <c r="L352" i="4"/>
  <c r="M352" i="4"/>
  <c r="N352" i="4"/>
  <c r="O352" i="4"/>
  <c r="L353" i="4"/>
  <c r="M353" i="4"/>
  <c r="N353" i="4"/>
  <c r="O353" i="4"/>
  <c r="L354" i="4"/>
  <c r="M354" i="4"/>
  <c r="N354" i="4"/>
  <c r="O354" i="4"/>
  <c r="L355" i="4"/>
  <c r="M355" i="4"/>
  <c r="N355" i="4"/>
  <c r="O355" i="4"/>
  <c r="L356" i="4"/>
  <c r="M356" i="4"/>
  <c r="N356" i="4"/>
  <c r="O356" i="4"/>
  <c r="L357" i="4"/>
  <c r="M357" i="4"/>
  <c r="N357" i="4"/>
  <c r="O357" i="4"/>
  <c r="L358" i="4"/>
  <c r="M358" i="4"/>
  <c r="N358" i="4"/>
  <c r="O358" i="4"/>
  <c r="L359" i="4"/>
  <c r="M359" i="4"/>
  <c r="N359" i="4"/>
  <c r="O359" i="4"/>
  <c r="L360" i="4"/>
  <c r="M360" i="4"/>
  <c r="N360" i="4"/>
  <c r="O360" i="4"/>
  <c r="L361" i="4"/>
  <c r="M361" i="4"/>
  <c r="N361" i="4"/>
  <c r="O361" i="4"/>
  <c r="L362" i="4"/>
  <c r="M362" i="4"/>
  <c r="N362" i="4"/>
  <c r="O362" i="4"/>
  <c r="L363" i="4"/>
  <c r="M363" i="4"/>
  <c r="N363" i="4"/>
  <c r="O363" i="4"/>
  <c r="L364" i="4"/>
  <c r="M364" i="4"/>
  <c r="N364" i="4"/>
  <c r="O364" i="4"/>
  <c r="L365" i="4"/>
  <c r="M365" i="4"/>
  <c r="N365" i="4"/>
  <c r="O365" i="4"/>
  <c r="L366" i="4"/>
  <c r="M366" i="4"/>
  <c r="N366" i="4"/>
  <c r="O366" i="4"/>
  <c r="L367" i="4"/>
  <c r="M367" i="4"/>
  <c r="N367" i="4"/>
  <c r="O367" i="4"/>
  <c r="L368" i="4"/>
  <c r="M368" i="4"/>
  <c r="N368" i="4"/>
  <c r="O368" i="4"/>
  <c r="L369" i="4"/>
  <c r="M369" i="4"/>
  <c r="N369" i="4"/>
  <c r="O369" i="4"/>
  <c r="L370" i="4"/>
  <c r="M370" i="4"/>
  <c r="N370" i="4"/>
  <c r="O370" i="4"/>
  <c r="L371" i="4"/>
  <c r="M371" i="4"/>
  <c r="N371" i="4"/>
  <c r="O371" i="4"/>
  <c r="L372" i="4"/>
  <c r="M372" i="4"/>
  <c r="N372" i="4"/>
  <c r="O372" i="4"/>
  <c r="L373" i="4"/>
  <c r="M373" i="4"/>
  <c r="N373" i="4"/>
  <c r="O373" i="4"/>
  <c r="L374" i="4"/>
  <c r="M374" i="4"/>
  <c r="N374" i="4"/>
  <c r="O374" i="4"/>
  <c r="L375" i="4"/>
  <c r="M375" i="4"/>
  <c r="N375" i="4"/>
  <c r="O375" i="4"/>
  <c r="L376" i="4"/>
  <c r="M376" i="4"/>
  <c r="N376" i="4"/>
  <c r="O376" i="4"/>
  <c r="L377" i="4"/>
  <c r="M377" i="4"/>
  <c r="N377" i="4"/>
  <c r="O377" i="4"/>
  <c r="L378" i="4"/>
  <c r="M378" i="4"/>
  <c r="N378" i="4"/>
  <c r="O378" i="4"/>
  <c r="L379" i="4"/>
  <c r="M379" i="4"/>
  <c r="N379" i="4"/>
  <c r="O379" i="4"/>
  <c r="L380" i="4"/>
  <c r="M380" i="4"/>
  <c r="N380" i="4"/>
  <c r="O380" i="4"/>
  <c r="L381" i="4"/>
  <c r="M381" i="4"/>
  <c r="N381" i="4"/>
  <c r="O381" i="4"/>
  <c r="L382" i="4"/>
  <c r="M382" i="4"/>
  <c r="N382" i="4"/>
  <c r="O382" i="4"/>
  <c r="L383" i="4"/>
  <c r="M383" i="4"/>
  <c r="N383" i="4"/>
  <c r="O383" i="4"/>
  <c r="L384" i="4"/>
  <c r="M384" i="4"/>
  <c r="N384" i="4"/>
  <c r="O384" i="4"/>
  <c r="L385" i="4"/>
  <c r="M385" i="4"/>
  <c r="N385" i="4"/>
  <c r="O385" i="4"/>
  <c r="L386" i="4"/>
  <c r="M386" i="4"/>
  <c r="N386" i="4"/>
  <c r="O386" i="4"/>
  <c r="L387" i="4"/>
  <c r="M387" i="4"/>
  <c r="N387" i="4"/>
  <c r="O387" i="4"/>
  <c r="L388" i="4"/>
  <c r="M388" i="4"/>
  <c r="N388" i="4"/>
  <c r="O388" i="4"/>
  <c r="L389" i="4"/>
  <c r="M389" i="4"/>
  <c r="N389" i="4"/>
  <c r="O389" i="4"/>
  <c r="L390" i="4"/>
  <c r="M390" i="4"/>
  <c r="N390" i="4"/>
  <c r="O390" i="4"/>
  <c r="L391" i="4"/>
  <c r="M391" i="4"/>
  <c r="N391" i="4"/>
  <c r="O391" i="4"/>
  <c r="L392" i="4"/>
  <c r="M392" i="4"/>
  <c r="N392" i="4"/>
  <c r="O392" i="4"/>
  <c r="L393" i="4"/>
  <c r="M393" i="4"/>
  <c r="N393" i="4"/>
  <c r="O393" i="4"/>
  <c r="L394" i="4"/>
  <c r="M394" i="4"/>
  <c r="N394" i="4"/>
  <c r="O394" i="4"/>
  <c r="L395" i="4"/>
  <c r="M395" i="4"/>
  <c r="N395" i="4"/>
  <c r="O395" i="4"/>
  <c r="L396" i="4"/>
  <c r="M396" i="4"/>
  <c r="N396" i="4"/>
  <c r="O396" i="4"/>
  <c r="L397" i="4"/>
  <c r="M397" i="4"/>
  <c r="N397" i="4"/>
  <c r="O397" i="4"/>
  <c r="L398" i="4"/>
  <c r="M398" i="4"/>
  <c r="N398" i="4"/>
  <c r="O398" i="4"/>
  <c r="L399" i="4"/>
  <c r="M399" i="4"/>
  <c r="N399" i="4"/>
  <c r="O399" i="4"/>
  <c r="L400" i="4"/>
  <c r="M400" i="4"/>
  <c r="N400" i="4"/>
  <c r="O400" i="4"/>
  <c r="L401" i="4"/>
  <c r="M401" i="4"/>
  <c r="N401" i="4"/>
  <c r="O401" i="4"/>
  <c r="L402" i="4"/>
  <c r="M402" i="4"/>
  <c r="N402" i="4"/>
  <c r="O402" i="4"/>
  <c r="L403" i="4"/>
  <c r="M403" i="4"/>
  <c r="N403" i="4"/>
  <c r="O403" i="4"/>
  <c r="L404" i="4"/>
  <c r="M404" i="4"/>
  <c r="N404" i="4"/>
  <c r="O404" i="4"/>
  <c r="L405" i="4"/>
  <c r="M405" i="4"/>
  <c r="N405" i="4"/>
  <c r="O405" i="4"/>
  <c r="L406" i="4"/>
  <c r="M406" i="4"/>
  <c r="N406" i="4"/>
  <c r="O406" i="4"/>
  <c r="N6" i="4"/>
  <c r="M6" i="4"/>
  <c r="L6" i="4"/>
  <c r="I6" i="4"/>
  <c r="E7" i="4"/>
  <c r="F7" i="4"/>
  <c r="G7" i="4"/>
  <c r="H7" i="4"/>
  <c r="I7" i="4"/>
  <c r="E8" i="4"/>
  <c r="F8" i="4"/>
  <c r="G8" i="4"/>
  <c r="H8" i="4"/>
  <c r="I8" i="4"/>
  <c r="E9" i="4"/>
  <c r="F9" i="4"/>
  <c r="G9" i="4"/>
  <c r="H9" i="4"/>
  <c r="I9" i="4"/>
  <c r="E10" i="4"/>
  <c r="F10" i="4"/>
  <c r="G10" i="4"/>
  <c r="H10" i="4"/>
  <c r="I10" i="4"/>
  <c r="E11" i="4"/>
  <c r="F11" i="4"/>
  <c r="G11" i="4"/>
  <c r="H11" i="4"/>
  <c r="I11" i="4"/>
  <c r="E12" i="4"/>
  <c r="F12" i="4"/>
  <c r="G12" i="4"/>
  <c r="H12" i="4"/>
  <c r="I12" i="4"/>
  <c r="E13" i="4"/>
  <c r="F13" i="4"/>
  <c r="G13" i="4"/>
  <c r="H13" i="4"/>
  <c r="I13" i="4"/>
  <c r="E14" i="4"/>
  <c r="F14" i="4"/>
  <c r="G14" i="4"/>
  <c r="H14" i="4"/>
  <c r="I14" i="4"/>
  <c r="E15" i="4"/>
  <c r="F15" i="4"/>
  <c r="G15" i="4"/>
  <c r="H15" i="4"/>
  <c r="I15" i="4"/>
  <c r="E16" i="4"/>
  <c r="F16" i="4"/>
  <c r="G16" i="4"/>
  <c r="H16" i="4"/>
  <c r="I16" i="4"/>
  <c r="E17" i="4"/>
  <c r="F17" i="4"/>
  <c r="G17" i="4"/>
  <c r="H17" i="4"/>
  <c r="I17" i="4"/>
  <c r="E18" i="4"/>
  <c r="F18" i="4"/>
  <c r="G18" i="4"/>
  <c r="H18" i="4"/>
  <c r="I18" i="4"/>
  <c r="E19" i="4"/>
  <c r="F19" i="4"/>
  <c r="G19" i="4"/>
  <c r="H19" i="4"/>
  <c r="I19" i="4"/>
  <c r="E20" i="4"/>
  <c r="F20" i="4"/>
  <c r="G20" i="4"/>
  <c r="H20" i="4"/>
  <c r="I20" i="4"/>
  <c r="E21" i="4"/>
  <c r="F21" i="4"/>
  <c r="G21" i="4"/>
  <c r="H21" i="4"/>
  <c r="I21" i="4"/>
  <c r="E22" i="4"/>
  <c r="F22" i="4"/>
  <c r="G22" i="4"/>
  <c r="H22" i="4"/>
  <c r="I22" i="4"/>
  <c r="E23" i="4"/>
  <c r="F23" i="4"/>
  <c r="G23" i="4"/>
  <c r="H23" i="4"/>
  <c r="I23" i="4"/>
  <c r="E24" i="4"/>
  <c r="F24" i="4"/>
  <c r="G24" i="4"/>
  <c r="H24" i="4"/>
  <c r="I24" i="4"/>
  <c r="E25" i="4"/>
  <c r="F25" i="4"/>
  <c r="G25" i="4"/>
  <c r="H25" i="4"/>
  <c r="I25" i="4"/>
  <c r="E26" i="4"/>
  <c r="F26" i="4"/>
  <c r="G26" i="4"/>
  <c r="H26" i="4"/>
  <c r="I26" i="4"/>
  <c r="E27" i="4"/>
  <c r="F27" i="4"/>
  <c r="G27" i="4"/>
  <c r="H27" i="4"/>
  <c r="I27" i="4"/>
  <c r="E28" i="4"/>
  <c r="F28" i="4"/>
  <c r="G28" i="4"/>
  <c r="H28" i="4"/>
  <c r="I28" i="4"/>
  <c r="E29" i="4"/>
  <c r="F29" i="4"/>
  <c r="G29" i="4"/>
  <c r="H29" i="4"/>
  <c r="I29" i="4"/>
  <c r="E30" i="4"/>
  <c r="F30" i="4"/>
  <c r="G30" i="4"/>
  <c r="H30" i="4"/>
  <c r="I30" i="4"/>
  <c r="E31" i="4"/>
  <c r="F31" i="4"/>
  <c r="G31" i="4"/>
  <c r="H31" i="4"/>
  <c r="I31" i="4"/>
  <c r="E32" i="4"/>
  <c r="F32" i="4"/>
  <c r="G32" i="4"/>
  <c r="H32" i="4"/>
  <c r="I32" i="4"/>
  <c r="E33" i="4"/>
  <c r="F33" i="4"/>
  <c r="G33" i="4"/>
  <c r="H33" i="4"/>
  <c r="I33" i="4"/>
  <c r="E34" i="4"/>
  <c r="F34" i="4"/>
  <c r="G34" i="4"/>
  <c r="H34" i="4"/>
  <c r="I34" i="4"/>
  <c r="E35" i="4"/>
  <c r="F35" i="4"/>
  <c r="G35" i="4"/>
  <c r="H35" i="4"/>
  <c r="I35" i="4"/>
  <c r="E36" i="4"/>
  <c r="F36" i="4"/>
  <c r="G36" i="4"/>
  <c r="H36" i="4"/>
  <c r="I36" i="4"/>
  <c r="E37" i="4"/>
  <c r="F37" i="4"/>
  <c r="G37" i="4"/>
  <c r="H37" i="4"/>
  <c r="I37" i="4"/>
  <c r="E38" i="4"/>
  <c r="F38" i="4"/>
  <c r="G38" i="4"/>
  <c r="H38" i="4"/>
  <c r="I38" i="4"/>
  <c r="E39" i="4"/>
  <c r="F39" i="4"/>
  <c r="G39" i="4"/>
  <c r="H39" i="4"/>
  <c r="I39" i="4"/>
  <c r="E40" i="4"/>
  <c r="F40" i="4"/>
  <c r="G40" i="4"/>
  <c r="H40" i="4"/>
  <c r="I40" i="4"/>
  <c r="E41" i="4"/>
  <c r="F41" i="4"/>
  <c r="G41" i="4"/>
  <c r="H41" i="4"/>
  <c r="I41" i="4"/>
  <c r="E42" i="4"/>
  <c r="F42" i="4"/>
  <c r="G42" i="4"/>
  <c r="H42" i="4"/>
  <c r="I42" i="4"/>
  <c r="E43" i="4"/>
  <c r="F43" i="4"/>
  <c r="G43" i="4"/>
  <c r="H43" i="4"/>
  <c r="I43" i="4"/>
  <c r="E44" i="4"/>
  <c r="F44" i="4"/>
  <c r="G44" i="4"/>
  <c r="H44" i="4"/>
  <c r="I44" i="4"/>
  <c r="E45" i="4"/>
  <c r="F45" i="4"/>
  <c r="G45" i="4"/>
  <c r="H45" i="4"/>
  <c r="I45" i="4"/>
  <c r="E46" i="4"/>
  <c r="F46" i="4"/>
  <c r="G46" i="4"/>
  <c r="H46" i="4"/>
  <c r="I46" i="4"/>
  <c r="E47" i="4"/>
  <c r="F47" i="4"/>
  <c r="G47" i="4"/>
  <c r="H47" i="4"/>
  <c r="I47" i="4"/>
  <c r="E48" i="4"/>
  <c r="F48" i="4"/>
  <c r="G48" i="4"/>
  <c r="H48" i="4"/>
  <c r="I48" i="4"/>
  <c r="E49" i="4"/>
  <c r="F49" i="4"/>
  <c r="G49" i="4"/>
  <c r="H49" i="4"/>
  <c r="I49" i="4"/>
  <c r="E50" i="4"/>
  <c r="F50" i="4"/>
  <c r="G50" i="4"/>
  <c r="H50" i="4"/>
  <c r="I50" i="4"/>
  <c r="E51" i="4"/>
  <c r="F51" i="4"/>
  <c r="G51" i="4"/>
  <c r="H51" i="4"/>
  <c r="I51" i="4"/>
  <c r="E52" i="4"/>
  <c r="F52" i="4"/>
  <c r="G52" i="4"/>
  <c r="H52" i="4"/>
  <c r="I52" i="4"/>
  <c r="E53" i="4"/>
  <c r="F53" i="4"/>
  <c r="G53" i="4"/>
  <c r="H53" i="4"/>
  <c r="I53" i="4"/>
  <c r="E54" i="4"/>
  <c r="F54" i="4"/>
  <c r="G54" i="4"/>
  <c r="H54" i="4"/>
  <c r="I54" i="4"/>
  <c r="E55" i="4"/>
  <c r="F55" i="4"/>
  <c r="G55" i="4"/>
  <c r="H55" i="4"/>
  <c r="I55" i="4"/>
  <c r="E56" i="4"/>
  <c r="F56" i="4"/>
  <c r="G56" i="4"/>
  <c r="H56" i="4"/>
  <c r="I56" i="4"/>
  <c r="E57" i="4"/>
  <c r="F57" i="4"/>
  <c r="G57" i="4"/>
  <c r="H57" i="4"/>
  <c r="I57" i="4"/>
  <c r="E58" i="4"/>
  <c r="F58" i="4"/>
  <c r="G58" i="4"/>
  <c r="H58" i="4"/>
  <c r="I58" i="4"/>
  <c r="E59" i="4"/>
  <c r="F59" i="4"/>
  <c r="G59" i="4"/>
  <c r="H59" i="4"/>
  <c r="I59" i="4"/>
  <c r="E60" i="4"/>
  <c r="F60" i="4"/>
  <c r="G60" i="4"/>
  <c r="H60" i="4"/>
  <c r="I60" i="4"/>
  <c r="E61" i="4"/>
  <c r="F61" i="4"/>
  <c r="G61" i="4"/>
  <c r="H61" i="4"/>
  <c r="I61" i="4"/>
  <c r="E62" i="4"/>
  <c r="F62" i="4"/>
  <c r="G62" i="4"/>
  <c r="H62" i="4"/>
  <c r="I62" i="4"/>
  <c r="E63" i="4"/>
  <c r="F63" i="4"/>
  <c r="G63" i="4"/>
  <c r="H63" i="4"/>
  <c r="I63" i="4"/>
  <c r="E64" i="4"/>
  <c r="F64" i="4"/>
  <c r="G64" i="4"/>
  <c r="H64" i="4"/>
  <c r="I64" i="4"/>
  <c r="E65" i="4"/>
  <c r="F65" i="4"/>
  <c r="G65" i="4"/>
  <c r="H65" i="4"/>
  <c r="I65" i="4"/>
  <c r="E66" i="4"/>
  <c r="F66" i="4"/>
  <c r="G66" i="4"/>
  <c r="H66" i="4"/>
  <c r="I66" i="4"/>
  <c r="E67" i="4"/>
  <c r="F67" i="4"/>
  <c r="G67" i="4"/>
  <c r="H67" i="4"/>
  <c r="I67" i="4"/>
  <c r="E68" i="4"/>
  <c r="F68" i="4"/>
  <c r="G68" i="4"/>
  <c r="H68" i="4"/>
  <c r="I68" i="4"/>
  <c r="E69" i="4"/>
  <c r="F69" i="4"/>
  <c r="G69" i="4"/>
  <c r="H69" i="4"/>
  <c r="I69" i="4"/>
  <c r="E70" i="4"/>
  <c r="F70" i="4"/>
  <c r="G70" i="4"/>
  <c r="H70" i="4"/>
  <c r="I70" i="4"/>
  <c r="E71" i="4"/>
  <c r="F71" i="4"/>
  <c r="G71" i="4"/>
  <c r="H71" i="4"/>
  <c r="I71" i="4"/>
  <c r="E72" i="4"/>
  <c r="F72" i="4"/>
  <c r="G72" i="4"/>
  <c r="H72" i="4"/>
  <c r="I72" i="4"/>
  <c r="E73" i="4"/>
  <c r="F73" i="4"/>
  <c r="G73" i="4"/>
  <c r="H73" i="4"/>
  <c r="I73" i="4"/>
  <c r="E74" i="4"/>
  <c r="F74" i="4"/>
  <c r="G74" i="4"/>
  <c r="H74" i="4"/>
  <c r="I74" i="4"/>
  <c r="E75" i="4"/>
  <c r="F75" i="4"/>
  <c r="G75" i="4"/>
  <c r="H75" i="4"/>
  <c r="I75" i="4"/>
  <c r="E76" i="4"/>
  <c r="F76" i="4"/>
  <c r="G76" i="4"/>
  <c r="H76" i="4"/>
  <c r="I76" i="4"/>
  <c r="E77" i="4"/>
  <c r="F77" i="4"/>
  <c r="G77" i="4"/>
  <c r="H77" i="4"/>
  <c r="I77" i="4"/>
  <c r="E78" i="4"/>
  <c r="F78" i="4"/>
  <c r="G78" i="4"/>
  <c r="H78" i="4"/>
  <c r="I78" i="4"/>
  <c r="E79" i="4"/>
  <c r="F79" i="4"/>
  <c r="G79" i="4"/>
  <c r="H79" i="4"/>
  <c r="I79" i="4"/>
  <c r="E80" i="4"/>
  <c r="F80" i="4"/>
  <c r="G80" i="4"/>
  <c r="H80" i="4"/>
  <c r="I80" i="4"/>
  <c r="E81" i="4"/>
  <c r="F81" i="4"/>
  <c r="G81" i="4"/>
  <c r="H81" i="4"/>
  <c r="I81" i="4"/>
  <c r="E82" i="4"/>
  <c r="F82" i="4"/>
  <c r="G82" i="4"/>
  <c r="H82" i="4"/>
  <c r="I82" i="4"/>
  <c r="E83" i="4"/>
  <c r="F83" i="4"/>
  <c r="G83" i="4"/>
  <c r="H83" i="4"/>
  <c r="I83" i="4"/>
  <c r="E84" i="4"/>
  <c r="F84" i="4"/>
  <c r="G84" i="4"/>
  <c r="H84" i="4"/>
  <c r="I84" i="4"/>
  <c r="E85" i="4"/>
  <c r="F85" i="4"/>
  <c r="G85" i="4"/>
  <c r="H85" i="4"/>
  <c r="I85" i="4"/>
  <c r="E86" i="4"/>
  <c r="F86" i="4"/>
  <c r="G86" i="4"/>
  <c r="H86" i="4"/>
  <c r="I86" i="4"/>
  <c r="E87" i="4"/>
  <c r="F87" i="4"/>
  <c r="G87" i="4"/>
  <c r="H87" i="4"/>
  <c r="I87" i="4"/>
  <c r="E88" i="4"/>
  <c r="F88" i="4"/>
  <c r="G88" i="4"/>
  <c r="H88" i="4"/>
  <c r="I88" i="4"/>
  <c r="E89" i="4"/>
  <c r="F89" i="4"/>
  <c r="G89" i="4"/>
  <c r="H89" i="4"/>
  <c r="I89" i="4"/>
  <c r="E90" i="4"/>
  <c r="F90" i="4"/>
  <c r="G90" i="4"/>
  <c r="H90" i="4"/>
  <c r="I90" i="4"/>
  <c r="E91" i="4"/>
  <c r="F91" i="4"/>
  <c r="G91" i="4"/>
  <c r="H91" i="4"/>
  <c r="I91" i="4"/>
  <c r="E92" i="4"/>
  <c r="F92" i="4"/>
  <c r="G92" i="4"/>
  <c r="H92" i="4"/>
  <c r="I92" i="4"/>
  <c r="E93" i="4"/>
  <c r="F93" i="4"/>
  <c r="G93" i="4"/>
  <c r="H93" i="4"/>
  <c r="I93" i="4"/>
  <c r="E94" i="4"/>
  <c r="F94" i="4"/>
  <c r="G94" i="4"/>
  <c r="H94" i="4"/>
  <c r="I94" i="4"/>
  <c r="E95" i="4"/>
  <c r="F95" i="4"/>
  <c r="G95" i="4"/>
  <c r="H95" i="4"/>
  <c r="I95" i="4"/>
  <c r="E96" i="4"/>
  <c r="F96" i="4"/>
  <c r="G96" i="4"/>
  <c r="H96" i="4"/>
  <c r="I96" i="4"/>
  <c r="E97" i="4"/>
  <c r="F97" i="4"/>
  <c r="G97" i="4"/>
  <c r="H97" i="4"/>
  <c r="I97" i="4"/>
  <c r="E98" i="4"/>
  <c r="F98" i="4"/>
  <c r="G98" i="4"/>
  <c r="H98" i="4"/>
  <c r="I98" i="4"/>
  <c r="E99" i="4"/>
  <c r="F99" i="4"/>
  <c r="G99" i="4"/>
  <c r="H99" i="4"/>
  <c r="I99" i="4"/>
  <c r="E100" i="4"/>
  <c r="F100" i="4"/>
  <c r="G100" i="4"/>
  <c r="H100" i="4"/>
  <c r="I100" i="4"/>
  <c r="E101" i="4"/>
  <c r="F101" i="4"/>
  <c r="G101" i="4"/>
  <c r="H101" i="4"/>
  <c r="I101" i="4"/>
  <c r="E102" i="4"/>
  <c r="F102" i="4"/>
  <c r="G102" i="4"/>
  <c r="H102" i="4"/>
  <c r="I102" i="4"/>
  <c r="E103" i="4"/>
  <c r="F103" i="4"/>
  <c r="G103" i="4"/>
  <c r="H103" i="4"/>
  <c r="I103" i="4"/>
  <c r="E104" i="4"/>
  <c r="F104" i="4"/>
  <c r="G104" i="4"/>
  <c r="H104" i="4"/>
  <c r="I104" i="4"/>
  <c r="E105" i="4"/>
  <c r="F105" i="4"/>
  <c r="G105" i="4"/>
  <c r="H105" i="4"/>
  <c r="I105" i="4"/>
  <c r="E106" i="4"/>
  <c r="F106" i="4"/>
  <c r="G106" i="4"/>
  <c r="H106" i="4"/>
  <c r="I106" i="4"/>
  <c r="E107" i="4"/>
  <c r="F107" i="4"/>
  <c r="G107" i="4"/>
  <c r="H107" i="4"/>
  <c r="I107" i="4"/>
  <c r="E108" i="4"/>
  <c r="F108" i="4"/>
  <c r="G108" i="4"/>
  <c r="H108" i="4"/>
  <c r="I108" i="4"/>
  <c r="E109" i="4"/>
  <c r="F109" i="4"/>
  <c r="G109" i="4"/>
  <c r="H109" i="4"/>
  <c r="I109" i="4"/>
  <c r="E110" i="4"/>
  <c r="F110" i="4"/>
  <c r="G110" i="4"/>
  <c r="H110" i="4"/>
  <c r="I110" i="4"/>
  <c r="E111" i="4"/>
  <c r="F111" i="4"/>
  <c r="G111" i="4"/>
  <c r="H111" i="4"/>
  <c r="I111" i="4"/>
  <c r="E112" i="4"/>
  <c r="F112" i="4"/>
  <c r="G112" i="4"/>
  <c r="H112" i="4"/>
  <c r="I112" i="4"/>
  <c r="E113" i="4"/>
  <c r="F113" i="4"/>
  <c r="G113" i="4"/>
  <c r="H113" i="4"/>
  <c r="I113" i="4"/>
  <c r="E114" i="4"/>
  <c r="F114" i="4"/>
  <c r="G114" i="4"/>
  <c r="H114" i="4"/>
  <c r="I114" i="4"/>
  <c r="E115" i="4"/>
  <c r="F115" i="4"/>
  <c r="G115" i="4"/>
  <c r="H115" i="4"/>
  <c r="I115" i="4"/>
  <c r="E116" i="4"/>
  <c r="F116" i="4"/>
  <c r="G116" i="4"/>
  <c r="H116" i="4"/>
  <c r="I116" i="4"/>
  <c r="E117" i="4"/>
  <c r="F117" i="4"/>
  <c r="G117" i="4"/>
  <c r="H117" i="4"/>
  <c r="I117" i="4"/>
  <c r="E118" i="4"/>
  <c r="F118" i="4"/>
  <c r="G118" i="4"/>
  <c r="H118" i="4"/>
  <c r="I118" i="4"/>
  <c r="E119" i="4"/>
  <c r="F119" i="4"/>
  <c r="G119" i="4"/>
  <c r="H119" i="4"/>
  <c r="I119" i="4"/>
  <c r="E120" i="4"/>
  <c r="F120" i="4"/>
  <c r="G120" i="4"/>
  <c r="H120" i="4"/>
  <c r="I120" i="4"/>
  <c r="E121" i="4"/>
  <c r="F121" i="4"/>
  <c r="G121" i="4"/>
  <c r="H121" i="4"/>
  <c r="I121" i="4"/>
  <c r="E122" i="4"/>
  <c r="F122" i="4"/>
  <c r="G122" i="4"/>
  <c r="H122" i="4"/>
  <c r="I122" i="4"/>
  <c r="E123" i="4"/>
  <c r="F123" i="4"/>
  <c r="G123" i="4"/>
  <c r="H123" i="4"/>
  <c r="I123" i="4"/>
  <c r="E124" i="4"/>
  <c r="F124" i="4"/>
  <c r="G124" i="4"/>
  <c r="H124" i="4"/>
  <c r="I124" i="4"/>
  <c r="E125" i="4"/>
  <c r="F125" i="4"/>
  <c r="G125" i="4"/>
  <c r="H125" i="4"/>
  <c r="I125" i="4"/>
  <c r="E126" i="4"/>
  <c r="F126" i="4"/>
  <c r="G126" i="4"/>
  <c r="H126" i="4"/>
  <c r="I126" i="4"/>
  <c r="E127" i="4"/>
  <c r="F127" i="4"/>
  <c r="G127" i="4"/>
  <c r="H127" i="4"/>
  <c r="I127" i="4"/>
  <c r="E128" i="4"/>
  <c r="F128" i="4"/>
  <c r="G128" i="4"/>
  <c r="H128" i="4"/>
  <c r="I128" i="4"/>
  <c r="E129" i="4"/>
  <c r="F129" i="4"/>
  <c r="G129" i="4"/>
  <c r="H129" i="4"/>
  <c r="I129" i="4"/>
  <c r="E130" i="4"/>
  <c r="F130" i="4"/>
  <c r="G130" i="4"/>
  <c r="H130" i="4"/>
  <c r="I130" i="4"/>
  <c r="E131" i="4"/>
  <c r="F131" i="4"/>
  <c r="G131" i="4"/>
  <c r="H131" i="4"/>
  <c r="I131" i="4"/>
  <c r="E132" i="4"/>
  <c r="F132" i="4"/>
  <c r="G132" i="4"/>
  <c r="H132" i="4"/>
  <c r="I132" i="4"/>
  <c r="E133" i="4"/>
  <c r="F133" i="4"/>
  <c r="G133" i="4"/>
  <c r="H133" i="4"/>
  <c r="I133" i="4"/>
  <c r="E134" i="4"/>
  <c r="F134" i="4"/>
  <c r="G134" i="4"/>
  <c r="H134" i="4"/>
  <c r="I134" i="4"/>
  <c r="E135" i="4"/>
  <c r="F135" i="4"/>
  <c r="G135" i="4"/>
  <c r="H135" i="4"/>
  <c r="I135" i="4"/>
  <c r="E136" i="4"/>
  <c r="F136" i="4"/>
  <c r="G136" i="4"/>
  <c r="H136" i="4"/>
  <c r="I136" i="4"/>
  <c r="E137" i="4"/>
  <c r="F137" i="4"/>
  <c r="G137" i="4"/>
  <c r="H137" i="4"/>
  <c r="I137" i="4"/>
  <c r="E138" i="4"/>
  <c r="F138" i="4"/>
  <c r="G138" i="4"/>
  <c r="H138" i="4"/>
  <c r="I138" i="4"/>
  <c r="E139" i="4"/>
  <c r="F139" i="4"/>
  <c r="G139" i="4"/>
  <c r="H139" i="4"/>
  <c r="I139" i="4"/>
  <c r="E140" i="4"/>
  <c r="F140" i="4"/>
  <c r="G140" i="4"/>
  <c r="H140" i="4"/>
  <c r="I140" i="4"/>
  <c r="E141" i="4"/>
  <c r="F141" i="4"/>
  <c r="G141" i="4"/>
  <c r="H141" i="4"/>
  <c r="I141" i="4"/>
  <c r="E142" i="4"/>
  <c r="F142" i="4"/>
  <c r="G142" i="4"/>
  <c r="H142" i="4"/>
  <c r="I142" i="4"/>
  <c r="E143" i="4"/>
  <c r="F143" i="4"/>
  <c r="G143" i="4"/>
  <c r="H143" i="4"/>
  <c r="I143" i="4"/>
  <c r="E144" i="4"/>
  <c r="F144" i="4"/>
  <c r="G144" i="4"/>
  <c r="H144" i="4"/>
  <c r="I144" i="4"/>
  <c r="E145" i="4"/>
  <c r="F145" i="4"/>
  <c r="G145" i="4"/>
  <c r="H145" i="4"/>
  <c r="I145" i="4"/>
  <c r="E146" i="4"/>
  <c r="F146" i="4"/>
  <c r="G146" i="4"/>
  <c r="H146" i="4"/>
  <c r="I146" i="4"/>
  <c r="E147" i="4"/>
  <c r="F147" i="4"/>
  <c r="G147" i="4"/>
  <c r="H147" i="4"/>
  <c r="I147" i="4"/>
  <c r="E148" i="4"/>
  <c r="F148" i="4"/>
  <c r="G148" i="4"/>
  <c r="H148" i="4"/>
  <c r="I148" i="4"/>
  <c r="E149" i="4"/>
  <c r="F149" i="4"/>
  <c r="G149" i="4"/>
  <c r="H149" i="4"/>
  <c r="I149" i="4"/>
  <c r="E150" i="4"/>
  <c r="F150" i="4"/>
  <c r="G150" i="4"/>
  <c r="H150" i="4"/>
  <c r="I150" i="4"/>
  <c r="E151" i="4"/>
  <c r="F151" i="4"/>
  <c r="G151" i="4"/>
  <c r="H151" i="4"/>
  <c r="I151" i="4"/>
  <c r="E152" i="4"/>
  <c r="F152" i="4"/>
  <c r="G152" i="4"/>
  <c r="H152" i="4"/>
  <c r="I152" i="4"/>
  <c r="E153" i="4"/>
  <c r="F153" i="4"/>
  <c r="G153" i="4"/>
  <c r="H153" i="4"/>
  <c r="I153" i="4"/>
  <c r="E154" i="4"/>
  <c r="F154" i="4"/>
  <c r="G154" i="4"/>
  <c r="H154" i="4"/>
  <c r="I154" i="4"/>
  <c r="E155" i="4"/>
  <c r="F155" i="4"/>
  <c r="G155" i="4"/>
  <c r="H155" i="4"/>
  <c r="I155" i="4"/>
  <c r="E156" i="4"/>
  <c r="F156" i="4"/>
  <c r="G156" i="4"/>
  <c r="H156" i="4"/>
  <c r="I156" i="4"/>
  <c r="E157" i="4"/>
  <c r="F157" i="4"/>
  <c r="G157" i="4"/>
  <c r="H157" i="4"/>
  <c r="I157" i="4"/>
  <c r="E158" i="4"/>
  <c r="F158" i="4"/>
  <c r="G158" i="4"/>
  <c r="H158" i="4"/>
  <c r="I158" i="4"/>
  <c r="E159" i="4"/>
  <c r="F159" i="4"/>
  <c r="G159" i="4"/>
  <c r="H159" i="4"/>
  <c r="I159" i="4"/>
  <c r="E160" i="4"/>
  <c r="F160" i="4"/>
  <c r="G160" i="4"/>
  <c r="H160" i="4"/>
  <c r="I160" i="4"/>
  <c r="E161" i="4"/>
  <c r="F161" i="4"/>
  <c r="G161" i="4"/>
  <c r="H161" i="4"/>
  <c r="I161" i="4"/>
  <c r="E162" i="4"/>
  <c r="F162" i="4"/>
  <c r="G162" i="4"/>
  <c r="H162" i="4"/>
  <c r="I162" i="4"/>
  <c r="E163" i="4"/>
  <c r="F163" i="4"/>
  <c r="G163" i="4"/>
  <c r="H163" i="4"/>
  <c r="I163" i="4"/>
  <c r="E164" i="4"/>
  <c r="F164" i="4"/>
  <c r="G164" i="4"/>
  <c r="H164" i="4"/>
  <c r="I164" i="4"/>
  <c r="E165" i="4"/>
  <c r="F165" i="4"/>
  <c r="G165" i="4"/>
  <c r="H165" i="4"/>
  <c r="I165" i="4"/>
  <c r="E166" i="4"/>
  <c r="F166" i="4"/>
  <c r="G166" i="4"/>
  <c r="H166" i="4"/>
  <c r="I166" i="4"/>
  <c r="E167" i="4"/>
  <c r="F167" i="4"/>
  <c r="G167" i="4"/>
  <c r="H167" i="4"/>
  <c r="I167" i="4"/>
  <c r="E168" i="4"/>
  <c r="F168" i="4"/>
  <c r="G168" i="4"/>
  <c r="H168" i="4"/>
  <c r="I168" i="4"/>
  <c r="E169" i="4"/>
  <c r="F169" i="4"/>
  <c r="G169" i="4"/>
  <c r="H169" i="4"/>
  <c r="I169" i="4"/>
  <c r="E170" i="4"/>
  <c r="F170" i="4"/>
  <c r="G170" i="4"/>
  <c r="H170" i="4"/>
  <c r="I170" i="4"/>
  <c r="E171" i="4"/>
  <c r="F171" i="4"/>
  <c r="G171" i="4"/>
  <c r="H171" i="4"/>
  <c r="I171" i="4"/>
  <c r="E172" i="4"/>
  <c r="F172" i="4"/>
  <c r="G172" i="4"/>
  <c r="H172" i="4"/>
  <c r="I172" i="4"/>
  <c r="E173" i="4"/>
  <c r="F173" i="4"/>
  <c r="G173" i="4"/>
  <c r="H173" i="4"/>
  <c r="I173" i="4"/>
  <c r="E174" i="4"/>
  <c r="F174" i="4"/>
  <c r="G174" i="4"/>
  <c r="H174" i="4"/>
  <c r="I174" i="4"/>
  <c r="E175" i="4"/>
  <c r="F175" i="4"/>
  <c r="G175" i="4"/>
  <c r="H175" i="4"/>
  <c r="I175" i="4"/>
  <c r="E176" i="4"/>
  <c r="F176" i="4"/>
  <c r="G176" i="4"/>
  <c r="H176" i="4"/>
  <c r="I176" i="4"/>
  <c r="E177" i="4"/>
  <c r="F177" i="4"/>
  <c r="G177" i="4"/>
  <c r="H177" i="4"/>
  <c r="I177" i="4"/>
  <c r="E178" i="4"/>
  <c r="F178" i="4"/>
  <c r="G178" i="4"/>
  <c r="H178" i="4"/>
  <c r="I178" i="4"/>
  <c r="E179" i="4"/>
  <c r="F179" i="4"/>
  <c r="G179" i="4"/>
  <c r="H179" i="4"/>
  <c r="I179" i="4"/>
  <c r="E180" i="4"/>
  <c r="F180" i="4"/>
  <c r="G180" i="4"/>
  <c r="H180" i="4"/>
  <c r="I180" i="4"/>
  <c r="E181" i="4"/>
  <c r="F181" i="4"/>
  <c r="G181" i="4"/>
  <c r="H181" i="4"/>
  <c r="I181" i="4"/>
  <c r="E182" i="4"/>
  <c r="F182" i="4"/>
  <c r="G182" i="4"/>
  <c r="H182" i="4"/>
  <c r="I182" i="4"/>
  <c r="E183" i="4"/>
  <c r="F183" i="4"/>
  <c r="G183" i="4"/>
  <c r="H183" i="4"/>
  <c r="I183" i="4"/>
  <c r="E184" i="4"/>
  <c r="F184" i="4"/>
  <c r="G184" i="4"/>
  <c r="H184" i="4"/>
  <c r="I184" i="4"/>
  <c r="E185" i="4"/>
  <c r="F185" i="4"/>
  <c r="G185" i="4"/>
  <c r="H185" i="4"/>
  <c r="I185" i="4"/>
  <c r="E186" i="4"/>
  <c r="F186" i="4"/>
  <c r="G186" i="4"/>
  <c r="H186" i="4"/>
  <c r="I186" i="4"/>
  <c r="E187" i="4"/>
  <c r="F187" i="4"/>
  <c r="G187" i="4"/>
  <c r="H187" i="4"/>
  <c r="I187" i="4"/>
  <c r="E188" i="4"/>
  <c r="F188" i="4"/>
  <c r="G188" i="4"/>
  <c r="H188" i="4"/>
  <c r="I188" i="4"/>
  <c r="E189" i="4"/>
  <c r="F189" i="4"/>
  <c r="G189" i="4"/>
  <c r="H189" i="4"/>
  <c r="I189" i="4"/>
  <c r="E190" i="4"/>
  <c r="F190" i="4"/>
  <c r="G190" i="4"/>
  <c r="H190" i="4"/>
  <c r="I190" i="4"/>
  <c r="E191" i="4"/>
  <c r="F191" i="4"/>
  <c r="G191" i="4"/>
  <c r="H191" i="4"/>
  <c r="I191" i="4"/>
  <c r="E192" i="4"/>
  <c r="F192" i="4"/>
  <c r="G192" i="4"/>
  <c r="H192" i="4"/>
  <c r="I192" i="4"/>
  <c r="E193" i="4"/>
  <c r="F193" i="4"/>
  <c r="G193" i="4"/>
  <c r="H193" i="4"/>
  <c r="I193" i="4"/>
  <c r="E194" i="4"/>
  <c r="F194" i="4"/>
  <c r="G194" i="4"/>
  <c r="H194" i="4"/>
  <c r="I194" i="4"/>
  <c r="E195" i="4"/>
  <c r="F195" i="4"/>
  <c r="G195" i="4"/>
  <c r="H195" i="4"/>
  <c r="I195" i="4"/>
  <c r="E196" i="4"/>
  <c r="F196" i="4"/>
  <c r="G196" i="4"/>
  <c r="H196" i="4"/>
  <c r="I196" i="4"/>
  <c r="E197" i="4"/>
  <c r="F197" i="4"/>
  <c r="G197" i="4"/>
  <c r="H197" i="4"/>
  <c r="I197" i="4"/>
  <c r="E198" i="4"/>
  <c r="F198" i="4"/>
  <c r="G198" i="4"/>
  <c r="H198" i="4"/>
  <c r="I198" i="4"/>
  <c r="E199" i="4"/>
  <c r="F199" i="4"/>
  <c r="G199" i="4"/>
  <c r="H199" i="4"/>
  <c r="I199" i="4"/>
  <c r="E200" i="4"/>
  <c r="F200" i="4"/>
  <c r="G200" i="4"/>
  <c r="H200" i="4"/>
  <c r="I200" i="4"/>
  <c r="E201" i="4"/>
  <c r="F201" i="4"/>
  <c r="G201" i="4"/>
  <c r="H201" i="4"/>
  <c r="I201" i="4"/>
  <c r="E202" i="4"/>
  <c r="F202" i="4"/>
  <c r="G202" i="4"/>
  <c r="H202" i="4"/>
  <c r="I202" i="4"/>
  <c r="E203" i="4"/>
  <c r="F203" i="4"/>
  <c r="G203" i="4"/>
  <c r="H203" i="4"/>
  <c r="I203" i="4"/>
  <c r="E204" i="4"/>
  <c r="F204" i="4"/>
  <c r="G204" i="4"/>
  <c r="H204" i="4"/>
  <c r="I204" i="4"/>
  <c r="E205" i="4"/>
  <c r="F205" i="4"/>
  <c r="G205" i="4"/>
  <c r="H205" i="4"/>
  <c r="I205" i="4"/>
  <c r="E206" i="4"/>
  <c r="F206" i="4"/>
  <c r="G206" i="4"/>
  <c r="H206" i="4"/>
  <c r="I206" i="4"/>
  <c r="E207" i="4"/>
  <c r="F207" i="4"/>
  <c r="G207" i="4"/>
  <c r="H207" i="4"/>
  <c r="I207" i="4"/>
  <c r="E208" i="4"/>
  <c r="F208" i="4"/>
  <c r="G208" i="4"/>
  <c r="H208" i="4"/>
  <c r="I208" i="4"/>
  <c r="E209" i="4"/>
  <c r="F209" i="4"/>
  <c r="G209" i="4"/>
  <c r="H209" i="4"/>
  <c r="I209" i="4"/>
  <c r="E210" i="4"/>
  <c r="F210" i="4"/>
  <c r="G210" i="4"/>
  <c r="H210" i="4"/>
  <c r="I210" i="4"/>
  <c r="E211" i="4"/>
  <c r="F211" i="4"/>
  <c r="G211" i="4"/>
  <c r="H211" i="4"/>
  <c r="I211" i="4"/>
  <c r="E212" i="4"/>
  <c r="F212" i="4"/>
  <c r="G212" i="4"/>
  <c r="H212" i="4"/>
  <c r="I212" i="4"/>
  <c r="E213" i="4"/>
  <c r="F213" i="4"/>
  <c r="G213" i="4"/>
  <c r="H213" i="4"/>
  <c r="I213" i="4"/>
  <c r="E214" i="4"/>
  <c r="F214" i="4"/>
  <c r="G214" i="4"/>
  <c r="H214" i="4"/>
  <c r="I214" i="4"/>
  <c r="E215" i="4"/>
  <c r="F215" i="4"/>
  <c r="G215" i="4"/>
  <c r="H215" i="4"/>
  <c r="I215" i="4"/>
  <c r="E216" i="4"/>
  <c r="F216" i="4"/>
  <c r="G216" i="4"/>
  <c r="H216" i="4"/>
  <c r="I216" i="4"/>
  <c r="E217" i="4"/>
  <c r="F217" i="4"/>
  <c r="G217" i="4"/>
  <c r="H217" i="4"/>
  <c r="I217" i="4"/>
  <c r="E218" i="4"/>
  <c r="F218" i="4"/>
  <c r="G218" i="4"/>
  <c r="H218" i="4"/>
  <c r="I218" i="4"/>
  <c r="E219" i="4"/>
  <c r="F219" i="4"/>
  <c r="G219" i="4"/>
  <c r="H219" i="4"/>
  <c r="I219" i="4"/>
  <c r="E220" i="4"/>
  <c r="F220" i="4"/>
  <c r="G220" i="4"/>
  <c r="H220" i="4"/>
  <c r="I220" i="4"/>
  <c r="E221" i="4"/>
  <c r="F221" i="4"/>
  <c r="G221" i="4"/>
  <c r="H221" i="4"/>
  <c r="I221" i="4"/>
  <c r="E222" i="4"/>
  <c r="F222" i="4"/>
  <c r="G222" i="4"/>
  <c r="H222" i="4"/>
  <c r="I222" i="4"/>
  <c r="E223" i="4"/>
  <c r="F223" i="4"/>
  <c r="G223" i="4"/>
  <c r="H223" i="4"/>
  <c r="I223" i="4"/>
  <c r="E224" i="4"/>
  <c r="F224" i="4"/>
  <c r="G224" i="4"/>
  <c r="H224" i="4"/>
  <c r="I224" i="4"/>
  <c r="E225" i="4"/>
  <c r="F225" i="4"/>
  <c r="G225" i="4"/>
  <c r="H225" i="4"/>
  <c r="I225" i="4"/>
  <c r="E226" i="4"/>
  <c r="F226" i="4"/>
  <c r="G226" i="4"/>
  <c r="H226" i="4"/>
  <c r="I226" i="4"/>
  <c r="E227" i="4"/>
  <c r="F227" i="4"/>
  <c r="G227" i="4"/>
  <c r="H227" i="4"/>
  <c r="I227" i="4"/>
  <c r="E228" i="4"/>
  <c r="F228" i="4"/>
  <c r="G228" i="4"/>
  <c r="H228" i="4"/>
  <c r="I228" i="4"/>
  <c r="E229" i="4"/>
  <c r="F229" i="4"/>
  <c r="G229" i="4"/>
  <c r="H229" i="4"/>
  <c r="I229" i="4"/>
  <c r="E230" i="4"/>
  <c r="F230" i="4"/>
  <c r="G230" i="4"/>
  <c r="H230" i="4"/>
  <c r="I230" i="4"/>
  <c r="E231" i="4"/>
  <c r="F231" i="4"/>
  <c r="G231" i="4"/>
  <c r="H231" i="4"/>
  <c r="I231" i="4"/>
  <c r="E232" i="4"/>
  <c r="F232" i="4"/>
  <c r="G232" i="4"/>
  <c r="H232" i="4"/>
  <c r="I232" i="4"/>
  <c r="E233" i="4"/>
  <c r="F233" i="4"/>
  <c r="G233" i="4"/>
  <c r="H233" i="4"/>
  <c r="I233" i="4"/>
  <c r="E234" i="4"/>
  <c r="F234" i="4"/>
  <c r="G234" i="4"/>
  <c r="H234" i="4"/>
  <c r="I234" i="4"/>
  <c r="E235" i="4"/>
  <c r="F235" i="4"/>
  <c r="G235" i="4"/>
  <c r="H235" i="4"/>
  <c r="I235" i="4"/>
  <c r="E236" i="4"/>
  <c r="F236" i="4"/>
  <c r="G236" i="4"/>
  <c r="H236" i="4"/>
  <c r="I236" i="4"/>
  <c r="E237" i="4"/>
  <c r="F237" i="4"/>
  <c r="G237" i="4"/>
  <c r="H237" i="4"/>
  <c r="I237" i="4"/>
  <c r="E238" i="4"/>
  <c r="F238" i="4"/>
  <c r="G238" i="4"/>
  <c r="H238" i="4"/>
  <c r="I238" i="4"/>
  <c r="E239" i="4"/>
  <c r="F239" i="4"/>
  <c r="G239" i="4"/>
  <c r="H239" i="4"/>
  <c r="I239" i="4"/>
  <c r="E240" i="4"/>
  <c r="F240" i="4"/>
  <c r="G240" i="4"/>
  <c r="H240" i="4"/>
  <c r="I240" i="4"/>
  <c r="E241" i="4"/>
  <c r="F241" i="4"/>
  <c r="G241" i="4"/>
  <c r="H241" i="4"/>
  <c r="I241" i="4"/>
  <c r="E242" i="4"/>
  <c r="F242" i="4"/>
  <c r="G242" i="4"/>
  <c r="H242" i="4"/>
  <c r="I242" i="4"/>
  <c r="E243" i="4"/>
  <c r="F243" i="4"/>
  <c r="G243" i="4"/>
  <c r="H243" i="4"/>
  <c r="I243" i="4"/>
  <c r="E244" i="4"/>
  <c r="F244" i="4"/>
  <c r="G244" i="4"/>
  <c r="H244" i="4"/>
  <c r="I244" i="4"/>
  <c r="E245" i="4"/>
  <c r="F245" i="4"/>
  <c r="G245" i="4"/>
  <c r="H245" i="4"/>
  <c r="I245" i="4"/>
  <c r="E246" i="4"/>
  <c r="F246" i="4"/>
  <c r="G246" i="4"/>
  <c r="H246" i="4"/>
  <c r="I246" i="4"/>
  <c r="E247" i="4"/>
  <c r="F247" i="4"/>
  <c r="G247" i="4"/>
  <c r="H247" i="4"/>
  <c r="I247" i="4"/>
  <c r="E248" i="4"/>
  <c r="F248" i="4"/>
  <c r="G248" i="4"/>
  <c r="H248" i="4"/>
  <c r="I248" i="4"/>
  <c r="E249" i="4"/>
  <c r="F249" i="4"/>
  <c r="G249" i="4"/>
  <c r="H249" i="4"/>
  <c r="I249" i="4"/>
  <c r="E250" i="4"/>
  <c r="F250" i="4"/>
  <c r="G250" i="4"/>
  <c r="H250" i="4"/>
  <c r="I250" i="4"/>
  <c r="E251" i="4"/>
  <c r="F251" i="4"/>
  <c r="G251" i="4"/>
  <c r="H251" i="4"/>
  <c r="I251" i="4"/>
  <c r="E252" i="4"/>
  <c r="F252" i="4"/>
  <c r="G252" i="4"/>
  <c r="H252" i="4"/>
  <c r="I252" i="4"/>
  <c r="E253" i="4"/>
  <c r="F253" i="4"/>
  <c r="G253" i="4"/>
  <c r="H253" i="4"/>
  <c r="I253" i="4"/>
  <c r="E254" i="4"/>
  <c r="F254" i="4"/>
  <c r="G254" i="4"/>
  <c r="H254" i="4"/>
  <c r="I254" i="4"/>
  <c r="E255" i="4"/>
  <c r="F255" i="4"/>
  <c r="G255" i="4"/>
  <c r="H255" i="4"/>
  <c r="I255" i="4"/>
  <c r="E256" i="4"/>
  <c r="F256" i="4"/>
  <c r="G256" i="4"/>
  <c r="H256" i="4"/>
  <c r="I256" i="4"/>
  <c r="E257" i="4"/>
  <c r="F257" i="4"/>
  <c r="G257" i="4"/>
  <c r="H257" i="4"/>
  <c r="I257" i="4"/>
  <c r="E258" i="4"/>
  <c r="F258" i="4"/>
  <c r="G258" i="4"/>
  <c r="H258" i="4"/>
  <c r="I258" i="4"/>
  <c r="E259" i="4"/>
  <c r="F259" i="4"/>
  <c r="G259" i="4"/>
  <c r="H259" i="4"/>
  <c r="I259" i="4"/>
  <c r="E260" i="4"/>
  <c r="F260" i="4"/>
  <c r="G260" i="4"/>
  <c r="H260" i="4"/>
  <c r="I260" i="4"/>
  <c r="E261" i="4"/>
  <c r="F261" i="4"/>
  <c r="G261" i="4"/>
  <c r="H261" i="4"/>
  <c r="I261" i="4"/>
  <c r="E262" i="4"/>
  <c r="F262" i="4"/>
  <c r="G262" i="4"/>
  <c r="H262" i="4"/>
  <c r="I262" i="4"/>
  <c r="E263" i="4"/>
  <c r="F263" i="4"/>
  <c r="G263" i="4"/>
  <c r="H263" i="4"/>
  <c r="I263" i="4"/>
  <c r="E264" i="4"/>
  <c r="F264" i="4"/>
  <c r="G264" i="4"/>
  <c r="H264" i="4"/>
  <c r="I264" i="4"/>
  <c r="E265" i="4"/>
  <c r="F265" i="4"/>
  <c r="G265" i="4"/>
  <c r="H265" i="4"/>
  <c r="I265" i="4"/>
  <c r="E266" i="4"/>
  <c r="F266" i="4"/>
  <c r="G266" i="4"/>
  <c r="H266" i="4"/>
  <c r="I266" i="4"/>
  <c r="E267" i="4"/>
  <c r="F267" i="4"/>
  <c r="G267" i="4"/>
  <c r="H267" i="4"/>
  <c r="I267" i="4"/>
  <c r="E268" i="4"/>
  <c r="F268" i="4"/>
  <c r="G268" i="4"/>
  <c r="H268" i="4"/>
  <c r="I268" i="4"/>
  <c r="E269" i="4"/>
  <c r="F269" i="4"/>
  <c r="G269" i="4"/>
  <c r="H269" i="4"/>
  <c r="I269" i="4"/>
  <c r="E270" i="4"/>
  <c r="F270" i="4"/>
  <c r="G270" i="4"/>
  <c r="H270" i="4"/>
  <c r="I270" i="4"/>
  <c r="E271" i="4"/>
  <c r="F271" i="4"/>
  <c r="G271" i="4"/>
  <c r="H271" i="4"/>
  <c r="I271" i="4"/>
  <c r="E272" i="4"/>
  <c r="F272" i="4"/>
  <c r="G272" i="4"/>
  <c r="H272" i="4"/>
  <c r="I272" i="4"/>
  <c r="E273" i="4"/>
  <c r="F273" i="4"/>
  <c r="G273" i="4"/>
  <c r="H273" i="4"/>
  <c r="I273" i="4"/>
  <c r="E274" i="4"/>
  <c r="F274" i="4"/>
  <c r="G274" i="4"/>
  <c r="H274" i="4"/>
  <c r="I274" i="4"/>
  <c r="E275" i="4"/>
  <c r="F275" i="4"/>
  <c r="G275" i="4"/>
  <c r="H275" i="4"/>
  <c r="I275" i="4"/>
  <c r="E276" i="4"/>
  <c r="F276" i="4"/>
  <c r="G276" i="4"/>
  <c r="H276" i="4"/>
  <c r="I276" i="4"/>
  <c r="E277" i="4"/>
  <c r="F277" i="4"/>
  <c r="G277" i="4"/>
  <c r="H277" i="4"/>
  <c r="I277" i="4"/>
  <c r="E278" i="4"/>
  <c r="F278" i="4"/>
  <c r="G278" i="4"/>
  <c r="H278" i="4"/>
  <c r="I278" i="4"/>
  <c r="E279" i="4"/>
  <c r="F279" i="4"/>
  <c r="G279" i="4"/>
  <c r="H279" i="4"/>
  <c r="I279" i="4"/>
  <c r="E280" i="4"/>
  <c r="F280" i="4"/>
  <c r="G280" i="4"/>
  <c r="H280" i="4"/>
  <c r="I280" i="4"/>
  <c r="E281" i="4"/>
  <c r="F281" i="4"/>
  <c r="G281" i="4"/>
  <c r="H281" i="4"/>
  <c r="I281" i="4"/>
  <c r="E282" i="4"/>
  <c r="F282" i="4"/>
  <c r="G282" i="4"/>
  <c r="H282" i="4"/>
  <c r="I282" i="4"/>
  <c r="E283" i="4"/>
  <c r="F283" i="4"/>
  <c r="G283" i="4"/>
  <c r="H283" i="4"/>
  <c r="I283" i="4"/>
  <c r="E284" i="4"/>
  <c r="F284" i="4"/>
  <c r="G284" i="4"/>
  <c r="H284" i="4"/>
  <c r="I284" i="4"/>
  <c r="E285" i="4"/>
  <c r="F285" i="4"/>
  <c r="G285" i="4"/>
  <c r="H285" i="4"/>
  <c r="I285" i="4"/>
  <c r="E286" i="4"/>
  <c r="F286" i="4"/>
  <c r="G286" i="4"/>
  <c r="H286" i="4"/>
  <c r="I286" i="4"/>
  <c r="E287" i="4"/>
  <c r="F287" i="4"/>
  <c r="G287" i="4"/>
  <c r="H287" i="4"/>
  <c r="I287" i="4"/>
  <c r="E288" i="4"/>
  <c r="F288" i="4"/>
  <c r="G288" i="4"/>
  <c r="H288" i="4"/>
  <c r="I288" i="4"/>
  <c r="E289" i="4"/>
  <c r="F289" i="4"/>
  <c r="G289" i="4"/>
  <c r="H289" i="4"/>
  <c r="I289" i="4"/>
  <c r="E290" i="4"/>
  <c r="F290" i="4"/>
  <c r="G290" i="4"/>
  <c r="H290" i="4"/>
  <c r="I290" i="4"/>
  <c r="E291" i="4"/>
  <c r="F291" i="4"/>
  <c r="G291" i="4"/>
  <c r="H291" i="4"/>
  <c r="I291" i="4"/>
  <c r="E292" i="4"/>
  <c r="F292" i="4"/>
  <c r="G292" i="4"/>
  <c r="H292" i="4"/>
  <c r="I292" i="4"/>
  <c r="E293" i="4"/>
  <c r="F293" i="4"/>
  <c r="G293" i="4"/>
  <c r="H293" i="4"/>
  <c r="I293" i="4"/>
  <c r="E294" i="4"/>
  <c r="F294" i="4"/>
  <c r="G294" i="4"/>
  <c r="H294" i="4"/>
  <c r="I294" i="4"/>
  <c r="E295" i="4"/>
  <c r="F295" i="4"/>
  <c r="G295" i="4"/>
  <c r="H295" i="4"/>
  <c r="I295" i="4"/>
  <c r="E296" i="4"/>
  <c r="F296" i="4"/>
  <c r="G296" i="4"/>
  <c r="H296" i="4"/>
  <c r="I296" i="4"/>
  <c r="E297" i="4"/>
  <c r="F297" i="4"/>
  <c r="G297" i="4"/>
  <c r="H297" i="4"/>
  <c r="I297" i="4"/>
  <c r="E298" i="4"/>
  <c r="F298" i="4"/>
  <c r="G298" i="4"/>
  <c r="H298" i="4"/>
  <c r="I298" i="4"/>
  <c r="E299" i="4"/>
  <c r="F299" i="4"/>
  <c r="G299" i="4"/>
  <c r="H299" i="4"/>
  <c r="I299" i="4"/>
  <c r="E300" i="4"/>
  <c r="F300" i="4"/>
  <c r="G300" i="4"/>
  <c r="H300" i="4"/>
  <c r="I300" i="4"/>
  <c r="E301" i="4"/>
  <c r="F301" i="4"/>
  <c r="G301" i="4"/>
  <c r="H301" i="4"/>
  <c r="I301" i="4"/>
  <c r="E302" i="4"/>
  <c r="F302" i="4"/>
  <c r="G302" i="4"/>
  <c r="H302" i="4"/>
  <c r="I302" i="4"/>
  <c r="E303" i="4"/>
  <c r="F303" i="4"/>
  <c r="G303" i="4"/>
  <c r="H303" i="4"/>
  <c r="I303" i="4"/>
  <c r="E304" i="4"/>
  <c r="F304" i="4"/>
  <c r="G304" i="4"/>
  <c r="H304" i="4"/>
  <c r="I304" i="4"/>
  <c r="E305" i="4"/>
  <c r="F305" i="4"/>
  <c r="G305" i="4"/>
  <c r="H305" i="4"/>
  <c r="I305" i="4"/>
  <c r="E306" i="4"/>
  <c r="F306" i="4"/>
  <c r="G306" i="4"/>
  <c r="H306" i="4"/>
  <c r="I306" i="4"/>
  <c r="E307" i="4"/>
  <c r="F307" i="4"/>
  <c r="G307" i="4"/>
  <c r="H307" i="4"/>
  <c r="I307" i="4"/>
  <c r="E308" i="4"/>
  <c r="F308" i="4"/>
  <c r="G308" i="4"/>
  <c r="H308" i="4"/>
  <c r="I308" i="4"/>
  <c r="E309" i="4"/>
  <c r="F309" i="4"/>
  <c r="G309" i="4"/>
  <c r="H309" i="4"/>
  <c r="I309" i="4"/>
  <c r="E310" i="4"/>
  <c r="F310" i="4"/>
  <c r="G310" i="4"/>
  <c r="H310" i="4"/>
  <c r="I310" i="4"/>
  <c r="E311" i="4"/>
  <c r="F311" i="4"/>
  <c r="G311" i="4"/>
  <c r="H311" i="4"/>
  <c r="I311" i="4"/>
  <c r="E312" i="4"/>
  <c r="F312" i="4"/>
  <c r="G312" i="4"/>
  <c r="H312" i="4"/>
  <c r="I312" i="4"/>
  <c r="E313" i="4"/>
  <c r="F313" i="4"/>
  <c r="G313" i="4"/>
  <c r="H313" i="4"/>
  <c r="I313" i="4"/>
  <c r="E314" i="4"/>
  <c r="F314" i="4"/>
  <c r="G314" i="4"/>
  <c r="H314" i="4"/>
  <c r="I314" i="4"/>
  <c r="E315" i="4"/>
  <c r="F315" i="4"/>
  <c r="G315" i="4"/>
  <c r="H315" i="4"/>
  <c r="I315" i="4"/>
  <c r="E316" i="4"/>
  <c r="F316" i="4"/>
  <c r="G316" i="4"/>
  <c r="H316" i="4"/>
  <c r="I316" i="4"/>
  <c r="E317" i="4"/>
  <c r="F317" i="4"/>
  <c r="G317" i="4"/>
  <c r="H317" i="4"/>
  <c r="I317" i="4"/>
  <c r="E318" i="4"/>
  <c r="F318" i="4"/>
  <c r="G318" i="4"/>
  <c r="H318" i="4"/>
  <c r="I318" i="4"/>
  <c r="E319" i="4"/>
  <c r="F319" i="4"/>
  <c r="G319" i="4"/>
  <c r="H319" i="4"/>
  <c r="I319" i="4"/>
  <c r="E320" i="4"/>
  <c r="F320" i="4"/>
  <c r="G320" i="4"/>
  <c r="H320" i="4"/>
  <c r="I320" i="4"/>
  <c r="E321" i="4"/>
  <c r="F321" i="4"/>
  <c r="G321" i="4"/>
  <c r="H321" i="4"/>
  <c r="I321" i="4"/>
  <c r="E322" i="4"/>
  <c r="F322" i="4"/>
  <c r="G322" i="4"/>
  <c r="H322" i="4"/>
  <c r="I322" i="4"/>
  <c r="E323" i="4"/>
  <c r="F323" i="4"/>
  <c r="G323" i="4"/>
  <c r="H323" i="4"/>
  <c r="I323" i="4"/>
  <c r="E324" i="4"/>
  <c r="F324" i="4"/>
  <c r="G324" i="4"/>
  <c r="H324" i="4"/>
  <c r="I324" i="4"/>
  <c r="E325" i="4"/>
  <c r="F325" i="4"/>
  <c r="G325" i="4"/>
  <c r="H325" i="4"/>
  <c r="I325" i="4"/>
  <c r="E326" i="4"/>
  <c r="F326" i="4"/>
  <c r="G326" i="4"/>
  <c r="H326" i="4"/>
  <c r="I326" i="4"/>
  <c r="E327" i="4"/>
  <c r="F327" i="4"/>
  <c r="G327" i="4"/>
  <c r="H327" i="4"/>
  <c r="I327" i="4"/>
  <c r="E328" i="4"/>
  <c r="F328" i="4"/>
  <c r="G328" i="4"/>
  <c r="H328" i="4"/>
  <c r="I328" i="4"/>
  <c r="E329" i="4"/>
  <c r="F329" i="4"/>
  <c r="G329" i="4"/>
  <c r="H329" i="4"/>
  <c r="I329" i="4"/>
  <c r="E330" i="4"/>
  <c r="F330" i="4"/>
  <c r="G330" i="4"/>
  <c r="H330" i="4"/>
  <c r="I330" i="4"/>
  <c r="E331" i="4"/>
  <c r="F331" i="4"/>
  <c r="G331" i="4"/>
  <c r="H331" i="4"/>
  <c r="I331" i="4"/>
  <c r="E332" i="4"/>
  <c r="F332" i="4"/>
  <c r="G332" i="4"/>
  <c r="H332" i="4"/>
  <c r="I332" i="4"/>
  <c r="E333" i="4"/>
  <c r="F333" i="4"/>
  <c r="G333" i="4"/>
  <c r="H333" i="4"/>
  <c r="I333" i="4"/>
  <c r="E334" i="4"/>
  <c r="F334" i="4"/>
  <c r="G334" i="4"/>
  <c r="H334" i="4"/>
  <c r="I334" i="4"/>
  <c r="E335" i="4"/>
  <c r="F335" i="4"/>
  <c r="G335" i="4"/>
  <c r="H335" i="4"/>
  <c r="I335" i="4"/>
  <c r="E336" i="4"/>
  <c r="F336" i="4"/>
  <c r="G336" i="4"/>
  <c r="H336" i="4"/>
  <c r="I336" i="4"/>
  <c r="E337" i="4"/>
  <c r="F337" i="4"/>
  <c r="G337" i="4"/>
  <c r="H337" i="4"/>
  <c r="I337" i="4"/>
  <c r="E338" i="4"/>
  <c r="F338" i="4"/>
  <c r="G338" i="4"/>
  <c r="H338" i="4"/>
  <c r="I338" i="4"/>
  <c r="E339" i="4"/>
  <c r="F339" i="4"/>
  <c r="G339" i="4"/>
  <c r="H339" i="4"/>
  <c r="I339" i="4"/>
  <c r="E340" i="4"/>
  <c r="F340" i="4"/>
  <c r="G340" i="4"/>
  <c r="H340" i="4"/>
  <c r="I340" i="4"/>
  <c r="E341" i="4"/>
  <c r="F341" i="4"/>
  <c r="G341" i="4"/>
  <c r="H341" i="4"/>
  <c r="I341" i="4"/>
  <c r="E342" i="4"/>
  <c r="F342" i="4"/>
  <c r="G342" i="4"/>
  <c r="H342" i="4"/>
  <c r="I342" i="4"/>
  <c r="E343" i="4"/>
  <c r="F343" i="4"/>
  <c r="G343" i="4"/>
  <c r="H343" i="4"/>
  <c r="I343" i="4"/>
  <c r="E344" i="4"/>
  <c r="F344" i="4"/>
  <c r="G344" i="4"/>
  <c r="H344" i="4"/>
  <c r="I344" i="4"/>
  <c r="E345" i="4"/>
  <c r="F345" i="4"/>
  <c r="G345" i="4"/>
  <c r="H345" i="4"/>
  <c r="I345" i="4"/>
  <c r="E346" i="4"/>
  <c r="F346" i="4"/>
  <c r="G346" i="4"/>
  <c r="H346" i="4"/>
  <c r="I346" i="4"/>
  <c r="E347" i="4"/>
  <c r="F347" i="4"/>
  <c r="G347" i="4"/>
  <c r="H347" i="4"/>
  <c r="I347" i="4"/>
  <c r="E348" i="4"/>
  <c r="F348" i="4"/>
  <c r="G348" i="4"/>
  <c r="H348" i="4"/>
  <c r="I348" i="4"/>
  <c r="E349" i="4"/>
  <c r="F349" i="4"/>
  <c r="G349" i="4"/>
  <c r="H349" i="4"/>
  <c r="I349" i="4"/>
  <c r="E350" i="4"/>
  <c r="F350" i="4"/>
  <c r="G350" i="4"/>
  <c r="H350" i="4"/>
  <c r="I350" i="4"/>
  <c r="E351" i="4"/>
  <c r="F351" i="4"/>
  <c r="G351" i="4"/>
  <c r="H351" i="4"/>
  <c r="I351" i="4"/>
  <c r="E352" i="4"/>
  <c r="F352" i="4"/>
  <c r="G352" i="4"/>
  <c r="H352" i="4"/>
  <c r="I352" i="4"/>
  <c r="E353" i="4"/>
  <c r="F353" i="4"/>
  <c r="G353" i="4"/>
  <c r="H353" i="4"/>
  <c r="I353" i="4"/>
  <c r="E354" i="4"/>
  <c r="F354" i="4"/>
  <c r="G354" i="4"/>
  <c r="H354" i="4"/>
  <c r="I354" i="4"/>
  <c r="E355" i="4"/>
  <c r="F355" i="4"/>
  <c r="G355" i="4"/>
  <c r="H355" i="4"/>
  <c r="I355" i="4"/>
  <c r="E356" i="4"/>
  <c r="F356" i="4"/>
  <c r="G356" i="4"/>
  <c r="H356" i="4"/>
  <c r="I356" i="4"/>
  <c r="E357" i="4"/>
  <c r="F357" i="4"/>
  <c r="G357" i="4"/>
  <c r="H357" i="4"/>
  <c r="I357" i="4"/>
  <c r="E358" i="4"/>
  <c r="F358" i="4"/>
  <c r="G358" i="4"/>
  <c r="H358" i="4"/>
  <c r="I358" i="4"/>
  <c r="E359" i="4"/>
  <c r="F359" i="4"/>
  <c r="G359" i="4"/>
  <c r="H359" i="4"/>
  <c r="I359" i="4"/>
  <c r="E360" i="4"/>
  <c r="F360" i="4"/>
  <c r="G360" i="4"/>
  <c r="H360" i="4"/>
  <c r="I360" i="4"/>
  <c r="E361" i="4"/>
  <c r="F361" i="4"/>
  <c r="G361" i="4"/>
  <c r="H361" i="4"/>
  <c r="I361" i="4"/>
  <c r="E362" i="4"/>
  <c r="F362" i="4"/>
  <c r="G362" i="4"/>
  <c r="H362" i="4"/>
  <c r="I362" i="4"/>
  <c r="E363" i="4"/>
  <c r="F363" i="4"/>
  <c r="G363" i="4"/>
  <c r="H363" i="4"/>
  <c r="I363" i="4"/>
  <c r="E364" i="4"/>
  <c r="F364" i="4"/>
  <c r="G364" i="4"/>
  <c r="H364" i="4"/>
  <c r="I364" i="4"/>
  <c r="E365" i="4"/>
  <c r="F365" i="4"/>
  <c r="G365" i="4"/>
  <c r="H365" i="4"/>
  <c r="I365" i="4"/>
  <c r="E366" i="4"/>
  <c r="F366" i="4"/>
  <c r="G366" i="4"/>
  <c r="H366" i="4"/>
  <c r="I366" i="4"/>
  <c r="E367" i="4"/>
  <c r="F367" i="4"/>
  <c r="G367" i="4"/>
  <c r="H367" i="4"/>
  <c r="I367" i="4"/>
  <c r="E368" i="4"/>
  <c r="F368" i="4"/>
  <c r="G368" i="4"/>
  <c r="H368" i="4"/>
  <c r="I368" i="4"/>
  <c r="E369" i="4"/>
  <c r="F369" i="4"/>
  <c r="G369" i="4"/>
  <c r="H369" i="4"/>
  <c r="I369" i="4"/>
  <c r="E370" i="4"/>
  <c r="F370" i="4"/>
  <c r="G370" i="4"/>
  <c r="H370" i="4"/>
  <c r="I370" i="4"/>
  <c r="E371" i="4"/>
  <c r="F371" i="4"/>
  <c r="G371" i="4"/>
  <c r="H371" i="4"/>
  <c r="I371" i="4"/>
  <c r="E372" i="4"/>
  <c r="F372" i="4"/>
  <c r="G372" i="4"/>
  <c r="H372" i="4"/>
  <c r="I372" i="4"/>
  <c r="E373" i="4"/>
  <c r="F373" i="4"/>
  <c r="G373" i="4"/>
  <c r="H373" i="4"/>
  <c r="I373" i="4"/>
  <c r="E374" i="4"/>
  <c r="F374" i="4"/>
  <c r="G374" i="4"/>
  <c r="H374" i="4"/>
  <c r="I374" i="4"/>
  <c r="E375" i="4"/>
  <c r="F375" i="4"/>
  <c r="G375" i="4"/>
  <c r="H375" i="4"/>
  <c r="I375" i="4"/>
  <c r="E376" i="4"/>
  <c r="F376" i="4"/>
  <c r="G376" i="4"/>
  <c r="H376" i="4"/>
  <c r="I376" i="4"/>
  <c r="E377" i="4"/>
  <c r="F377" i="4"/>
  <c r="G377" i="4"/>
  <c r="H377" i="4"/>
  <c r="I377" i="4"/>
  <c r="E378" i="4"/>
  <c r="F378" i="4"/>
  <c r="G378" i="4"/>
  <c r="H378" i="4"/>
  <c r="I378" i="4"/>
  <c r="E379" i="4"/>
  <c r="F379" i="4"/>
  <c r="G379" i="4"/>
  <c r="H379" i="4"/>
  <c r="I379" i="4"/>
  <c r="E380" i="4"/>
  <c r="F380" i="4"/>
  <c r="G380" i="4"/>
  <c r="H380" i="4"/>
  <c r="I380" i="4"/>
  <c r="E381" i="4"/>
  <c r="F381" i="4"/>
  <c r="G381" i="4"/>
  <c r="H381" i="4"/>
  <c r="I381" i="4"/>
  <c r="E382" i="4"/>
  <c r="F382" i="4"/>
  <c r="G382" i="4"/>
  <c r="H382" i="4"/>
  <c r="I382" i="4"/>
  <c r="E383" i="4"/>
  <c r="F383" i="4"/>
  <c r="G383" i="4"/>
  <c r="H383" i="4"/>
  <c r="I383" i="4"/>
  <c r="E384" i="4"/>
  <c r="F384" i="4"/>
  <c r="G384" i="4"/>
  <c r="H384" i="4"/>
  <c r="I384" i="4"/>
  <c r="E385" i="4"/>
  <c r="F385" i="4"/>
  <c r="G385" i="4"/>
  <c r="H385" i="4"/>
  <c r="I385" i="4"/>
  <c r="E386" i="4"/>
  <c r="F386" i="4"/>
  <c r="G386" i="4"/>
  <c r="H386" i="4"/>
  <c r="I386" i="4"/>
  <c r="E387" i="4"/>
  <c r="F387" i="4"/>
  <c r="G387" i="4"/>
  <c r="H387" i="4"/>
  <c r="I387" i="4"/>
  <c r="E388" i="4"/>
  <c r="F388" i="4"/>
  <c r="G388" i="4"/>
  <c r="H388" i="4"/>
  <c r="I388" i="4"/>
  <c r="E389" i="4"/>
  <c r="F389" i="4"/>
  <c r="G389" i="4"/>
  <c r="H389" i="4"/>
  <c r="I389" i="4"/>
  <c r="E390" i="4"/>
  <c r="F390" i="4"/>
  <c r="G390" i="4"/>
  <c r="H390" i="4"/>
  <c r="I390" i="4"/>
  <c r="E391" i="4"/>
  <c r="F391" i="4"/>
  <c r="G391" i="4"/>
  <c r="H391" i="4"/>
  <c r="I391" i="4"/>
  <c r="E392" i="4"/>
  <c r="F392" i="4"/>
  <c r="G392" i="4"/>
  <c r="H392" i="4"/>
  <c r="I392" i="4"/>
  <c r="E393" i="4"/>
  <c r="F393" i="4"/>
  <c r="G393" i="4"/>
  <c r="H393" i="4"/>
  <c r="I393" i="4"/>
  <c r="E394" i="4"/>
  <c r="F394" i="4"/>
  <c r="G394" i="4"/>
  <c r="H394" i="4"/>
  <c r="I394" i="4"/>
  <c r="E395" i="4"/>
  <c r="F395" i="4"/>
  <c r="G395" i="4"/>
  <c r="H395" i="4"/>
  <c r="I395" i="4"/>
  <c r="E396" i="4"/>
  <c r="F396" i="4"/>
  <c r="G396" i="4"/>
  <c r="H396" i="4"/>
  <c r="I396" i="4"/>
  <c r="E397" i="4"/>
  <c r="F397" i="4"/>
  <c r="G397" i="4"/>
  <c r="H397" i="4"/>
  <c r="I397" i="4"/>
  <c r="E398" i="4"/>
  <c r="F398" i="4"/>
  <c r="G398" i="4"/>
  <c r="H398" i="4"/>
  <c r="I398" i="4"/>
  <c r="E399" i="4"/>
  <c r="F399" i="4"/>
  <c r="G399" i="4"/>
  <c r="H399" i="4"/>
  <c r="I399" i="4"/>
  <c r="E400" i="4"/>
  <c r="F400" i="4"/>
  <c r="G400" i="4"/>
  <c r="H400" i="4"/>
  <c r="I400" i="4"/>
  <c r="E401" i="4"/>
  <c r="F401" i="4"/>
  <c r="G401" i="4"/>
  <c r="H401" i="4"/>
  <c r="I401" i="4"/>
  <c r="E402" i="4"/>
  <c r="F402" i="4"/>
  <c r="G402" i="4"/>
  <c r="H402" i="4"/>
  <c r="I402" i="4"/>
  <c r="E403" i="4"/>
  <c r="F403" i="4"/>
  <c r="G403" i="4"/>
  <c r="H403" i="4"/>
  <c r="I403" i="4"/>
  <c r="E404" i="4"/>
  <c r="F404" i="4"/>
  <c r="G404" i="4"/>
  <c r="H404" i="4"/>
  <c r="I404" i="4"/>
  <c r="E405" i="4"/>
  <c r="F405" i="4"/>
  <c r="G405" i="4"/>
  <c r="H405" i="4"/>
  <c r="I405" i="4"/>
  <c r="E406" i="4"/>
  <c r="F406" i="4"/>
  <c r="G406" i="4"/>
  <c r="H406" i="4"/>
  <c r="I406" i="4"/>
  <c r="H6" i="4"/>
  <c r="G6" i="4"/>
  <c r="F6" i="4"/>
  <c r="E6" i="4"/>
  <c r="I3" i="10"/>
  <c r="CI6" i="4" l="1"/>
  <c r="BU6" i="4"/>
  <c r="J6" i="4"/>
  <c r="CB148" i="4"/>
  <c r="BU148" i="4"/>
  <c r="BN148" i="4"/>
  <c r="BG148" i="4"/>
  <c r="J148" i="4"/>
  <c r="CP148" i="4" l="1"/>
  <c r="CW148" i="4"/>
  <c r="CI148" i="4"/>
  <c r="DD148" i="4"/>
  <c r="CB6" i="4"/>
  <c r="BG43" i="4" l="1"/>
  <c r="BG83" i="4"/>
  <c r="BG89" i="4"/>
  <c r="BG90" i="4"/>
  <c r="BG91" i="4"/>
  <c r="BG93" i="4"/>
  <c r="BG96" i="4"/>
  <c r="BG97" i="4"/>
  <c r="BG100" i="4"/>
  <c r="BG101" i="4"/>
  <c r="BG102" i="4"/>
  <c r="BG134" i="4"/>
  <c r="BG136" i="4"/>
  <c r="BG138" i="4"/>
  <c r="BG157" i="4"/>
  <c r="BG158" i="4"/>
  <c r="BG160" i="4"/>
  <c r="BG164" i="4"/>
  <c r="BG167" i="4"/>
  <c r="BG170" i="4"/>
  <c r="BG190" i="4"/>
  <c r="BG191" i="4"/>
  <c r="BG193" i="4"/>
  <c r="BG244" i="4"/>
  <c r="BG280" i="4"/>
  <c r="BG296" i="4"/>
  <c r="BG297" i="4"/>
  <c r="BG298" i="4"/>
  <c r="BG299" i="4"/>
  <c r="BG302" i="4"/>
  <c r="BG314" i="4"/>
  <c r="BG315" i="4"/>
  <c r="BG316" i="4"/>
  <c r="BG317" i="4"/>
  <c r="BG318" i="4"/>
  <c r="BG319" i="4"/>
  <c r="BG320" i="4"/>
  <c r="BG321" i="4"/>
  <c r="BG322" i="4"/>
  <c r="BG323" i="4"/>
  <c r="BG325" i="4"/>
  <c r="BG326" i="4"/>
  <c r="BG371" i="4"/>
  <c r="BG166" i="4" l="1"/>
  <c r="BG142" i="4"/>
  <c r="BG130" i="4"/>
  <c r="BG106" i="4"/>
  <c r="BG94" i="4"/>
  <c r="BG82" i="4"/>
  <c r="BG364" i="4"/>
  <c r="BG292" i="4"/>
  <c r="BG196" i="4"/>
  <c r="BG64" i="4"/>
  <c r="BG28" i="4"/>
  <c r="BG346" i="4"/>
  <c r="BG310" i="4"/>
  <c r="BG238" i="4"/>
  <c r="BG214" i="4"/>
  <c r="BG279" i="4"/>
  <c r="BG397" i="4"/>
  <c r="BG385" i="4"/>
  <c r="BG373" i="4"/>
  <c r="BG361" i="4"/>
  <c r="BG349" i="4"/>
  <c r="BG337" i="4"/>
  <c r="BG313" i="4"/>
  <c r="BG301" i="4"/>
  <c r="BG289" i="4"/>
  <c r="BG277" i="4"/>
  <c r="BG265" i="4"/>
  <c r="BG241" i="4"/>
  <c r="BG229" i="4"/>
  <c r="BG205" i="4"/>
  <c r="BG169" i="4"/>
  <c r="BG121" i="4"/>
  <c r="BG109" i="4"/>
  <c r="BG85" i="4"/>
  <c r="BG49" i="4"/>
  <c r="BG25" i="4"/>
  <c r="BG376" i="4"/>
  <c r="BG328" i="4"/>
  <c r="BG268" i="4"/>
  <c r="BG256" i="4"/>
  <c r="BG184" i="4"/>
  <c r="BG172" i="4"/>
  <c r="BG112" i="4"/>
  <c r="BG16" i="4"/>
  <c r="BG340" i="4"/>
  <c r="BG220" i="4"/>
  <c r="BG88" i="4"/>
  <c r="BG52" i="4"/>
  <c r="BG399" i="4"/>
  <c r="BG387" i="4"/>
  <c r="BG375" i="4"/>
  <c r="BG351" i="4"/>
  <c r="BG339" i="4"/>
  <c r="BG303" i="4"/>
  <c r="BG291" i="4"/>
  <c r="BG267" i="4"/>
  <c r="BG231" i="4"/>
  <c r="BG207" i="4"/>
  <c r="BG123" i="4"/>
  <c r="BG99" i="4"/>
  <c r="BG87" i="4"/>
  <c r="BG370" i="4"/>
  <c r="BG358" i="4"/>
  <c r="BG334" i="4"/>
  <c r="BG286" i="4"/>
  <c r="BG274" i="4"/>
  <c r="BG363" i="4"/>
  <c r="BG327" i="4"/>
  <c r="BG255" i="4"/>
  <c r="BG243" i="4"/>
  <c r="BG171" i="4"/>
  <c r="BG159" i="4"/>
  <c r="BG51" i="4"/>
  <c r="BG39" i="4"/>
  <c r="BG27" i="4"/>
  <c r="BG15" i="4"/>
  <c r="BG403" i="4"/>
  <c r="BG391" i="4"/>
  <c r="BG379" i="4"/>
  <c r="BG367" i="4"/>
  <c r="BG355" i="4"/>
  <c r="BG343" i="4"/>
  <c r="BG331" i="4"/>
  <c r="BG307" i="4"/>
  <c r="BG295" i="4"/>
  <c r="BG283" i="4"/>
  <c r="BG271" i="4"/>
  <c r="BG259" i="4"/>
  <c r="BG247" i="4"/>
  <c r="BG235" i="4"/>
  <c r="BG223" i="4"/>
  <c r="BG211" i="4"/>
  <c r="BG199" i="4"/>
  <c r="BG187" i="4"/>
  <c r="BG175" i="4"/>
  <c r="BG163" i="4"/>
  <c r="BG151" i="4"/>
  <c r="BG139" i="4"/>
  <c r="BG127" i="4"/>
  <c r="BG115" i="4"/>
  <c r="BG103" i="4"/>
  <c r="BG79" i="4"/>
  <c r="BG67" i="4"/>
  <c r="BG55" i="4"/>
  <c r="BG31" i="4"/>
  <c r="BG19" i="4"/>
  <c r="BG7" i="4"/>
  <c r="BG400" i="4"/>
  <c r="BG388" i="4"/>
  <c r="BG352" i="4"/>
  <c r="BG304" i="4"/>
  <c r="BG232" i="4"/>
  <c r="BG208" i="4"/>
  <c r="BG124" i="4"/>
  <c r="BG76" i="4"/>
  <c r="BG40" i="4"/>
  <c r="BG396" i="4"/>
  <c r="BG384" i="4"/>
  <c r="BG372" i="4"/>
  <c r="BG360" i="4"/>
  <c r="BG348" i="4"/>
  <c r="BG336" i="4"/>
  <c r="BG324" i="4"/>
  <c r="BG312" i="4"/>
  <c r="BG300" i="4"/>
  <c r="BG288" i="4"/>
  <c r="BG276" i="4"/>
  <c r="BG264" i="4"/>
  <c r="BG252" i="4"/>
  <c r="BG240" i="4"/>
  <c r="BG228" i="4"/>
  <c r="BG216" i="4"/>
  <c r="BG204" i="4"/>
  <c r="BG192" i="4"/>
  <c r="BG180" i="4"/>
  <c r="BG168" i="4"/>
  <c r="BG156" i="4"/>
  <c r="BG144" i="4"/>
  <c r="BG132" i="4"/>
  <c r="BG120" i="4"/>
  <c r="BG108" i="4"/>
  <c r="BG84" i="4"/>
  <c r="BG72" i="4"/>
  <c r="BG60" i="4"/>
  <c r="BG48" i="4"/>
  <c r="BG36" i="4"/>
  <c r="BG24" i="4"/>
  <c r="BG12" i="4"/>
  <c r="BG219" i="4"/>
  <c r="BG195" i="4"/>
  <c r="BG183" i="4"/>
  <c r="BG147" i="4"/>
  <c r="BG135" i="4"/>
  <c r="BG111" i="4"/>
  <c r="BG75" i="4"/>
  <c r="BG63" i="4"/>
  <c r="BG395" i="4"/>
  <c r="BG383" i="4"/>
  <c r="BG359" i="4"/>
  <c r="BG347" i="4"/>
  <c r="BG335" i="4"/>
  <c r="BG311" i="4"/>
  <c r="BG287" i="4"/>
  <c r="BG275" i="4"/>
  <c r="BG263" i="4"/>
  <c r="BG251" i="4"/>
  <c r="BG239" i="4"/>
  <c r="BG227" i="4"/>
  <c r="BG215" i="4"/>
  <c r="BG203" i="4"/>
  <c r="BG179" i="4"/>
  <c r="BG155" i="4"/>
  <c r="BG143" i="4"/>
  <c r="BG131" i="4"/>
  <c r="BG119" i="4"/>
  <c r="BG107" i="4"/>
  <c r="BG95" i="4"/>
  <c r="BG71" i="4"/>
  <c r="BG59" i="4"/>
  <c r="BG47" i="4"/>
  <c r="BG35" i="4"/>
  <c r="BG23" i="4"/>
  <c r="BG11" i="4"/>
  <c r="BG406" i="4"/>
  <c r="BG394" i="4"/>
  <c r="BG253" i="4"/>
  <c r="BG217" i="4"/>
  <c r="BG181" i="4"/>
  <c r="BG145" i="4"/>
  <c r="BG133" i="4"/>
  <c r="BG73" i="4"/>
  <c r="BG61" i="4"/>
  <c r="BG37" i="4"/>
  <c r="BG13" i="4"/>
  <c r="BG405" i="4"/>
  <c r="BG393" i="4"/>
  <c r="BG381" i="4"/>
  <c r="BG369" i="4"/>
  <c r="BG357" i="4"/>
  <c r="BG345" i="4"/>
  <c r="BG333" i="4"/>
  <c r="BG309" i="4"/>
  <c r="BG285" i="4"/>
  <c r="BG273" i="4"/>
  <c r="BG261" i="4"/>
  <c r="BG249" i="4"/>
  <c r="BG237" i="4"/>
  <c r="BG225" i="4"/>
  <c r="BG213" i="4"/>
  <c r="BG201" i="4"/>
  <c r="BG189" i="4"/>
  <c r="BG177" i="4"/>
  <c r="BG165" i="4"/>
  <c r="BG153" i="4"/>
  <c r="BG141" i="4"/>
  <c r="BG129" i="4"/>
  <c r="BG117" i="4"/>
  <c r="BG105" i="4"/>
  <c r="BG81" i="4"/>
  <c r="BG69" i="4"/>
  <c r="BG57" i="4"/>
  <c r="BG45" i="4"/>
  <c r="BG33" i="4"/>
  <c r="BG21" i="4"/>
  <c r="BG9" i="4"/>
  <c r="BG404" i="4"/>
  <c r="BG392" i="4"/>
  <c r="BG380" i="4"/>
  <c r="BG368" i="4"/>
  <c r="BG356" i="4"/>
  <c r="BG344" i="4"/>
  <c r="BG332" i="4"/>
  <c r="BG308" i="4"/>
  <c r="BG284" i="4"/>
  <c r="BG272" i="4"/>
  <c r="BG260" i="4"/>
  <c r="BG248" i="4"/>
  <c r="BG236" i="4"/>
  <c r="BG224" i="4"/>
  <c r="BG212" i="4"/>
  <c r="BG200" i="4"/>
  <c r="BG188" i="4"/>
  <c r="BG176" i="4"/>
  <c r="BG152" i="4"/>
  <c r="BG140" i="4"/>
  <c r="BG128" i="4"/>
  <c r="BG116" i="4"/>
  <c r="BG104" i="4"/>
  <c r="BG92" i="4"/>
  <c r="BG80" i="4"/>
  <c r="BG68" i="4"/>
  <c r="BG56" i="4"/>
  <c r="BG44" i="4"/>
  <c r="BG32" i="4"/>
  <c r="BG20" i="4"/>
  <c r="BG8" i="4"/>
  <c r="BG382" i="4"/>
  <c r="BG262" i="4"/>
  <c r="BG250" i="4"/>
  <c r="BG226" i="4"/>
  <c r="BG202" i="4"/>
  <c r="BG178" i="4"/>
  <c r="BG154" i="4"/>
  <c r="BG118" i="4"/>
  <c r="BG70" i="4"/>
  <c r="BG58" i="4"/>
  <c r="BG46" i="4"/>
  <c r="BG34" i="4"/>
  <c r="BG22" i="4"/>
  <c r="BG10" i="4"/>
  <c r="BG398" i="4"/>
  <c r="BG386" i="4"/>
  <c r="BG374" i="4"/>
  <c r="BG362" i="4"/>
  <c r="BG350" i="4"/>
  <c r="BG338" i="4"/>
  <c r="BG290" i="4"/>
  <c r="BG278" i="4"/>
  <c r="BG266" i="4"/>
  <c r="BG254" i="4"/>
  <c r="BG242" i="4"/>
  <c r="BG230" i="4"/>
  <c r="BG218" i="4"/>
  <c r="BG206" i="4"/>
  <c r="BG194" i="4"/>
  <c r="BG182" i="4"/>
  <c r="BG146" i="4"/>
  <c r="BG122" i="4"/>
  <c r="BG110" i="4"/>
  <c r="BG98" i="4"/>
  <c r="BG86" i="4"/>
  <c r="BG74" i="4"/>
  <c r="BG62" i="4"/>
  <c r="BG50" i="4"/>
  <c r="BG38" i="4"/>
  <c r="BG26" i="4"/>
  <c r="BG14" i="4"/>
  <c r="BG402" i="4"/>
  <c r="BG390" i="4"/>
  <c r="BG378" i="4"/>
  <c r="BG366" i="4"/>
  <c r="BG354" i="4"/>
  <c r="BG342" i="4"/>
  <c r="BG330" i="4"/>
  <c r="BG306" i="4"/>
  <c r="BG294" i="4"/>
  <c r="BG282" i="4"/>
  <c r="BG270" i="4"/>
  <c r="BG258" i="4"/>
  <c r="BG246" i="4"/>
  <c r="BG234" i="4"/>
  <c r="BG222" i="4"/>
  <c r="BG210" i="4"/>
  <c r="BG198" i="4"/>
  <c r="BG186" i="4"/>
  <c r="BG174" i="4"/>
  <c r="BG162" i="4"/>
  <c r="BG150" i="4"/>
  <c r="BG126" i="4"/>
  <c r="BG114" i="4"/>
  <c r="BG78" i="4"/>
  <c r="BG66" i="4"/>
  <c r="BG54" i="4"/>
  <c r="BG42" i="4"/>
  <c r="BG30" i="4"/>
  <c r="BG18" i="4"/>
  <c r="BG401" i="4"/>
  <c r="BG389" i="4"/>
  <c r="BG377" i="4"/>
  <c r="BG365" i="4"/>
  <c r="BG353" i="4"/>
  <c r="BG341" i="4"/>
  <c r="BG329" i="4"/>
  <c r="BG305" i="4"/>
  <c r="BG293" i="4"/>
  <c r="BG281" i="4"/>
  <c r="BG269" i="4"/>
  <c r="BG257" i="4"/>
  <c r="BG245" i="4"/>
  <c r="BG233" i="4"/>
  <c r="BG221" i="4"/>
  <c r="BG209" i="4"/>
  <c r="BG197" i="4"/>
  <c r="BG185" i="4"/>
  <c r="BG173" i="4"/>
  <c r="BG161" i="4"/>
  <c r="BG149" i="4"/>
  <c r="BG137" i="4"/>
  <c r="BG125" i="4"/>
  <c r="BG113" i="4"/>
  <c r="BG77" i="4"/>
  <c r="BG65" i="4"/>
  <c r="BG53" i="4"/>
  <c r="BG41" i="4"/>
  <c r="BG29" i="4"/>
  <c r="BG17" i="4"/>
  <c r="BG6" i="4"/>
  <c r="Q48" i="4"/>
  <c r="Q51" i="4"/>
  <c r="Q52" i="4"/>
  <c r="Q90" i="4"/>
  <c r="Q91" i="4"/>
  <c r="Q97" i="4"/>
  <c r="Q125" i="4"/>
  <c r="Q127" i="4"/>
  <c r="Q132" i="4"/>
  <c r="Q136" i="4"/>
  <c r="Q137" i="4"/>
  <c r="Q138" i="4"/>
  <c r="Q139" i="4"/>
  <c r="Q148" i="4"/>
  <c r="Q196" i="4"/>
  <c r="Q197" i="4"/>
  <c r="Q198" i="4"/>
  <c r="Q202" i="4"/>
  <c r="Q204" i="4"/>
  <c r="Q208" i="4"/>
  <c r="Q211" i="4"/>
  <c r="Q234" i="4"/>
  <c r="Q247" i="4"/>
  <c r="Q248" i="4"/>
  <c r="Q250" i="4"/>
  <c r="Q259" i="4"/>
  <c r="Q260" i="4"/>
  <c r="Q270" i="4"/>
  <c r="Q271" i="4"/>
  <c r="Q272" i="4"/>
  <c r="Q274" i="4"/>
  <c r="Q281" i="4"/>
  <c r="Q282" i="4"/>
  <c r="Q283" i="4"/>
  <c r="Q288" i="4"/>
  <c r="Q293" i="4"/>
  <c r="Q294" i="4"/>
  <c r="Q295" i="4"/>
  <c r="Q296" i="4"/>
  <c r="Q300" i="4"/>
  <c r="Q306" i="4"/>
  <c r="Q307" i="4"/>
  <c r="Q308" i="4"/>
  <c r="Q317" i="4"/>
  <c r="Q318" i="4"/>
  <c r="Q319" i="4"/>
  <c r="Q320" i="4"/>
  <c r="Q324" i="4"/>
  <c r="Q355" i="4"/>
  <c r="Q356" i="4"/>
  <c r="Q366" i="4"/>
  <c r="Q367" i="4"/>
  <c r="Q391" i="4"/>
  <c r="Q244" i="4"/>
  <c r="Q315" i="4"/>
  <c r="Q119" i="4"/>
  <c r="Q143" i="4"/>
  <c r="Q155" i="4"/>
  <c r="Q191" i="4"/>
  <c r="Q215" i="4"/>
  <c r="Q227" i="4"/>
  <c r="Q240" i="4"/>
  <c r="Q335" i="4"/>
  <c r="Q359" i="4"/>
  <c r="Q371" i="4"/>
  <c r="Q395" i="4"/>
  <c r="J202" i="4"/>
  <c r="J226" i="4"/>
  <c r="J382" i="4"/>
  <c r="X40" i="4"/>
  <c r="AL40" i="4"/>
  <c r="AS40" i="4"/>
  <c r="AZ40" i="4"/>
  <c r="BN40" i="4"/>
  <c r="X41" i="4"/>
  <c r="AE41" i="4"/>
  <c r="AS41" i="4"/>
  <c r="AZ41" i="4"/>
  <c r="BN41" i="4"/>
  <c r="X42" i="4"/>
  <c r="AE42" i="4"/>
  <c r="AL42" i="4"/>
  <c r="AS42" i="4"/>
  <c r="AZ42" i="4"/>
  <c r="BN42" i="4"/>
  <c r="X43" i="4"/>
  <c r="AE43" i="4"/>
  <c r="AS43" i="4"/>
  <c r="AZ43" i="4"/>
  <c r="CP43" i="4"/>
  <c r="X44" i="4"/>
  <c r="AE44" i="4"/>
  <c r="AL44" i="4"/>
  <c r="AS44" i="4"/>
  <c r="AZ44" i="4"/>
  <c r="BN44" i="4"/>
  <c r="CP44" i="4"/>
  <c r="X45" i="4"/>
  <c r="AE45" i="4"/>
  <c r="AS45" i="4"/>
  <c r="AZ45" i="4"/>
  <c r="AE46" i="4"/>
  <c r="AL46" i="4"/>
  <c r="AS46" i="4"/>
  <c r="BN46" i="4"/>
  <c r="BU46" i="4"/>
  <c r="DD46" i="4"/>
  <c r="Q47" i="4"/>
  <c r="X47" i="4"/>
  <c r="AE47" i="4"/>
  <c r="AS47" i="4"/>
  <c r="AZ47" i="4"/>
  <c r="BN47" i="4"/>
  <c r="X48" i="4"/>
  <c r="AL48" i="4"/>
  <c r="AS48" i="4"/>
  <c r="BN48" i="4"/>
  <c r="X49" i="4"/>
  <c r="AL49" i="4"/>
  <c r="AS49" i="4"/>
  <c r="BN49" i="4"/>
  <c r="X50" i="4"/>
  <c r="AE50" i="4"/>
  <c r="AS50" i="4"/>
  <c r="BN50" i="4"/>
  <c r="BU50" i="4"/>
  <c r="X51" i="4"/>
  <c r="AE51" i="4"/>
  <c r="BN51" i="4"/>
  <c r="BU51" i="4"/>
  <c r="X52" i="4"/>
  <c r="AE52" i="4"/>
  <c r="AS52" i="4"/>
  <c r="AZ52" i="4"/>
  <c r="BN52" i="4"/>
  <c r="X53" i="4"/>
  <c r="AZ53" i="4"/>
  <c r="BN53" i="4"/>
  <c r="BU53" i="4"/>
  <c r="CI53" i="4"/>
  <c r="CW53" i="4"/>
  <c r="X54" i="4"/>
  <c r="AE54" i="4"/>
  <c r="AL54" i="4"/>
  <c r="X55" i="4"/>
  <c r="AE55" i="4"/>
  <c r="AS55" i="4"/>
  <c r="BN55" i="4"/>
  <c r="X56" i="4"/>
  <c r="AE56" i="4"/>
  <c r="AS56" i="4"/>
  <c r="AZ56" i="4"/>
  <c r="BN56" i="4"/>
  <c r="X57" i="4"/>
  <c r="AE57" i="4"/>
  <c r="AS57" i="4"/>
  <c r="BN57" i="4"/>
  <c r="X58" i="4"/>
  <c r="AE58" i="4"/>
  <c r="AS58" i="4"/>
  <c r="BN58" i="4"/>
  <c r="X59" i="4"/>
  <c r="AE59" i="4"/>
  <c r="AL59" i="4"/>
  <c r="AS59" i="4"/>
  <c r="AZ59" i="4"/>
  <c r="BN59" i="4"/>
  <c r="AZ60" i="4"/>
  <c r="BN60" i="4"/>
  <c r="X61" i="4"/>
  <c r="AL61" i="4"/>
  <c r="BN61" i="4"/>
  <c r="AE62" i="4"/>
  <c r="AS62" i="4"/>
  <c r="AZ62" i="4"/>
  <c r="X63" i="4"/>
  <c r="AZ63" i="4"/>
  <c r="BN63" i="4"/>
  <c r="BU63" i="4"/>
  <c r="X64" i="4"/>
  <c r="BN64" i="4"/>
  <c r="BU64" i="4"/>
  <c r="CP64" i="4"/>
  <c r="X65" i="4"/>
  <c r="AE65" i="4"/>
  <c r="AS65" i="4"/>
  <c r="AZ65" i="4"/>
  <c r="BN65" i="4"/>
  <c r="DD65" i="4"/>
  <c r="AS66" i="4"/>
  <c r="BN66" i="4"/>
  <c r="CI66" i="4"/>
  <c r="X67" i="4"/>
  <c r="BN67" i="4"/>
  <c r="BU67" i="4"/>
  <c r="X68" i="4"/>
  <c r="AE68" i="4"/>
  <c r="AS68" i="4"/>
  <c r="AZ68" i="4"/>
  <c r="X69" i="4"/>
  <c r="AE69" i="4"/>
  <c r="X70" i="4"/>
  <c r="AE70" i="4"/>
  <c r="AL70" i="4"/>
  <c r="X71" i="4"/>
  <c r="AS71" i="4"/>
  <c r="AZ71" i="4"/>
  <c r="BN71" i="4"/>
  <c r="DD71" i="4"/>
  <c r="X72" i="4"/>
  <c r="AE72" i="4"/>
  <c r="BN72" i="4"/>
  <c r="BU72" i="4"/>
  <c r="CP72" i="4"/>
  <c r="AL73" i="4"/>
  <c r="X74" i="4"/>
  <c r="AS74" i="4"/>
  <c r="BN74" i="4"/>
  <c r="BU74" i="4"/>
  <c r="CP74" i="4"/>
  <c r="X75" i="4"/>
  <c r="AS75" i="4"/>
  <c r="BU75" i="4"/>
  <c r="X76" i="4"/>
  <c r="AE76" i="4"/>
  <c r="AS76" i="4"/>
  <c r="X77" i="4"/>
  <c r="AS77" i="4"/>
  <c r="AZ77" i="4"/>
  <c r="BN77" i="4"/>
  <c r="BU77" i="4"/>
  <c r="X78" i="4"/>
  <c r="AL78" i="4"/>
  <c r="AS78" i="4"/>
  <c r="AZ78" i="4"/>
  <c r="BN78" i="4"/>
  <c r="X79" i="4"/>
  <c r="AE79" i="4"/>
  <c r="BN79" i="4"/>
  <c r="X80" i="4"/>
  <c r="AE80" i="4"/>
  <c r="BN80" i="4"/>
  <c r="X81" i="4"/>
  <c r="AL81" i="4"/>
  <c r="AS81" i="4"/>
  <c r="BN81" i="4"/>
  <c r="CI81" i="4"/>
  <c r="X82" i="4"/>
  <c r="AS82" i="4"/>
  <c r="AZ82" i="4"/>
  <c r="BN82" i="4"/>
  <c r="CI82" i="4"/>
  <c r="X83" i="4"/>
  <c r="AS83" i="4"/>
  <c r="BN83" i="4"/>
  <c r="X84" i="4"/>
  <c r="BN84" i="4"/>
  <c r="Q85" i="4"/>
  <c r="X85" i="4"/>
  <c r="AL85" i="4"/>
  <c r="AS85" i="4"/>
  <c r="BN85" i="4"/>
  <c r="CI85" i="4"/>
  <c r="X86" i="4"/>
  <c r="AL86" i="4"/>
  <c r="AS86" i="4"/>
  <c r="BN86" i="4"/>
  <c r="Q87" i="4"/>
  <c r="X87" i="4"/>
  <c r="AE87" i="4"/>
  <c r="AL87" i="4"/>
  <c r="AS87" i="4"/>
  <c r="X88" i="4"/>
  <c r="X89" i="4"/>
  <c r="AL89" i="4"/>
  <c r="AS89" i="4"/>
  <c r="X90" i="4"/>
  <c r="AE90" i="4"/>
  <c r="AS90" i="4"/>
  <c r="AZ90" i="4"/>
  <c r="BN90" i="4"/>
  <c r="CP90" i="4"/>
  <c r="X91" i="4"/>
  <c r="AE91" i="4"/>
  <c r="AZ91" i="4"/>
  <c r="CP91" i="4"/>
  <c r="X92" i="4"/>
  <c r="AE92" i="4"/>
  <c r="AS92" i="4"/>
  <c r="BN92" i="4"/>
  <c r="CP92" i="4"/>
  <c r="Q93" i="4"/>
  <c r="X93" i="4"/>
  <c r="BU93" i="4"/>
  <c r="CI93" i="4"/>
  <c r="CW93" i="4"/>
  <c r="X94" i="4"/>
  <c r="AE94" i="4"/>
  <c r="AS94" i="4"/>
  <c r="AZ94" i="4"/>
  <c r="BN94" i="4"/>
  <c r="CI94" i="4"/>
  <c r="CP94" i="4"/>
  <c r="X95" i="4"/>
  <c r="AS95" i="4"/>
  <c r="CI95" i="4"/>
  <c r="CP95" i="4"/>
  <c r="X96" i="4"/>
  <c r="AE96" i="4"/>
  <c r="AS96" i="4"/>
  <c r="AZ96" i="4"/>
  <c r="BN96" i="4"/>
  <c r="X97" i="4"/>
  <c r="AE97" i="4"/>
  <c r="AS97" i="4"/>
  <c r="BN97" i="4"/>
  <c r="BU97" i="4"/>
  <c r="CP97" i="4"/>
  <c r="X98" i="4"/>
  <c r="AS98" i="4"/>
  <c r="AZ98" i="4"/>
  <c r="CI98" i="4"/>
  <c r="CP98" i="4"/>
  <c r="X99" i="4"/>
  <c r="AE99" i="4"/>
  <c r="AS99" i="4"/>
  <c r="BN99" i="4"/>
  <c r="CP99" i="4"/>
  <c r="X100" i="4"/>
  <c r="AZ100" i="4"/>
  <c r="BN100" i="4"/>
  <c r="BU100" i="4"/>
  <c r="CI100" i="4"/>
  <c r="CW100" i="4"/>
  <c r="X101" i="4"/>
  <c r="AZ101" i="4"/>
  <c r="BN101" i="4"/>
  <c r="BU101" i="4"/>
  <c r="AS102" i="4"/>
  <c r="AZ102" i="4"/>
  <c r="BN102" i="4"/>
  <c r="BU102" i="4"/>
  <c r="CI102" i="4"/>
  <c r="CW102" i="4"/>
  <c r="X103" i="4"/>
  <c r="AS103" i="4"/>
  <c r="BN103" i="4"/>
  <c r="X104" i="4"/>
  <c r="AE104" i="4"/>
  <c r="AS104" i="4"/>
  <c r="AZ104" i="4"/>
  <c r="BU104" i="4"/>
  <c r="CI104" i="4"/>
  <c r="CP104" i="4"/>
  <c r="X105" i="4"/>
  <c r="AE105" i="4"/>
  <c r="AS105" i="4"/>
  <c r="BN105" i="4"/>
  <c r="BU105" i="4"/>
  <c r="CI105" i="4"/>
  <c r="X106" i="4"/>
  <c r="AS106" i="4"/>
  <c r="AZ106" i="4"/>
  <c r="BN106" i="4"/>
  <c r="CI106" i="4"/>
  <c r="CP106" i="4"/>
  <c r="X107" i="4"/>
  <c r="AL107" i="4"/>
  <c r="BN107" i="4"/>
  <c r="CI107" i="4"/>
  <c r="CP107" i="4"/>
  <c r="X108" i="4"/>
  <c r="AS108" i="4"/>
  <c r="BN108" i="4"/>
  <c r="BU108" i="4"/>
  <c r="X109" i="4"/>
  <c r="AE109" i="4"/>
  <c r="AS109" i="4"/>
  <c r="AZ109" i="4"/>
  <c r="BN109" i="4"/>
  <c r="BU109" i="4"/>
  <c r="Q110" i="4"/>
  <c r="X110" i="4"/>
  <c r="AE110" i="4"/>
  <c r="AL110" i="4"/>
  <c r="AS110" i="4"/>
  <c r="BN110" i="4"/>
  <c r="DD110" i="4"/>
  <c r="X111" i="4"/>
  <c r="AE111" i="4"/>
  <c r="AS111" i="4"/>
  <c r="BN111" i="4"/>
  <c r="BU111" i="4"/>
  <c r="AE112" i="4"/>
  <c r="AZ112" i="4"/>
  <c r="DD112" i="4"/>
  <c r="X113" i="4"/>
  <c r="AS113" i="4"/>
  <c r="BN113" i="4"/>
  <c r="CP113" i="4"/>
  <c r="X114" i="4"/>
  <c r="CP114" i="4"/>
  <c r="DD114" i="4"/>
  <c r="X115" i="4"/>
  <c r="BN115" i="4"/>
  <c r="X116" i="4"/>
  <c r="AL116" i="4"/>
  <c r="BN116" i="4"/>
  <c r="DD116" i="4"/>
  <c r="Q117" i="4"/>
  <c r="X117" i="4"/>
  <c r="AE117" i="4"/>
  <c r="AS117" i="4"/>
  <c r="AZ117" i="4"/>
  <c r="BN117" i="4"/>
  <c r="BU117" i="4"/>
  <c r="DD117" i="4"/>
  <c r="X118" i="4"/>
  <c r="AE118" i="4"/>
  <c r="AS118" i="4"/>
  <c r="AZ118" i="4"/>
  <c r="BN118" i="4"/>
  <c r="BU118" i="4"/>
  <c r="DD118" i="4"/>
  <c r="X119" i="4"/>
  <c r="AS119" i="4"/>
  <c r="BN119" i="4"/>
  <c r="BU119" i="4"/>
  <c r="CP119" i="4"/>
  <c r="X120" i="4"/>
  <c r="AE120" i="4"/>
  <c r="BN120" i="4"/>
  <c r="X121" i="4"/>
  <c r="AE121" i="4"/>
  <c r="CP121" i="4"/>
  <c r="DD121" i="4"/>
  <c r="X122" i="4"/>
  <c r="AE122" i="4"/>
  <c r="AS122" i="4"/>
  <c r="AZ122" i="4"/>
  <c r="DD122" i="4"/>
  <c r="Q123" i="4"/>
  <c r="X123" i="4"/>
  <c r="AS123" i="4"/>
  <c r="BN123" i="4"/>
  <c r="X124" i="4"/>
  <c r="AS124" i="4"/>
  <c r="AZ124" i="4"/>
  <c r="BN124" i="4"/>
  <c r="DD124" i="4"/>
  <c r="X125" i="4"/>
  <c r="AE125" i="4"/>
  <c r="BN125" i="4"/>
  <c r="X126" i="4"/>
  <c r="AS126" i="4"/>
  <c r="AZ126" i="4"/>
  <c r="BN126" i="4"/>
  <c r="DD126" i="4"/>
  <c r="X127" i="4"/>
  <c r="AS127" i="4"/>
  <c r="AZ127" i="4"/>
  <c r="BN127" i="4"/>
  <c r="BU127" i="4"/>
  <c r="X128" i="4"/>
  <c r="AE128" i="4"/>
  <c r="AS128" i="4"/>
  <c r="DD128" i="4"/>
  <c r="X129" i="4"/>
  <c r="AL129" i="4"/>
  <c r="AS129" i="4"/>
  <c r="AZ129" i="4"/>
  <c r="DD129" i="4"/>
  <c r="AE130" i="4"/>
  <c r="AZ130" i="4"/>
  <c r="DD130" i="4"/>
  <c r="Q131" i="4"/>
  <c r="AL131" i="4"/>
  <c r="AS131" i="4"/>
  <c r="DD131" i="4"/>
  <c r="AE132" i="4"/>
  <c r="AS132" i="4"/>
  <c r="DD132" i="4"/>
  <c r="Q133" i="4"/>
  <c r="X133" i="4"/>
  <c r="AE133" i="4"/>
  <c r="AL133" i="4"/>
  <c r="AS133" i="4"/>
  <c r="BN133" i="4"/>
  <c r="DD133" i="4"/>
  <c r="Q134" i="4"/>
  <c r="AE134" i="4"/>
  <c r="AL134" i="4"/>
  <c r="AS134" i="4"/>
  <c r="AZ134" i="4"/>
  <c r="CW134" i="4"/>
  <c r="DD134" i="4"/>
  <c r="AE135" i="4"/>
  <c r="AS135" i="4"/>
  <c r="DD135" i="4"/>
  <c r="X136" i="4"/>
  <c r="AS136" i="4"/>
  <c r="BN136" i="4"/>
  <c r="AE137" i="4"/>
  <c r="AS137" i="4"/>
  <c r="AZ137" i="4"/>
  <c r="DD137" i="4"/>
  <c r="X138" i="4"/>
  <c r="AL138" i="4"/>
  <c r="AS138" i="4"/>
  <c r="BN138" i="4"/>
  <c r="DD138" i="4"/>
  <c r="X139" i="4"/>
  <c r="AS139" i="4"/>
  <c r="AZ139" i="4"/>
  <c r="X140" i="4"/>
  <c r="AS140" i="4"/>
  <c r="AZ140" i="4"/>
  <c r="BN140" i="4"/>
  <c r="CW140" i="4"/>
  <c r="X141" i="4"/>
  <c r="AS141" i="4"/>
  <c r="CW141" i="4"/>
  <c r="X142" i="4"/>
  <c r="AE142" i="4"/>
  <c r="AS142" i="4"/>
  <c r="BN142" i="4"/>
  <c r="X143" i="4"/>
  <c r="AS143" i="4"/>
  <c r="X144" i="4"/>
  <c r="AE144" i="4"/>
  <c r="AS144" i="4"/>
  <c r="AZ144" i="4"/>
  <c r="BN144" i="4"/>
  <c r="X145" i="4"/>
  <c r="AL145" i="4"/>
  <c r="AS145" i="4"/>
  <c r="AZ145" i="4"/>
  <c r="BN145" i="4"/>
  <c r="CP145" i="4"/>
  <c r="CW145" i="4"/>
  <c r="DD145" i="4"/>
  <c r="Q146" i="4"/>
  <c r="X146" i="4"/>
  <c r="AS146" i="4"/>
  <c r="BN146" i="4"/>
  <c r="AS147" i="4"/>
  <c r="AZ147" i="4"/>
  <c r="CW147" i="4"/>
  <c r="DD147" i="4"/>
  <c r="X148" i="4"/>
  <c r="AE148" i="4"/>
  <c r="AZ148" i="4"/>
  <c r="X149" i="4"/>
  <c r="AE149" i="4"/>
  <c r="X150" i="4"/>
  <c r="AE150" i="4"/>
  <c r="X151" i="4"/>
  <c r="AL151" i="4"/>
  <c r="AS151" i="4"/>
  <c r="AZ151" i="4"/>
  <c r="X152" i="4"/>
  <c r="AE152" i="4"/>
  <c r="AZ152" i="4"/>
  <c r="X153" i="4"/>
  <c r="AS153" i="4"/>
  <c r="AZ153" i="4"/>
  <c r="X154" i="4"/>
  <c r="AZ154" i="4"/>
  <c r="BN154" i="4"/>
  <c r="X155" i="4"/>
  <c r="AL155" i="4"/>
  <c r="AS155" i="4"/>
  <c r="X156" i="4"/>
  <c r="AL156" i="4"/>
  <c r="AS156" i="4"/>
  <c r="X157" i="4"/>
  <c r="BN157" i="4"/>
  <c r="X158" i="4"/>
  <c r="AS158" i="4"/>
  <c r="X159" i="4"/>
  <c r="AS159" i="4"/>
  <c r="AZ159" i="4"/>
  <c r="BN159" i="4"/>
  <c r="X160" i="4"/>
  <c r="AS160" i="4"/>
  <c r="AZ160" i="4"/>
  <c r="BN160" i="4"/>
  <c r="BU160" i="4"/>
  <c r="CW160" i="4"/>
  <c r="X161" i="4"/>
  <c r="AE161" i="4"/>
  <c r="X162" i="4"/>
  <c r="AL162" i="4"/>
  <c r="BN162" i="4"/>
  <c r="BU162" i="4"/>
  <c r="CW162" i="4"/>
  <c r="AE163" i="4"/>
  <c r="AZ163" i="4"/>
  <c r="DD163" i="4"/>
  <c r="X164" i="4"/>
  <c r="BN164" i="4"/>
  <c r="BU164" i="4"/>
  <c r="CW164" i="4"/>
  <c r="X165" i="4"/>
  <c r="AS165" i="4"/>
  <c r="AZ165" i="4"/>
  <c r="X166" i="4"/>
  <c r="AS166" i="4"/>
  <c r="BN166" i="4"/>
  <c r="X167" i="4"/>
  <c r="X168" i="4"/>
  <c r="AE168" i="4"/>
  <c r="DD168" i="4"/>
  <c r="AS169" i="4"/>
  <c r="AZ169" i="4"/>
  <c r="BN169" i="4"/>
  <c r="X170" i="4"/>
  <c r="BU170" i="4"/>
  <c r="CW170" i="4"/>
  <c r="X171" i="4"/>
  <c r="AS171" i="4"/>
  <c r="AZ171" i="4"/>
  <c r="BN171" i="4"/>
  <c r="X172" i="4"/>
  <c r="AE172" i="4"/>
  <c r="AS172" i="4"/>
  <c r="AZ172" i="4"/>
  <c r="BN172" i="4"/>
  <c r="X173" i="4"/>
  <c r="BU173" i="4"/>
  <c r="X174" i="4"/>
  <c r="AE174" i="4"/>
  <c r="AL174" i="4"/>
  <c r="CP174" i="4"/>
  <c r="CW174" i="4"/>
  <c r="X175" i="4"/>
  <c r="AZ175" i="4"/>
  <c r="BN175" i="4"/>
  <c r="CP175" i="4"/>
  <c r="CW175" i="4"/>
  <c r="X176" i="4"/>
  <c r="AE176" i="4"/>
  <c r="AS176" i="4"/>
  <c r="AZ176" i="4"/>
  <c r="BN176" i="4"/>
  <c r="X177" i="4"/>
  <c r="AE177" i="4"/>
  <c r="AS177" i="4"/>
  <c r="AZ177" i="4"/>
  <c r="BN177" i="4"/>
  <c r="BU177" i="4"/>
  <c r="CW177" i="4"/>
  <c r="X178" i="4"/>
  <c r="AE178" i="4"/>
  <c r="AS178" i="4"/>
  <c r="BN178" i="4"/>
  <c r="X179" i="4"/>
  <c r="BN179" i="4"/>
  <c r="BU179" i="4"/>
  <c r="CI179" i="4"/>
  <c r="X180" i="4"/>
  <c r="AE180" i="4"/>
  <c r="BN180" i="4"/>
  <c r="BU180" i="4"/>
  <c r="CI180" i="4"/>
  <c r="X181" i="4"/>
  <c r="AE181" i="4"/>
  <c r="AL181" i="4"/>
  <c r="AS181" i="4"/>
  <c r="BN181" i="4"/>
  <c r="BU181" i="4"/>
  <c r="CI181" i="4"/>
  <c r="X182" i="4"/>
  <c r="AE182" i="4"/>
  <c r="AS182" i="4"/>
  <c r="AZ182" i="4"/>
  <c r="BN182" i="4"/>
  <c r="BU182" i="4"/>
  <c r="CI182" i="4"/>
  <c r="CW182" i="4"/>
  <c r="X183" i="4"/>
  <c r="BN183" i="4"/>
  <c r="BU183" i="4"/>
  <c r="CW183" i="4"/>
  <c r="X184" i="4"/>
  <c r="AE184" i="4"/>
  <c r="AL184" i="4"/>
  <c r="AS184" i="4"/>
  <c r="BN184" i="4"/>
  <c r="X185" i="4"/>
  <c r="BN185" i="4"/>
  <c r="BU185" i="4"/>
  <c r="X186" i="4"/>
  <c r="AE186" i="4"/>
  <c r="AL186" i="4"/>
  <c r="AZ186" i="4"/>
  <c r="BN186" i="4"/>
  <c r="CI186" i="4"/>
  <c r="CW186" i="4"/>
  <c r="AE187" i="4"/>
  <c r="AL187" i="4"/>
  <c r="AZ187" i="4"/>
  <c r="BN187" i="4"/>
  <c r="X188" i="4"/>
  <c r="AS188" i="4"/>
  <c r="AZ188" i="4"/>
  <c r="BN188" i="4"/>
  <c r="X189" i="4"/>
  <c r="AE189" i="4"/>
  <c r="AS189" i="4"/>
  <c r="AZ189" i="4"/>
  <c r="BN189" i="4"/>
  <c r="X190" i="4"/>
  <c r="AE190" i="4"/>
  <c r="AL190" i="4"/>
  <c r="AS190" i="4"/>
  <c r="AZ190" i="4"/>
  <c r="BN190" i="4"/>
  <c r="X191" i="4"/>
  <c r="AS191" i="4"/>
  <c r="AZ191" i="4"/>
  <c r="BN191" i="4"/>
  <c r="CI191" i="4"/>
  <c r="X192" i="4"/>
  <c r="AL192" i="4"/>
  <c r="BN192" i="4"/>
  <c r="BU192" i="4"/>
  <c r="CI192" i="4"/>
  <c r="X193" i="4"/>
  <c r="AL193" i="4"/>
  <c r="AS193" i="4"/>
  <c r="AZ193" i="4"/>
  <c r="BN193" i="4"/>
  <c r="BU193" i="4"/>
  <c r="CI193" i="4"/>
  <c r="CW193" i="4"/>
  <c r="X194" i="4"/>
  <c r="AE194" i="4"/>
  <c r="AS194" i="4"/>
  <c r="BN194" i="4"/>
  <c r="BU194" i="4"/>
  <c r="CI194" i="4"/>
  <c r="X195" i="4"/>
  <c r="AL195" i="4"/>
  <c r="AS195" i="4"/>
  <c r="AZ195" i="4"/>
  <c r="BN195" i="4"/>
  <c r="X196" i="4"/>
  <c r="AE196" i="4"/>
  <c r="AL196" i="4"/>
  <c r="AZ196" i="4"/>
  <c r="BN196" i="4"/>
  <c r="DD196" i="4"/>
  <c r="X197" i="4"/>
  <c r="AL197" i="4"/>
  <c r="AS197" i="4"/>
  <c r="AZ197" i="4"/>
  <c r="BN197" i="4"/>
  <c r="X198" i="4"/>
  <c r="AE198" i="4"/>
  <c r="AZ198" i="4"/>
  <c r="BN198" i="4"/>
  <c r="X199" i="4"/>
  <c r="AE199" i="4"/>
  <c r="AS199" i="4"/>
  <c r="AZ199" i="4"/>
  <c r="BN199" i="4"/>
  <c r="X200" i="4"/>
  <c r="AL200" i="4"/>
  <c r="AS200" i="4"/>
  <c r="AZ200" i="4"/>
  <c r="BN200" i="4"/>
  <c r="DD200" i="4"/>
  <c r="Q201" i="4"/>
  <c r="X201" i="4"/>
  <c r="AE201" i="4"/>
  <c r="AS201" i="4"/>
  <c r="AZ201" i="4"/>
  <c r="BN201" i="4"/>
  <c r="X202" i="4"/>
  <c r="AE202" i="4"/>
  <c r="AS202" i="4"/>
  <c r="AZ202" i="4"/>
  <c r="BN202" i="4"/>
  <c r="BU202" i="4"/>
  <c r="CP202" i="4"/>
  <c r="CW202" i="4"/>
  <c r="Q203" i="4"/>
  <c r="X203" i="4"/>
  <c r="AE203" i="4"/>
  <c r="AS203" i="4"/>
  <c r="AZ203" i="4"/>
  <c r="BN203" i="4"/>
  <c r="BU203" i="4"/>
  <c r="CP203" i="4"/>
  <c r="CW203" i="4"/>
  <c r="X204" i="4"/>
  <c r="AL204" i="4"/>
  <c r="AS204" i="4"/>
  <c r="BN204" i="4"/>
  <c r="BU204" i="4"/>
  <c r="CI204" i="4"/>
  <c r="CW204" i="4"/>
  <c r="X205" i="4"/>
  <c r="AE205" i="4"/>
  <c r="AL205" i="4"/>
  <c r="AS205" i="4"/>
  <c r="AZ205" i="4"/>
  <c r="BN205" i="4"/>
  <c r="BU205" i="4"/>
  <c r="CW205" i="4"/>
  <c r="X206" i="4"/>
  <c r="AE206" i="4"/>
  <c r="AS206" i="4"/>
  <c r="BN206" i="4"/>
  <c r="DD206" i="4"/>
  <c r="Q207" i="4"/>
  <c r="X207" i="4"/>
  <c r="AE207" i="4"/>
  <c r="AL207" i="4"/>
  <c r="AZ207" i="4"/>
  <c r="BN207" i="4"/>
  <c r="X208" i="4"/>
  <c r="AE208" i="4"/>
  <c r="AL208" i="4"/>
  <c r="AS208" i="4"/>
  <c r="AZ208" i="4"/>
  <c r="BN208" i="4"/>
  <c r="BU208" i="4"/>
  <c r="CP208" i="4"/>
  <c r="CW208" i="4"/>
  <c r="X209" i="4"/>
  <c r="AE209" i="4"/>
  <c r="AS209" i="4"/>
  <c r="AZ209" i="4"/>
  <c r="BN209" i="4"/>
  <c r="X210" i="4"/>
  <c r="AE210" i="4"/>
  <c r="AS210" i="4"/>
  <c r="BN210" i="4"/>
  <c r="DD210" i="4"/>
  <c r="X211" i="4"/>
  <c r="AE211" i="4"/>
  <c r="AS211" i="4"/>
  <c r="AZ211" i="4"/>
  <c r="BN211" i="4"/>
  <c r="CI211" i="4"/>
  <c r="X212" i="4"/>
  <c r="AE212" i="4"/>
  <c r="AL212" i="4"/>
  <c r="AS212" i="4"/>
  <c r="AZ212" i="4"/>
  <c r="BN212" i="4"/>
  <c r="BU212" i="4"/>
  <c r="CI212" i="4"/>
  <c r="CW212" i="4"/>
  <c r="Q213" i="4"/>
  <c r="X213" i="4"/>
  <c r="AE213" i="4"/>
  <c r="AL213" i="4"/>
  <c r="AS213" i="4"/>
  <c r="X214" i="4"/>
  <c r="AE214" i="4"/>
  <c r="AL214" i="4"/>
  <c r="AS214" i="4"/>
  <c r="BN214" i="4"/>
  <c r="BU214" i="4"/>
  <c r="X215" i="4"/>
  <c r="AE215" i="4"/>
  <c r="AS215" i="4"/>
  <c r="AZ215" i="4"/>
  <c r="BN215" i="4"/>
  <c r="BU215" i="4"/>
  <c r="X216" i="4"/>
  <c r="AL216" i="4"/>
  <c r="AS216" i="4"/>
  <c r="AZ216" i="4"/>
  <c r="BN216" i="4"/>
  <c r="X217" i="4"/>
  <c r="AL217" i="4"/>
  <c r="AS217" i="4"/>
  <c r="AZ217" i="4"/>
  <c r="BN217" i="4"/>
  <c r="X218" i="4"/>
  <c r="AE218" i="4"/>
  <c r="AS218" i="4"/>
  <c r="BN218" i="4"/>
  <c r="BU218" i="4"/>
  <c r="X219" i="4"/>
  <c r="AE219" i="4"/>
  <c r="AS219" i="4"/>
  <c r="AZ219" i="4"/>
  <c r="BN219" i="4"/>
  <c r="X220" i="4"/>
  <c r="AE220" i="4"/>
  <c r="AL220" i="4"/>
  <c r="AS220" i="4"/>
  <c r="AZ220" i="4"/>
  <c r="BN220" i="4"/>
  <c r="BU220" i="4"/>
  <c r="CI220" i="4"/>
  <c r="CW220" i="4"/>
  <c r="DD220" i="4"/>
  <c r="X221" i="4"/>
  <c r="AL221" i="4"/>
  <c r="AS221" i="4"/>
  <c r="AZ221" i="4"/>
  <c r="BN221" i="4"/>
  <c r="X222" i="4"/>
  <c r="AE222" i="4"/>
  <c r="AS222" i="4"/>
  <c r="AZ222" i="4"/>
  <c r="BN222" i="4"/>
  <c r="DD222" i="4"/>
  <c r="X223" i="4"/>
  <c r="AE223" i="4"/>
  <c r="AS223" i="4"/>
  <c r="AZ223" i="4"/>
  <c r="BN223" i="4"/>
  <c r="X224" i="4"/>
  <c r="AL224" i="4"/>
  <c r="AS224" i="4"/>
  <c r="AZ224" i="4"/>
  <c r="BN224" i="4"/>
  <c r="CI224" i="4"/>
  <c r="DD224" i="4"/>
  <c r="Q225" i="4"/>
  <c r="X225" i="4"/>
  <c r="AE225" i="4"/>
  <c r="AL225" i="4"/>
  <c r="AS225" i="4"/>
  <c r="AZ225" i="4"/>
  <c r="BN225" i="4"/>
  <c r="X226" i="4"/>
  <c r="AE226" i="4"/>
  <c r="AS226" i="4"/>
  <c r="BN226" i="4"/>
  <c r="BU226" i="4"/>
  <c r="CI226" i="4"/>
  <c r="CP226" i="4"/>
  <c r="DD226" i="4"/>
  <c r="X227" i="4"/>
  <c r="AE227" i="4"/>
  <c r="AS227" i="4"/>
  <c r="AZ227" i="4"/>
  <c r="CI227" i="4"/>
  <c r="DD227" i="4"/>
  <c r="X228" i="4"/>
  <c r="AL228" i="4"/>
  <c r="AS228" i="4"/>
  <c r="AZ228" i="4"/>
  <c r="BN228" i="4"/>
  <c r="BU228" i="4"/>
  <c r="CI228" i="4"/>
  <c r="CP228" i="4"/>
  <c r="DD228" i="4"/>
  <c r="X229" i="4"/>
  <c r="AL229" i="4"/>
  <c r="AS229" i="4"/>
  <c r="AZ229" i="4"/>
  <c r="BN229" i="4"/>
  <c r="Q230" i="4"/>
  <c r="X230" i="4"/>
  <c r="AE230" i="4"/>
  <c r="AS230" i="4"/>
  <c r="AZ230" i="4"/>
  <c r="BN230" i="4"/>
  <c r="BU230" i="4"/>
  <c r="X231" i="4"/>
  <c r="AE231" i="4"/>
  <c r="AL231" i="4"/>
  <c r="AS231" i="4"/>
  <c r="AZ231" i="4"/>
  <c r="BN231" i="4"/>
  <c r="CI231" i="4"/>
  <c r="X232" i="4"/>
  <c r="AE232" i="4"/>
  <c r="AL232" i="4"/>
  <c r="AZ232" i="4"/>
  <c r="BN232" i="4"/>
  <c r="BU232" i="4"/>
  <c r="X233" i="4"/>
  <c r="AE233" i="4"/>
  <c r="AS233" i="4"/>
  <c r="X234" i="4"/>
  <c r="AE234" i="4"/>
  <c r="AS234" i="4"/>
  <c r="BN234" i="4"/>
  <c r="BU234" i="4"/>
  <c r="X235" i="4"/>
  <c r="AE235" i="4"/>
  <c r="AL235" i="4"/>
  <c r="AS235" i="4"/>
  <c r="AZ235" i="4"/>
  <c r="BN235" i="4"/>
  <c r="CI235" i="4"/>
  <c r="X236" i="4"/>
  <c r="AL236" i="4"/>
  <c r="AS236" i="4"/>
  <c r="AZ236" i="4"/>
  <c r="BN236" i="4"/>
  <c r="BU236" i="4"/>
  <c r="CP236" i="4"/>
  <c r="DD236" i="4"/>
  <c r="X237" i="4"/>
  <c r="AE237" i="4"/>
  <c r="AL237" i="4"/>
  <c r="AS237" i="4"/>
  <c r="BN237" i="4"/>
  <c r="DD237" i="4"/>
  <c r="Q238" i="4"/>
  <c r="X238" i="4"/>
  <c r="AE238" i="4"/>
  <c r="AL238" i="4"/>
  <c r="AS238" i="4"/>
  <c r="AZ238" i="4"/>
  <c r="BN238" i="4"/>
  <c r="BU238" i="4"/>
  <c r="Q239" i="4"/>
  <c r="X239" i="4"/>
  <c r="BN239" i="4"/>
  <c r="DD239" i="4"/>
  <c r="X240" i="4"/>
  <c r="AL240" i="4"/>
  <c r="AS240" i="4"/>
  <c r="BN240" i="4"/>
  <c r="CP240" i="4"/>
  <c r="X241" i="4"/>
  <c r="AE241" i="4"/>
  <c r="AL241" i="4"/>
  <c r="AS241" i="4"/>
  <c r="AZ241" i="4"/>
  <c r="BN241" i="4"/>
  <c r="CP241" i="4"/>
  <c r="X242" i="4"/>
  <c r="AL242" i="4"/>
  <c r="AS242" i="4"/>
  <c r="BN242" i="4"/>
  <c r="DD242" i="4"/>
  <c r="X243" i="4"/>
  <c r="AE243" i="4"/>
  <c r="AL243" i="4"/>
  <c r="AS243" i="4"/>
  <c r="BN243" i="4"/>
  <c r="CI243" i="4"/>
  <c r="CW243" i="4"/>
  <c r="DD243" i="4"/>
  <c r="X244" i="4"/>
  <c r="AE244" i="4"/>
  <c r="AL244" i="4"/>
  <c r="AS244" i="4"/>
  <c r="AZ244" i="4"/>
  <c r="BN244" i="4"/>
  <c r="X245" i="4"/>
  <c r="AL245" i="4"/>
  <c r="AZ245" i="4"/>
  <c r="CI245" i="4"/>
  <c r="DD245" i="4"/>
  <c r="X246" i="4"/>
  <c r="AL246" i="4"/>
  <c r="AS246" i="4"/>
  <c r="CI246" i="4"/>
  <c r="CW246" i="4"/>
  <c r="DD246" i="4"/>
  <c r="X247" i="4"/>
  <c r="AE247" i="4"/>
  <c r="AL247" i="4"/>
  <c r="AS247" i="4"/>
  <c r="BN247" i="4"/>
  <c r="BU247" i="4"/>
  <c r="CI247" i="4"/>
  <c r="X248" i="4"/>
  <c r="AS248" i="4"/>
  <c r="AZ248" i="4"/>
  <c r="BN248" i="4"/>
  <c r="BU248" i="4"/>
  <c r="CI248" i="4"/>
  <c r="Q249" i="4"/>
  <c r="X249" i="4"/>
  <c r="AE249" i="4"/>
  <c r="AS249" i="4"/>
  <c r="BN249" i="4"/>
  <c r="BU249" i="4"/>
  <c r="CI249" i="4"/>
  <c r="CP249" i="4"/>
  <c r="CW249" i="4"/>
  <c r="X250" i="4"/>
  <c r="AE250" i="4"/>
  <c r="AS250" i="4"/>
  <c r="AZ250" i="4"/>
  <c r="BN250" i="4"/>
  <c r="BU250" i="4"/>
  <c r="CI250" i="4"/>
  <c r="X251" i="4"/>
  <c r="AS251" i="4"/>
  <c r="BN251" i="4"/>
  <c r="BU251" i="4"/>
  <c r="CI251" i="4"/>
  <c r="Q252" i="4"/>
  <c r="X252" i="4"/>
  <c r="AS252" i="4"/>
  <c r="BN252" i="4"/>
  <c r="BU252" i="4"/>
  <c r="CI252" i="4"/>
  <c r="Q253" i="4"/>
  <c r="X253" i="4"/>
  <c r="AL253" i="4"/>
  <c r="BN253" i="4"/>
  <c r="BU253" i="4"/>
  <c r="CI253" i="4"/>
  <c r="X254" i="4"/>
  <c r="AS254" i="4"/>
  <c r="Q255" i="4"/>
  <c r="X255" i="4"/>
  <c r="Q256" i="4"/>
  <c r="X256" i="4"/>
  <c r="AE256" i="4"/>
  <c r="BN256" i="4"/>
  <c r="X257" i="4"/>
  <c r="AS257" i="4"/>
  <c r="BN257" i="4"/>
  <c r="X258" i="4"/>
  <c r="AL258" i="4"/>
  <c r="BN258" i="4"/>
  <c r="X259" i="4"/>
  <c r="AS259" i="4"/>
  <c r="BN259" i="4"/>
  <c r="CI259" i="4"/>
  <c r="X260" i="4"/>
  <c r="AS260" i="4"/>
  <c r="AZ260" i="4"/>
  <c r="BN260" i="4"/>
  <c r="X261" i="4"/>
  <c r="AE261" i="4"/>
  <c r="BN261" i="4"/>
  <c r="CI261" i="4"/>
  <c r="X262" i="4"/>
  <c r="AL262" i="4"/>
  <c r="AS262" i="4"/>
  <c r="Q263" i="4"/>
  <c r="X263" i="4"/>
  <c r="AE263" i="4"/>
  <c r="AZ263" i="4"/>
  <c r="BN263" i="4"/>
  <c r="X264" i="4"/>
  <c r="BN264" i="4"/>
  <c r="CI264" i="4"/>
  <c r="Q265" i="4"/>
  <c r="X265" i="4"/>
  <c r="AE265" i="4"/>
  <c r="AZ265" i="4"/>
  <c r="BN265" i="4"/>
  <c r="CI265" i="4"/>
  <c r="CW265" i="4"/>
  <c r="AE266" i="4"/>
  <c r="AS266" i="4"/>
  <c r="BN266" i="4"/>
  <c r="CI266" i="4"/>
  <c r="X267" i="4"/>
  <c r="BN267" i="4"/>
  <c r="CI267" i="4"/>
  <c r="X268" i="4"/>
  <c r="AE268" i="4"/>
  <c r="AS268" i="4"/>
  <c r="BN268" i="4"/>
  <c r="CI268" i="4"/>
  <c r="X269" i="4"/>
  <c r="CI269" i="4"/>
  <c r="X270" i="4"/>
  <c r="AL270" i="4"/>
  <c r="AZ270" i="4"/>
  <c r="X271" i="4"/>
  <c r="AL271" i="4"/>
  <c r="AS271" i="4"/>
  <c r="BN271" i="4"/>
  <c r="DD271" i="4"/>
  <c r="X272" i="4"/>
  <c r="AL272" i="4"/>
  <c r="AS272" i="4"/>
  <c r="BN272" i="4"/>
  <c r="CI272" i="4"/>
  <c r="DD272" i="4"/>
  <c r="Q273" i="4"/>
  <c r="X273" i="4"/>
  <c r="BN273" i="4"/>
  <c r="CI273" i="4"/>
  <c r="DD273" i="4"/>
  <c r="X274" i="4"/>
  <c r="AE274" i="4"/>
  <c r="AZ274" i="4"/>
  <c r="CI274" i="4"/>
  <c r="Q275" i="4"/>
  <c r="X275" i="4"/>
  <c r="AE275" i="4"/>
  <c r="AS275" i="4"/>
  <c r="CI275" i="4"/>
  <c r="DD275" i="4"/>
  <c r="Q276" i="4"/>
  <c r="X276" i="4"/>
  <c r="AE276" i="4"/>
  <c r="AZ276" i="4"/>
  <c r="CI276" i="4"/>
  <c r="Q277" i="4"/>
  <c r="X277" i="4"/>
  <c r="AE277" i="4"/>
  <c r="AL277" i="4"/>
  <c r="AS277" i="4"/>
  <c r="AZ277" i="4"/>
  <c r="BN277" i="4"/>
  <c r="CI277" i="4"/>
  <c r="CP277" i="4"/>
  <c r="Q278" i="4"/>
  <c r="X278" i="4"/>
  <c r="AS278" i="4"/>
  <c r="AZ278" i="4"/>
  <c r="BN278" i="4"/>
  <c r="CP278" i="4"/>
  <c r="X279" i="4"/>
  <c r="AE279" i="4"/>
  <c r="AZ279" i="4"/>
  <c r="BN279" i="4"/>
  <c r="CP279" i="4"/>
  <c r="Q280" i="4"/>
  <c r="X280" i="4"/>
  <c r="AZ280" i="4"/>
  <c r="BN280" i="4"/>
  <c r="BU280" i="4"/>
  <c r="CP280" i="4"/>
  <c r="X281" i="4"/>
  <c r="AS281" i="4"/>
  <c r="AZ281" i="4"/>
  <c r="BN281" i="4"/>
  <c r="CI281" i="4"/>
  <c r="CP281" i="4"/>
  <c r="X282" i="4"/>
  <c r="AS282" i="4"/>
  <c r="AZ282" i="4"/>
  <c r="BN282" i="4"/>
  <c r="CI282" i="4"/>
  <c r="CP282" i="4"/>
  <c r="X283" i="4"/>
  <c r="AE283" i="4"/>
  <c r="AS283" i="4"/>
  <c r="BN283" i="4"/>
  <c r="CP283" i="4"/>
  <c r="DD283" i="4"/>
  <c r="AS284" i="4"/>
  <c r="AZ284" i="4"/>
  <c r="CP284" i="4"/>
  <c r="DD284" i="4"/>
  <c r="Q285" i="4"/>
  <c r="X285" i="4"/>
  <c r="AZ285" i="4"/>
  <c r="BN285" i="4"/>
  <c r="CP285" i="4"/>
  <c r="DD285" i="4"/>
  <c r="AL286" i="4"/>
  <c r="AS286" i="4"/>
  <c r="BN286" i="4"/>
  <c r="BU286" i="4"/>
  <c r="CP286" i="4"/>
  <c r="DD286" i="4"/>
  <c r="Q287" i="4"/>
  <c r="X287" i="4"/>
  <c r="BN287" i="4"/>
  <c r="CP287" i="4"/>
  <c r="X288" i="4"/>
  <c r="AE288" i="4"/>
  <c r="AL288" i="4"/>
  <c r="BU288" i="4"/>
  <c r="CP288" i="4"/>
  <c r="Q289" i="4"/>
  <c r="X289" i="4"/>
  <c r="AS289" i="4"/>
  <c r="BN289" i="4"/>
  <c r="BU289" i="4"/>
  <c r="Q290" i="4"/>
  <c r="AS290" i="4"/>
  <c r="BN290" i="4"/>
  <c r="BU290" i="4"/>
  <c r="CI290" i="4"/>
  <c r="Q291" i="4"/>
  <c r="X291" i="4"/>
  <c r="AE291" i="4"/>
  <c r="BN291" i="4"/>
  <c r="CI291" i="4"/>
  <c r="CW291" i="4"/>
  <c r="Q292" i="4"/>
  <c r="X292" i="4"/>
  <c r="AL292" i="4"/>
  <c r="BN292" i="4"/>
  <c r="CI292" i="4"/>
  <c r="X293" i="4"/>
  <c r="BN293" i="4"/>
  <c r="BU293" i="4"/>
  <c r="CP293" i="4"/>
  <c r="X294" i="4"/>
  <c r="AZ294" i="4"/>
  <c r="BN294" i="4"/>
  <c r="CI294" i="4"/>
  <c r="CW294" i="4"/>
  <c r="X295" i="4"/>
  <c r="AE295" i="4"/>
  <c r="AS295" i="4"/>
  <c r="BN295" i="4"/>
  <c r="BU295" i="4"/>
  <c r="CI295" i="4"/>
  <c r="CP295" i="4"/>
  <c r="AL296" i="4"/>
  <c r="AS296" i="4"/>
  <c r="AZ296" i="4"/>
  <c r="DD296" i="4"/>
  <c r="Q297" i="4"/>
  <c r="X297" i="4"/>
  <c r="AS297" i="4"/>
  <c r="CP297" i="4"/>
  <c r="CW297" i="4"/>
  <c r="DD297" i="4"/>
  <c r="AE298" i="4"/>
  <c r="AL298" i="4"/>
  <c r="AS298" i="4"/>
  <c r="BN298" i="4"/>
  <c r="DD298" i="4"/>
  <c r="Q299" i="4"/>
  <c r="X299" i="4"/>
  <c r="AS299" i="4"/>
  <c r="AZ299" i="4"/>
  <c r="CP299" i="4"/>
  <c r="CW299" i="4"/>
  <c r="DD299" i="4"/>
  <c r="X300" i="4"/>
  <c r="AE300" i="4"/>
  <c r="AS300" i="4"/>
  <c r="DD300" i="4"/>
  <c r="Q301" i="4"/>
  <c r="X301" i="4"/>
  <c r="AS301" i="4"/>
  <c r="BN301" i="4"/>
  <c r="DD301" i="4"/>
  <c r="AL302" i="4"/>
  <c r="AS302" i="4"/>
  <c r="AZ302" i="4"/>
  <c r="DD302" i="4"/>
  <c r="Q303" i="4"/>
  <c r="X303" i="4"/>
  <c r="AS303" i="4"/>
  <c r="AZ303" i="4"/>
  <c r="CP303" i="4"/>
  <c r="DD303" i="4"/>
  <c r="Q304" i="4"/>
  <c r="X304" i="4"/>
  <c r="AE304" i="4"/>
  <c r="AL304" i="4"/>
  <c r="AS304" i="4"/>
  <c r="AZ304" i="4"/>
  <c r="BN304" i="4"/>
  <c r="CP304" i="4"/>
  <c r="DD304" i="4"/>
  <c r="X305" i="4"/>
  <c r="AE305" i="4"/>
  <c r="AS305" i="4"/>
  <c r="AZ305" i="4"/>
  <c r="BN305" i="4"/>
  <c r="X306" i="4"/>
  <c r="AS306" i="4"/>
  <c r="AZ306" i="4"/>
  <c r="BN306" i="4"/>
  <c r="CP306" i="4"/>
  <c r="CW306" i="4"/>
  <c r="DD306" i="4"/>
  <c r="X307" i="4"/>
  <c r="AS307" i="4"/>
  <c r="AZ307" i="4"/>
  <c r="DD307" i="4"/>
  <c r="X308" i="4"/>
  <c r="AL308" i="4"/>
  <c r="AS308" i="4"/>
  <c r="AZ308" i="4"/>
  <c r="BN308" i="4"/>
  <c r="CP308" i="4"/>
  <c r="DD308" i="4"/>
  <c r="Q309" i="4"/>
  <c r="AS309" i="4"/>
  <c r="AZ309" i="4"/>
  <c r="CI309" i="4"/>
  <c r="AE310" i="4"/>
  <c r="AL310" i="4"/>
  <c r="AS310" i="4"/>
  <c r="BN310" i="4"/>
  <c r="AE311" i="4"/>
  <c r="AS311" i="4"/>
  <c r="X312" i="4"/>
  <c r="AE312" i="4"/>
  <c r="AS312" i="4"/>
  <c r="AZ312" i="4"/>
  <c r="BN312" i="4"/>
  <c r="Q313" i="4"/>
  <c r="X313" i="4"/>
  <c r="AS313" i="4"/>
  <c r="AZ313" i="4"/>
  <c r="BN313" i="4"/>
  <c r="CP313" i="4"/>
  <c r="CW313" i="4"/>
  <c r="DD313" i="4"/>
  <c r="Q314" i="4"/>
  <c r="X314" i="4"/>
  <c r="AE314" i="4"/>
  <c r="AL314" i="4"/>
  <c r="AS314" i="4"/>
  <c r="AZ314" i="4"/>
  <c r="X315" i="4"/>
  <c r="AS315" i="4"/>
  <c r="BN315" i="4"/>
  <c r="Q316" i="4"/>
  <c r="X316" i="4"/>
  <c r="AS316" i="4"/>
  <c r="AZ316" i="4"/>
  <c r="BN316" i="4"/>
  <c r="X317" i="4"/>
  <c r="AE317" i="4"/>
  <c r="AS317" i="4"/>
  <c r="AZ317" i="4"/>
  <c r="BN317" i="4"/>
  <c r="X318" i="4"/>
  <c r="AS318" i="4"/>
  <c r="AZ318" i="4"/>
  <c r="BN318" i="4"/>
  <c r="X319" i="4"/>
  <c r="AE319" i="4"/>
  <c r="AS319" i="4"/>
  <c r="AZ319" i="4"/>
  <c r="BN319" i="4"/>
  <c r="CP319" i="4"/>
  <c r="X320" i="4"/>
  <c r="AL320" i="4"/>
  <c r="AS320" i="4"/>
  <c r="BN320" i="4"/>
  <c r="Q321" i="4"/>
  <c r="X321" i="4"/>
  <c r="AS321" i="4"/>
  <c r="AZ321" i="4"/>
  <c r="BN321" i="4"/>
  <c r="X322" i="4"/>
  <c r="AS322" i="4"/>
  <c r="BN322" i="4"/>
  <c r="CP322" i="4"/>
  <c r="CW322" i="4"/>
  <c r="DD322" i="4"/>
  <c r="AE323" i="4"/>
  <c r="AS323" i="4"/>
  <c r="AZ323" i="4"/>
  <c r="BN323" i="4"/>
  <c r="CP323" i="4"/>
  <c r="CW323" i="4"/>
  <c r="DD323" i="4"/>
  <c r="X324" i="4"/>
  <c r="AE324" i="4"/>
  <c r="AS324" i="4"/>
  <c r="BN324" i="4"/>
  <c r="CP324" i="4"/>
  <c r="CW324" i="4"/>
  <c r="X325" i="4"/>
  <c r="AS325" i="4"/>
  <c r="BN325" i="4"/>
  <c r="CW325" i="4"/>
  <c r="Q326" i="4"/>
  <c r="X326" i="4"/>
  <c r="AE326" i="4"/>
  <c r="AL326" i="4"/>
  <c r="AS326" i="4"/>
  <c r="AZ326" i="4"/>
  <c r="BN326" i="4"/>
  <c r="X327" i="4"/>
  <c r="AS327" i="4"/>
  <c r="AZ327" i="4"/>
  <c r="CP327" i="4"/>
  <c r="CW327" i="4"/>
  <c r="X328" i="4"/>
  <c r="AE328" i="4"/>
  <c r="AS328" i="4"/>
  <c r="AZ328" i="4"/>
  <c r="BN328" i="4"/>
  <c r="BU328" i="4"/>
  <c r="CP328" i="4"/>
  <c r="CW328" i="4"/>
  <c r="X329" i="4"/>
  <c r="AS329" i="4"/>
  <c r="AZ329" i="4"/>
  <c r="BN329" i="4"/>
  <c r="CP329" i="4"/>
  <c r="X330" i="4"/>
  <c r="AL330" i="4"/>
  <c r="AZ330" i="4"/>
  <c r="BN330" i="4"/>
  <c r="X331" i="4"/>
  <c r="AS331" i="4"/>
  <c r="AZ331" i="4"/>
  <c r="CP331" i="4"/>
  <c r="DD331" i="4"/>
  <c r="X332" i="4"/>
  <c r="AE332" i="4"/>
  <c r="AZ332" i="4"/>
  <c r="BU332" i="4"/>
  <c r="CP332" i="4"/>
  <c r="X333" i="4"/>
  <c r="AS333" i="4"/>
  <c r="BU333" i="4"/>
  <c r="CP333" i="4"/>
  <c r="X334" i="4"/>
  <c r="AS334" i="4"/>
  <c r="AZ334" i="4"/>
  <c r="BN334" i="4"/>
  <c r="BU334" i="4"/>
  <c r="CP334" i="4"/>
  <c r="DD334" i="4"/>
  <c r="X335" i="4"/>
  <c r="AE335" i="4"/>
  <c r="AZ335" i="4"/>
  <c r="BN335" i="4"/>
  <c r="BU335" i="4"/>
  <c r="CP335" i="4"/>
  <c r="X336" i="4"/>
  <c r="BN336" i="4"/>
  <c r="BU336" i="4"/>
  <c r="CI336" i="4"/>
  <c r="CP336" i="4"/>
  <c r="DD336" i="4"/>
  <c r="X337" i="4"/>
  <c r="BN337" i="4"/>
  <c r="BU337" i="4"/>
  <c r="CP337" i="4"/>
  <c r="DD337" i="4"/>
  <c r="X338" i="4"/>
  <c r="AE338" i="4"/>
  <c r="AL338" i="4"/>
  <c r="BU338" i="4"/>
  <c r="CI338" i="4"/>
  <c r="CP338" i="4"/>
  <c r="DD338" i="4"/>
  <c r="X339" i="4"/>
  <c r="AL339" i="4"/>
  <c r="AS339" i="4"/>
  <c r="BN339" i="4"/>
  <c r="BU339" i="4"/>
  <c r="CP339" i="4"/>
  <c r="DD339" i="4"/>
  <c r="X340" i="4"/>
  <c r="CP340" i="4"/>
  <c r="AE341" i="4"/>
  <c r="AL341" i="4"/>
  <c r="AS341" i="4"/>
  <c r="BN341" i="4"/>
  <c r="AS342" i="4"/>
  <c r="BN342" i="4"/>
  <c r="CI342" i="4"/>
  <c r="CP342" i="4"/>
  <c r="X343" i="4"/>
  <c r="AE343" i="4"/>
  <c r="AS343" i="4"/>
  <c r="BN343" i="4"/>
  <c r="CP343" i="4"/>
  <c r="X344" i="4"/>
  <c r="AE344" i="4"/>
  <c r="AS344" i="4"/>
  <c r="AZ344" i="4"/>
  <c r="BN344" i="4"/>
  <c r="BU344" i="4"/>
  <c r="AE345" i="4"/>
  <c r="AS345" i="4"/>
  <c r="AZ345" i="4"/>
  <c r="CI345" i="4"/>
  <c r="CP345" i="4"/>
  <c r="DD345" i="4"/>
  <c r="X346" i="4"/>
  <c r="AE346" i="4"/>
  <c r="AS346" i="4"/>
  <c r="AE347" i="4"/>
  <c r="AS347" i="4"/>
  <c r="BN347" i="4"/>
  <c r="AS348" i="4"/>
  <c r="BN348" i="4"/>
  <c r="CI348" i="4"/>
  <c r="CP348" i="4"/>
  <c r="Q349" i="4"/>
  <c r="X349" i="4"/>
  <c r="AE349" i="4"/>
  <c r="AL349" i="4"/>
  <c r="AS349" i="4"/>
  <c r="X350" i="4"/>
  <c r="AE350" i="4"/>
  <c r="AS350" i="4"/>
  <c r="CI350" i="4"/>
  <c r="CP350" i="4"/>
  <c r="CW350" i="4"/>
  <c r="DD350" i="4"/>
  <c r="X351" i="4"/>
  <c r="AL351" i="4"/>
  <c r="AS351" i="4"/>
  <c r="BN351" i="4"/>
  <c r="X352" i="4"/>
  <c r="AE352" i="4"/>
  <c r="AS352" i="4"/>
  <c r="AZ352" i="4"/>
  <c r="X353" i="4"/>
  <c r="AE353" i="4"/>
  <c r="AS353" i="4"/>
  <c r="X354" i="4"/>
  <c r="AE354" i="4"/>
  <c r="AL354" i="4"/>
  <c r="AS354" i="4"/>
  <c r="BN354" i="4"/>
  <c r="X355" i="4"/>
  <c r="AE355" i="4"/>
  <c r="AS355" i="4"/>
  <c r="AZ355" i="4"/>
  <c r="X356" i="4"/>
  <c r="AL356" i="4"/>
  <c r="AS356" i="4"/>
  <c r="AZ356" i="4"/>
  <c r="BN356" i="4"/>
  <c r="BU356" i="4"/>
  <c r="CP356" i="4"/>
  <c r="CW356" i="4"/>
  <c r="X357" i="4"/>
  <c r="AE357" i="4"/>
  <c r="AS357" i="4"/>
  <c r="AZ357" i="4"/>
  <c r="BN357" i="4"/>
  <c r="BU357" i="4"/>
  <c r="X358" i="4"/>
  <c r="AS358" i="4"/>
  <c r="AZ358" i="4"/>
  <c r="BN358" i="4"/>
  <c r="BU358" i="4"/>
  <c r="CW358" i="4"/>
  <c r="X359" i="4"/>
  <c r="AS359" i="4"/>
  <c r="BN359" i="4"/>
  <c r="CP359" i="4"/>
  <c r="DD359" i="4"/>
  <c r="X360" i="4"/>
  <c r="AS360" i="4"/>
  <c r="AZ360" i="4"/>
  <c r="BN360" i="4"/>
  <c r="BU360" i="4"/>
  <c r="CW360" i="4"/>
  <c r="Q361" i="4"/>
  <c r="X361" i="4"/>
  <c r="AL361" i="4"/>
  <c r="AS361" i="4"/>
  <c r="BN361" i="4"/>
  <c r="X362" i="4"/>
  <c r="AE362" i="4"/>
  <c r="AL362" i="4"/>
  <c r="AS362" i="4"/>
  <c r="AZ362" i="4"/>
  <c r="BN362" i="4"/>
  <c r="CW362" i="4"/>
  <c r="DD362" i="4"/>
  <c r="X363" i="4"/>
  <c r="AE363" i="4"/>
  <c r="AS363" i="4"/>
  <c r="AZ363" i="4"/>
  <c r="BN363" i="4"/>
  <c r="X364" i="4"/>
  <c r="AS364" i="4"/>
  <c r="AZ364" i="4"/>
  <c r="BN364" i="4"/>
  <c r="CP364" i="4"/>
  <c r="CW364" i="4"/>
  <c r="X365" i="4"/>
  <c r="AE365" i="4"/>
  <c r="AS365" i="4"/>
  <c r="AZ365" i="4"/>
  <c r="BN365" i="4"/>
  <c r="BU365" i="4"/>
  <c r="CP365" i="4"/>
  <c r="CW365" i="4"/>
  <c r="X366" i="4"/>
  <c r="AL366" i="4"/>
  <c r="AS366" i="4"/>
  <c r="AZ366" i="4"/>
  <c r="BN366" i="4"/>
  <c r="X367" i="4"/>
  <c r="AS367" i="4"/>
  <c r="BN367" i="4"/>
  <c r="BU367" i="4"/>
  <c r="CP367" i="4"/>
  <c r="CW367" i="4"/>
  <c r="DD367" i="4"/>
  <c r="X368" i="4"/>
  <c r="AL368" i="4"/>
  <c r="AS368" i="4"/>
  <c r="AZ368" i="4"/>
  <c r="BN368" i="4"/>
  <c r="X369" i="4"/>
  <c r="AE369" i="4"/>
  <c r="AS369" i="4"/>
  <c r="CP369" i="4"/>
  <c r="X370" i="4"/>
  <c r="AS370" i="4"/>
  <c r="BN370" i="4"/>
  <c r="CI370" i="4"/>
  <c r="CP370" i="4"/>
  <c r="X371" i="4"/>
  <c r="AE371" i="4"/>
  <c r="AL371" i="4"/>
  <c r="AS371" i="4"/>
  <c r="AZ371" i="4"/>
  <c r="BN371" i="4"/>
  <c r="CP371" i="4"/>
  <c r="X372" i="4"/>
  <c r="AS372" i="4"/>
  <c r="BN372" i="4"/>
  <c r="CI372" i="4"/>
  <c r="CP372" i="4"/>
  <c r="X373" i="4"/>
  <c r="AL373" i="4"/>
  <c r="AS373" i="4"/>
  <c r="BN373" i="4"/>
  <c r="CI373" i="4"/>
  <c r="CP373" i="4"/>
  <c r="Q374" i="4"/>
  <c r="X374" i="4"/>
  <c r="AL374" i="4"/>
  <c r="AS374" i="4"/>
  <c r="AZ374" i="4"/>
  <c r="X375" i="4"/>
  <c r="X376" i="4"/>
  <c r="AZ376" i="4"/>
  <c r="BN376" i="4"/>
  <c r="X377" i="4"/>
  <c r="AE377" i="4"/>
  <c r="AL377" i="4"/>
  <c r="AS377" i="4"/>
  <c r="BN377" i="4"/>
  <c r="BU377" i="4"/>
  <c r="DD377" i="4"/>
  <c r="X378" i="4"/>
  <c r="AS378" i="4"/>
  <c r="BN378" i="4"/>
  <c r="BU378" i="4"/>
  <c r="CP378" i="4"/>
  <c r="X379" i="4"/>
  <c r="AS379" i="4"/>
  <c r="BN379" i="4"/>
  <c r="BU379" i="4"/>
  <c r="CP379" i="4"/>
  <c r="DD379" i="4"/>
  <c r="X380" i="4"/>
  <c r="AS380" i="4"/>
  <c r="AZ380" i="4"/>
  <c r="BN380" i="4"/>
  <c r="BU380" i="4"/>
  <c r="CP380" i="4"/>
  <c r="DD380" i="4"/>
  <c r="X381" i="4"/>
  <c r="AE381" i="4"/>
  <c r="AZ381" i="4"/>
  <c r="BU381" i="4"/>
  <c r="CI381" i="4"/>
  <c r="DD381" i="4"/>
  <c r="X382" i="4"/>
  <c r="AL382" i="4"/>
  <c r="AS382" i="4"/>
  <c r="BN382" i="4"/>
  <c r="BU382" i="4"/>
  <c r="CP382" i="4"/>
  <c r="X383" i="4"/>
  <c r="AL383" i="4"/>
  <c r="AS383" i="4"/>
  <c r="AZ383" i="4"/>
  <c r="BN383" i="4"/>
  <c r="BU383" i="4"/>
  <c r="CP383" i="4"/>
  <c r="CW383" i="4"/>
  <c r="DD383" i="4"/>
  <c r="X384" i="4"/>
  <c r="AS384" i="4"/>
  <c r="AZ384" i="4"/>
  <c r="BN384" i="4"/>
  <c r="BU384" i="4"/>
  <c r="X385" i="4"/>
  <c r="AS385" i="4"/>
  <c r="BN385" i="4"/>
  <c r="BU385" i="4"/>
  <c r="CP385" i="4"/>
  <c r="X386" i="4"/>
  <c r="AS386" i="4"/>
  <c r="BN386" i="4"/>
  <c r="X387" i="4"/>
  <c r="AS387" i="4"/>
  <c r="BU387" i="4"/>
  <c r="CP387" i="4"/>
  <c r="Q388" i="4"/>
  <c r="AS388" i="4"/>
  <c r="AZ388" i="4"/>
  <c r="BN388" i="4"/>
  <c r="BU388" i="4"/>
  <c r="X389" i="4"/>
  <c r="AS389" i="4"/>
  <c r="BN389" i="4"/>
  <c r="BU389" i="4"/>
  <c r="X390" i="4"/>
  <c r="CI390" i="4"/>
  <c r="BN391" i="4"/>
  <c r="Q392" i="4"/>
  <c r="X392" i="4"/>
  <c r="AL392" i="4"/>
  <c r="AZ392" i="4"/>
  <c r="BN392" i="4"/>
  <c r="DD392" i="4"/>
  <c r="X393" i="4"/>
  <c r="AL393" i="4"/>
  <c r="AS393" i="4"/>
  <c r="BN393" i="4"/>
  <c r="BU393" i="4"/>
  <c r="CP393" i="4"/>
  <c r="CW393" i="4"/>
  <c r="Q394" i="4"/>
  <c r="X394" i="4"/>
  <c r="AS394" i="4"/>
  <c r="AZ394" i="4"/>
  <c r="CW394" i="4"/>
  <c r="DD394" i="4"/>
  <c r="AL395" i="4"/>
  <c r="BN395" i="4"/>
  <c r="BU395" i="4"/>
  <c r="Q396" i="4"/>
  <c r="X396" i="4"/>
  <c r="CP396" i="4"/>
  <c r="X397" i="4"/>
  <c r="AE397" i="4"/>
  <c r="BN397" i="4"/>
  <c r="BU397" i="4"/>
  <c r="Q398" i="4"/>
  <c r="AL398" i="4"/>
  <c r="AS398" i="4"/>
  <c r="AZ398" i="4"/>
  <c r="CP398" i="4"/>
  <c r="X399" i="4"/>
  <c r="AS399" i="4"/>
  <c r="BN399" i="4"/>
  <c r="CP399" i="4"/>
  <c r="X400" i="4"/>
  <c r="AS400" i="4"/>
  <c r="BN400" i="4"/>
  <c r="CI400" i="4"/>
  <c r="CP400" i="4"/>
  <c r="CW400" i="4"/>
  <c r="DD400" i="4"/>
  <c r="X401" i="4"/>
  <c r="AE401" i="4"/>
  <c r="AL401" i="4"/>
  <c r="CI401" i="4"/>
  <c r="CP401" i="4"/>
  <c r="CW401" i="4"/>
  <c r="X402" i="4"/>
  <c r="AS402" i="4"/>
  <c r="AZ402" i="4"/>
  <c r="X403" i="4"/>
  <c r="AS403" i="4"/>
  <c r="CP403" i="4"/>
  <c r="X404" i="4"/>
  <c r="AE404" i="4"/>
  <c r="AL404" i="4"/>
  <c r="AS404" i="4"/>
  <c r="BN404" i="4"/>
  <c r="CP404" i="4"/>
  <c r="X405" i="4"/>
  <c r="AS405" i="4"/>
  <c r="CP405" i="4"/>
  <c r="X406" i="4"/>
  <c r="AS406" i="4"/>
  <c r="BN406" i="4"/>
  <c r="CP406" i="4"/>
  <c r="DD36" i="4"/>
  <c r="CP36" i="4"/>
  <c r="CI34" i="4"/>
  <c r="CI36" i="4"/>
  <c r="CI37" i="4"/>
  <c r="BN13" i="4"/>
  <c r="BN20" i="4"/>
  <c r="BN23" i="4"/>
  <c r="BN24" i="4"/>
  <c r="BN25" i="4"/>
  <c r="BN32" i="4"/>
  <c r="BN35" i="4"/>
  <c r="BN37" i="4"/>
  <c r="AS7" i="4"/>
  <c r="AS11" i="4"/>
  <c r="AS14" i="4"/>
  <c r="AS15" i="4"/>
  <c r="AS19" i="4"/>
  <c r="AS25" i="4"/>
  <c r="AS26" i="4"/>
  <c r="AS31" i="4"/>
  <c r="AS36" i="4"/>
  <c r="AS37" i="4"/>
  <c r="AS23" i="4"/>
  <c r="AS35" i="4"/>
  <c r="AE30" i="4"/>
  <c r="X7" i="4"/>
  <c r="X8" i="4"/>
  <c r="X9" i="4"/>
  <c r="X12" i="4"/>
  <c r="X13" i="4"/>
  <c r="X16" i="4"/>
  <c r="X21" i="4"/>
  <c r="X23" i="4"/>
  <c r="X24" i="4"/>
  <c r="X27" i="4"/>
  <c r="X28" i="4"/>
  <c r="X36" i="4"/>
  <c r="X37" i="4"/>
  <c r="X6" i="4"/>
  <c r="BN11" i="4"/>
  <c r="AS38" i="4"/>
  <c r="F3" i="15"/>
  <c r="X20" i="4"/>
  <c r="F3" i="10"/>
  <c r="BN8" i="4"/>
  <c r="K3" i="8"/>
  <c r="F3" i="8"/>
  <c r="C1" i="4"/>
  <c r="D1" i="4"/>
  <c r="E1" i="4"/>
  <c r="F1" i="4"/>
  <c r="G1" i="4"/>
  <c r="H1" i="4"/>
  <c r="I1" i="4"/>
  <c r="J1" i="4"/>
  <c r="K1" i="4"/>
  <c r="L1" i="4"/>
  <c r="M1" i="4"/>
  <c r="N1" i="4"/>
  <c r="O1" i="4"/>
  <c r="P1" i="4"/>
  <c r="Q1" i="4"/>
  <c r="R1" i="4"/>
  <c r="S1" i="4"/>
  <c r="T1" i="4"/>
  <c r="U1" i="4"/>
  <c r="V1" i="4"/>
  <c r="W1" i="4"/>
  <c r="X1" i="4"/>
  <c r="Y1" i="4"/>
  <c r="Z1" i="4"/>
  <c r="AA1" i="4"/>
  <c r="AB1" i="4"/>
  <c r="AC1" i="4"/>
  <c r="AD1" i="4"/>
  <c r="AE1" i="4"/>
  <c r="AF1" i="4"/>
  <c r="AG1" i="4"/>
  <c r="AH1" i="4"/>
  <c r="AI1" i="4"/>
  <c r="AJ1" i="4"/>
  <c r="AK1" i="4"/>
  <c r="AL1" i="4"/>
  <c r="AM1" i="4"/>
  <c r="AN1" i="4"/>
  <c r="AO1" i="4"/>
  <c r="AP1" i="4"/>
  <c r="AQ1" i="4"/>
  <c r="AR1" i="4"/>
  <c r="AS1" i="4"/>
  <c r="AT1" i="4"/>
  <c r="AU1" i="4"/>
  <c r="AV1" i="4"/>
  <c r="AW1" i="4"/>
  <c r="AX1" i="4"/>
  <c r="AY1" i="4"/>
  <c r="AZ1" i="4"/>
  <c r="BA1" i="4"/>
  <c r="BB1" i="4"/>
  <c r="BC1" i="4"/>
  <c r="BD1" i="4"/>
  <c r="BE1" i="4"/>
  <c r="BF1" i="4"/>
  <c r="BG1" i="4"/>
  <c r="BH1" i="4"/>
  <c r="BI1" i="4"/>
  <c r="BJ1" i="4"/>
  <c r="BK1" i="4"/>
  <c r="BL1" i="4"/>
  <c r="BM1" i="4"/>
  <c r="BN1" i="4"/>
  <c r="BO1" i="4"/>
  <c r="I1" i="6" s="1" a="1"/>
  <c r="I1" i="6" s="1"/>
  <c r="BP1" i="4"/>
  <c r="BQ1" i="4"/>
  <c r="BR1" i="4"/>
  <c r="BS1" i="4"/>
  <c r="BT1" i="4"/>
  <c r="BU1" i="4"/>
  <c r="BV1" i="4"/>
  <c r="BW1" i="4"/>
  <c r="BX1" i="4"/>
  <c r="BY1" i="4"/>
  <c r="BZ1" i="4"/>
  <c r="CA1" i="4"/>
  <c r="CB1" i="4"/>
  <c r="CC1" i="4"/>
  <c r="CD1" i="4"/>
  <c r="CE1" i="4"/>
  <c r="CF1" i="4"/>
  <c r="CG1" i="4"/>
  <c r="CH1" i="4"/>
  <c r="CI1" i="4"/>
  <c r="CJ1" i="4"/>
  <c r="CK1" i="4"/>
  <c r="CL1" i="4"/>
  <c r="CM1" i="4"/>
  <c r="CN1" i="4"/>
  <c r="CO1" i="4"/>
  <c r="CP1" i="4"/>
  <c r="CQ1" i="4"/>
  <c r="CR1" i="4"/>
  <c r="CS1" i="4"/>
  <c r="CT1" i="4"/>
  <c r="CU1" i="4"/>
  <c r="CV1" i="4"/>
  <c r="CW1" i="4"/>
  <c r="CX1" i="4"/>
  <c r="CY1" i="4"/>
  <c r="CZ1" i="4"/>
  <c r="DA1" i="4"/>
  <c r="DB1" i="4"/>
  <c r="DC1" i="4"/>
  <c r="DD1" i="4"/>
  <c r="BF3" i="4"/>
  <c r="BE3" i="4"/>
  <c r="BD3" i="4"/>
  <c r="BC3" i="4"/>
  <c r="BB3" i="4"/>
  <c r="BB2" i="4"/>
  <c r="AN2" i="4"/>
  <c r="BI2" i="4"/>
  <c r="I404" i="6" l="1"/>
  <c r="I260" i="6"/>
  <c r="I116" i="6"/>
  <c r="I9" i="6"/>
  <c r="I271" i="6"/>
  <c r="I127" i="6"/>
  <c r="I402" i="6"/>
  <c r="I258" i="6"/>
  <c r="I114" i="6"/>
  <c r="I57" i="6"/>
  <c r="I269" i="6"/>
  <c r="I125" i="6"/>
  <c r="I177" i="6"/>
  <c r="I280" i="6"/>
  <c r="I136" i="6"/>
  <c r="I333" i="6"/>
  <c r="I291" i="6"/>
  <c r="I147" i="6"/>
  <c r="I297" i="6"/>
  <c r="I278" i="6"/>
  <c r="I134" i="6"/>
  <c r="I189" i="6"/>
  <c r="I277" i="6"/>
  <c r="I133" i="6"/>
  <c r="I384" i="6"/>
  <c r="I240" i="6"/>
  <c r="I96" i="6"/>
  <c r="I81" i="6"/>
  <c r="I263" i="6"/>
  <c r="I119" i="6"/>
  <c r="I225" i="6"/>
  <c r="I286" i="6"/>
  <c r="I142" i="6"/>
  <c r="I393" i="6"/>
  <c r="I392" i="6"/>
  <c r="I248" i="6"/>
  <c r="I104" i="6"/>
  <c r="I403" i="6"/>
  <c r="I259" i="6"/>
  <c r="I115" i="6"/>
  <c r="I390" i="6"/>
  <c r="I246" i="6"/>
  <c r="I102" i="6"/>
  <c r="I401" i="6"/>
  <c r="I257" i="6"/>
  <c r="I113" i="6"/>
  <c r="I69" i="6"/>
  <c r="I268" i="6"/>
  <c r="I124" i="6"/>
  <c r="I153" i="6"/>
  <c r="I279" i="6"/>
  <c r="I135" i="6"/>
  <c r="I105" i="6"/>
  <c r="I266" i="6"/>
  <c r="I122" i="6"/>
  <c r="I45" i="6"/>
  <c r="I265" i="6"/>
  <c r="I121" i="6"/>
  <c r="I372" i="6"/>
  <c r="I228" i="6"/>
  <c r="I84" i="6"/>
  <c r="I395" i="6"/>
  <c r="I251" i="6"/>
  <c r="I107" i="6"/>
  <c r="I141" i="6"/>
  <c r="I274" i="6"/>
  <c r="I130" i="6"/>
  <c r="I261" i="6"/>
  <c r="I380" i="6"/>
  <c r="I236" i="6"/>
  <c r="I92" i="6"/>
  <c r="I391" i="6"/>
  <c r="I247" i="6"/>
  <c r="I103" i="6"/>
  <c r="I378" i="6"/>
  <c r="I234" i="6"/>
  <c r="I90" i="6"/>
  <c r="I389" i="6"/>
  <c r="I245" i="6"/>
  <c r="I101" i="6"/>
  <c r="I400" i="6"/>
  <c r="I256" i="6"/>
  <c r="I112" i="6"/>
  <c r="I21" i="6"/>
  <c r="I267" i="6"/>
  <c r="I123" i="6"/>
  <c r="I398" i="6"/>
  <c r="I254" i="6"/>
  <c r="I110" i="6"/>
  <c r="I397" i="6"/>
  <c r="I253" i="6"/>
  <c r="I109" i="6"/>
  <c r="I360" i="6"/>
  <c r="I216" i="6"/>
  <c r="I72" i="6"/>
  <c r="I383" i="6"/>
  <c r="I239" i="6"/>
  <c r="I95" i="6"/>
  <c r="I33" i="6"/>
  <c r="I262" i="6"/>
  <c r="I118" i="6"/>
  <c r="I249" i="6"/>
  <c r="I368" i="6"/>
  <c r="I224" i="6"/>
  <c r="I80" i="6"/>
  <c r="I379" i="6"/>
  <c r="I235" i="6"/>
  <c r="I91" i="6"/>
  <c r="I366" i="6"/>
  <c r="I222" i="6"/>
  <c r="I78" i="6"/>
  <c r="I377" i="6"/>
  <c r="I233" i="6"/>
  <c r="I89" i="6"/>
  <c r="I388" i="6"/>
  <c r="I244" i="6"/>
  <c r="I100" i="6"/>
  <c r="I399" i="6"/>
  <c r="I255" i="6"/>
  <c r="I111" i="6"/>
  <c r="I386" i="6"/>
  <c r="I242" i="6"/>
  <c r="I98" i="6"/>
  <c r="I385" i="6"/>
  <c r="I241" i="6"/>
  <c r="I97" i="6"/>
  <c r="I348" i="6"/>
  <c r="I204" i="6"/>
  <c r="I60" i="6"/>
  <c r="I371" i="6"/>
  <c r="I227" i="6"/>
  <c r="I83" i="6"/>
  <c r="I394" i="6"/>
  <c r="I250" i="6"/>
  <c r="I106" i="6"/>
  <c r="I117" i="6"/>
  <c r="I356" i="6"/>
  <c r="I212" i="6"/>
  <c r="I68" i="6"/>
  <c r="I367" i="6"/>
  <c r="I223" i="6"/>
  <c r="I79" i="6"/>
  <c r="I354" i="6"/>
  <c r="I210" i="6"/>
  <c r="I66" i="6"/>
  <c r="I365" i="6"/>
  <c r="I221" i="6"/>
  <c r="I77" i="6"/>
  <c r="I376" i="6"/>
  <c r="I232" i="6"/>
  <c r="I88" i="6"/>
  <c r="I387" i="6"/>
  <c r="I243" i="6"/>
  <c r="I99" i="6"/>
  <c r="I374" i="6"/>
  <c r="I230" i="6"/>
  <c r="I86" i="6"/>
  <c r="I373" i="6"/>
  <c r="I229" i="6"/>
  <c r="I85" i="6"/>
  <c r="I336" i="6"/>
  <c r="I192" i="6"/>
  <c r="I48" i="6"/>
  <c r="I359" i="6"/>
  <c r="I215" i="6"/>
  <c r="I71" i="6"/>
  <c r="I382" i="6"/>
  <c r="I238" i="6"/>
  <c r="I94" i="6"/>
  <c r="I93" i="6"/>
  <c r="I344" i="6"/>
  <c r="I200" i="6"/>
  <c r="I56" i="6"/>
  <c r="I355" i="6"/>
  <c r="I211" i="6"/>
  <c r="I67" i="6"/>
  <c r="I342" i="6"/>
  <c r="I198" i="6"/>
  <c r="I54" i="6"/>
  <c r="I353" i="6"/>
  <c r="I209" i="6"/>
  <c r="I65" i="6"/>
  <c r="I364" i="6"/>
  <c r="I220" i="6"/>
  <c r="I76" i="6"/>
  <c r="I375" i="6"/>
  <c r="I231" i="6"/>
  <c r="I87" i="6"/>
  <c r="I362" i="6"/>
  <c r="I218" i="6"/>
  <c r="I74" i="6"/>
  <c r="I361" i="6"/>
  <c r="I217" i="6"/>
  <c r="I73" i="6"/>
  <c r="I324" i="6"/>
  <c r="I180" i="6"/>
  <c r="I36" i="6"/>
  <c r="I347" i="6"/>
  <c r="I203" i="6"/>
  <c r="I59" i="6"/>
  <c r="I370" i="6"/>
  <c r="I226" i="6"/>
  <c r="I82" i="6"/>
  <c r="I332" i="6"/>
  <c r="I188" i="6"/>
  <c r="I44" i="6"/>
  <c r="I343" i="6"/>
  <c r="I199" i="6"/>
  <c r="I55" i="6"/>
  <c r="I330" i="6"/>
  <c r="I186" i="6"/>
  <c r="I42" i="6"/>
  <c r="I341" i="6"/>
  <c r="I197" i="6"/>
  <c r="I53" i="6"/>
  <c r="I352" i="6"/>
  <c r="I208" i="6"/>
  <c r="I64" i="6"/>
  <c r="I363" i="6"/>
  <c r="I219" i="6"/>
  <c r="I75" i="6"/>
  <c r="I350" i="6"/>
  <c r="I206" i="6"/>
  <c r="I62" i="6"/>
  <c r="I349" i="6"/>
  <c r="I205" i="6"/>
  <c r="I61" i="6"/>
  <c r="I312" i="6"/>
  <c r="I168" i="6"/>
  <c r="I24" i="6"/>
  <c r="I335" i="6"/>
  <c r="I191" i="6"/>
  <c r="I47" i="6"/>
  <c r="I358" i="6"/>
  <c r="I214" i="6"/>
  <c r="I70" i="6"/>
  <c r="I320" i="6"/>
  <c r="I176" i="6"/>
  <c r="I32" i="6"/>
  <c r="I331" i="6"/>
  <c r="I187" i="6"/>
  <c r="I43" i="6"/>
  <c r="I318" i="6"/>
  <c r="I174" i="6"/>
  <c r="I30" i="6"/>
  <c r="I329" i="6"/>
  <c r="I185" i="6"/>
  <c r="I41" i="6"/>
  <c r="I340" i="6"/>
  <c r="I196" i="6"/>
  <c r="I52" i="6"/>
  <c r="I351" i="6"/>
  <c r="I207" i="6"/>
  <c r="I63" i="6"/>
  <c r="I338" i="6"/>
  <c r="I194" i="6"/>
  <c r="I50" i="6"/>
  <c r="I337" i="6"/>
  <c r="I193" i="6"/>
  <c r="I49" i="6"/>
  <c r="I300" i="6"/>
  <c r="I156" i="6"/>
  <c r="I12" i="6"/>
  <c r="I323" i="6"/>
  <c r="I179" i="6"/>
  <c r="I35" i="6"/>
  <c r="I346" i="6"/>
  <c r="I202" i="6"/>
  <c r="I58" i="6"/>
  <c r="I308" i="6"/>
  <c r="I164" i="6"/>
  <c r="I20" i="6"/>
  <c r="I319" i="6"/>
  <c r="I175" i="6"/>
  <c r="I31" i="6"/>
  <c r="I306" i="6"/>
  <c r="I162" i="6"/>
  <c r="I18" i="6"/>
  <c r="I317" i="6"/>
  <c r="I173" i="6"/>
  <c r="I29" i="6"/>
  <c r="I328" i="6"/>
  <c r="I184" i="6"/>
  <c r="I40" i="6"/>
  <c r="I339" i="6"/>
  <c r="I195" i="6"/>
  <c r="I51" i="6"/>
  <c r="I326" i="6"/>
  <c r="I182" i="6"/>
  <c r="I38" i="6"/>
  <c r="I325" i="6"/>
  <c r="I181" i="6"/>
  <c r="I37" i="6"/>
  <c r="I288" i="6"/>
  <c r="I144" i="6"/>
  <c r="I369" i="6"/>
  <c r="I311" i="6"/>
  <c r="I167" i="6"/>
  <c r="I23" i="6"/>
  <c r="I334" i="6"/>
  <c r="I190" i="6"/>
  <c r="I46" i="6"/>
  <c r="I296" i="6"/>
  <c r="I152" i="6"/>
  <c r="I8" i="6"/>
  <c r="I307" i="6"/>
  <c r="I163" i="6"/>
  <c r="I19" i="6"/>
  <c r="I294" i="6"/>
  <c r="I150" i="6"/>
  <c r="I6" i="6"/>
  <c r="I305" i="6"/>
  <c r="I161" i="6"/>
  <c r="I17" i="6"/>
  <c r="I316" i="6"/>
  <c r="I172" i="6"/>
  <c r="I28" i="6"/>
  <c r="I327" i="6"/>
  <c r="I183" i="6"/>
  <c r="I39" i="6"/>
  <c r="I314" i="6"/>
  <c r="I170" i="6"/>
  <c r="I26" i="6"/>
  <c r="I313" i="6"/>
  <c r="I169" i="6"/>
  <c r="I25" i="6"/>
  <c r="I276" i="6"/>
  <c r="I132" i="6"/>
  <c r="I285" i="6"/>
  <c r="I299" i="6"/>
  <c r="I155" i="6"/>
  <c r="I11" i="6"/>
  <c r="I322" i="6"/>
  <c r="I178" i="6"/>
  <c r="I34" i="6"/>
  <c r="I284" i="6"/>
  <c r="I140" i="6"/>
  <c r="I345" i="6"/>
  <c r="I295" i="6"/>
  <c r="I151" i="6"/>
  <c r="I7" i="6"/>
  <c r="I282" i="6"/>
  <c r="I138" i="6"/>
  <c r="I321" i="6"/>
  <c r="I293" i="6"/>
  <c r="I149" i="6"/>
  <c r="I5" i="6"/>
  <c r="I304" i="6"/>
  <c r="I160" i="6"/>
  <c r="I16" i="6"/>
  <c r="I315" i="6"/>
  <c r="I171" i="6"/>
  <c r="I27" i="6"/>
  <c r="I302" i="6"/>
  <c r="I158" i="6"/>
  <c r="I14" i="6"/>
  <c r="I301" i="6"/>
  <c r="I157" i="6"/>
  <c r="I13" i="6"/>
  <c r="I264" i="6"/>
  <c r="I120" i="6"/>
  <c r="I237" i="6"/>
  <c r="I287" i="6"/>
  <c r="I143" i="6"/>
  <c r="I381" i="6"/>
  <c r="I310" i="6"/>
  <c r="I166" i="6"/>
  <c r="I22" i="6"/>
  <c r="I272" i="6"/>
  <c r="I128" i="6"/>
  <c r="I213" i="6"/>
  <c r="I283" i="6"/>
  <c r="I139" i="6"/>
  <c r="I201" i="6"/>
  <c r="I270" i="6"/>
  <c r="I126" i="6"/>
  <c r="I165" i="6"/>
  <c r="I281" i="6"/>
  <c r="I137" i="6"/>
  <c r="I309" i="6"/>
  <c r="I292" i="6"/>
  <c r="I148" i="6"/>
  <c r="I4" i="6"/>
  <c r="I303" i="6"/>
  <c r="I159" i="6"/>
  <c r="I15" i="6"/>
  <c r="I290" i="6"/>
  <c r="I146" i="6"/>
  <c r="I357" i="6"/>
  <c r="I289" i="6"/>
  <c r="I145" i="6"/>
  <c r="I396" i="6"/>
  <c r="I252" i="6"/>
  <c r="I108" i="6"/>
  <c r="I129" i="6"/>
  <c r="I275" i="6"/>
  <c r="I131" i="6"/>
  <c r="I273" i="6"/>
  <c r="I298" i="6"/>
  <c r="I154" i="6"/>
  <c r="I10" i="6"/>
  <c r="F224" i="15"/>
  <c r="F161" i="15"/>
  <c r="F130" i="15"/>
  <c r="F166" i="15"/>
  <c r="F135" i="15"/>
  <c r="F131" i="15"/>
  <c r="F297" i="15"/>
  <c r="F243" i="15"/>
  <c r="F222" i="15"/>
  <c r="F132" i="15"/>
  <c r="F114" i="15"/>
  <c r="F334" i="15"/>
  <c r="F241" i="15"/>
  <c r="F136" i="15"/>
  <c r="F127" i="15"/>
  <c r="F110" i="15"/>
  <c r="F234" i="15"/>
  <c r="F129" i="15"/>
  <c r="F244" i="15"/>
  <c r="F295" i="15"/>
  <c r="F124" i="15"/>
  <c r="Q154" i="4"/>
  <c r="Q350" i="4"/>
  <c r="Q338" i="4"/>
  <c r="Q206" i="4"/>
  <c r="Q390" i="4"/>
  <c r="Q354" i="4"/>
  <c r="Q210" i="4"/>
  <c r="Q340" i="4"/>
  <c r="Q380" i="4"/>
  <c r="Q163" i="4"/>
  <c r="J182" i="4"/>
  <c r="Q339" i="4"/>
  <c r="Q279" i="4"/>
  <c r="Q243" i="4"/>
  <c r="Q231" i="4"/>
  <c r="Q219" i="4"/>
  <c r="Q195" i="4"/>
  <c r="Q159" i="4"/>
  <c r="Q147" i="4"/>
  <c r="Q135" i="4"/>
  <c r="J378" i="4"/>
  <c r="J342" i="4"/>
  <c r="J234" i="4"/>
  <c r="Q403" i="4"/>
  <c r="Q331" i="4"/>
  <c r="Q235" i="4"/>
  <c r="Q187" i="4"/>
  <c r="Q400" i="4"/>
  <c r="Q328" i="4"/>
  <c r="Q284" i="4"/>
  <c r="Q8" i="4"/>
  <c r="J333" i="4"/>
  <c r="Q81" i="4"/>
  <c r="J278" i="4"/>
  <c r="J266" i="4"/>
  <c r="J242" i="4"/>
  <c r="Q111" i="4"/>
  <c r="Q103" i="4"/>
  <c r="CI109" i="4"/>
  <c r="CP234" i="4"/>
  <c r="BU364" i="4"/>
  <c r="BU260" i="4"/>
  <c r="CW133" i="4"/>
  <c r="DD401" i="4"/>
  <c r="F399" i="15" s="1"/>
  <c r="BU372" i="4"/>
  <c r="J194" i="4"/>
  <c r="J397" i="4"/>
  <c r="J337" i="4"/>
  <c r="J73" i="4"/>
  <c r="Q242" i="4"/>
  <c r="Q218" i="4"/>
  <c r="Q122" i="4"/>
  <c r="Q98" i="4"/>
  <c r="Q74" i="4"/>
  <c r="CI376" i="4"/>
  <c r="CP35" i="4"/>
  <c r="BU261" i="4"/>
  <c r="CI176" i="4"/>
  <c r="DD101" i="4"/>
  <c r="F99" i="15" s="1"/>
  <c r="CI87" i="4"/>
  <c r="F311" i="15"/>
  <c r="J363" i="4"/>
  <c r="J327" i="4"/>
  <c r="Q352" i="4"/>
  <c r="Q368" i="4"/>
  <c r="Q344" i="4"/>
  <c r="Q336" i="4"/>
  <c r="CI222" i="4"/>
  <c r="BU56" i="4"/>
  <c r="DD332" i="4"/>
  <c r="F330" i="15" s="1"/>
  <c r="CP209" i="4"/>
  <c r="CP110" i="4"/>
  <c r="J198" i="4"/>
  <c r="CP75" i="4"/>
  <c r="DD142" i="4"/>
  <c r="F140" i="15" s="1"/>
  <c r="CW105" i="4"/>
  <c r="CP96" i="4"/>
  <c r="CP79" i="4"/>
  <c r="DD70" i="4"/>
  <c r="F68" i="15" s="1"/>
  <c r="DD229" i="4"/>
  <c r="F227" i="15" s="1"/>
  <c r="DD253" i="4"/>
  <c r="F251" i="15" s="1"/>
  <c r="BU221" i="4"/>
  <c r="CP136" i="4"/>
  <c r="CI67" i="4"/>
  <c r="F63" i="15"/>
  <c r="CI61" i="4"/>
  <c r="CP235" i="4"/>
  <c r="CW230" i="4"/>
  <c r="BU373" i="4"/>
  <c r="DD365" i="4"/>
  <c r="F363" i="15" s="1"/>
  <c r="DD364" i="4"/>
  <c r="F362" i="15" s="1"/>
  <c r="DD312" i="4"/>
  <c r="F310" i="15" s="1"/>
  <c r="CP46" i="4"/>
  <c r="DD396" i="4"/>
  <c r="F394" i="15" s="1"/>
  <c r="CP391" i="4"/>
  <c r="DD238" i="4"/>
  <c r="F236" i="15" s="1"/>
  <c r="CP183" i="4"/>
  <c r="J368" i="4"/>
  <c r="J332" i="4"/>
  <c r="Q333" i="4"/>
  <c r="Q189" i="4"/>
  <c r="Q141" i="4"/>
  <c r="Q129" i="4"/>
  <c r="Q105" i="4"/>
  <c r="Q57" i="4"/>
  <c r="Q373" i="4"/>
  <c r="Q337" i="4"/>
  <c r="Q241" i="4"/>
  <c r="Q229" i="4"/>
  <c r="Q217" i="4"/>
  <c r="Q205" i="4"/>
  <c r="Q193" i="4"/>
  <c r="Q157" i="4"/>
  <c r="Q145" i="4"/>
  <c r="Q401" i="4"/>
  <c r="DD325" i="4"/>
  <c r="F323" i="15" s="1"/>
  <c r="CI283" i="4"/>
  <c r="CP229" i="4"/>
  <c r="CP225" i="4"/>
  <c r="F218" i="15"/>
  <c r="CP68" i="4"/>
  <c r="DD43" i="4"/>
  <c r="F41" i="15" s="1"/>
  <c r="CW326" i="4"/>
  <c r="DD205" i="4"/>
  <c r="F203" i="15" s="1"/>
  <c r="CP395" i="4"/>
  <c r="CI386" i="4"/>
  <c r="DD385" i="4"/>
  <c r="F383" i="15" s="1"/>
  <c r="CW217" i="4"/>
  <c r="DD66" i="4"/>
  <c r="F64" i="15" s="1"/>
  <c r="CW42" i="4"/>
  <c r="CW188" i="4"/>
  <c r="CB187" i="4"/>
  <c r="BU62" i="4"/>
  <c r="J319" i="4"/>
  <c r="J235" i="4"/>
  <c r="J223" i="4"/>
  <c r="J199" i="4"/>
  <c r="J187" i="4"/>
  <c r="J163" i="4"/>
  <c r="J79" i="4"/>
  <c r="Q200" i="4"/>
  <c r="Q140" i="4"/>
  <c r="Q92" i="4"/>
  <c r="BU285" i="4"/>
  <c r="CI127" i="4"/>
  <c r="CB106" i="4"/>
  <c r="BU216" i="4"/>
  <c r="CP197" i="4"/>
  <c r="CP102" i="4"/>
  <c r="CW47" i="4"/>
  <c r="DD398" i="4"/>
  <c r="F396" i="15" s="1"/>
  <c r="DD374" i="4"/>
  <c r="F372" i="15" s="1"/>
  <c r="DD223" i="4"/>
  <c r="F221" i="15" s="1"/>
  <c r="CP141" i="4"/>
  <c r="CW135" i="4"/>
  <c r="BU130" i="4"/>
  <c r="BU65" i="4"/>
  <c r="DD62" i="4"/>
  <c r="F60" i="15" s="1"/>
  <c r="DD231" i="4"/>
  <c r="F229" i="15" s="1"/>
  <c r="CB227" i="4"/>
  <c r="CI199" i="4"/>
  <c r="CW172" i="4"/>
  <c r="BU326" i="4"/>
  <c r="BU324" i="4"/>
  <c r="CB284" i="4"/>
  <c r="CP243" i="4"/>
  <c r="F225" i="15"/>
  <c r="CB224" i="4"/>
  <c r="DD216" i="4"/>
  <c r="F214" i="15" s="1"/>
  <c r="CI215" i="4"/>
  <c r="BU188" i="4"/>
  <c r="BU176" i="4"/>
  <c r="BU175" i="4"/>
  <c r="CI168" i="4"/>
  <c r="J321" i="4"/>
  <c r="J189" i="4"/>
  <c r="J129" i="4"/>
  <c r="J117" i="4"/>
  <c r="J105" i="4"/>
  <c r="J93" i="4"/>
  <c r="J81" i="4"/>
  <c r="J69" i="4"/>
  <c r="Q222" i="4"/>
  <c r="Q54" i="4"/>
  <c r="Q298" i="4"/>
  <c r="Q214" i="4"/>
  <c r="Q178" i="4"/>
  <c r="Q142" i="4"/>
  <c r="Q130" i="4"/>
  <c r="Q118" i="4"/>
  <c r="Q46" i="4"/>
  <c r="F357" i="15"/>
  <c r="CW334" i="4"/>
  <c r="BU327" i="4"/>
  <c r="CP242" i="4"/>
  <c r="CI188" i="4"/>
  <c r="CI185" i="4"/>
  <c r="CI86" i="4"/>
  <c r="DD388" i="4"/>
  <c r="F386" i="15" s="1"/>
  <c r="BU363" i="4"/>
  <c r="CP362" i="4"/>
  <c r="CI134" i="4"/>
  <c r="CI121" i="4"/>
  <c r="J190" i="4"/>
  <c r="J146" i="4"/>
  <c r="BU390" i="4"/>
  <c r="CP344" i="4"/>
  <c r="CW296" i="4"/>
  <c r="CW196" i="4"/>
  <c r="CB190" i="4"/>
  <c r="CW173" i="4"/>
  <c r="CP155" i="4"/>
  <c r="CI152" i="4"/>
  <c r="DD151" i="4"/>
  <c r="F149" i="15" s="1"/>
  <c r="CI146" i="4"/>
  <c r="CW155" i="4"/>
  <c r="CI73" i="4"/>
  <c r="BU43" i="4"/>
  <c r="DD378" i="4"/>
  <c r="F376" i="15" s="1"/>
  <c r="CP374" i="4"/>
  <c r="CI312" i="4"/>
  <c r="CB301" i="4"/>
  <c r="CI293" i="4"/>
  <c r="CW209" i="4"/>
  <c r="CI203" i="4"/>
  <c r="BU152" i="4"/>
  <c r="CI150" i="4"/>
  <c r="F146" i="15"/>
  <c r="BU145" i="4"/>
  <c r="CI140" i="4"/>
  <c r="DD139" i="4"/>
  <c r="F137" i="15" s="1"/>
  <c r="CP131" i="4"/>
  <c r="DD105" i="4"/>
  <c r="F103" i="15" s="1"/>
  <c r="BU84" i="4"/>
  <c r="CP69" i="4"/>
  <c r="F392" i="15"/>
  <c r="CI384" i="4"/>
  <c r="CI363" i="4"/>
  <c r="BU331" i="4"/>
  <c r="CI296" i="4"/>
  <c r="DD294" i="4"/>
  <c r="F292" i="15" s="1"/>
  <c r="CW250" i="4"/>
  <c r="CP237" i="4"/>
  <c r="BU235" i="4"/>
  <c r="BU229" i="4"/>
  <c r="BU225" i="4"/>
  <c r="DD217" i="4"/>
  <c r="F215" i="15" s="1"/>
  <c r="DD202" i="4"/>
  <c r="F200" i="15" s="1"/>
  <c r="CI141" i="4"/>
  <c r="CP135" i="4"/>
  <c r="CW91" i="4"/>
  <c r="DD67" i="4"/>
  <c r="DD61" i="4"/>
  <c r="CI145" i="4"/>
  <c r="J239" i="4"/>
  <c r="J227" i="4"/>
  <c r="J215" i="4"/>
  <c r="J203" i="4"/>
  <c r="J399" i="4"/>
  <c r="J387" i="4"/>
  <c r="J315" i="4"/>
  <c r="J279" i="4"/>
  <c r="J231" i="4"/>
  <c r="J219" i="4"/>
  <c r="J207" i="4"/>
  <c r="J183" i="4"/>
  <c r="Q228" i="4"/>
  <c r="Q216" i="4"/>
  <c r="Q192" i="4"/>
  <c r="Q180" i="4"/>
  <c r="Q144" i="4"/>
  <c r="Q120" i="4"/>
  <c r="Q108" i="4"/>
  <c r="Q232" i="4"/>
  <c r="Q220" i="4"/>
  <c r="Q184" i="4"/>
  <c r="Q172" i="4"/>
  <c r="Q160" i="4"/>
  <c r="Q124" i="4"/>
  <c r="Q76" i="4"/>
  <c r="Q64" i="4"/>
  <c r="Q40" i="4"/>
  <c r="CW339" i="4"/>
  <c r="CP302" i="4"/>
  <c r="CI299" i="4"/>
  <c r="CI288" i="4"/>
  <c r="CP244" i="4"/>
  <c r="F240" i="15"/>
  <c r="CI240" i="4"/>
  <c r="CI239" i="4"/>
  <c r="CP221" i="4"/>
  <c r="DD199" i="4"/>
  <c r="F197" i="15" s="1"/>
  <c r="CP192" i="4"/>
  <c r="CP189" i="4"/>
  <c r="CI147" i="4"/>
  <c r="Q71" i="4"/>
  <c r="Q59" i="4"/>
  <c r="CP34" i="4"/>
  <c r="CP266" i="4"/>
  <c r="CW241" i="4"/>
  <c r="CP58" i="4"/>
  <c r="CI404" i="4"/>
  <c r="CP389" i="4"/>
  <c r="CI353" i="4"/>
  <c r="CW330" i="4"/>
  <c r="BU291" i="4"/>
  <c r="CI271" i="4"/>
  <c r="CI270" i="4"/>
  <c r="CI234" i="4"/>
  <c r="CI223" i="4"/>
  <c r="CI190" i="4"/>
  <c r="CB152" i="4"/>
  <c r="DD109" i="4"/>
  <c r="F107" i="15" s="1"/>
  <c r="BU187" i="4"/>
  <c r="CP150" i="4"/>
  <c r="F115" i="15"/>
  <c r="DD113" i="4"/>
  <c r="F111" i="15" s="1"/>
  <c r="BU91" i="4"/>
  <c r="CW75" i="4"/>
  <c r="CP366" i="4"/>
  <c r="F348" i="15"/>
  <c r="CI346" i="4"/>
  <c r="BU246" i="4"/>
  <c r="CI233" i="4"/>
  <c r="DD232" i="4"/>
  <c r="F230" i="15" s="1"/>
  <c r="DD208" i="4"/>
  <c r="F206" i="15" s="1"/>
  <c r="CB200" i="4"/>
  <c r="CI189" i="4"/>
  <c r="DD184" i="4"/>
  <c r="F182" i="15" s="1"/>
  <c r="CP118" i="4"/>
  <c r="CW99" i="4"/>
  <c r="CW351" i="4"/>
  <c r="CP347" i="4"/>
  <c r="CI332" i="4"/>
  <c r="DD316" i="4"/>
  <c r="F314" i="15" s="1"/>
  <c r="CW307" i="4"/>
  <c r="CW305" i="4"/>
  <c r="CW301" i="4"/>
  <c r="BU277" i="4"/>
  <c r="DD251" i="4"/>
  <c r="F249" i="15" s="1"/>
  <c r="CP245" i="4"/>
  <c r="CI238" i="4"/>
  <c r="CB228" i="4"/>
  <c r="CI216" i="4"/>
  <c r="BU211" i="4"/>
  <c r="CP210" i="4"/>
  <c r="CI205" i="4"/>
  <c r="CI195" i="4"/>
  <c r="CB189" i="4"/>
  <c r="DD186" i="4"/>
  <c r="F184" i="15" s="1"/>
  <c r="BU178" i="4"/>
  <c r="CP169" i="4"/>
  <c r="CP157" i="4"/>
  <c r="DD144" i="4"/>
  <c r="F142" i="15" s="1"/>
  <c r="BU123" i="4"/>
  <c r="DD119" i="4"/>
  <c r="F117" i="15" s="1"/>
  <c r="CP112" i="4"/>
  <c r="DD106" i="4"/>
  <c r="F104" i="15" s="1"/>
  <c r="DD104" i="4"/>
  <c r="F102" i="15" s="1"/>
  <c r="CP56" i="4"/>
  <c r="CP55" i="4"/>
  <c r="DD50" i="4"/>
  <c r="F48" i="15" s="1"/>
  <c r="DD45" i="4"/>
  <c r="F43" i="15" s="1"/>
  <c r="CP392" i="4"/>
  <c r="CB342" i="4"/>
  <c r="BU243" i="4"/>
  <c r="CW184" i="4"/>
  <c r="CW50" i="4"/>
  <c r="DD403" i="4"/>
  <c r="F401" i="15" s="1"/>
  <c r="CW399" i="4"/>
  <c r="CI391" i="4"/>
  <c r="BU386" i="4"/>
  <c r="CI369" i="4"/>
  <c r="DD368" i="4"/>
  <c r="F366" i="15" s="1"/>
  <c r="BU350" i="4"/>
  <c r="CB343" i="4"/>
  <c r="CB325" i="4"/>
  <c r="CP305" i="4"/>
  <c r="BU300" i="4"/>
  <c r="BU299" i="4"/>
  <c r="CW283" i="4"/>
  <c r="CP267" i="4"/>
  <c r="DD262" i="4"/>
  <c r="F260" i="15" s="1"/>
  <c r="CW253" i="4"/>
  <c r="CI237" i="4"/>
  <c r="CW224" i="4"/>
  <c r="CI221" i="4"/>
  <c r="DD212" i="4"/>
  <c r="F210" i="15" s="1"/>
  <c r="BU209" i="4"/>
  <c r="F204" i="15"/>
  <c r="CB205" i="4"/>
  <c r="BU201" i="4"/>
  <c r="F194" i="15"/>
  <c r="CI174" i="4"/>
  <c r="CP170" i="4"/>
  <c r="CW167" i="4"/>
  <c r="CP129" i="4"/>
  <c r="CP86" i="4"/>
  <c r="CB43" i="4"/>
  <c r="CB380" i="4"/>
  <c r="F375" i="15"/>
  <c r="DD371" i="4"/>
  <c r="F369" i="15" s="1"/>
  <c r="BU352" i="4"/>
  <c r="DD347" i="4"/>
  <c r="F345" i="15" s="1"/>
  <c r="F329" i="15"/>
  <c r="BU319" i="4"/>
  <c r="CW281" i="4"/>
  <c r="CB281" i="4"/>
  <c r="DD274" i="4"/>
  <c r="F272" i="15" s="1"/>
  <c r="DD264" i="4"/>
  <c r="F262" i="15" s="1"/>
  <c r="BU242" i="4"/>
  <c r="CP233" i="4"/>
  <c r="CI202" i="4"/>
  <c r="CW194" i="4"/>
  <c r="DD191" i="4"/>
  <c r="F189" i="15" s="1"/>
  <c r="CW185" i="4"/>
  <c r="CP172" i="4"/>
  <c r="DD169" i="4"/>
  <c r="F167" i="15" s="1"/>
  <c r="CP140" i="4"/>
  <c r="CI136" i="4"/>
  <c r="CW110" i="4"/>
  <c r="CB110" i="4"/>
  <c r="CB107" i="4"/>
  <c r="BU78" i="4"/>
  <c r="DD53" i="4"/>
  <c r="F51" i="15" s="1"/>
  <c r="CW41" i="4"/>
  <c r="DD405" i="4"/>
  <c r="F403" i="15" s="1"/>
  <c r="CB404" i="4"/>
  <c r="CW403" i="4"/>
  <c r="CI365" i="4"/>
  <c r="CI349" i="4"/>
  <c r="BU309" i="4"/>
  <c r="CI308" i="4"/>
  <c r="CW273" i="4"/>
  <c r="CW269" i="4"/>
  <c r="CB269" i="4"/>
  <c r="CI256" i="4"/>
  <c r="F237" i="15"/>
  <c r="CW221" i="4"/>
  <c r="CW178" i="4"/>
  <c r="DD150" i="4"/>
  <c r="F148" i="15" s="1"/>
  <c r="DD125" i="4"/>
  <c r="F123" i="15" s="1"/>
  <c r="CW116" i="4"/>
  <c r="CP89" i="4"/>
  <c r="CP81" i="4"/>
  <c r="J313" i="4"/>
  <c r="J121" i="4"/>
  <c r="BU15" i="4"/>
  <c r="CI406" i="4"/>
  <c r="F378" i="15"/>
  <c r="DD358" i="4"/>
  <c r="F356" i="15" s="1"/>
  <c r="DD356" i="4"/>
  <c r="F354" i="15" s="1"/>
  <c r="CI328" i="4"/>
  <c r="CI320" i="4"/>
  <c r="CW264" i="4"/>
  <c r="CP248" i="4"/>
  <c r="CB245" i="4"/>
  <c r="CP238" i="4"/>
  <c r="F235" i="15"/>
  <c r="CW236" i="4"/>
  <c r="CW235" i="4"/>
  <c r="DD234" i="4"/>
  <c r="F232" i="15" s="1"/>
  <c r="CI208" i="4"/>
  <c r="DD201" i="4"/>
  <c r="F199" i="15" s="1"/>
  <c r="CP195" i="4"/>
  <c r="CW191" i="4"/>
  <c r="CW190" i="4"/>
  <c r="BU147" i="4"/>
  <c r="CP117" i="4"/>
  <c r="BU106" i="4"/>
  <c r="DD100" i="4"/>
  <c r="F98" i="15" s="1"/>
  <c r="CW98" i="4"/>
  <c r="CP80" i="4"/>
  <c r="CI77" i="4"/>
  <c r="CP52" i="4"/>
  <c r="BU42" i="4"/>
  <c r="DD37" i="4"/>
  <c r="F35" i="15" s="1"/>
  <c r="CP402" i="4"/>
  <c r="F381" i="15"/>
  <c r="CI361" i="4"/>
  <c r="CI341" i="4"/>
  <c r="CI329" i="4"/>
  <c r="CW245" i="4"/>
  <c r="CP223" i="4"/>
  <c r="CB223" i="4"/>
  <c r="CB392" i="4"/>
  <c r="CI375" i="4"/>
  <c r="CW357" i="4"/>
  <c r="DD341" i="4"/>
  <c r="F339" i="15" s="1"/>
  <c r="CW338" i="4"/>
  <c r="F335" i="15"/>
  <c r="CI318" i="4"/>
  <c r="CW276" i="4"/>
  <c r="DD257" i="4"/>
  <c r="F255" i="15" s="1"/>
  <c r="BU223" i="4"/>
  <c r="CB220" i="4"/>
  <c r="CP213" i="4"/>
  <c r="CP204" i="4"/>
  <c r="CP132" i="4"/>
  <c r="CI130" i="4"/>
  <c r="BU120" i="4"/>
  <c r="DD47" i="4"/>
  <c r="F45" i="15" s="1"/>
  <c r="DD44" i="4"/>
  <c r="F42" i="15" s="1"/>
  <c r="CI44" i="4"/>
  <c r="CI377" i="4"/>
  <c r="CI344" i="4"/>
  <c r="F336" i="15"/>
  <c r="CW308" i="4"/>
  <c r="BU279" i="4"/>
  <c r="BU278" i="4"/>
  <c r="CP273" i="4"/>
  <c r="BU272" i="4"/>
  <c r="CI260" i="4"/>
  <c r="DD225" i="4"/>
  <c r="F223" i="15" s="1"/>
  <c r="BU222" i="4"/>
  <c r="CW218" i="4"/>
  <c r="CB218" i="4"/>
  <c r="BU213" i="4"/>
  <c r="CP211" i="4"/>
  <c r="CB209" i="4"/>
  <c r="DD197" i="4"/>
  <c r="F195" i="15" s="1"/>
  <c r="DD188" i="4"/>
  <c r="F186" i="15" s="1"/>
  <c r="DD187" i="4"/>
  <c r="F185" i="15" s="1"/>
  <c r="BU163" i="4"/>
  <c r="CW126" i="4"/>
  <c r="CB126" i="4"/>
  <c r="CI119" i="4"/>
  <c r="BU110" i="4"/>
  <c r="CI49" i="4"/>
  <c r="BU399" i="4"/>
  <c r="DD393" i="4"/>
  <c r="F391" i="15" s="1"/>
  <c r="CB389" i="4"/>
  <c r="CW368" i="4"/>
  <c r="CP360" i="4"/>
  <c r="CP355" i="4"/>
  <c r="CI343" i="4"/>
  <c r="DD342" i="4"/>
  <c r="F340" i="15" s="1"/>
  <c r="BU312" i="4"/>
  <c r="BU311" i="4"/>
  <c r="CI306" i="4"/>
  <c r="CI300" i="4"/>
  <c r="DD281" i="4"/>
  <c r="F279" i="15" s="1"/>
  <c r="DD280" i="4"/>
  <c r="F278" i="15" s="1"/>
  <c r="CI279" i="4"/>
  <c r="CP270" i="4"/>
  <c r="CB262" i="4"/>
  <c r="DD249" i="4"/>
  <c r="F247" i="15" s="1"/>
  <c r="CP247" i="4"/>
  <c r="CB240" i="4"/>
  <c r="CP227" i="4"/>
  <c r="CP212" i="4"/>
  <c r="CI200" i="4"/>
  <c r="BU196" i="4"/>
  <c r="CI383" i="4"/>
  <c r="CI378" i="4"/>
  <c r="CW373" i="4"/>
  <c r="CW369" i="4"/>
  <c r="CB367" i="4"/>
  <c r="DD357" i="4"/>
  <c r="F355" i="15" s="1"/>
  <c r="CI357" i="4"/>
  <c r="CP354" i="4"/>
  <c r="CI347" i="4"/>
  <c r="CW315" i="4"/>
  <c r="CW298" i="4"/>
  <c r="CB298" i="4"/>
  <c r="BU292" i="4"/>
  <c r="CW285" i="4"/>
  <c r="CB285" i="4"/>
  <c r="BU273" i="4"/>
  <c r="CI255" i="4"/>
  <c r="CW251" i="4"/>
  <c r="CP246" i="4"/>
  <c r="CI242" i="4"/>
  <c r="BU241" i="4"/>
  <c r="CB239" i="4"/>
  <c r="CW234" i="4"/>
  <c r="CW192" i="4"/>
  <c r="CB192" i="4"/>
  <c r="BU184" i="4"/>
  <c r="CW266" i="4"/>
  <c r="CI397" i="4"/>
  <c r="CW345" i="4"/>
  <c r="BU323" i="4"/>
  <c r="CB315" i="4"/>
  <c r="CW314" i="4"/>
  <c r="CW310" i="4"/>
  <c r="CW304" i="4"/>
  <c r="F283" i="15"/>
  <c r="F282" i="15"/>
  <c r="BU270" i="4"/>
  <c r="CW268" i="4"/>
  <c r="CW254" i="4"/>
  <c r="BU227" i="4"/>
  <c r="CI213" i="4"/>
  <c r="CB163" i="4"/>
  <c r="CW402" i="4"/>
  <c r="CB402" i="4"/>
  <c r="CW397" i="4"/>
  <c r="F390" i="15"/>
  <c r="CW377" i="4"/>
  <c r="CW363" i="4"/>
  <c r="DD355" i="4"/>
  <c r="F353" i="15" s="1"/>
  <c r="DD349" i="4"/>
  <c r="F347" i="15" s="1"/>
  <c r="DD348" i="4"/>
  <c r="F346" i="15" s="1"/>
  <c r="F343" i="15"/>
  <c r="CI331" i="4"/>
  <c r="DD330" i="4"/>
  <c r="F328" i="15" s="1"/>
  <c r="DD329" i="4"/>
  <c r="F327" i="15" s="1"/>
  <c r="DD328" i="4"/>
  <c r="F326" i="15" s="1"/>
  <c r="CI327" i="4"/>
  <c r="CP325" i="4"/>
  <c r="DD321" i="4"/>
  <c r="F319" i="15" s="1"/>
  <c r="CP318" i="4"/>
  <c r="CP317" i="4"/>
  <c r="F305" i="15"/>
  <c r="CP296" i="4"/>
  <c r="BU294" i="4"/>
  <c r="DD290" i="4"/>
  <c r="F288" i="15" s="1"/>
  <c r="CP264" i="4"/>
  <c r="BU263" i="4"/>
  <c r="CP262" i="4"/>
  <c r="CI258" i="4"/>
  <c r="CI257" i="4"/>
  <c r="CP250" i="4"/>
  <c r="CI241" i="4"/>
  <c r="BU240" i="4"/>
  <c r="CP239" i="4"/>
  <c r="CI236" i="4"/>
  <c r="CW233" i="4"/>
  <c r="CB232" i="4"/>
  <c r="CI219" i="4"/>
  <c r="CP218" i="4"/>
  <c r="CW206" i="4"/>
  <c r="CI405" i="4"/>
  <c r="CB382" i="4"/>
  <c r="CW380" i="4"/>
  <c r="CB347" i="4"/>
  <c r="CP341" i="4"/>
  <c r="CI334" i="4"/>
  <c r="DD333" i="4"/>
  <c r="F331" i="15" s="1"/>
  <c r="CI330" i="4"/>
  <c r="DD327" i="4"/>
  <c r="F325" i="15" s="1"/>
  <c r="DD326" i="4"/>
  <c r="F324" i="15" s="1"/>
  <c r="CI326" i="4"/>
  <c r="DD320" i="4"/>
  <c r="F318" i="15" s="1"/>
  <c r="CI319" i="4"/>
  <c r="BU317" i="4"/>
  <c r="CP315" i="4"/>
  <c r="CB313" i="4"/>
  <c r="F284" i="15"/>
  <c r="CW248" i="4"/>
  <c r="DD247" i="4"/>
  <c r="F245" i="15" s="1"/>
  <c r="CW242" i="4"/>
  <c r="DD241" i="4"/>
  <c r="F239" i="15" s="1"/>
  <c r="BU239" i="4"/>
  <c r="DD235" i="4"/>
  <c r="F233" i="15" s="1"/>
  <c r="CP230" i="4"/>
  <c r="CB221" i="4"/>
  <c r="CW216" i="4"/>
  <c r="CI210" i="4"/>
  <c r="DD204" i="4"/>
  <c r="F202" i="15" s="1"/>
  <c r="CW197" i="4"/>
  <c r="CB197" i="4"/>
  <c r="CB359" i="4"/>
  <c r="BU341" i="4"/>
  <c r="CI337" i="4"/>
  <c r="CI324" i="4"/>
  <c r="CW312" i="4"/>
  <c r="CP309" i="4"/>
  <c r="CP307" i="4"/>
  <c r="CB242" i="4"/>
  <c r="CB188" i="4"/>
  <c r="CW187" i="4"/>
  <c r="BU38" i="4"/>
  <c r="BU394" i="4"/>
  <c r="BU374" i="4"/>
  <c r="CB364" i="4"/>
  <c r="F360" i="15"/>
  <c r="CW361" i="4"/>
  <c r="CW355" i="4"/>
  <c r="CW349" i="4"/>
  <c r="CW348" i="4"/>
  <c r="CB348" i="4"/>
  <c r="BU345" i="4"/>
  <c r="CW329" i="4"/>
  <c r="CB329" i="4"/>
  <c r="CW321" i="4"/>
  <c r="CB321" i="4"/>
  <c r="CB303" i="4"/>
  <c r="CP301" i="4"/>
  <c r="BU297" i="4"/>
  <c r="CB291" i="4"/>
  <c r="BU283" i="4"/>
  <c r="BU282" i="4"/>
  <c r="BU281" i="4"/>
  <c r="CP268" i="4"/>
  <c r="BU267" i="4"/>
  <c r="CB248" i="4"/>
  <c r="CW247" i="4"/>
  <c r="DD244" i="4"/>
  <c r="F242" i="15" s="1"/>
  <c r="CI244" i="4"/>
  <c r="DD240" i="4"/>
  <c r="F238" i="15" s="1"/>
  <c r="CW232" i="4"/>
  <c r="CP222" i="4"/>
  <c r="CP207" i="4"/>
  <c r="CP199" i="4"/>
  <c r="CP178" i="4"/>
  <c r="CP176" i="4"/>
  <c r="CB351" i="4"/>
  <c r="CB333" i="4"/>
  <c r="CP37" i="4"/>
  <c r="CB405" i="4"/>
  <c r="BU391" i="4"/>
  <c r="BU346" i="4"/>
  <c r="CW320" i="4"/>
  <c r="CW261" i="4"/>
  <c r="CB260" i="4"/>
  <c r="CB246" i="4"/>
  <c r="CB236" i="4"/>
  <c r="CB235" i="4"/>
  <c r="CI230" i="4"/>
  <c r="CW210" i="4"/>
  <c r="CB203" i="4"/>
  <c r="BU189" i="4"/>
  <c r="CB179" i="4"/>
  <c r="DD395" i="4"/>
  <c r="F393" i="15" s="1"/>
  <c r="BU392" i="4"/>
  <c r="DD390" i="4"/>
  <c r="F388" i="15" s="1"/>
  <c r="CP381" i="4"/>
  <c r="BU376" i="4"/>
  <c r="DD373" i="4"/>
  <c r="F371" i="15" s="1"/>
  <c r="DD369" i="4"/>
  <c r="F367" i="15" s="1"/>
  <c r="DD344" i="4"/>
  <c r="F342" i="15" s="1"/>
  <c r="CB337" i="4"/>
  <c r="CB323" i="4"/>
  <c r="BU313" i="4"/>
  <c r="CI307" i="4"/>
  <c r="CB288" i="4"/>
  <c r="BU287" i="4"/>
  <c r="CI284" i="4"/>
  <c r="CP256" i="4"/>
  <c r="CI254" i="4"/>
  <c r="CW244" i="4"/>
  <c r="CW240" i="4"/>
  <c r="BU233" i="4"/>
  <c r="CP214" i="4"/>
  <c r="CB215" i="4"/>
  <c r="CB212" i="4"/>
  <c r="CB211" i="4"/>
  <c r="CI209" i="4"/>
  <c r="CP185" i="4"/>
  <c r="CP184" i="4"/>
  <c r="CP173" i="4"/>
  <c r="CI170" i="4"/>
  <c r="CI165" i="4"/>
  <c r="CP147" i="4"/>
  <c r="F133" i="15"/>
  <c r="CP134" i="4"/>
  <c r="CP133" i="4"/>
  <c r="BU113" i="4"/>
  <c r="CB74" i="4"/>
  <c r="BU69" i="4"/>
  <c r="CP60" i="4"/>
  <c r="CP57" i="4"/>
  <c r="BU47" i="4"/>
  <c r="DD41" i="4"/>
  <c r="F39" i="15" s="1"/>
  <c r="DD40" i="4"/>
  <c r="F38" i="15" s="1"/>
  <c r="J392" i="4"/>
  <c r="J356" i="4"/>
  <c r="J320" i="4"/>
  <c r="J248" i="4"/>
  <c r="J236" i="4"/>
  <c r="J224" i="4"/>
  <c r="J212" i="4"/>
  <c r="J200" i="4"/>
  <c r="J188" i="4"/>
  <c r="J176" i="4"/>
  <c r="J68" i="4"/>
  <c r="J56" i="4"/>
  <c r="J44" i="4"/>
  <c r="J276" i="4"/>
  <c r="J252" i="4"/>
  <c r="J240" i="4"/>
  <c r="J192" i="4"/>
  <c r="J72" i="4"/>
  <c r="Q221" i="4"/>
  <c r="CI80" i="4"/>
  <c r="CW78" i="4"/>
  <c r="CI59" i="4"/>
  <c r="CB42" i="4"/>
  <c r="DD219" i="4"/>
  <c r="F217" i="15" s="1"/>
  <c r="CB217" i="4"/>
  <c r="CB214" i="4"/>
  <c r="DD213" i="4"/>
  <c r="F211" i="15" s="1"/>
  <c r="F208" i="15"/>
  <c r="DD203" i="4"/>
  <c r="F201" i="15" s="1"/>
  <c r="DD195" i="4"/>
  <c r="F193" i="15" s="1"/>
  <c r="DD189" i="4"/>
  <c r="F187" i="15" s="1"/>
  <c r="CP181" i="4"/>
  <c r="BU149" i="4"/>
  <c r="DD146" i="4"/>
  <c r="F144" i="15" s="1"/>
  <c r="BU144" i="4"/>
  <c r="BU135" i="4"/>
  <c r="CP124" i="4"/>
  <c r="DD103" i="4"/>
  <c r="F101" i="15" s="1"/>
  <c r="DD102" i="4"/>
  <c r="F100" i="15" s="1"/>
  <c r="DD86" i="4"/>
  <c r="F84" i="15" s="1"/>
  <c r="DD83" i="4"/>
  <c r="F81" i="15" s="1"/>
  <c r="CI71" i="4"/>
  <c r="DD69" i="4"/>
  <c r="F67" i="15" s="1"/>
  <c r="CI69" i="4"/>
  <c r="DD68" i="4"/>
  <c r="F66" i="15" s="1"/>
  <c r="CP65" i="4"/>
  <c r="BU61" i="4"/>
  <c r="DD59" i="4"/>
  <c r="F57" i="15" s="1"/>
  <c r="BU44" i="4"/>
  <c r="CW40" i="4"/>
  <c r="F226" i="15"/>
  <c r="CW223" i="4"/>
  <c r="CI207" i="4"/>
  <c r="BU206" i="4"/>
  <c r="CB204" i="4"/>
  <c r="CP201" i="4"/>
  <c r="CW200" i="4"/>
  <c r="CP187" i="4"/>
  <c r="CI177" i="4"/>
  <c r="CW166" i="4"/>
  <c r="CP162" i="4"/>
  <c r="CP125" i="4"/>
  <c r="CI88" i="4"/>
  <c r="DD85" i="4"/>
  <c r="F83" i="15" s="1"/>
  <c r="DD72" i="4"/>
  <c r="F70" i="15" s="1"/>
  <c r="CB67" i="4"/>
  <c r="CI63" i="4"/>
  <c r="DD58" i="4"/>
  <c r="F56" i="15" s="1"/>
  <c r="DD57" i="4"/>
  <c r="F55" i="15" s="1"/>
  <c r="DD49" i="4"/>
  <c r="F47" i="15" s="1"/>
  <c r="CI46" i="4"/>
  <c r="DD233" i="4"/>
  <c r="F231" i="15" s="1"/>
  <c r="CI232" i="4"/>
  <c r="CP231" i="4"/>
  <c r="CI225" i="4"/>
  <c r="CP224" i="4"/>
  <c r="CB219" i="4"/>
  <c r="CI218" i="4"/>
  <c r="CW213" i="4"/>
  <c r="CB213" i="4"/>
  <c r="CB208" i="4"/>
  <c r="DD207" i="4"/>
  <c r="F205" i="15" s="1"/>
  <c r="CP205" i="4"/>
  <c r="F198" i="15"/>
  <c r="BU197" i="4"/>
  <c r="CW195" i="4"/>
  <c r="DD193" i="4"/>
  <c r="F191" i="15" s="1"/>
  <c r="BU191" i="4"/>
  <c r="CP190" i="4"/>
  <c r="DD177" i="4"/>
  <c r="F175" i="15" s="1"/>
  <c r="BU169" i="4"/>
  <c r="CP154" i="4"/>
  <c r="CI142" i="4"/>
  <c r="CP126" i="4"/>
  <c r="CI118" i="4"/>
  <c r="CW112" i="4"/>
  <c r="CB109" i="4"/>
  <c r="CB108" i="4"/>
  <c r="CB105" i="4"/>
  <c r="CW103" i="4"/>
  <c r="DD90" i="4"/>
  <c r="F88" i="15" s="1"/>
  <c r="CP78" i="4"/>
  <c r="CP77" i="4"/>
  <c r="DD63" i="4"/>
  <c r="F61" i="15" s="1"/>
  <c r="CW59" i="4"/>
  <c r="DD56" i="4"/>
  <c r="F54" i="15" s="1"/>
  <c r="CI50" i="4"/>
  <c r="CP42" i="4"/>
  <c r="CW222" i="4"/>
  <c r="BU231" i="4"/>
  <c r="CI229" i="4"/>
  <c r="BU224" i="4"/>
  <c r="CP217" i="4"/>
  <c r="BU217" i="4"/>
  <c r="DD215" i="4"/>
  <c r="F213" i="15" s="1"/>
  <c r="DD211" i="4"/>
  <c r="F209" i="15" s="1"/>
  <c r="CI206" i="4"/>
  <c r="DD198" i="4"/>
  <c r="F196" i="15" s="1"/>
  <c r="DD181" i="4"/>
  <c r="F179" i="15" s="1"/>
  <c r="DD143" i="4"/>
  <c r="F141" i="15" s="1"/>
  <c r="DD136" i="4"/>
  <c r="F134" i="15" s="1"/>
  <c r="CB131" i="4"/>
  <c r="CI122" i="4"/>
  <c r="CP116" i="4"/>
  <c r="CP105" i="4"/>
  <c r="BU99" i="4"/>
  <c r="CW84" i="4"/>
  <c r="CI74" i="4"/>
  <c r="DD73" i="4"/>
  <c r="F71" i="15" s="1"/>
  <c r="CI64" i="4"/>
  <c r="CI62" i="4"/>
  <c r="BU41" i="4"/>
  <c r="CB207" i="4"/>
  <c r="CI201" i="4"/>
  <c r="CB199" i="4"/>
  <c r="CI197" i="4"/>
  <c r="CB195" i="4"/>
  <c r="DD192" i="4"/>
  <c r="F190" i="15" s="1"/>
  <c r="BU190" i="4"/>
  <c r="CP186" i="4"/>
  <c r="DD180" i="4"/>
  <c r="F178" i="15" s="1"/>
  <c r="DD175" i="4"/>
  <c r="F173" i="15" s="1"/>
  <c r="BU172" i="4"/>
  <c r="CB167" i="4"/>
  <c r="CP166" i="4"/>
  <c r="CI163" i="4"/>
  <c r="CW158" i="4"/>
  <c r="DD141" i="4"/>
  <c r="F139" i="15" s="1"/>
  <c r="CI139" i="4"/>
  <c r="CW88" i="4"/>
  <c r="CI76" i="4"/>
  <c r="DD74" i="4"/>
  <c r="F72" i="15" s="1"/>
  <c r="CW54" i="4"/>
  <c r="CB54" i="4"/>
  <c r="CW52" i="4"/>
  <c r="CB46" i="4"/>
  <c r="CW45" i="4"/>
  <c r="CW44" i="4"/>
  <c r="CW149" i="4"/>
  <c r="CW142" i="4"/>
  <c r="CB102" i="4"/>
  <c r="CB55" i="4"/>
  <c r="CB44" i="4"/>
  <c r="CW229" i="4"/>
  <c r="BU219" i="4"/>
  <c r="CW215" i="4"/>
  <c r="DD214" i="4"/>
  <c r="F212" i="15" s="1"/>
  <c r="CI214" i="4"/>
  <c r="CW211" i="4"/>
  <c r="DD209" i="4"/>
  <c r="F207" i="15" s="1"/>
  <c r="CB202" i="4"/>
  <c r="BU195" i="4"/>
  <c r="CP194" i="4"/>
  <c r="DD190" i="4"/>
  <c r="F188" i="15" s="1"/>
  <c r="BU186" i="4"/>
  <c r="CW181" i="4"/>
  <c r="DD153" i="4"/>
  <c r="F151" i="15" s="1"/>
  <c r="CI153" i="4"/>
  <c r="CW143" i="4"/>
  <c r="DD127" i="4"/>
  <c r="F125" i="15" s="1"/>
  <c r="BU107" i="4"/>
  <c r="BU87" i="4"/>
  <c r="CI79" i="4"/>
  <c r="DD78" i="4"/>
  <c r="F76" i="15" s="1"/>
  <c r="CB73" i="4"/>
  <c r="CP71" i="4"/>
  <c r="BU68" i="4"/>
  <c r="BU52" i="4"/>
  <c r="CP51" i="4"/>
  <c r="CP49" i="4"/>
  <c r="BU48" i="4"/>
  <c r="CP47" i="4"/>
  <c r="CB45" i="4"/>
  <c r="CI41" i="4"/>
  <c r="CI40" i="4"/>
  <c r="Q66" i="4"/>
  <c r="Q42" i="4"/>
  <c r="Q233" i="4"/>
  <c r="Q341" i="4"/>
  <c r="Q389" i="4"/>
  <c r="Q245" i="4"/>
  <c r="Q53" i="4"/>
  <c r="Q209" i="4"/>
  <c r="Q113" i="4"/>
  <c r="Q269" i="4"/>
  <c r="J340" i="4"/>
  <c r="J328" i="4"/>
  <c r="J232" i="4"/>
  <c r="J377" i="4"/>
  <c r="J317" i="4"/>
  <c r="J305" i="4"/>
  <c r="J293" i="4"/>
  <c r="J221" i="4"/>
  <c r="J329" i="4"/>
  <c r="J197" i="4"/>
  <c r="J220" i="4"/>
  <c r="J209" i="4"/>
  <c r="J245" i="4"/>
  <c r="J124" i="4"/>
  <c r="J233" i="4"/>
  <c r="Q406" i="4"/>
  <c r="AZ405" i="4"/>
  <c r="AL403" i="4"/>
  <c r="AZ401" i="4"/>
  <c r="J401" i="4"/>
  <c r="DD399" i="4"/>
  <c r="F397" i="15" s="1"/>
  <c r="CI399" i="4"/>
  <c r="CP397" i="4"/>
  <c r="CP394" i="4"/>
  <c r="BU405" i="4"/>
  <c r="J402" i="4"/>
  <c r="CI393" i="4"/>
  <c r="BN390" i="4"/>
  <c r="AS390" i="4"/>
  <c r="CW389" i="4"/>
  <c r="CI388" i="4"/>
  <c r="X388" i="4"/>
  <c r="DD386" i="4"/>
  <c r="F384" i="15" s="1"/>
  <c r="AL389" i="4"/>
  <c r="J385" i="4"/>
  <c r="Q24" i="4"/>
  <c r="AS8" i="4"/>
  <c r="CB23" i="4"/>
  <c r="CW23" i="4"/>
  <c r="CW11" i="4"/>
  <c r="DD8" i="4"/>
  <c r="F6" i="15" s="1"/>
  <c r="F34" i="15"/>
  <c r="CB398" i="4"/>
  <c r="AZ395" i="4"/>
  <c r="CI394" i="4"/>
  <c r="CB390" i="4"/>
  <c r="AZ389" i="4"/>
  <c r="Q11" i="4"/>
  <c r="Q12" i="4"/>
  <c r="Q20" i="4"/>
  <c r="AE18" i="4"/>
  <c r="BU406" i="4"/>
  <c r="AZ406" i="4"/>
  <c r="AE406" i="4"/>
  <c r="AZ403" i="4"/>
  <c r="AE403" i="4"/>
  <c r="DD402" i="4"/>
  <c r="F400" i="15" s="1"/>
  <c r="CI402" i="4"/>
  <c r="BN401" i="4"/>
  <c r="AS401" i="4"/>
  <c r="F398" i="15"/>
  <c r="CB399" i="4"/>
  <c r="Q399" i="4"/>
  <c r="J398" i="4"/>
  <c r="DD397" i="4"/>
  <c r="F395" i="15" s="1"/>
  <c r="CB396" i="4"/>
  <c r="BN394" i="4"/>
  <c r="CB393" i="4"/>
  <c r="AE391" i="4"/>
  <c r="BN6" i="4"/>
  <c r="Q19" i="4"/>
  <c r="Q7" i="4"/>
  <c r="CB400" i="4"/>
  <c r="AS397" i="4"/>
  <c r="CW396" i="4"/>
  <c r="AE395" i="4"/>
  <c r="AE392" i="4"/>
  <c r="DD391" i="4"/>
  <c r="F389" i="15" s="1"/>
  <c r="AE389" i="4"/>
  <c r="CB388" i="4"/>
  <c r="AL405" i="4"/>
  <c r="Q405" i="4"/>
  <c r="BU404" i="4"/>
  <c r="BN402" i="4"/>
  <c r="BU398" i="4"/>
  <c r="AE398" i="4"/>
  <c r="J396" i="4"/>
  <c r="J393" i="4"/>
  <c r="CI392" i="4"/>
  <c r="AS391" i="4"/>
  <c r="X391" i="4"/>
  <c r="CP390" i="4"/>
  <c r="J390" i="4"/>
  <c r="J388" i="4"/>
  <c r="DD387" i="4"/>
  <c r="F385" i="15" s="1"/>
  <c r="BN387" i="4"/>
  <c r="DD406" i="4"/>
  <c r="F404" i="15" s="1"/>
  <c r="AL397" i="4"/>
  <c r="AZ396" i="4"/>
  <c r="AS395" i="4"/>
  <c r="AZ393" i="4"/>
  <c r="CW391" i="4"/>
  <c r="CP386" i="4"/>
  <c r="AL363" i="4"/>
  <c r="DD35" i="4"/>
  <c r="F33" i="15" s="1"/>
  <c r="J405" i="4"/>
  <c r="DD404" i="4"/>
  <c r="F402" i="15" s="1"/>
  <c r="AL402" i="4"/>
  <c r="AE399" i="4"/>
  <c r="CI398" i="4"/>
  <c r="Q397" i="4"/>
  <c r="BU396" i="4"/>
  <c r="CI395" i="4"/>
  <c r="AL391" i="4"/>
  <c r="AE388" i="4"/>
  <c r="AL387" i="4"/>
  <c r="Q387" i="4"/>
  <c r="CB378" i="4"/>
  <c r="BU35" i="4"/>
  <c r="BU23" i="4"/>
  <c r="BU400" i="4"/>
  <c r="AZ400" i="4"/>
  <c r="AE400" i="4"/>
  <c r="J400" i="4"/>
  <c r="BN398" i="4"/>
  <c r="X398" i="4"/>
  <c r="CW395" i="4"/>
  <c r="AS392" i="4"/>
  <c r="CP388" i="4"/>
  <c r="CW387" i="4"/>
  <c r="CB387" i="4"/>
  <c r="CB370" i="4"/>
  <c r="AE383" i="4"/>
  <c r="AL381" i="4"/>
  <c r="Q381" i="4"/>
  <c r="AZ379" i="4"/>
  <c r="CW376" i="4"/>
  <c r="AE374" i="4"/>
  <c r="J370" i="4"/>
  <c r="CB363" i="4"/>
  <c r="AL358" i="4"/>
  <c r="AE356" i="4"/>
  <c r="CI355" i="4"/>
  <c r="BN352" i="4"/>
  <c r="AZ350" i="4"/>
  <c r="Q348" i="4"/>
  <c r="J347" i="4"/>
  <c r="DD346" i="4"/>
  <c r="F344" i="15" s="1"/>
  <c r="J346" i="4"/>
  <c r="BN345" i="4"/>
  <c r="X345" i="4"/>
  <c r="J344" i="4"/>
  <c r="AE336" i="4"/>
  <c r="AL335" i="4"/>
  <c r="AL334" i="4"/>
  <c r="CW332" i="4"/>
  <c r="BU330" i="4"/>
  <c r="CB326" i="4"/>
  <c r="Q325" i="4"/>
  <c r="CP321" i="4"/>
  <c r="CW319" i="4"/>
  <c r="BU318" i="4"/>
  <c r="CP384" i="4"/>
  <c r="J384" i="4"/>
  <c r="CW382" i="4"/>
  <c r="F379" i="15"/>
  <c r="CW381" i="4"/>
  <c r="CB381" i="4"/>
  <c r="AE379" i="4"/>
  <c r="CP375" i="4"/>
  <c r="CI374" i="4"/>
  <c r="CW372" i="4"/>
  <c r="BU370" i="4"/>
  <c r="CB368" i="4"/>
  <c r="AZ367" i="4"/>
  <c r="AE367" i="4"/>
  <c r="DD366" i="4"/>
  <c r="F364" i="15" s="1"/>
  <c r="AE360" i="4"/>
  <c r="CB358" i="4"/>
  <c r="Q358" i="4"/>
  <c r="BN355" i="4"/>
  <c r="CB354" i="4"/>
  <c r="BU347" i="4"/>
  <c r="AZ347" i="4"/>
  <c r="DD343" i="4"/>
  <c r="F341" i="15" s="1"/>
  <c r="X342" i="4"/>
  <c r="CW340" i="4"/>
  <c r="AL340" i="4"/>
  <c r="AZ338" i="4"/>
  <c r="AZ337" i="4"/>
  <c r="CB335" i="4"/>
  <c r="CI333" i="4"/>
  <c r="CI323" i="4"/>
  <c r="AL322" i="4"/>
  <c r="Q322" i="4"/>
  <c r="BU321" i="4"/>
  <c r="J375" i="4"/>
  <c r="BN374" i="4"/>
  <c r="Q363" i="4"/>
  <c r="CI356" i="4"/>
  <c r="CB352" i="4"/>
  <c r="BN346" i="4"/>
  <c r="J339" i="4"/>
  <c r="J338" i="4"/>
  <c r="BN333" i="4"/>
  <c r="AL332" i="4"/>
  <c r="CB327" i="4"/>
  <c r="AL327" i="4"/>
  <c r="AL325" i="4"/>
  <c r="J324" i="4"/>
  <c r="AE380" i="4"/>
  <c r="J380" i="4"/>
  <c r="CI379" i="4"/>
  <c r="CW378" i="4"/>
  <c r="CB377" i="4"/>
  <c r="Q376" i="4"/>
  <c r="CB372" i="4"/>
  <c r="BN369" i="4"/>
  <c r="AL369" i="4"/>
  <c r="Q369" i="4"/>
  <c r="CP368" i="4"/>
  <c r="AL365" i="4"/>
  <c r="Q365" i="4"/>
  <c r="BU362" i="4"/>
  <c r="Q362" i="4"/>
  <c r="DD360" i="4"/>
  <c r="F358" i="15" s="1"/>
  <c r="CI360" i="4"/>
  <c r="J360" i="4"/>
  <c r="CI359" i="4"/>
  <c r="CP358" i="4"/>
  <c r="AZ354" i="4"/>
  <c r="J354" i="4"/>
  <c r="DD353" i="4"/>
  <c r="F351" i="15" s="1"/>
  <c r="CP351" i="4"/>
  <c r="AZ351" i="4"/>
  <c r="J351" i="4"/>
  <c r="AZ348" i="4"/>
  <c r="AE348" i="4"/>
  <c r="J348" i="4"/>
  <c r="CB345" i="4"/>
  <c r="Q345" i="4"/>
  <c r="CB344" i="4"/>
  <c r="X341" i="4"/>
  <c r="CB340" i="4"/>
  <c r="AZ339" i="4"/>
  <c r="AE334" i="4"/>
  <c r="AE331" i="4"/>
  <c r="Q327" i="4"/>
  <c r="J325" i="4"/>
  <c r="AZ324" i="4"/>
  <c r="X323" i="4"/>
  <c r="CI380" i="4"/>
  <c r="CW374" i="4"/>
  <c r="BU371" i="4"/>
  <c r="BU368" i="4"/>
  <c r="AE368" i="4"/>
  <c r="CI367" i="4"/>
  <c r="CW366" i="4"/>
  <c r="Q364" i="4"/>
  <c r="BU361" i="4"/>
  <c r="AZ361" i="4"/>
  <c r="J358" i="4"/>
  <c r="CB355" i="4"/>
  <c r="BU354" i="4"/>
  <c r="BN353" i="4"/>
  <c r="BU351" i="4"/>
  <c r="AE351" i="4"/>
  <c r="BN350" i="4"/>
  <c r="BU348" i="4"/>
  <c r="AL344" i="4"/>
  <c r="CW343" i="4"/>
  <c r="CW342" i="4"/>
  <c r="Q342" i="4"/>
  <c r="CW341" i="4"/>
  <c r="AE339" i="4"/>
  <c r="J335" i="4"/>
  <c r="AS330" i="4"/>
  <c r="CP326" i="4"/>
  <c r="AZ325" i="4"/>
  <c r="DD324" i="4"/>
  <c r="F322" i="15" s="1"/>
  <c r="DD389" i="4"/>
  <c r="F387" i="15" s="1"/>
  <c r="CI387" i="4"/>
  <c r="CB386" i="4"/>
  <c r="AZ385" i="4"/>
  <c r="AE385" i="4"/>
  <c r="DD384" i="4"/>
  <c r="F382" i="15" s="1"/>
  <c r="CB383" i="4"/>
  <c r="Q378" i="4"/>
  <c r="CP377" i="4"/>
  <c r="Q377" i="4"/>
  <c r="DD375" i="4"/>
  <c r="F373" i="15" s="1"/>
  <c r="AZ372" i="4"/>
  <c r="J369" i="4"/>
  <c r="J364" i="4"/>
  <c r="DD361" i="4"/>
  <c r="F359" i="15" s="1"/>
  <c r="CB356" i="4"/>
  <c r="CW353" i="4"/>
  <c r="CP352" i="4"/>
  <c r="CB349" i="4"/>
  <c r="X347" i="4"/>
  <c r="CB346" i="4"/>
  <c r="Q346" i="4"/>
  <c r="AL345" i="4"/>
  <c r="AL342" i="4"/>
  <c r="BU340" i="4"/>
  <c r="AZ340" i="4"/>
  <c r="AE340" i="4"/>
  <c r="CI339" i="4"/>
  <c r="CW337" i="4"/>
  <c r="AS337" i="4"/>
  <c r="CW336" i="4"/>
  <c r="Q329" i="4"/>
  <c r="AL328" i="4"/>
  <c r="Q323" i="4"/>
  <c r="AZ322" i="4"/>
  <c r="AE322" i="4"/>
  <c r="CI310" i="4"/>
  <c r="AL386" i="4"/>
  <c r="Q386" i="4"/>
  <c r="Q383" i="4"/>
  <c r="CW379" i="4"/>
  <c r="CB379" i="4"/>
  <c r="AL379" i="4"/>
  <c r="AE376" i="4"/>
  <c r="AS375" i="4"/>
  <c r="CI371" i="4"/>
  <c r="CW370" i="4"/>
  <c r="CI368" i="4"/>
  <c r="CB366" i="4"/>
  <c r="DD363" i="4"/>
  <c r="F361" i="15" s="1"/>
  <c r="CB360" i="4"/>
  <c r="AL359" i="4"/>
  <c r="CI358" i="4"/>
  <c r="AL353" i="4"/>
  <c r="J352" i="4"/>
  <c r="CI351" i="4"/>
  <c r="CB350" i="4"/>
  <c r="X348" i="4"/>
  <c r="CP346" i="4"/>
  <c r="BN331" i="4"/>
  <c r="Q330" i="4"/>
  <c r="AE327" i="4"/>
  <c r="F321" i="15"/>
  <c r="AL321" i="4"/>
  <c r="CP320" i="4"/>
  <c r="DD314" i="4"/>
  <c r="F312" i="15" s="1"/>
  <c r="DD310" i="4"/>
  <c r="F308" i="15" s="1"/>
  <c r="CW384" i="4"/>
  <c r="CI382" i="4"/>
  <c r="F377" i="15"/>
  <c r="DD376" i="4"/>
  <c r="F374" i="15" s="1"/>
  <c r="CW375" i="4"/>
  <c r="AL375" i="4"/>
  <c r="Q375" i="4"/>
  <c r="J373" i="4"/>
  <c r="J372" i="4"/>
  <c r="Q370" i="4"/>
  <c r="BU369" i="4"/>
  <c r="F365" i="15"/>
  <c r="J366" i="4"/>
  <c r="CI364" i="4"/>
  <c r="Q360" i="4"/>
  <c r="AZ359" i="4"/>
  <c r="AE359" i="4"/>
  <c r="AL357" i="4"/>
  <c r="BU355" i="4"/>
  <c r="DD351" i="4"/>
  <c r="F349" i="15" s="1"/>
  <c r="AL350" i="4"/>
  <c r="CP349" i="4"/>
  <c r="Q347" i="4"/>
  <c r="AZ346" i="4"/>
  <c r="AZ342" i="4"/>
  <c r="AE342" i="4"/>
  <c r="CI340" i="4"/>
  <c r="CB338" i="4"/>
  <c r="DD335" i="4"/>
  <c r="F333" i="15" s="1"/>
  <c r="CI335" i="4"/>
  <c r="AZ333" i="4"/>
  <c r="CW331" i="4"/>
  <c r="BU329" i="4"/>
  <c r="J323" i="4"/>
  <c r="CI322" i="4"/>
  <c r="BU320" i="4"/>
  <c r="AZ320" i="4"/>
  <c r="CI315" i="4"/>
  <c r="J386" i="4"/>
  <c r="CI385" i="4"/>
  <c r="Q384" i="4"/>
  <c r="BN381" i="4"/>
  <c r="AS381" i="4"/>
  <c r="AL380" i="4"/>
  <c r="AZ378" i="4"/>
  <c r="CB375" i="4"/>
  <c r="AZ373" i="4"/>
  <c r="AE373" i="4"/>
  <c r="DD372" i="4"/>
  <c r="F370" i="15" s="1"/>
  <c r="BU366" i="4"/>
  <c r="Q357" i="4"/>
  <c r="CW354" i="4"/>
  <c r="CP353" i="4"/>
  <c r="AL347" i="4"/>
  <c r="BU343" i="4"/>
  <c r="AZ343" i="4"/>
  <c r="BU342" i="4"/>
  <c r="DD340" i="4"/>
  <c r="F338" i="15" s="1"/>
  <c r="BN340" i="4"/>
  <c r="F337" i="15"/>
  <c r="CB339" i="4"/>
  <c r="AL337" i="4"/>
  <c r="AZ336" i="4"/>
  <c r="AS335" i="4"/>
  <c r="F332" i="15"/>
  <c r="BN332" i="4"/>
  <c r="AL331" i="4"/>
  <c r="CP330" i="4"/>
  <c r="BN327" i="4"/>
  <c r="AE320" i="4"/>
  <c r="DD315" i="4"/>
  <c r="F313" i="15" s="1"/>
  <c r="BN314" i="4"/>
  <c r="CP311" i="4"/>
  <c r="CB311" i="4"/>
  <c r="AZ311" i="4"/>
  <c r="BU308" i="4"/>
  <c r="BU305" i="4"/>
  <c r="CI303" i="4"/>
  <c r="CW302" i="4"/>
  <c r="CB302" i="4"/>
  <c r="Q302" i="4"/>
  <c r="J301" i="4"/>
  <c r="AZ298" i="4"/>
  <c r="CI297" i="4"/>
  <c r="F294" i="15"/>
  <c r="AS291" i="4"/>
  <c r="CW288" i="4"/>
  <c r="AE287" i="4"/>
  <c r="AL281" i="4"/>
  <c r="BN276" i="4"/>
  <c r="F273" i="15"/>
  <c r="AE271" i="4"/>
  <c r="CP269" i="4"/>
  <c r="CW267" i="4"/>
  <c r="AL267" i="4"/>
  <c r="Q267" i="4"/>
  <c r="AS263" i="4"/>
  <c r="CW262" i="4"/>
  <c r="AE259" i="4"/>
  <c r="CP252" i="4"/>
  <c r="DD319" i="4"/>
  <c r="F317" i="15" s="1"/>
  <c r="CW318" i="4"/>
  <c r="AL318" i="4"/>
  <c r="BU316" i="4"/>
  <c r="AE316" i="4"/>
  <c r="AL313" i="4"/>
  <c r="X310" i="4"/>
  <c r="J306" i="4"/>
  <c r="CI304" i="4"/>
  <c r="BN303" i="4"/>
  <c r="CI301" i="4"/>
  <c r="BN300" i="4"/>
  <c r="AL294" i="4"/>
  <c r="AZ293" i="4"/>
  <c r="DD292" i="4"/>
  <c r="F290" i="15" s="1"/>
  <c r="AL291" i="4"/>
  <c r="AZ290" i="4"/>
  <c r="AE290" i="4"/>
  <c r="DD289" i="4"/>
  <c r="F287" i="15" s="1"/>
  <c r="X286" i="4"/>
  <c r="CB279" i="4"/>
  <c r="AE278" i="4"/>
  <c r="DD277" i="4"/>
  <c r="F275" i="15" s="1"/>
  <c r="CP275" i="4"/>
  <c r="AZ275" i="4"/>
  <c r="AZ272" i="4"/>
  <c r="CW270" i="4"/>
  <c r="CB270" i="4"/>
  <c r="DD265" i="4"/>
  <c r="F263" i="15" s="1"/>
  <c r="AS265" i="4"/>
  <c r="CP261" i="4"/>
  <c r="AE260" i="4"/>
  <c r="Q258" i="4"/>
  <c r="CP257" i="4"/>
  <c r="AZ257" i="4"/>
  <c r="BN254" i="4"/>
  <c r="AL250" i="4"/>
  <c r="J299" i="4"/>
  <c r="J284" i="4"/>
  <c r="J281" i="4"/>
  <c r="CI280" i="4"/>
  <c r="AZ261" i="4"/>
  <c r="CP255" i="4"/>
  <c r="J318" i="4"/>
  <c r="CI311" i="4"/>
  <c r="AE306" i="4"/>
  <c r="CI298" i="4"/>
  <c r="CB297" i="4"/>
  <c r="AL297" i="4"/>
  <c r="BU296" i="4"/>
  <c r="AE296" i="4"/>
  <c r="DD293" i="4"/>
  <c r="F291" i="15" s="1"/>
  <c r="CW292" i="4"/>
  <c r="CW286" i="4"/>
  <c r="CB286" i="4"/>
  <c r="AE284" i="4"/>
  <c r="CB276" i="4"/>
  <c r="AS274" i="4"/>
  <c r="Q268" i="4"/>
  <c r="CB267" i="4"/>
  <c r="CB264" i="4"/>
  <c r="Q264" i="4"/>
  <c r="CP263" i="4"/>
  <c r="Q262" i="4"/>
  <c r="AS256" i="4"/>
  <c r="BU255" i="4"/>
  <c r="DD317" i="4"/>
  <c r="F315" i="15" s="1"/>
  <c r="CI317" i="4"/>
  <c r="CI316" i="4"/>
  <c r="DD311" i="4"/>
  <c r="F309" i="15" s="1"/>
  <c r="BN311" i="4"/>
  <c r="X311" i="4"/>
  <c r="AE309" i="4"/>
  <c r="BU306" i="4"/>
  <c r="F301" i="15"/>
  <c r="AE302" i="4"/>
  <c r="F298" i="15"/>
  <c r="CW300" i="4"/>
  <c r="AE299" i="4"/>
  <c r="CW295" i="4"/>
  <c r="CP294" i="4"/>
  <c r="CB292" i="4"/>
  <c r="CP291" i="4"/>
  <c r="J291" i="4"/>
  <c r="CW289" i="4"/>
  <c r="J288" i="4"/>
  <c r="Q286" i="4"/>
  <c r="BU284" i="4"/>
  <c r="AS280" i="4"/>
  <c r="DD278" i="4"/>
  <c r="F276" i="15" s="1"/>
  <c r="AZ273" i="4"/>
  <c r="AE273" i="4"/>
  <c r="AS269" i="4"/>
  <c r="AZ267" i="4"/>
  <c r="AE267" i="4"/>
  <c r="AL265" i="4"/>
  <c r="AZ262" i="4"/>
  <c r="DD260" i="4"/>
  <c r="F258" i="15" s="1"/>
  <c r="CW259" i="4"/>
  <c r="J258" i="4"/>
  <c r="AL256" i="4"/>
  <c r="Q254" i="4"/>
  <c r="CP253" i="4"/>
  <c r="Q251" i="4"/>
  <c r="J314" i="4"/>
  <c r="BU307" i="4"/>
  <c r="AL301" i="4"/>
  <c r="CW293" i="4"/>
  <c r="AL289" i="4"/>
  <c r="CW287" i="4"/>
  <c r="CB287" i="4"/>
  <c r="J282" i="4"/>
  <c r="BN275" i="4"/>
  <c r="AL269" i="4"/>
  <c r="J268" i="4"/>
  <c r="CW260" i="4"/>
  <c r="AL259" i="4"/>
  <c r="CB254" i="4"/>
  <c r="AZ253" i="4"/>
  <c r="AE253" i="4"/>
  <c r="AZ315" i="4"/>
  <c r="BU314" i="4"/>
  <c r="CW311" i="4"/>
  <c r="Q311" i="4"/>
  <c r="J310" i="4"/>
  <c r="DD309" i="4"/>
  <c r="F307" i="15" s="1"/>
  <c r="J309" i="4"/>
  <c r="AE307" i="4"/>
  <c r="AL305" i="4"/>
  <c r="Q305" i="4"/>
  <c r="CI302" i="4"/>
  <c r="F299" i="15"/>
  <c r="CP300" i="4"/>
  <c r="J297" i="4"/>
  <c r="BN296" i="4"/>
  <c r="CB293" i="4"/>
  <c r="AS293" i="4"/>
  <c r="X284" i="4"/>
  <c r="CW278" i="4"/>
  <c r="BU276" i="4"/>
  <c r="J274" i="4"/>
  <c r="CP271" i="4"/>
  <c r="BU268" i="4"/>
  <c r="AZ268" i="4"/>
  <c r="CB266" i="4"/>
  <c r="Q266" i="4"/>
  <c r="CP265" i="4"/>
  <c r="BU264" i="4"/>
  <c r="AZ264" i="4"/>
  <c r="AE264" i="4"/>
  <c r="CI263" i="4"/>
  <c r="BU258" i="4"/>
  <c r="J256" i="4"/>
  <c r="DD255" i="4"/>
  <c r="F253" i="15" s="1"/>
  <c r="BN255" i="4"/>
  <c r="J254" i="4"/>
  <c r="CW252" i="4"/>
  <c r="CW316" i="4"/>
  <c r="CB316" i="4"/>
  <c r="BU315" i="4"/>
  <c r="CI313" i="4"/>
  <c r="BN309" i="4"/>
  <c r="X309" i="4"/>
  <c r="F306" i="15"/>
  <c r="J308" i="4"/>
  <c r="CB305" i="4"/>
  <c r="J303" i="4"/>
  <c r="BN302" i="4"/>
  <c r="X302" i="4"/>
  <c r="AZ300" i="4"/>
  <c r="BN299" i="4"/>
  <c r="AZ297" i="4"/>
  <c r="AE297" i="4"/>
  <c r="J289" i="4"/>
  <c r="DD288" i="4"/>
  <c r="F286" i="15" s="1"/>
  <c r="AZ286" i="4"/>
  <c r="CI285" i="4"/>
  <c r="BN284" i="4"/>
  <c r="AL283" i="4"/>
  <c r="CB278" i="4"/>
  <c r="AL275" i="4"/>
  <c r="CP274" i="4"/>
  <c r="DD267" i="4"/>
  <c r="F265" i="15" s="1"/>
  <c r="BU265" i="4"/>
  <c r="CI262" i="4"/>
  <c r="CP259" i="4"/>
  <c r="Q257" i="4"/>
  <c r="CP254" i="4"/>
  <c r="CP251" i="4"/>
  <c r="CB312" i="4"/>
  <c r="BU303" i="4"/>
  <c r="AE303" i="4"/>
  <c r="AL290" i="4"/>
  <c r="CB272" i="4"/>
  <c r="J269" i="4"/>
  <c r="CB261" i="4"/>
  <c r="AL261" i="4"/>
  <c r="CW257" i="4"/>
  <c r="CB257" i="4"/>
  <c r="BU256" i="4"/>
  <c r="AZ256" i="4"/>
  <c r="AL255" i="4"/>
  <c r="CB252" i="4"/>
  <c r="DD318" i="4"/>
  <c r="F316" i="15" s="1"/>
  <c r="CB317" i="4"/>
  <c r="AL316" i="4"/>
  <c r="CI314" i="4"/>
  <c r="AL312" i="4"/>
  <c r="J311" i="4"/>
  <c r="CB309" i="4"/>
  <c r="AE308" i="4"/>
  <c r="BN307" i="4"/>
  <c r="AL306" i="4"/>
  <c r="BU304" i="4"/>
  <c r="AZ301" i="4"/>
  <c r="CB299" i="4"/>
  <c r="CP298" i="4"/>
  <c r="CB296" i="4"/>
  <c r="AZ295" i="4"/>
  <c r="AS294" i="4"/>
  <c r="AE292" i="4"/>
  <c r="CW290" i="4"/>
  <c r="AZ289" i="4"/>
  <c r="AE289" i="4"/>
  <c r="BN288" i="4"/>
  <c r="AS285" i="4"/>
  <c r="CW284" i="4"/>
  <c r="AL284" i="4"/>
  <c r="AE280" i="4"/>
  <c r="DD279" i="4"/>
  <c r="F277" i="15" s="1"/>
  <c r="AS279" i="4"/>
  <c r="J277" i="4"/>
  <c r="DD276" i="4"/>
  <c r="F274" i="15" s="1"/>
  <c r="CW275" i="4"/>
  <c r="BU274" i="4"/>
  <c r="F270" i="15"/>
  <c r="DD270" i="4"/>
  <c r="F268" i="15" s="1"/>
  <c r="BN270" i="4"/>
  <c r="AS270" i="4"/>
  <c r="J264" i="4"/>
  <c r="Q261" i="4"/>
  <c r="CP260" i="4"/>
  <c r="AL260" i="4"/>
  <c r="BU259" i="4"/>
  <c r="DD258" i="4"/>
  <c r="F256" i="15" s="1"/>
  <c r="CW255" i="4"/>
  <c r="AS253" i="4"/>
  <c r="AE251" i="4"/>
  <c r="DD250" i="4"/>
  <c r="F248" i="15" s="1"/>
  <c r="CI162" i="4"/>
  <c r="CB158" i="4"/>
  <c r="AS148" i="4"/>
  <c r="CB140" i="4"/>
  <c r="BU139" i="4"/>
  <c r="AE139" i="4"/>
  <c r="CI133" i="4"/>
  <c r="AE101" i="4"/>
  <c r="BU85" i="4"/>
  <c r="CB84" i="4"/>
  <c r="CW168" i="4"/>
  <c r="CB168" i="4"/>
  <c r="AL168" i="4"/>
  <c r="DD162" i="4"/>
  <c r="F160" i="15" s="1"/>
  <c r="CI157" i="4"/>
  <c r="DD155" i="4"/>
  <c r="F153" i="15" s="1"/>
  <c r="CI155" i="4"/>
  <c r="CW154" i="4"/>
  <c r="AS154" i="4"/>
  <c r="CW151" i="4"/>
  <c r="Q151" i="4"/>
  <c r="AL148" i="4"/>
  <c r="CW129" i="4"/>
  <c r="CB129" i="4"/>
  <c r="AL126" i="4"/>
  <c r="AZ125" i="4"/>
  <c r="BN122" i="4"/>
  <c r="F116" i="15"/>
  <c r="AL118" i="4"/>
  <c r="CB117" i="4"/>
  <c r="AE116" i="4"/>
  <c r="BU114" i="4"/>
  <c r="J112" i="4"/>
  <c r="DD111" i="4"/>
  <c r="F109" i="15" s="1"/>
  <c r="CI111" i="4"/>
  <c r="F108" i="15"/>
  <c r="AE106" i="4"/>
  <c r="CI103" i="4"/>
  <c r="CW97" i="4"/>
  <c r="BU94" i="4"/>
  <c r="DD93" i="4"/>
  <c r="F91" i="15" s="1"/>
  <c r="BN93" i="4"/>
  <c r="AS93" i="4"/>
  <c r="CW90" i="4"/>
  <c r="BN88" i="4"/>
  <c r="CI70" i="4"/>
  <c r="J177" i="4"/>
  <c r="DD176" i="4"/>
  <c r="F174" i="15" s="1"/>
  <c r="DD172" i="4"/>
  <c r="F170" i="15" s="1"/>
  <c r="CP167" i="4"/>
  <c r="Q165" i="4"/>
  <c r="CP164" i="4"/>
  <c r="CW159" i="4"/>
  <c r="CB159" i="4"/>
  <c r="DD157" i="4"/>
  <c r="F155" i="15" s="1"/>
  <c r="BU150" i="4"/>
  <c r="J150" i="4"/>
  <c r="AL143" i="4"/>
  <c r="J143" i="4"/>
  <c r="BN141" i="4"/>
  <c r="CW138" i="4"/>
  <c r="CB138" i="4"/>
  <c r="BU137" i="4"/>
  <c r="CP128" i="4"/>
  <c r="CI125" i="4"/>
  <c r="CI123" i="4"/>
  <c r="CI120" i="4"/>
  <c r="Q115" i="4"/>
  <c r="CB112" i="4"/>
  <c r="AL105" i="4"/>
  <c r="CI96" i="4"/>
  <c r="CW95" i="4"/>
  <c r="AL95" i="4"/>
  <c r="Q95" i="4"/>
  <c r="J92" i="4"/>
  <c r="BN91" i="4"/>
  <c r="AS91" i="4"/>
  <c r="AL90" i="4"/>
  <c r="AS185" i="4"/>
  <c r="AZ183" i="4"/>
  <c r="AE183" i="4"/>
  <c r="AS179" i="4"/>
  <c r="CW169" i="4"/>
  <c r="Q168" i="4"/>
  <c r="J167" i="4"/>
  <c r="CI166" i="4"/>
  <c r="CB165" i="4"/>
  <c r="AL124" i="4"/>
  <c r="AL122" i="4"/>
  <c r="AZ120" i="4"/>
  <c r="CI116" i="4"/>
  <c r="AL108" i="4"/>
  <c r="J107" i="4"/>
  <c r="J102" i="4"/>
  <c r="CB100" i="4"/>
  <c r="Q100" i="4"/>
  <c r="BN98" i="4"/>
  <c r="J97" i="4"/>
  <c r="CB90" i="4"/>
  <c r="CI89" i="4"/>
  <c r="Q88" i="4"/>
  <c r="CP87" i="4"/>
  <c r="AZ86" i="4"/>
  <c r="CW80" i="4"/>
  <c r="AL80" i="4"/>
  <c r="J145" i="4"/>
  <c r="CB143" i="4"/>
  <c r="CB124" i="4"/>
  <c r="AL119" i="4"/>
  <c r="CI114" i="4"/>
  <c r="CW111" i="4"/>
  <c r="AS101" i="4"/>
  <c r="AL100" i="4"/>
  <c r="AL91" i="4"/>
  <c r="DD89" i="4"/>
  <c r="F87" i="15" s="1"/>
  <c r="BN89" i="4"/>
  <c r="AZ87" i="4"/>
  <c r="AE86" i="4"/>
  <c r="DD81" i="4"/>
  <c r="F79" i="15" s="1"/>
  <c r="Q80" i="4"/>
  <c r="AE188" i="4"/>
  <c r="AS186" i="4"/>
  <c r="CB185" i="4"/>
  <c r="J181" i="4"/>
  <c r="CW176" i="4"/>
  <c r="AL175" i="4"/>
  <c r="Q175" i="4"/>
  <c r="BU174" i="4"/>
  <c r="AZ174" i="4"/>
  <c r="J171" i="4"/>
  <c r="BN170" i="4"/>
  <c r="AS170" i="4"/>
  <c r="CB169" i="4"/>
  <c r="AL169" i="4"/>
  <c r="CW157" i="4"/>
  <c r="AE156" i="4"/>
  <c r="CW152" i="4"/>
  <c r="CB151" i="4"/>
  <c r="AL149" i="4"/>
  <c r="BN147" i="4"/>
  <c r="AE145" i="4"/>
  <c r="CB134" i="4"/>
  <c r="CI132" i="4"/>
  <c r="X132" i="4"/>
  <c r="J131" i="4"/>
  <c r="BN130" i="4"/>
  <c r="AS130" i="4"/>
  <c r="X130" i="4"/>
  <c r="BU126" i="4"/>
  <c r="J67" i="4"/>
  <c r="AZ184" i="4"/>
  <c r="CI183" i="4"/>
  <c r="AZ181" i="4"/>
  <c r="CW179" i="4"/>
  <c r="AZ178" i="4"/>
  <c r="CB175" i="4"/>
  <c r="CP165" i="4"/>
  <c r="CI164" i="4"/>
  <c r="CW163" i="4"/>
  <c r="BN163" i="4"/>
  <c r="CI161" i="4"/>
  <c r="AL160" i="4"/>
  <c r="AL157" i="4"/>
  <c r="BU151" i="4"/>
  <c r="AE151" i="4"/>
  <c r="BN150" i="4"/>
  <c r="X137" i="4"/>
  <c r="AL136" i="4"/>
  <c r="J133" i="4"/>
  <c r="AZ131" i="4"/>
  <c r="CW123" i="4"/>
  <c r="CB119" i="4"/>
  <c r="J118" i="4"/>
  <c r="CW109" i="4"/>
  <c r="CW101" i="4"/>
  <c r="CB101" i="4"/>
  <c r="CB98" i="4"/>
  <c r="AL172" i="4"/>
  <c r="AE171" i="4"/>
  <c r="Q166" i="4"/>
  <c r="DD161" i="4"/>
  <c r="F159" i="15" s="1"/>
  <c r="CI158" i="4"/>
  <c r="CW144" i="4"/>
  <c r="CB144" i="4"/>
  <c r="BU138" i="4"/>
  <c r="CB136" i="4"/>
  <c r="CI135" i="4"/>
  <c r="X135" i="4"/>
  <c r="AZ133" i="4"/>
  <c r="BN128" i="4"/>
  <c r="J126" i="4"/>
  <c r="CP115" i="4"/>
  <c r="AE115" i="4"/>
  <c r="AE113" i="4"/>
  <c r="X112" i="4"/>
  <c r="Q109" i="4"/>
  <c r="Q106" i="4"/>
  <c r="BN104" i="4"/>
  <c r="Q101" i="4"/>
  <c r="CP100" i="4"/>
  <c r="AL96" i="4"/>
  <c r="AZ95" i="4"/>
  <c r="AL93" i="4"/>
  <c r="CI92" i="4"/>
  <c r="AS183" i="4"/>
  <c r="CP182" i="4"/>
  <c r="CB176" i="4"/>
  <c r="J175" i="4"/>
  <c r="AS173" i="4"/>
  <c r="CP171" i="4"/>
  <c r="CB170" i="4"/>
  <c r="J169" i="4"/>
  <c r="BN167" i="4"/>
  <c r="AS167" i="4"/>
  <c r="BU165" i="4"/>
  <c r="BU146" i="4"/>
  <c r="CI143" i="4"/>
  <c r="DD140" i="4"/>
  <c r="F138" i="15" s="1"/>
  <c r="AL137" i="4"/>
  <c r="BN135" i="4"/>
  <c r="CP127" i="4"/>
  <c r="AE127" i="4"/>
  <c r="CI124" i="4"/>
  <c r="CP122" i="4"/>
  <c r="BN121" i="4"/>
  <c r="AS121" i="4"/>
  <c r="J119" i="4"/>
  <c r="BU115" i="4"/>
  <c r="AZ115" i="4"/>
  <c r="CW114" i="4"/>
  <c r="CB114" i="4"/>
  <c r="AL114" i="4"/>
  <c r="CI112" i="4"/>
  <c r="AS112" i="4"/>
  <c r="AZ111" i="4"/>
  <c r="CI110" i="4"/>
  <c r="AL109" i="4"/>
  <c r="AZ108" i="4"/>
  <c r="AE108" i="4"/>
  <c r="DD107" i="4"/>
  <c r="F105" i="15" s="1"/>
  <c r="Q96" i="4"/>
  <c r="BU95" i="4"/>
  <c r="J95" i="4"/>
  <c r="AZ93" i="4"/>
  <c r="AE88" i="4"/>
  <c r="DD87" i="4"/>
  <c r="F85" i="15" s="1"/>
  <c r="J87" i="4"/>
  <c r="CI84" i="4"/>
  <c r="CW83" i="4"/>
  <c r="AL83" i="4"/>
  <c r="Q83" i="4"/>
  <c r="Q68" i="4"/>
  <c r="J152" i="4"/>
  <c r="AL150" i="4"/>
  <c r="J149" i="4"/>
  <c r="J144" i="4"/>
  <c r="BN143" i="4"/>
  <c r="AE141" i="4"/>
  <c r="CW137" i="4"/>
  <c r="J136" i="4"/>
  <c r="CW121" i="4"/>
  <c r="AE119" i="4"/>
  <c r="Q104" i="4"/>
  <c r="AE103" i="4"/>
  <c r="X102" i="4"/>
  <c r="J100" i="4"/>
  <c r="AL98" i="4"/>
  <c r="J98" i="4"/>
  <c r="DD97" i="4"/>
  <c r="F95" i="15" s="1"/>
  <c r="CI97" i="4"/>
  <c r="BU88" i="4"/>
  <c r="AZ88" i="4"/>
  <c r="BN87" i="4"/>
  <c r="DD84" i="4"/>
  <c r="F82" i="15" s="1"/>
  <c r="BN54" i="4"/>
  <c r="Q183" i="4"/>
  <c r="CW180" i="4"/>
  <c r="CB180" i="4"/>
  <c r="AL180" i="4"/>
  <c r="CP179" i="4"/>
  <c r="J179" i="4"/>
  <c r="CI178" i="4"/>
  <c r="AE175" i="4"/>
  <c r="DD174" i="4"/>
  <c r="F172" i="15" s="1"/>
  <c r="AS174" i="4"/>
  <c r="CB173" i="4"/>
  <c r="CI171" i="4"/>
  <c r="J170" i="4"/>
  <c r="AE169" i="4"/>
  <c r="BN168" i="4"/>
  <c r="AE162" i="4"/>
  <c r="CW161" i="4"/>
  <c r="CB161" i="4"/>
  <c r="Q161" i="4"/>
  <c r="CP160" i="4"/>
  <c r="AE157" i="4"/>
  <c r="Q153" i="4"/>
  <c r="BN151" i="4"/>
  <c r="AZ149" i="4"/>
  <c r="F145" i="15"/>
  <c r="CB145" i="4"/>
  <c r="AL144" i="4"/>
  <c r="AZ141" i="4"/>
  <c r="CI138" i="4"/>
  <c r="J138" i="4"/>
  <c r="AZ136" i="4"/>
  <c r="X131" i="4"/>
  <c r="F128" i="15"/>
  <c r="CW128" i="4"/>
  <c r="Q128" i="4"/>
  <c r="CB104" i="4"/>
  <c r="CP101" i="4"/>
  <c r="CI90" i="4"/>
  <c r="CI78" i="4"/>
  <c r="DD76" i="4"/>
  <c r="F74" i="15" s="1"/>
  <c r="BN76" i="4"/>
  <c r="CW73" i="4"/>
  <c r="AE53" i="4"/>
  <c r="DD164" i="4"/>
  <c r="F162" i="15" s="1"/>
  <c r="X163" i="4"/>
  <c r="Q162" i="4"/>
  <c r="BU161" i="4"/>
  <c r="AZ161" i="4"/>
  <c r="CP158" i="4"/>
  <c r="AS157" i="4"/>
  <c r="BU153" i="4"/>
  <c r="AE153" i="4"/>
  <c r="AS149" i="4"/>
  <c r="AE147" i="4"/>
  <c r="AL146" i="4"/>
  <c r="AZ142" i="4"/>
  <c r="CP137" i="4"/>
  <c r="CW132" i="4"/>
  <c r="BU129" i="4"/>
  <c r="CI128" i="4"/>
  <c r="F120" i="15"/>
  <c r="AS120" i="4"/>
  <c r="AS116" i="4"/>
  <c r="AS114" i="4"/>
  <c r="AZ110" i="4"/>
  <c r="AE107" i="4"/>
  <c r="AL102" i="4"/>
  <c r="CI101" i="4"/>
  <c r="Q99" i="4"/>
  <c r="BU98" i="4"/>
  <c r="BU96" i="4"/>
  <c r="DD95" i="4"/>
  <c r="F93" i="15" s="1"/>
  <c r="CW92" i="4"/>
  <c r="CB92" i="4"/>
  <c r="BU90" i="4"/>
  <c r="BU79" i="4"/>
  <c r="AZ75" i="4"/>
  <c r="CI55" i="4"/>
  <c r="AZ170" i="4"/>
  <c r="AE170" i="4"/>
  <c r="DD165" i="4"/>
  <c r="F163" i="15" s="1"/>
  <c r="CB164" i="4"/>
  <c r="DD158" i="4"/>
  <c r="F156" i="15" s="1"/>
  <c r="BN158" i="4"/>
  <c r="J157" i="4"/>
  <c r="DD156" i="4"/>
  <c r="F154" i="15" s="1"/>
  <c r="BN156" i="4"/>
  <c r="CB155" i="4"/>
  <c r="X147" i="4"/>
  <c r="CP146" i="4"/>
  <c r="AZ146" i="4"/>
  <c r="AE146" i="4"/>
  <c r="BU140" i="4"/>
  <c r="AL139" i="4"/>
  <c r="CP138" i="4"/>
  <c r="AZ138" i="4"/>
  <c r="BN137" i="4"/>
  <c r="X134" i="4"/>
  <c r="BU132" i="4"/>
  <c r="AZ132" i="4"/>
  <c r="CW131" i="4"/>
  <c r="AL128" i="4"/>
  <c r="BU125" i="4"/>
  <c r="AE123" i="4"/>
  <c r="AL121" i="4"/>
  <c r="CP120" i="4"/>
  <c r="CW117" i="4"/>
  <c r="CI113" i="4"/>
  <c r="AL112" i="4"/>
  <c r="CP109" i="4"/>
  <c r="CI108" i="4"/>
  <c r="AS107" i="4"/>
  <c r="AZ105" i="4"/>
  <c r="CI99" i="4"/>
  <c r="DD98" i="4"/>
  <c r="F96" i="15" s="1"/>
  <c r="CB95" i="4"/>
  <c r="CB93" i="4"/>
  <c r="BU92" i="4"/>
  <c r="DD91" i="4"/>
  <c r="F89" i="15" s="1"/>
  <c r="BU89" i="4"/>
  <c r="AE89" i="4"/>
  <c r="DD88" i="4"/>
  <c r="F86" i="15" s="1"/>
  <c r="CW87" i="4"/>
  <c r="J85" i="4"/>
  <c r="CP82" i="4"/>
  <c r="BU82" i="4"/>
  <c r="AL77" i="4"/>
  <c r="Q77" i="4"/>
  <c r="BN75" i="4"/>
  <c r="J59" i="4"/>
  <c r="J63" i="4"/>
  <c r="CI58" i="4"/>
  <c r="CB57" i="4"/>
  <c r="J43" i="4"/>
  <c r="CW81" i="4"/>
  <c r="Q73" i="4"/>
  <c r="AZ69" i="4"/>
  <c r="AZ51" i="4"/>
  <c r="AL84" i="4"/>
  <c r="CP83" i="4"/>
  <c r="CB81" i="4"/>
  <c r="J78" i="4"/>
  <c r="DD77" i="4"/>
  <c r="F75" i="15" s="1"/>
  <c r="AE77" i="4"/>
  <c r="CW76" i="4"/>
  <c r="AL76" i="4"/>
  <c r="AL74" i="4"/>
  <c r="CI68" i="4"/>
  <c r="CW58" i="4"/>
  <c r="J57" i="4"/>
  <c r="CW55" i="4"/>
  <c r="Q84" i="4"/>
  <c r="BU83" i="4"/>
  <c r="AZ83" i="4"/>
  <c r="DD82" i="4"/>
  <c r="F80" i="15" s="1"/>
  <c r="AZ80" i="4"/>
  <c r="CB78" i="4"/>
  <c r="Q75" i="4"/>
  <c r="CP73" i="4"/>
  <c r="CW71" i="4"/>
  <c r="AL71" i="4"/>
  <c r="BN68" i="4"/>
  <c r="CI65" i="4"/>
  <c r="J64" i="4"/>
  <c r="AL58" i="4"/>
  <c r="CI56" i="4"/>
  <c r="Q55" i="4"/>
  <c r="AS53" i="4"/>
  <c r="X46" i="4"/>
  <c r="Q45" i="4"/>
  <c r="CI43" i="4"/>
  <c r="DD42" i="4"/>
  <c r="F40" i="15" s="1"/>
  <c r="CI42" i="4"/>
  <c r="CB41" i="4"/>
  <c r="Q41" i="4"/>
  <c r="AE83" i="4"/>
  <c r="AL82" i="4"/>
  <c r="AZ81" i="4"/>
  <c r="AE81" i="4"/>
  <c r="CW79" i="4"/>
  <c r="CB79" i="4"/>
  <c r="AE78" i="4"/>
  <c r="CW77" i="4"/>
  <c r="AZ74" i="4"/>
  <c r="BU73" i="4"/>
  <c r="AZ73" i="4"/>
  <c r="AE73" i="4"/>
  <c r="F69" i="15"/>
  <c r="BU70" i="4"/>
  <c r="BN69" i="4"/>
  <c r="AS69" i="4"/>
  <c r="CW68" i="4"/>
  <c r="F65" i="15"/>
  <c r="BU66" i="4"/>
  <c r="AZ66" i="4"/>
  <c r="AE66" i="4"/>
  <c r="AZ64" i="4"/>
  <c r="AE64" i="4"/>
  <c r="CB62" i="4"/>
  <c r="DD60" i="4"/>
  <c r="F58" i="15" s="1"/>
  <c r="X60" i="4"/>
  <c r="BU57" i="4"/>
  <c r="AZ57" i="4"/>
  <c r="AE48" i="4"/>
  <c r="BN43" i="4"/>
  <c r="CI83" i="4"/>
  <c r="DD80" i="4"/>
  <c r="F78" i="15" s="1"/>
  <c r="J80" i="4"/>
  <c r="CP76" i="4"/>
  <c r="AE74" i="4"/>
  <c r="CI72" i="4"/>
  <c r="AS72" i="4"/>
  <c r="AL68" i="4"/>
  <c r="J66" i="4"/>
  <c r="AL65" i="4"/>
  <c r="CP61" i="4"/>
  <c r="CI54" i="4"/>
  <c r="AL50" i="4"/>
  <c r="Q49" i="4"/>
  <c r="BU76" i="4"/>
  <c r="AZ76" i="4"/>
  <c r="J75" i="4"/>
  <c r="CW69" i="4"/>
  <c r="AL69" i="4"/>
  <c r="Q69" i="4"/>
  <c r="CB68" i="4"/>
  <c r="CP67" i="4"/>
  <c r="CW65" i="4"/>
  <c r="CB65" i="4"/>
  <c r="Q65" i="4"/>
  <c r="Q62" i="4"/>
  <c r="AZ61" i="4"/>
  <c r="AL56" i="4"/>
  <c r="AZ55" i="4"/>
  <c r="DD54" i="4"/>
  <c r="F52" i="15" s="1"/>
  <c r="BU49" i="4"/>
  <c r="AZ49" i="4"/>
  <c r="J49" i="4"/>
  <c r="AL47" i="4"/>
  <c r="CB69" i="4"/>
  <c r="BU55" i="4"/>
  <c r="AL51" i="4"/>
  <c r="J50" i="4"/>
  <c r="AZ46" i="4"/>
  <c r="DD75" i="4"/>
  <c r="F73" i="15" s="1"/>
  <c r="CI75" i="4"/>
  <c r="BN73" i="4"/>
  <c r="X73" i="4"/>
  <c r="CW72" i="4"/>
  <c r="BU71" i="4"/>
  <c r="BN70" i="4"/>
  <c r="AS70" i="4"/>
  <c r="AE67" i="4"/>
  <c r="DD64" i="4"/>
  <c r="F62" i="15" s="1"/>
  <c r="Q63" i="4"/>
  <c r="AL60" i="4"/>
  <c r="BU59" i="4"/>
  <c r="Q56" i="4"/>
  <c r="DD52" i="4"/>
  <c r="F50" i="15" s="1"/>
  <c r="CI52" i="4"/>
  <c r="AZ50" i="4"/>
  <c r="DD48" i="4"/>
  <c r="F46" i="15" s="1"/>
  <c r="AS24" i="4"/>
  <c r="Q402" i="4"/>
  <c r="CI403" i="4"/>
  <c r="J403" i="4"/>
  <c r="CB401" i="4"/>
  <c r="AL399" i="4"/>
  <c r="CW398" i="4"/>
  <c r="AS396" i="4"/>
  <c r="J406" i="4"/>
  <c r="BN403" i="4"/>
  <c r="AL394" i="4"/>
  <c r="J389" i="4"/>
  <c r="BU402" i="4"/>
  <c r="AL396" i="4"/>
  <c r="J395" i="4"/>
  <c r="CB391" i="4"/>
  <c r="CW390" i="4"/>
  <c r="AZ386" i="4"/>
  <c r="CB384" i="4"/>
  <c r="AS34" i="4"/>
  <c r="Q25" i="4"/>
  <c r="AS32" i="4"/>
  <c r="CW406" i="4"/>
  <c r="AE402" i="4"/>
  <c r="AZ397" i="4"/>
  <c r="CW392" i="4"/>
  <c r="CI389" i="4"/>
  <c r="AE386" i="4"/>
  <c r="Q404" i="4"/>
  <c r="CB406" i="4"/>
  <c r="CB403" i="4"/>
  <c r="Q22" i="4"/>
  <c r="AS33" i="4"/>
  <c r="AS30" i="4"/>
  <c r="AS18" i="4"/>
  <c r="CP23" i="4"/>
  <c r="AE405" i="4"/>
  <c r="AZ404" i="4"/>
  <c r="BU401" i="4"/>
  <c r="AZ399" i="4"/>
  <c r="Q393" i="4"/>
  <c r="AL388" i="4"/>
  <c r="AL385" i="4"/>
  <c r="CB395" i="4"/>
  <c r="AE394" i="4"/>
  <c r="J394" i="4"/>
  <c r="AL390" i="4"/>
  <c r="AL406" i="4"/>
  <c r="J404" i="4"/>
  <c r="CI396" i="4"/>
  <c r="AE396" i="4"/>
  <c r="X395" i="4"/>
  <c r="AZ391" i="4"/>
  <c r="CW405" i="4"/>
  <c r="BN405" i="4"/>
  <c r="CW404" i="4"/>
  <c r="BU403" i="4"/>
  <c r="AL400" i="4"/>
  <c r="CB397" i="4"/>
  <c r="J391" i="4"/>
  <c r="CW386" i="4"/>
  <c r="BN396" i="4"/>
  <c r="CB394" i="4"/>
  <c r="AE393" i="4"/>
  <c r="AZ390" i="4"/>
  <c r="J357" i="4"/>
  <c r="BU353" i="4"/>
  <c r="AZ353" i="4"/>
  <c r="AE337" i="4"/>
  <c r="AL303" i="4"/>
  <c r="F300" i="15"/>
  <c r="X296" i="4"/>
  <c r="CB295" i="4"/>
  <c r="AE294" i="4"/>
  <c r="AE293" i="4"/>
  <c r="CP292" i="4"/>
  <c r="CI289" i="4"/>
  <c r="J283" i="4"/>
  <c r="AE282" i="4"/>
  <c r="BU198" i="4"/>
  <c r="J195" i="4"/>
  <c r="DD167" i="4"/>
  <c r="F165" i="15" s="1"/>
  <c r="DD160" i="4"/>
  <c r="F158" i="15" s="1"/>
  <c r="J353" i="4"/>
  <c r="J350" i="4"/>
  <c r="AL348" i="4"/>
  <c r="AL343" i="4"/>
  <c r="CB334" i="4"/>
  <c r="CW333" i="4"/>
  <c r="J158" i="4"/>
  <c r="J376" i="4"/>
  <c r="AE372" i="4"/>
  <c r="AL367" i="4"/>
  <c r="AL364" i="4"/>
  <c r="AL355" i="4"/>
  <c r="J349" i="4"/>
  <c r="CW344" i="4"/>
  <c r="J336" i="4"/>
  <c r="CB330" i="4"/>
  <c r="AL329" i="4"/>
  <c r="BU322" i="4"/>
  <c r="CB320" i="4"/>
  <c r="CB319" i="4"/>
  <c r="AL307" i="4"/>
  <c r="BU298" i="4"/>
  <c r="J298" i="4"/>
  <c r="AZ292" i="4"/>
  <c r="AL285" i="4"/>
  <c r="AE281" i="4"/>
  <c r="F269" i="15"/>
  <c r="J253" i="4"/>
  <c r="BN174" i="4"/>
  <c r="BU158" i="4"/>
  <c r="AZ387" i="4"/>
  <c r="AE384" i="4"/>
  <c r="Q379" i="4"/>
  <c r="AL378" i="4"/>
  <c r="AZ375" i="4"/>
  <c r="CI362" i="4"/>
  <c r="CI352" i="4"/>
  <c r="Q351" i="4"/>
  <c r="AZ349" i="4"/>
  <c r="Q343" i="4"/>
  <c r="AZ341" i="4"/>
  <c r="AS340" i="4"/>
  <c r="J326" i="4"/>
  <c r="J322" i="4"/>
  <c r="AE318" i="4"/>
  <c r="CP312" i="4"/>
  <c r="Q312" i="4"/>
  <c r="J304" i="4"/>
  <c r="AL295" i="4"/>
  <c r="J292" i="4"/>
  <c r="CB290" i="4"/>
  <c r="X290" i="4"/>
  <c r="AZ288" i="4"/>
  <c r="AZ287" i="4"/>
  <c r="F281" i="15"/>
  <c r="DD282" i="4"/>
  <c r="F280" i="15" s="1"/>
  <c r="J280" i="4"/>
  <c r="BN274" i="4"/>
  <c r="CB271" i="4"/>
  <c r="DD268" i="4"/>
  <c r="F266" i="15" s="1"/>
  <c r="CB233" i="4"/>
  <c r="AL163" i="4"/>
  <c r="CW388" i="4"/>
  <c r="AE387" i="4"/>
  <c r="BU375" i="4"/>
  <c r="AE375" i="4"/>
  <c r="AL370" i="4"/>
  <c r="CB369" i="4"/>
  <c r="J365" i="4"/>
  <c r="CB361" i="4"/>
  <c r="BU359" i="4"/>
  <c r="DD352" i="4"/>
  <c r="F350" i="15" s="1"/>
  <c r="BU349" i="4"/>
  <c r="CW347" i="4"/>
  <c r="CW346" i="4"/>
  <c r="Q334" i="4"/>
  <c r="AL333" i="4"/>
  <c r="AS332" i="4"/>
  <c r="J331" i="4"/>
  <c r="CB324" i="4"/>
  <c r="CP316" i="4"/>
  <c r="AE313" i="4"/>
  <c r="AL311" i="4"/>
  <c r="F304" i="15"/>
  <c r="DD291" i="4"/>
  <c r="F289" i="15" s="1"/>
  <c r="CB289" i="4"/>
  <c r="J287" i="4"/>
  <c r="CB283" i="4"/>
  <c r="CW274" i="4"/>
  <c r="AL177" i="4"/>
  <c r="Q177" i="4"/>
  <c r="J330" i="4"/>
  <c r="CB328" i="4"/>
  <c r="BU325" i="4"/>
  <c r="AL324" i="4"/>
  <c r="CI321" i="4"/>
  <c r="AE321" i="4"/>
  <c r="CW317" i="4"/>
  <c r="AL315" i="4"/>
  <c r="CB310" i="4"/>
  <c r="CW309" i="4"/>
  <c r="AZ291" i="4"/>
  <c r="DD287" i="4"/>
  <c r="F285" i="15" s="1"/>
  <c r="CI287" i="4"/>
  <c r="AS276" i="4"/>
  <c r="CB275" i="4"/>
  <c r="J270" i="4"/>
  <c r="BU266" i="4"/>
  <c r="AZ266" i="4"/>
  <c r="AL257" i="4"/>
  <c r="CB238" i="4"/>
  <c r="AL226" i="4"/>
  <c r="J211" i="4"/>
  <c r="Q382" i="4"/>
  <c r="J379" i="4"/>
  <c r="J371" i="4"/>
  <c r="J362" i="4"/>
  <c r="CB357" i="4"/>
  <c r="J343" i="4"/>
  <c r="J341" i="4"/>
  <c r="CB332" i="4"/>
  <c r="CB331" i="4"/>
  <c r="AL319" i="4"/>
  <c r="CB314" i="4"/>
  <c r="J312" i="4"/>
  <c r="CB306" i="4"/>
  <c r="BU302" i="4"/>
  <c r="J302" i="4"/>
  <c r="CB300" i="4"/>
  <c r="AL300" i="4"/>
  <c r="J296" i="4"/>
  <c r="J285" i="4"/>
  <c r="CW282" i="4"/>
  <c r="CB282" i="4"/>
  <c r="CB280" i="4"/>
  <c r="CW277" i="4"/>
  <c r="CB277" i="4"/>
  <c r="CB274" i="4"/>
  <c r="CW263" i="4"/>
  <c r="AS192" i="4"/>
  <c r="AE166" i="4"/>
  <c r="AE390" i="4"/>
  <c r="CW385" i="4"/>
  <c r="J383" i="4"/>
  <c r="CB376" i="4"/>
  <c r="AS376" i="4"/>
  <c r="CB373" i="4"/>
  <c r="J367" i="4"/>
  <c r="AE364" i="4"/>
  <c r="CP363" i="4"/>
  <c r="CB362" i="4"/>
  <c r="CP361" i="4"/>
  <c r="J359" i="4"/>
  <c r="J355" i="4"/>
  <c r="CB353" i="4"/>
  <c r="CW352" i="4"/>
  <c r="J345" i="4"/>
  <c r="AS336" i="4"/>
  <c r="J334" i="4"/>
  <c r="AE330" i="4"/>
  <c r="AE329" i="4"/>
  <c r="CI325" i="4"/>
  <c r="F320" i="15"/>
  <c r="F302" i="15"/>
  <c r="CW303" i="4"/>
  <c r="BU301" i="4"/>
  <c r="F296" i="15"/>
  <c r="BN297" i="4"/>
  <c r="CB294" i="4"/>
  <c r="AL293" i="4"/>
  <c r="AS292" i="4"/>
  <c r="CP290" i="4"/>
  <c r="J286" i="4"/>
  <c r="AE285" i="4"/>
  <c r="AL282" i="4"/>
  <c r="AL278" i="4"/>
  <c r="AL276" i="4"/>
  <c r="AL274" i="4"/>
  <c r="CP272" i="4"/>
  <c r="DD269" i="4"/>
  <c r="F267" i="15" s="1"/>
  <c r="BN269" i="4"/>
  <c r="J267" i="4"/>
  <c r="DD266" i="4"/>
  <c r="F264" i="15" s="1"/>
  <c r="J260" i="4"/>
  <c r="BU254" i="4"/>
  <c r="CW231" i="4"/>
  <c r="CB181" i="4"/>
  <c r="CP177" i="4"/>
  <c r="Q171" i="4"/>
  <c r="CB385" i="4"/>
  <c r="Q385" i="4"/>
  <c r="AE378" i="4"/>
  <c r="BN375" i="4"/>
  <c r="DD370" i="4"/>
  <c r="F368" i="15" s="1"/>
  <c r="AZ370" i="4"/>
  <c r="CB365" i="4"/>
  <c r="AL360" i="4"/>
  <c r="BN349" i="4"/>
  <c r="BN338" i="4"/>
  <c r="CB336" i="4"/>
  <c r="CW335" i="4"/>
  <c r="Q332" i="4"/>
  <c r="AE325" i="4"/>
  <c r="AL323" i="4"/>
  <c r="J316" i="4"/>
  <c r="CP310" i="4"/>
  <c r="Q310" i="4"/>
  <c r="AL309" i="4"/>
  <c r="J307" i="4"/>
  <c r="CB304" i="4"/>
  <c r="AL299" i="4"/>
  <c r="X298" i="4"/>
  <c r="DD295" i="4"/>
  <c r="F293" i="15" s="1"/>
  <c r="CP289" i="4"/>
  <c r="AS288" i="4"/>
  <c r="AS287" i="4"/>
  <c r="CI286" i="4"/>
  <c r="AE286" i="4"/>
  <c r="CW279" i="4"/>
  <c r="AL279" i="4"/>
  <c r="AZ271" i="4"/>
  <c r="AL263" i="4"/>
  <c r="DD259" i="4"/>
  <c r="F257" i="15" s="1"/>
  <c r="J257" i="4"/>
  <c r="AE191" i="4"/>
  <c r="J164" i="4"/>
  <c r="CI159" i="4"/>
  <c r="BU157" i="4"/>
  <c r="DD382" i="4"/>
  <c r="F380" i="15" s="1"/>
  <c r="AZ382" i="4"/>
  <c r="AL376" i="4"/>
  <c r="J374" i="4"/>
  <c r="AL372" i="4"/>
  <c r="AE370" i="4"/>
  <c r="J361" i="4"/>
  <c r="AL346" i="4"/>
  <c r="CB341" i="4"/>
  <c r="AS338" i="4"/>
  <c r="AL336" i="4"/>
  <c r="AE333" i="4"/>
  <c r="CB322" i="4"/>
  <c r="J295" i="4"/>
  <c r="AL280" i="4"/>
  <c r="J272" i="4"/>
  <c r="Q223" i="4"/>
  <c r="AL219" i="4"/>
  <c r="AL189" i="4"/>
  <c r="CB182" i="4"/>
  <c r="AL384" i="4"/>
  <c r="AE382" i="4"/>
  <c r="J381" i="4"/>
  <c r="AZ377" i="4"/>
  <c r="CP376" i="4"/>
  <c r="CB374" i="4"/>
  <c r="Q372" i="4"/>
  <c r="CW371" i="4"/>
  <c r="CB371" i="4"/>
  <c r="AZ369" i="4"/>
  <c r="CI366" i="4"/>
  <c r="AE366" i="4"/>
  <c r="AE361" i="4"/>
  <c r="CW359" i="4"/>
  <c r="AE358" i="4"/>
  <c r="CP357" i="4"/>
  <c r="DD354" i="4"/>
  <c r="F352" i="15" s="1"/>
  <c r="CI354" i="4"/>
  <c r="Q353" i="4"/>
  <c r="AL352" i="4"/>
  <c r="CB318" i="4"/>
  <c r="AL317" i="4"/>
  <c r="AE315" i="4"/>
  <c r="CP314" i="4"/>
  <c r="BU310" i="4"/>
  <c r="AZ310" i="4"/>
  <c r="CB308" i="4"/>
  <c r="CB307" i="4"/>
  <c r="DD305" i="4"/>
  <c r="F303" i="15" s="1"/>
  <c r="CI305" i="4"/>
  <c r="AE301" i="4"/>
  <c r="J300" i="4"/>
  <c r="J294" i="4"/>
  <c r="J290" i="4"/>
  <c r="AL287" i="4"/>
  <c r="AZ283" i="4"/>
  <c r="BU275" i="4"/>
  <c r="J275" i="4"/>
  <c r="J273" i="4"/>
  <c r="AE272" i="4"/>
  <c r="AL202" i="4"/>
  <c r="CW199" i="4"/>
  <c r="CW280" i="4"/>
  <c r="AL273" i="4"/>
  <c r="CW271" i="4"/>
  <c r="AE269" i="4"/>
  <c r="AL264" i="4"/>
  <c r="BN262" i="4"/>
  <c r="AZ259" i="4"/>
  <c r="CP258" i="4"/>
  <c r="J255" i="4"/>
  <c r="DD254" i="4"/>
  <c r="F252" i="15" s="1"/>
  <c r="AE254" i="4"/>
  <c r="AZ252" i="4"/>
  <c r="AE252" i="4"/>
  <c r="J250" i="4"/>
  <c r="DD248" i="4"/>
  <c r="F246" i="15" s="1"/>
  <c r="CW239" i="4"/>
  <c r="AS239" i="4"/>
  <c r="CW238" i="4"/>
  <c r="BU237" i="4"/>
  <c r="AZ237" i="4"/>
  <c r="AZ234" i="4"/>
  <c r="J230" i="4"/>
  <c r="CW228" i="4"/>
  <c r="Q226" i="4"/>
  <c r="AL222" i="4"/>
  <c r="J213" i="4"/>
  <c r="Q212" i="4"/>
  <c r="AS207" i="4"/>
  <c r="AZ206" i="4"/>
  <c r="J206" i="4"/>
  <c r="AZ194" i="4"/>
  <c r="CP188" i="4"/>
  <c r="DD185" i="4"/>
  <c r="F183" i="15" s="1"/>
  <c r="J184" i="4"/>
  <c r="AS180" i="4"/>
  <c r="DD178" i="4"/>
  <c r="F176" i="15" s="1"/>
  <c r="J178" i="4"/>
  <c r="DD173" i="4"/>
  <c r="F171" i="15" s="1"/>
  <c r="CI173" i="4"/>
  <c r="J172" i="4"/>
  <c r="BU171" i="4"/>
  <c r="AS168" i="4"/>
  <c r="CI167" i="4"/>
  <c r="DD166" i="4"/>
  <c r="F164" i="15" s="1"/>
  <c r="J165" i="4"/>
  <c r="AZ164" i="4"/>
  <c r="AE164" i="4"/>
  <c r="CB162" i="4"/>
  <c r="AS161" i="4"/>
  <c r="CI160" i="4"/>
  <c r="DD159" i="4"/>
  <c r="F157" i="15" s="1"/>
  <c r="J156" i="4"/>
  <c r="CI154" i="4"/>
  <c r="BN153" i="4"/>
  <c r="AS80" i="4"/>
  <c r="AL72" i="4"/>
  <c r="AE71" i="4"/>
  <c r="AS261" i="4"/>
  <c r="J259" i="4"/>
  <c r="AZ258" i="4"/>
  <c r="AE258" i="4"/>
  <c r="BU257" i="4"/>
  <c r="AE257" i="4"/>
  <c r="DD256" i="4"/>
  <c r="F254" i="15" s="1"/>
  <c r="AZ255" i="4"/>
  <c r="AE255" i="4"/>
  <c r="DD252" i="4"/>
  <c r="F250" i="15" s="1"/>
  <c r="BN246" i="4"/>
  <c r="BN245" i="4"/>
  <c r="AS245" i="4"/>
  <c r="CB244" i="4"/>
  <c r="CB241" i="4"/>
  <c r="AL239" i="4"/>
  <c r="J237" i="4"/>
  <c r="Q236" i="4"/>
  <c r="AZ233" i="4"/>
  <c r="CP232" i="4"/>
  <c r="CB231" i="4"/>
  <c r="DD230" i="4"/>
  <c r="F228" i="15" s="1"/>
  <c r="CW227" i="4"/>
  <c r="BN227" i="4"/>
  <c r="AZ226" i="4"/>
  <c r="AL218" i="4"/>
  <c r="AE216" i="4"/>
  <c r="J216" i="4"/>
  <c r="BN213" i="4"/>
  <c r="AL211" i="4"/>
  <c r="CI198" i="4"/>
  <c r="CP196" i="4"/>
  <c r="CP193" i="4"/>
  <c r="CB191" i="4"/>
  <c r="CB186" i="4"/>
  <c r="CI184" i="4"/>
  <c r="DD183" i="4"/>
  <c r="F181" i="15" s="1"/>
  <c r="Q181" i="4"/>
  <c r="CB174" i="4"/>
  <c r="BN173" i="4"/>
  <c r="CI172" i="4"/>
  <c r="DD171" i="4"/>
  <c r="F169" i="15" s="1"/>
  <c r="Q169" i="4"/>
  <c r="AE165" i="4"/>
  <c r="AL161" i="4"/>
  <c r="BN155" i="4"/>
  <c r="CW153" i="4"/>
  <c r="J151" i="4"/>
  <c r="BN132" i="4"/>
  <c r="J104" i="4"/>
  <c r="J90" i="4"/>
  <c r="BU86" i="4"/>
  <c r="CB80" i="4"/>
  <c r="J208" i="4"/>
  <c r="J205" i="4"/>
  <c r="AL203" i="4"/>
  <c r="J201" i="4"/>
  <c r="J193" i="4"/>
  <c r="CB160" i="4"/>
  <c r="CW66" i="4"/>
  <c r="AL66" i="4"/>
  <c r="CB268" i="4"/>
  <c r="J265" i="4"/>
  <c r="CW256" i="4"/>
  <c r="CB251" i="4"/>
  <c r="AL248" i="4"/>
  <c r="CB247" i="4"/>
  <c r="CW237" i="4"/>
  <c r="J229" i="4"/>
  <c r="J222" i="4"/>
  <c r="CB210" i="4"/>
  <c r="CB206" i="4"/>
  <c r="CP200" i="4"/>
  <c r="AL199" i="4"/>
  <c r="AE197" i="4"/>
  <c r="CB194" i="4"/>
  <c r="AE193" i="4"/>
  <c r="AL191" i="4"/>
  <c r="CI187" i="4"/>
  <c r="AL185" i="4"/>
  <c r="CP180" i="4"/>
  <c r="AL179" i="4"/>
  <c r="CB178" i="4"/>
  <c r="CI175" i="4"/>
  <c r="AL173" i="4"/>
  <c r="CW171" i="4"/>
  <c r="CI169" i="4"/>
  <c r="CP168" i="4"/>
  <c r="AL167" i="4"/>
  <c r="CB166" i="4"/>
  <c r="BN165" i="4"/>
  <c r="AS164" i="4"/>
  <c r="CP161" i="4"/>
  <c r="CB157" i="4"/>
  <c r="AL154" i="4"/>
  <c r="CB146" i="4"/>
  <c r="AL97" i="4"/>
  <c r="J263" i="4"/>
  <c r="CB259" i="4"/>
  <c r="CB256" i="4"/>
  <c r="CB253" i="4"/>
  <c r="AL251" i="4"/>
  <c r="CB250" i="4"/>
  <c r="CB249" i="4"/>
  <c r="AL249" i="4"/>
  <c r="Q246" i="4"/>
  <c r="CB243" i="4"/>
  <c r="AE236" i="4"/>
  <c r="AE229" i="4"/>
  <c r="AL227" i="4"/>
  <c r="CW226" i="4"/>
  <c r="J225" i="4"/>
  <c r="Q224" i="4"/>
  <c r="CW219" i="4"/>
  <c r="J218" i="4"/>
  <c r="AL210" i="4"/>
  <c r="BU207" i="4"/>
  <c r="AZ204" i="4"/>
  <c r="CW198" i="4"/>
  <c r="CB198" i="4"/>
  <c r="AS198" i="4"/>
  <c r="CI196" i="4"/>
  <c r="AZ192" i="4"/>
  <c r="CP191" i="4"/>
  <c r="CW189" i="4"/>
  <c r="Q186" i="4"/>
  <c r="Q185" i="4"/>
  <c r="CB184" i="4"/>
  <c r="DD182" i="4"/>
  <c r="F180" i="15" s="1"/>
  <c r="Q179" i="4"/>
  <c r="Q174" i="4"/>
  <c r="Q173" i="4"/>
  <c r="CB172" i="4"/>
  <c r="DD170" i="4"/>
  <c r="F168" i="15" s="1"/>
  <c r="BU168" i="4"/>
  <c r="Q167" i="4"/>
  <c r="AL166" i="4"/>
  <c r="CW165" i="4"/>
  <c r="AZ162" i="4"/>
  <c r="Q158" i="4"/>
  <c r="CW156" i="4"/>
  <c r="CB156" i="4"/>
  <c r="CI131" i="4"/>
  <c r="BU271" i="4"/>
  <c r="AS267" i="4"/>
  <c r="X266" i="4"/>
  <c r="DD263" i="4"/>
  <c r="F261" i="15" s="1"/>
  <c r="AS258" i="4"/>
  <c r="AS255" i="4"/>
  <c r="AL254" i="4"/>
  <c r="AL252" i="4"/>
  <c r="BU244" i="4"/>
  <c r="AZ242" i="4"/>
  <c r="AZ239" i="4"/>
  <c r="AE239" i="4"/>
  <c r="CB237" i="4"/>
  <c r="CB234" i="4"/>
  <c r="BN233" i="4"/>
  <c r="CB230" i="4"/>
  <c r="DD221" i="4"/>
  <c r="F219" i="15" s="1"/>
  <c r="CP220" i="4"/>
  <c r="AZ218" i="4"/>
  <c r="CB216" i="4"/>
  <c r="AZ214" i="4"/>
  <c r="AL206" i="4"/>
  <c r="J204" i="4"/>
  <c r="CW201" i="4"/>
  <c r="BU200" i="4"/>
  <c r="Q199" i="4"/>
  <c r="J196" i="4"/>
  <c r="CB183" i="4"/>
  <c r="AZ180" i="4"/>
  <c r="AL178" i="4"/>
  <c r="CB171" i="4"/>
  <c r="AZ168" i="4"/>
  <c r="AL164" i="4"/>
  <c r="Q164" i="4"/>
  <c r="J162" i="4"/>
  <c r="J161" i="4"/>
  <c r="CP159" i="4"/>
  <c r="CP153" i="4"/>
  <c r="J153" i="4"/>
  <c r="DD152" i="4"/>
  <c r="F150" i="15" s="1"/>
  <c r="CB150" i="4"/>
  <c r="CI126" i="4"/>
  <c r="AZ113" i="4"/>
  <c r="CP70" i="4"/>
  <c r="AL268" i="4"/>
  <c r="BU262" i="4"/>
  <c r="J261" i="4"/>
  <c r="CW258" i="4"/>
  <c r="CB258" i="4"/>
  <c r="J243" i="4"/>
  <c r="AE242" i="4"/>
  <c r="AZ240" i="4"/>
  <c r="AE240" i="4"/>
  <c r="AL234" i="4"/>
  <c r="AL230" i="4"/>
  <c r="AE228" i="4"/>
  <c r="J228" i="4"/>
  <c r="CB226" i="4"/>
  <c r="AL223" i="4"/>
  <c r="AE221" i="4"/>
  <c r="DD218" i="4"/>
  <c r="F216" i="15" s="1"/>
  <c r="J214" i="4"/>
  <c r="CP206" i="4"/>
  <c r="AE204" i="4"/>
  <c r="CB201" i="4"/>
  <c r="AE200" i="4"/>
  <c r="BU199" i="4"/>
  <c r="AL198" i="4"/>
  <c r="AL194" i="4"/>
  <c r="AE192" i="4"/>
  <c r="AL266" i="4"/>
  <c r="J262" i="4"/>
  <c r="J246" i="4"/>
  <c r="J241" i="4"/>
  <c r="AL209" i="4"/>
  <c r="J186" i="4"/>
  <c r="J185" i="4"/>
  <c r="AL183" i="4"/>
  <c r="J180" i="4"/>
  <c r="CB177" i="4"/>
  <c r="J174" i="4"/>
  <c r="J173" i="4"/>
  <c r="AL171" i="4"/>
  <c r="J168" i="4"/>
  <c r="BU159" i="4"/>
  <c r="J155" i="4"/>
  <c r="AL117" i="4"/>
  <c r="CI278" i="4"/>
  <c r="CP276" i="4"/>
  <c r="F271" i="15"/>
  <c r="AS273" i="4"/>
  <c r="J271" i="4"/>
  <c r="AE270" i="4"/>
  <c r="AZ269" i="4"/>
  <c r="CB265" i="4"/>
  <c r="AS264" i="4"/>
  <c r="AE262" i="4"/>
  <c r="DD261" i="4"/>
  <c r="F259" i="15" s="1"/>
  <c r="CB255" i="4"/>
  <c r="J251" i="4"/>
  <c r="J249" i="4"/>
  <c r="AE248" i="4"/>
  <c r="AZ247" i="4"/>
  <c r="AZ246" i="4"/>
  <c r="AE246" i="4"/>
  <c r="BU245" i="4"/>
  <c r="AE245" i="4"/>
  <c r="AZ243" i="4"/>
  <c r="J238" i="4"/>
  <c r="AL233" i="4"/>
  <c r="AS232" i="4"/>
  <c r="CB229" i="4"/>
  <c r="CW225" i="4"/>
  <c r="AE224" i="4"/>
  <c r="F220" i="15"/>
  <c r="CP219" i="4"/>
  <c r="J217" i="4"/>
  <c r="CP216" i="4"/>
  <c r="AZ213" i="4"/>
  <c r="BU210" i="4"/>
  <c r="AZ210" i="4"/>
  <c r="CP198" i="4"/>
  <c r="CB196" i="4"/>
  <c r="Q194" i="4"/>
  <c r="CB193" i="4"/>
  <c r="Q190" i="4"/>
  <c r="AL188" i="4"/>
  <c r="Q188" i="4"/>
  <c r="AS187" i="4"/>
  <c r="AZ185" i="4"/>
  <c r="AE185" i="4"/>
  <c r="AZ179" i="4"/>
  <c r="AE179" i="4"/>
  <c r="AL176" i="4"/>
  <c r="Q176" i="4"/>
  <c r="AS175" i="4"/>
  <c r="AZ173" i="4"/>
  <c r="AE173" i="4"/>
  <c r="AZ166" i="4"/>
  <c r="J160" i="4"/>
  <c r="CP156" i="4"/>
  <c r="AE154" i="4"/>
  <c r="J114" i="4"/>
  <c r="Q112" i="4"/>
  <c r="CW104" i="4"/>
  <c r="J84" i="4"/>
  <c r="AL62" i="4"/>
  <c r="CB273" i="4"/>
  <c r="CW272" i="4"/>
  <c r="BU269" i="4"/>
  <c r="CB263" i="4"/>
  <c r="AZ254" i="4"/>
  <c r="AZ251" i="4"/>
  <c r="AZ249" i="4"/>
  <c r="J247" i="4"/>
  <c r="J244" i="4"/>
  <c r="Q237" i="4"/>
  <c r="CB225" i="4"/>
  <c r="CB222" i="4"/>
  <c r="CI217" i="4"/>
  <c r="AE217" i="4"/>
  <c r="CP215" i="4"/>
  <c r="AL215" i="4"/>
  <c r="CW214" i="4"/>
  <c r="J210" i="4"/>
  <c r="CW207" i="4"/>
  <c r="AL201" i="4"/>
  <c r="AS196" i="4"/>
  <c r="AE195" i="4"/>
  <c r="DD194" i="4"/>
  <c r="F192" i="15" s="1"/>
  <c r="J191" i="4"/>
  <c r="X187" i="4"/>
  <c r="AL182" i="4"/>
  <c r="Q182" i="4"/>
  <c r="DD179" i="4"/>
  <c r="F177" i="15" s="1"/>
  <c r="AL170" i="4"/>
  <c r="Q170" i="4"/>
  <c r="X169" i="4"/>
  <c r="J166" i="4"/>
  <c r="CP163" i="4"/>
  <c r="AS162" i="4"/>
  <c r="BN161" i="4"/>
  <c r="AE160" i="4"/>
  <c r="AE159" i="4"/>
  <c r="J159" i="4"/>
  <c r="AZ158" i="4"/>
  <c r="AE158" i="4"/>
  <c r="AZ157" i="4"/>
  <c r="BU156" i="4"/>
  <c r="AZ156" i="4"/>
  <c r="AZ103" i="4"/>
  <c r="Q86" i="4"/>
  <c r="AE84" i="4"/>
  <c r="Q156" i="4"/>
  <c r="CB154" i="4"/>
  <c r="Q150" i="4"/>
  <c r="Q149" i="4"/>
  <c r="CB142" i="4"/>
  <c r="BN139" i="4"/>
  <c r="AE138" i="4"/>
  <c r="CI137" i="4"/>
  <c r="BU131" i="4"/>
  <c r="AE126" i="4"/>
  <c r="CP123" i="4"/>
  <c r="AL123" i="4"/>
  <c r="J120" i="4"/>
  <c r="CI115" i="4"/>
  <c r="AZ114" i="4"/>
  <c r="CP103" i="4"/>
  <c r="Q102" i="4"/>
  <c r="AE100" i="4"/>
  <c r="DD99" i="4"/>
  <c r="F97" i="15" s="1"/>
  <c r="AZ99" i="4"/>
  <c r="CW96" i="4"/>
  <c r="CB96" i="4"/>
  <c r="J94" i="4"/>
  <c r="AL92" i="4"/>
  <c r="AS88" i="4"/>
  <c r="CW85" i="4"/>
  <c r="AZ84" i="4"/>
  <c r="J82" i="4"/>
  <c r="AZ79" i="4"/>
  <c r="J77" i="4"/>
  <c r="CB75" i="4"/>
  <c r="J74" i="4"/>
  <c r="Q67" i="4"/>
  <c r="X66" i="4"/>
  <c r="J65" i="4"/>
  <c r="F59" i="15"/>
  <c r="CB61" i="4"/>
  <c r="J60" i="4"/>
  <c r="CI51" i="4"/>
  <c r="J42" i="4"/>
  <c r="CP149" i="4"/>
  <c r="CB133" i="4"/>
  <c r="AE131" i="4"/>
  <c r="J130" i="4"/>
  <c r="J125" i="4"/>
  <c r="AZ119" i="4"/>
  <c r="CB116" i="4"/>
  <c r="DD115" i="4"/>
  <c r="F113" i="15" s="1"/>
  <c r="AL111" i="4"/>
  <c r="Q107" i="4"/>
  <c r="AL106" i="4"/>
  <c r="BU103" i="4"/>
  <c r="AL101" i="4"/>
  <c r="J99" i="4"/>
  <c r="AE95" i="4"/>
  <c r="DD94" i="4"/>
  <c r="F92" i="15" s="1"/>
  <c r="CP93" i="4"/>
  <c r="CB91" i="4"/>
  <c r="Q89" i="4"/>
  <c r="CB88" i="4"/>
  <c r="CB85" i="4"/>
  <c r="AE82" i="4"/>
  <c r="DD79" i="4"/>
  <c r="F77" i="15" s="1"/>
  <c r="CB66" i="4"/>
  <c r="CP63" i="4"/>
  <c r="CP62" i="4"/>
  <c r="Q61" i="4"/>
  <c r="BU60" i="4"/>
  <c r="J55" i="4"/>
  <c r="DD51" i="4"/>
  <c r="F49" i="15" s="1"/>
  <c r="Q50" i="4"/>
  <c r="BN152" i="4"/>
  <c r="AS152" i="4"/>
  <c r="AZ150" i="4"/>
  <c r="CB147" i="4"/>
  <c r="CP144" i="4"/>
  <c r="CP143" i="4"/>
  <c r="AL142" i="4"/>
  <c r="CW139" i="4"/>
  <c r="CB139" i="4"/>
  <c r="BU136" i="4"/>
  <c r="AE136" i="4"/>
  <c r="AZ135" i="4"/>
  <c r="J135" i="4"/>
  <c r="CB132" i="4"/>
  <c r="CW127" i="4"/>
  <c r="CB127" i="4"/>
  <c r="AL127" i="4"/>
  <c r="CW122" i="4"/>
  <c r="CB122" i="4"/>
  <c r="F119" i="15"/>
  <c r="DD120" i="4"/>
  <c r="F118" i="15" s="1"/>
  <c r="AS115" i="4"/>
  <c r="AE114" i="4"/>
  <c r="J113" i="4"/>
  <c r="CP111" i="4"/>
  <c r="DD108" i="4"/>
  <c r="F106" i="15" s="1"/>
  <c r="J108" i="4"/>
  <c r="J103" i="4"/>
  <c r="AZ89" i="4"/>
  <c r="AL88" i="4"/>
  <c r="BU81" i="4"/>
  <c r="Q78" i="4"/>
  <c r="CB77" i="4"/>
  <c r="AL75" i="4"/>
  <c r="CW74" i="4"/>
  <c r="J71" i="4"/>
  <c r="Q70" i="4"/>
  <c r="AE60" i="4"/>
  <c r="AE40" i="4"/>
  <c r="BU167" i="4"/>
  <c r="AZ167" i="4"/>
  <c r="AE167" i="4"/>
  <c r="BU166" i="4"/>
  <c r="AL165" i="4"/>
  <c r="AS163" i="4"/>
  <c r="AL159" i="4"/>
  <c r="AL158" i="4"/>
  <c r="CI156" i="4"/>
  <c r="BU155" i="4"/>
  <c r="AZ155" i="4"/>
  <c r="CB153" i="4"/>
  <c r="AL152" i="4"/>
  <c r="Q152" i="4"/>
  <c r="AL147" i="4"/>
  <c r="CW146" i="4"/>
  <c r="F143" i="15"/>
  <c r="BU143" i="4"/>
  <c r="AZ143" i="4"/>
  <c r="CP142" i="4"/>
  <c r="CB141" i="4"/>
  <c r="AL140" i="4"/>
  <c r="CB137" i="4"/>
  <c r="BU134" i="4"/>
  <c r="AL132" i="4"/>
  <c r="BN131" i="4"/>
  <c r="AE129" i="4"/>
  <c r="BU128" i="4"/>
  <c r="CW125" i="4"/>
  <c r="CB125" i="4"/>
  <c r="BU124" i="4"/>
  <c r="AE124" i="4"/>
  <c r="DD123" i="4"/>
  <c r="F121" i="15" s="1"/>
  <c r="AZ123" i="4"/>
  <c r="CB121" i="4"/>
  <c r="CW115" i="4"/>
  <c r="CB115" i="4"/>
  <c r="AL115" i="4"/>
  <c r="AZ107" i="4"/>
  <c r="AS100" i="4"/>
  <c r="AE98" i="4"/>
  <c r="AZ97" i="4"/>
  <c r="BN95" i="4"/>
  <c r="CW94" i="4"/>
  <c r="CB94" i="4"/>
  <c r="AE93" i="4"/>
  <c r="DD92" i="4"/>
  <c r="F90" i="15" s="1"/>
  <c r="AZ92" i="4"/>
  <c r="J89" i="4"/>
  <c r="CP88" i="4"/>
  <c r="CB87" i="4"/>
  <c r="CP85" i="4"/>
  <c r="CW82" i="4"/>
  <c r="J76" i="4"/>
  <c r="Q72" i="4"/>
  <c r="AZ70" i="4"/>
  <c r="AZ67" i="4"/>
  <c r="AE63" i="4"/>
  <c r="J61" i="4"/>
  <c r="CI60" i="4"/>
  <c r="CI48" i="4"/>
  <c r="AE155" i="4"/>
  <c r="BU154" i="4"/>
  <c r="AL153" i="4"/>
  <c r="DD149" i="4"/>
  <c r="F147" i="15" s="1"/>
  <c r="CI149" i="4"/>
  <c r="AE143" i="4"/>
  <c r="BU142" i="4"/>
  <c r="AL141" i="4"/>
  <c r="J134" i="4"/>
  <c r="CW130" i="4"/>
  <c r="CI129" i="4"/>
  <c r="AZ128" i="4"/>
  <c r="AS125" i="4"/>
  <c r="J123" i="4"/>
  <c r="CW120" i="4"/>
  <c r="CB120" i="4"/>
  <c r="F112" i="15"/>
  <c r="BN114" i="4"/>
  <c r="BU112" i="4"/>
  <c r="CW108" i="4"/>
  <c r="AE102" i="4"/>
  <c r="CB99" i="4"/>
  <c r="J86" i="4"/>
  <c r="AS84" i="4"/>
  <c r="AS79" i="4"/>
  <c r="CB71" i="4"/>
  <c r="J70" i="4"/>
  <c r="CP66" i="4"/>
  <c r="J45" i="4"/>
  <c r="CP152" i="4"/>
  <c r="CI144" i="4"/>
  <c r="CP139" i="4"/>
  <c r="BU133" i="4"/>
  <c r="CB130" i="4"/>
  <c r="CW119" i="4"/>
  <c r="BU116" i="4"/>
  <c r="Q116" i="4"/>
  <c r="CW113" i="4"/>
  <c r="CB113" i="4"/>
  <c r="J111" i="4"/>
  <c r="J106" i="4"/>
  <c r="CW86" i="4"/>
  <c r="CB82" i="4"/>
  <c r="AZ72" i="4"/>
  <c r="J62" i="4"/>
  <c r="DD154" i="4"/>
  <c r="F152" i="15" s="1"/>
  <c r="J154" i="4"/>
  <c r="CP151" i="4"/>
  <c r="CW150" i="4"/>
  <c r="AS150" i="4"/>
  <c r="BN149" i="4"/>
  <c r="J140" i="4"/>
  <c r="CW136" i="4"/>
  <c r="CB135" i="4"/>
  <c r="BN129" i="4"/>
  <c r="J128" i="4"/>
  <c r="J127" i="4"/>
  <c r="Q126" i="4"/>
  <c r="AL125" i="4"/>
  <c r="BU122" i="4"/>
  <c r="Q121" i="4"/>
  <c r="AL120" i="4"/>
  <c r="CW118" i="4"/>
  <c r="CI117" i="4"/>
  <c r="AZ116" i="4"/>
  <c r="AL104" i="4"/>
  <c r="J101" i="4"/>
  <c r="AL94" i="4"/>
  <c r="AZ85" i="4"/>
  <c r="CP84" i="4"/>
  <c r="BU80" i="4"/>
  <c r="AL79" i="4"/>
  <c r="AE75" i="4"/>
  <c r="AS73" i="4"/>
  <c r="CW64" i="4"/>
  <c r="AS64" i="4"/>
  <c r="J51" i="4"/>
  <c r="J142" i="4"/>
  <c r="J139" i="4"/>
  <c r="BN134" i="4"/>
  <c r="AL130" i="4"/>
  <c r="J122" i="4"/>
  <c r="CB118" i="4"/>
  <c r="CB103" i="4"/>
  <c r="AL99" i="4"/>
  <c r="J91" i="4"/>
  <c r="CW89" i="4"/>
  <c r="CB89" i="4"/>
  <c r="J88" i="4"/>
  <c r="CB86" i="4"/>
  <c r="AE85" i="4"/>
  <c r="CB64" i="4"/>
  <c r="BN62" i="4"/>
  <c r="CB149" i="4"/>
  <c r="J147" i="4"/>
  <c r="BU141" i="4"/>
  <c r="J141" i="4"/>
  <c r="AE140" i="4"/>
  <c r="AL135" i="4"/>
  <c r="J132" i="4"/>
  <c r="CP130" i="4"/>
  <c r="F126" i="15"/>
  <c r="F122" i="15"/>
  <c r="CW124" i="4"/>
  <c r="CB123" i="4"/>
  <c r="BU121" i="4"/>
  <c r="AZ121" i="4"/>
  <c r="J116" i="4"/>
  <c r="J115" i="4"/>
  <c r="Q114" i="4"/>
  <c r="AL113" i="4"/>
  <c r="BN112" i="4"/>
  <c r="J110" i="4"/>
  <c r="CP108" i="4"/>
  <c r="CW107" i="4"/>
  <c r="CW106" i="4"/>
  <c r="AL103" i="4"/>
  <c r="DD96" i="4"/>
  <c r="F94" i="15" s="1"/>
  <c r="J96" i="4"/>
  <c r="Q94" i="4"/>
  <c r="CI91" i="4"/>
  <c r="J83" i="4"/>
  <c r="Q82" i="4"/>
  <c r="Q79" i="4"/>
  <c r="CB76" i="4"/>
  <c r="CW70" i="4"/>
  <c r="CW67" i="4"/>
  <c r="AS67" i="4"/>
  <c r="AL64" i="4"/>
  <c r="AS63" i="4"/>
  <c r="CW62" i="4"/>
  <c r="AS61" i="4"/>
  <c r="CP59" i="4"/>
  <c r="J54" i="4"/>
  <c r="BN45" i="4"/>
  <c r="Q43" i="4"/>
  <c r="CB63" i="4"/>
  <c r="CI57" i="4"/>
  <c r="CI151" i="4"/>
  <c r="J137" i="4"/>
  <c r="CB128" i="4"/>
  <c r="CB111" i="4"/>
  <c r="J109" i="4"/>
  <c r="CB97" i="4"/>
  <c r="CB83" i="4"/>
  <c r="CB72" i="4"/>
  <c r="CB70" i="4"/>
  <c r="AL67" i="4"/>
  <c r="AL63" i="4"/>
  <c r="X62" i="4"/>
  <c r="CW61" i="4"/>
  <c r="CB56" i="4"/>
  <c r="AL53" i="4"/>
  <c r="Q44" i="4"/>
  <c r="J58" i="4"/>
  <c r="DD55" i="4"/>
  <c r="F53" i="15" s="1"/>
  <c r="CP54" i="4"/>
  <c r="J52" i="4"/>
  <c r="CP50" i="4"/>
  <c r="CW49" i="4"/>
  <c r="AZ48" i="4"/>
  <c r="AL43" i="4"/>
  <c r="BU54" i="4"/>
  <c r="AZ54" i="4"/>
  <c r="CB49" i="4"/>
  <c r="J48" i="4"/>
  <c r="CI45" i="4"/>
  <c r="BU40" i="4"/>
  <c r="CP53" i="4"/>
  <c r="F44" i="15"/>
  <c r="CW46" i="4"/>
  <c r="J40" i="4"/>
  <c r="CB52" i="4"/>
  <c r="CW48" i="4"/>
  <c r="CI47" i="4"/>
  <c r="CW60" i="4"/>
  <c r="AS60" i="4"/>
  <c r="CB58" i="4"/>
  <c r="CW57" i="4"/>
  <c r="AL55" i="4"/>
  <c r="AS54" i="4"/>
  <c r="AL52" i="4"/>
  <c r="CW51" i="4"/>
  <c r="AS51" i="4"/>
  <c r="CB48" i="4"/>
  <c r="J47" i="4"/>
  <c r="AL41" i="4"/>
  <c r="CB60" i="4"/>
  <c r="J53" i="4"/>
  <c r="CB51" i="4"/>
  <c r="AL45" i="4"/>
  <c r="CB40" i="4"/>
  <c r="CW63" i="4"/>
  <c r="Q58" i="4"/>
  <c r="CB50" i="4"/>
  <c r="AE49" i="4"/>
  <c r="CP48" i="4"/>
  <c r="CB47" i="4"/>
  <c r="J46" i="4"/>
  <c r="CP45" i="4"/>
  <c r="CP41" i="4"/>
  <c r="AL57" i="4"/>
  <c r="CB53" i="4"/>
  <c r="CW43" i="4"/>
  <c r="AE61" i="4"/>
  <c r="Q60" i="4"/>
  <c r="CB59" i="4"/>
  <c r="BU58" i="4"/>
  <c r="AZ58" i="4"/>
  <c r="CW56" i="4"/>
  <c r="BU45" i="4"/>
  <c r="J41" i="4"/>
  <c r="CP40" i="4"/>
  <c r="CB34" i="4"/>
  <c r="CB22" i="4"/>
  <c r="BN36" i="4"/>
  <c r="BN12" i="4"/>
  <c r="CP6" i="4"/>
  <c r="CP26" i="4"/>
  <c r="AS12" i="4"/>
  <c r="BU39" i="4"/>
  <c r="AS22" i="4"/>
  <c r="DD34" i="4"/>
  <c r="F32" i="15" s="1"/>
  <c r="Q37" i="4"/>
  <c r="BN33" i="4"/>
  <c r="AS29" i="4"/>
  <c r="AS20" i="4"/>
  <c r="BU27" i="4"/>
  <c r="Q26" i="4"/>
  <c r="Q14" i="4"/>
  <c r="Q6" i="4"/>
  <c r="Q27" i="4"/>
  <c r="Q17" i="4"/>
  <c r="X34" i="4"/>
  <c r="X22" i="4"/>
  <c r="X10" i="4"/>
  <c r="BU16" i="4"/>
  <c r="AL30" i="4"/>
  <c r="AL18" i="4"/>
  <c r="BU26" i="4"/>
  <c r="CB35" i="4"/>
  <c r="AS28" i="4"/>
  <c r="AS16" i="4"/>
  <c r="AS6" i="4"/>
  <c r="AS13" i="4"/>
  <c r="Q21" i="4"/>
  <c r="X30" i="4"/>
  <c r="X18" i="4"/>
  <c r="AE26" i="4"/>
  <c r="X17" i="4"/>
  <c r="AS10" i="4"/>
  <c r="X15" i="4"/>
  <c r="AS21" i="4"/>
  <c r="AS9" i="4"/>
  <c r="CB11" i="4"/>
  <c r="X38" i="4"/>
  <c r="X26" i="4"/>
  <c r="AL12" i="4"/>
  <c r="AS17" i="4"/>
  <c r="J37" i="4"/>
  <c r="X29" i="4"/>
  <c r="X25" i="4"/>
  <c r="CI31" i="4"/>
  <c r="AS39" i="4"/>
  <c r="AS27" i="4"/>
  <c r="CI33" i="4"/>
  <c r="CP32" i="4"/>
  <c r="CP20" i="4"/>
  <c r="CP8" i="4"/>
  <c r="DD12" i="4"/>
  <c r="F10" i="15" s="1"/>
  <c r="CI23" i="4"/>
  <c r="CI32" i="4"/>
  <c r="DD30" i="4"/>
  <c r="F28" i="15" s="1"/>
  <c r="X19" i="4"/>
  <c r="X39" i="4"/>
  <c r="CI27" i="4"/>
  <c r="DD27" i="4"/>
  <c r="F25" i="15" s="1"/>
  <c r="X14" i="4"/>
  <c r="X35" i="4"/>
  <c r="X11" i="4"/>
  <c r="CB10" i="4"/>
  <c r="CI26" i="4"/>
  <c r="CI14" i="4"/>
  <c r="CP25" i="4"/>
  <c r="CW35" i="4"/>
  <c r="CI30" i="4"/>
  <c r="CP30" i="4"/>
  <c r="CP27" i="4"/>
  <c r="J30" i="4"/>
  <c r="Q13" i="4"/>
  <c r="AE38" i="4"/>
  <c r="AE39" i="4"/>
  <c r="AE27" i="4"/>
  <c r="AE15" i="4"/>
  <c r="J36" i="4"/>
  <c r="J24" i="4"/>
  <c r="J12" i="4"/>
  <c r="DD39" i="4"/>
  <c r="F37" i="15" s="1"/>
  <c r="DD15" i="4"/>
  <c r="F13" i="15" s="1"/>
  <c r="CP16" i="4"/>
  <c r="CW36" i="4"/>
  <c r="AL6" i="4"/>
  <c r="Q23" i="4"/>
  <c r="CI38" i="4"/>
  <c r="CP22" i="4"/>
  <c r="CP10" i="4"/>
  <c r="CW37" i="4"/>
  <c r="CW6" i="4"/>
  <c r="BU28" i="4"/>
  <c r="CW34" i="4"/>
  <c r="CW22" i="4"/>
  <c r="CW10" i="4"/>
  <c r="CW31" i="4"/>
  <c r="CW19" i="4"/>
  <c r="CW7" i="4"/>
  <c r="AE6" i="4"/>
  <c r="CI25" i="4"/>
  <c r="CI13" i="4"/>
  <c r="CP13" i="4"/>
  <c r="CW28" i="4"/>
  <c r="CW16" i="4"/>
  <c r="CW39" i="4"/>
  <c r="CW27" i="4"/>
  <c r="CW15" i="4"/>
  <c r="DD31" i="4"/>
  <c r="F29" i="15" s="1"/>
  <c r="DD19" i="4"/>
  <c r="F17" i="15" s="1"/>
  <c r="DD7" i="4"/>
  <c r="F5" i="15" s="1"/>
  <c r="BU14" i="4"/>
  <c r="Q34" i="4"/>
  <c r="Q10" i="4"/>
  <c r="BU24" i="4"/>
  <c r="AE37" i="4"/>
  <c r="AE25" i="4"/>
  <c r="BN31" i="4"/>
  <c r="BN7" i="4"/>
  <c r="BU22" i="4"/>
  <c r="AE36" i="4"/>
  <c r="AE24" i="4"/>
  <c r="BN30" i="4"/>
  <c r="BU33" i="4"/>
  <c r="DD32" i="4"/>
  <c r="F30" i="15" s="1"/>
  <c r="DD20" i="4"/>
  <c r="F18" i="15" s="1"/>
  <c r="CW25" i="4"/>
  <c r="CW13" i="4"/>
  <c r="CP21" i="4"/>
  <c r="CP9" i="4"/>
  <c r="CB29" i="4"/>
  <c r="CB17" i="4"/>
  <c r="CI20" i="4"/>
  <c r="CI8" i="4"/>
  <c r="DD29" i="4"/>
  <c r="F27" i="15" s="1"/>
  <c r="DD17" i="4"/>
  <c r="F15" i="15" s="1"/>
  <c r="CP19" i="4"/>
  <c r="CP7" i="4"/>
  <c r="CP18" i="4"/>
  <c r="CW33" i="4"/>
  <c r="CW21" i="4"/>
  <c r="CW9" i="4"/>
  <c r="J33" i="4"/>
  <c r="J21" i="4"/>
  <c r="Q33" i="4"/>
  <c r="Q32" i="4"/>
  <c r="X33" i="4"/>
  <c r="X32" i="4"/>
  <c r="Q29" i="4"/>
  <c r="AE33" i="4"/>
  <c r="AE21" i="4"/>
  <c r="J9" i="4"/>
  <c r="BN21" i="4"/>
  <c r="BN9" i="4"/>
  <c r="BU36" i="4"/>
  <c r="BU12" i="4"/>
  <c r="AE14" i="4"/>
  <c r="AL37" i="4"/>
  <c r="AL25" i="4"/>
  <c r="AL13" i="4"/>
  <c r="BN19" i="4"/>
  <c r="BN18" i="4"/>
  <c r="AE35" i="4"/>
  <c r="AE23" i="4"/>
  <c r="AE11" i="4"/>
  <c r="AE34" i="4"/>
  <c r="AE22" i="4"/>
  <c r="AE10" i="4"/>
  <c r="BN39" i="4"/>
  <c r="BN27" i="4"/>
  <c r="BN15" i="4"/>
  <c r="CB31" i="4"/>
  <c r="CB19" i="4"/>
  <c r="CB7" i="4"/>
  <c r="BU11" i="4"/>
  <c r="BU34" i="4"/>
  <c r="BU10" i="4"/>
  <c r="BU21" i="4"/>
  <c r="BU9" i="4"/>
  <c r="CB28" i="4"/>
  <c r="CB16" i="4"/>
  <c r="BN29" i="4"/>
  <c r="BN17" i="4"/>
  <c r="BU32" i="4"/>
  <c r="BU20" i="4"/>
  <c r="BU8" i="4"/>
  <c r="BN28" i="4"/>
  <c r="BN16" i="4"/>
  <c r="BU31" i="4"/>
  <c r="BU19" i="4"/>
  <c r="BU7" i="4"/>
  <c r="BU30" i="4"/>
  <c r="BU18" i="4"/>
  <c r="BN38" i="4"/>
  <c r="BN26" i="4"/>
  <c r="BU29" i="4"/>
  <c r="CB33" i="4"/>
  <c r="CB21" i="4"/>
  <c r="CB9" i="4"/>
  <c r="CI24" i="4"/>
  <c r="CI12" i="4"/>
  <c r="CI22" i="4"/>
  <c r="CI10" i="4"/>
  <c r="CB30" i="4"/>
  <c r="CB18" i="4"/>
  <c r="CI21" i="4"/>
  <c r="CI9" i="4"/>
  <c r="CI19" i="4"/>
  <c r="CI7" i="4"/>
  <c r="CB39" i="4"/>
  <c r="CB27" i="4"/>
  <c r="CB15" i="4"/>
  <c r="CI18" i="4"/>
  <c r="CB38" i="4"/>
  <c r="CB26" i="4"/>
  <c r="CB14" i="4"/>
  <c r="CI29" i="4"/>
  <c r="CI17" i="4"/>
  <c r="CB37" i="4"/>
  <c r="CB25" i="4"/>
  <c r="CB13" i="4"/>
  <c r="CI28" i="4"/>
  <c r="CI16" i="4"/>
  <c r="CP38" i="4"/>
  <c r="CP14" i="4"/>
  <c r="DD23" i="4"/>
  <c r="F21" i="15" s="1"/>
  <c r="DD11" i="4"/>
  <c r="F9" i="15" s="1"/>
  <c r="CW29" i="4"/>
  <c r="CW17" i="4"/>
  <c r="CP24" i="4"/>
  <c r="CP12" i="4"/>
  <c r="DD33" i="4"/>
  <c r="F31" i="15" s="1"/>
  <c r="DD21" i="4"/>
  <c r="F19" i="15" s="1"/>
  <c r="DD9" i="4"/>
  <c r="F7" i="15" s="1"/>
  <c r="CP33" i="4"/>
  <c r="CW24" i="4"/>
  <c r="CW12" i="4"/>
  <c r="CP31" i="4"/>
  <c r="DD28" i="4"/>
  <c r="F26" i="15" s="1"/>
  <c r="DD16" i="4"/>
  <c r="F14" i="15" s="1"/>
  <c r="CP29" i="4"/>
  <c r="CP17" i="4"/>
  <c r="DD38" i="4"/>
  <c r="F36" i="15" s="1"/>
  <c r="DD26" i="4"/>
  <c r="F24" i="15" s="1"/>
  <c r="DD14" i="4"/>
  <c r="F12" i="15" s="1"/>
  <c r="CW32" i="4"/>
  <c r="CW20" i="4"/>
  <c r="CW8" i="4"/>
  <c r="CP28" i="4"/>
  <c r="DD25" i="4"/>
  <c r="F23" i="15" s="1"/>
  <c r="DD13" i="4"/>
  <c r="F11" i="15" s="1"/>
  <c r="CP39" i="4"/>
  <c r="CP15" i="4"/>
  <c r="DD24" i="4"/>
  <c r="F22" i="15" s="1"/>
  <c r="J11" i="4"/>
  <c r="Q36" i="4"/>
  <c r="J35" i="4"/>
  <c r="J23" i="4"/>
  <c r="J34" i="4"/>
  <c r="Q35" i="4"/>
  <c r="J8" i="4"/>
  <c r="J32" i="4"/>
  <c r="J20" i="4"/>
  <c r="J29" i="4"/>
  <c r="J17" i="4"/>
  <c r="Q30" i="4"/>
  <c r="Q18" i="4"/>
  <c r="J16" i="4"/>
  <c r="Q9" i="4"/>
  <c r="X31" i="4"/>
  <c r="J39" i="4"/>
  <c r="J27" i="4"/>
  <c r="J15" i="4"/>
  <c r="Q28" i="4"/>
  <c r="Q16" i="4"/>
  <c r="AE9" i="4"/>
  <c r="BN14" i="4"/>
  <c r="BU17" i="4"/>
  <c r="AL17" i="4"/>
  <c r="AE29" i="4"/>
  <c r="AE17" i="4"/>
  <c r="AL28" i="4"/>
  <c r="AL16" i="4"/>
  <c r="AE28" i="4"/>
  <c r="AE16" i="4"/>
  <c r="AL39" i="4"/>
  <c r="AL27" i="4"/>
  <c r="AL15" i="4"/>
  <c r="BN34" i="4"/>
  <c r="BN22" i="4"/>
  <c r="BN10" i="4"/>
  <c r="BU37" i="4"/>
  <c r="BU25" i="4"/>
  <c r="BU13" i="4"/>
  <c r="AL38" i="4"/>
  <c r="AL26" i="4"/>
  <c r="AL14" i="4"/>
  <c r="AZ25" i="4"/>
  <c r="AL34" i="4"/>
  <c r="AL22" i="4"/>
  <c r="AL10" i="4"/>
  <c r="AL33" i="4"/>
  <c r="AL21" i="4"/>
  <c r="AL9" i="4"/>
  <c r="AL32" i="4"/>
  <c r="AL20" i="4"/>
  <c r="AL8" i="4"/>
  <c r="CB36" i="4"/>
  <c r="CB24" i="4"/>
  <c r="CB12" i="4"/>
  <c r="CI39" i="4"/>
  <c r="CI15" i="4"/>
  <c r="CW30" i="4"/>
  <c r="CW18" i="4"/>
  <c r="DD22" i="4"/>
  <c r="F20" i="15" s="1"/>
  <c r="DD10" i="4"/>
  <c r="F8" i="15" s="1"/>
  <c r="CB32" i="4"/>
  <c r="CB20" i="4"/>
  <c r="CB8" i="4"/>
  <c r="CI35" i="4"/>
  <c r="CI11" i="4"/>
  <c r="CP11" i="4"/>
  <c r="CW38" i="4"/>
  <c r="CW26" i="4"/>
  <c r="CW14" i="4"/>
  <c r="DD18" i="4"/>
  <c r="F16" i="15" s="1"/>
  <c r="J38" i="4"/>
  <c r="J26" i="4"/>
  <c r="J14" i="4"/>
  <c r="Q39" i="4"/>
  <c r="Q15" i="4"/>
  <c r="AE32" i="4"/>
  <c r="AE20" i="4"/>
  <c r="AE8" i="4"/>
  <c r="AL31" i="4"/>
  <c r="AL19" i="4"/>
  <c r="AL7" i="4"/>
  <c r="AZ30" i="4"/>
  <c r="AZ18" i="4"/>
  <c r="J25" i="4"/>
  <c r="Q38" i="4"/>
  <c r="AE31" i="4"/>
  <c r="AE19" i="4"/>
  <c r="AE7" i="4"/>
  <c r="AZ29" i="4"/>
  <c r="AZ17" i="4"/>
  <c r="AZ37" i="4"/>
  <c r="AL29" i="4"/>
  <c r="AZ28" i="4"/>
  <c r="AZ16" i="4"/>
  <c r="AZ13" i="4"/>
  <c r="J10" i="4"/>
  <c r="J13" i="4"/>
  <c r="AZ39" i="4"/>
  <c r="AZ27" i="4"/>
  <c r="AZ15" i="4"/>
  <c r="J22" i="4"/>
  <c r="AZ38" i="4"/>
  <c r="AZ26" i="4"/>
  <c r="AZ14" i="4"/>
  <c r="J7" i="4"/>
  <c r="AZ36" i="4"/>
  <c r="AZ24" i="4"/>
  <c r="AZ12" i="4"/>
  <c r="J31" i="4"/>
  <c r="J19" i="4"/>
  <c r="AE13" i="4"/>
  <c r="AL36" i="4"/>
  <c r="AL24" i="4"/>
  <c r="AZ35" i="4"/>
  <c r="AZ23" i="4"/>
  <c r="AZ11" i="4"/>
  <c r="J18" i="4"/>
  <c r="Q31" i="4"/>
  <c r="AE12" i="4"/>
  <c r="AL35" i="4"/>
  <c r="AL23" i="4"/>
  <c r="AL11" i="4"/>
  <c r="AZ34" i="4"/>
  <c r="AZ22" i="4"/>
  <c r="AZ10" i="4"/>
  <c r="AZ33" i="4"/>
  <c r="AZ21" i="4"/>
  <c r="AZ9" i="4"/>
  <c r="J28" i="4"/>
  <c r="AZ32" i="4"/>
  <c r="AZ20" i="4"/>
  <c r="AZ8" i="4"/>
  <c r="AZ6" i="4"/>
  <c r="AZ31" i="4"/>
  <c r="AZ19" i="4"/>
  <c r="AZ7" i="4"/>
  <c r="E2" i="4"/>
  <c r="L2" i="4"/>
  <c r="S2" i="4"/>
  <c r="Z2" i="4"/>
  <c r="AG2" i="4"/>
  <c r="AU2" i="4"/>
  <c r="BP2" i="4"/>
  <c r="BW2" i="4"/>
  <c r="CD2" i="4"/>
  <c r="CK2" i="4"/>
  <c r="CR2" i="4"/>
  <c r="CY2" i="4"/>
  <c r="J3" i="8"/>
  <c r="I3" i="8"/>
  <c r="F1" i="8" a="1"/>
  <c r="F1" i="8" s="1"/>
  <c r="G3" i="6"/>
  <c r="H3" i="6"/>
  <c r="F3" i="6"/>
  <c r="G3" i="10"/>
  <c r="G3" i="8"/>
  <c r="H3" i="8"/>
  <c r="CY3" i="4"/>
  <c r="F3" i="4"/>
  <c r="G3" i="4"/>
  <c r="CK3" i="4"/>
  <c r="BA3" i="4"/>
  <c r="DC3" i="4"/>
  <c r="DB3" i="4"/>
  <c r="DA3" i="4"/>
  <c r="CZ3" i="4"/>
  <c r="CX3" i="4"/>
  <c r="CV3" i="4"/>
  <c r="CU3" i="4"/>
  <c r="CT3" i="4"/>
  <c r="CS3" i="4"/>
  <c r="CR3" i="4"/>
  <c r="CQ3" i="4"/>
  <c r="CO3" i="4"/>
  <c r="CN3" i="4"/>
  <c r="CM3" i="4"/>
  <c r="CL3" i="4"/>
  <c r="CJ3" i="4"/>
  <c r="CH3" i="4"/>
  <c r="CG3" i="4"/>
  <c r="CF3" i="4"/>
  <c r="CE3" i="4"/>
  <c r="CD3" i="4"/>
  <c r="CC3" i="4"/>
  <c r="CA3" i="4"/>
  <c r="BZ3" i="4"/>
  <c r="BY3" i="4"/>
  <c r="BX3" i="4"/>
  <c r="BW3" i="4"/>
  <c r="BV3" i="4"/>
  <c r="BT3" i="4"/>
  <c r="BS3" i="4"/>
  <c r="BR3" i="4"/>
  <c r="BQ3" i="4"/>
  <c r="BP3" i="4"/>
  <c r="BO3" i="4"/>
  <c r="BM3" i="4"/>
  <c r="BL3" i="4"/>
  <c r="BK3" i="4"/>
  <c r="BJ3" i="4"/>
  <c r="BI3" i="4"/>
  <c r="BH3" i="4"/>
  <c r="AY3" i="4"/>
  <c r="AX3" i="4"/>
  <c r="AW3" i="4"/>
  <c r="AV3" i="4"/>
  <c r="AU3" i="4"/>
  <c r="AT3" i="4"/>
  <c r="AR3" i="4"/>
  <c r="AQ3" i="4"/>
  <c r="AP3" i="4"/>
  <c r="AO3" i="4"/>
  <c r="AN3" i="4"/>
  <c r="AM3" i="4"/>
  <c r="AK3" i="4"/>
  <c r="AJ3" i="4"/>
  <c r="AI3" i="4"/>
  <c r="AH3" i="4"/>
  <c r="AG3" i="4"/>
  <c r="AF3" i="4"/>
  <c r="AD3" i="4"/>
  <c r="AC3" i="4"/>
  <c r="AB3" i="4"/>
  <c r="AA3" i="4"/>
  <c r="Z3" i="4"/>
  <c r="Y3" i="4"/>
  <c r="W3" i="4"/>
  <c r="V3" i="4"/>
  <c r="U3" i="4"/>
  <c r="T3" i="4"/>
  <c r="S3" i="4"/>
  <c r="R3" i="4"/>
  <c r="K3" i="4"/>
  <c r="D3" i="4"/>
  <c r="P3" i="4"/>
  <c r="O3" i="4"/>
  <c r="N3" i="4"/>
  <c r="M3" i="4"/>
  <c r="L3" i="4"/>
  <c r="I3" i="4"/>
  <c r="H3" i="4"/>
  <c r="E3" i="4"/>
  <c r="D168" i="15" l="1"/>
  <c r="E168" i="15"/>
  <c r="D37" i="15"/>
  <c r="E37" i="15"/>
  <c r="D90" i="15"/>
  <c r="E90" i="15"/>
  <c r="E28" i="15"/>
  <c r="D28" i="15"/>
  <c r="D12" i="15"/>
  <c r="E12" i="15"/>
  <c r="D10" i="15"/>
  <c r="E10" i="15"/>
  <c r="D31" i="15"/>
  <c r="E31" i="15"/>
  <c r="E15" i="15"/>
  <c r="D15" i="15"/>
  <c r="E112" i="15"/>
  <c r="D112" i="15"/>
  <c r="D92" i="15"/>
  <c r="E92" i="15"/>
  <c r="D177" i="15"/>
  <c r="E177" i="15"/>
  <c r="D169" i="15"/>
  <c r="E169" i="15"/>
  <c r="E246" i="15"/>
  <c r="D246" i="15"/>
  <c r="D62" i="15"/>
  <c r="E62" i="15"/>
  <c r="D86" i="15"/>
  <c r="E86" i="15"/>
  <c r="D154" i="15"/>
  <c r="E154" i="15"/>
  <c r="D159" i="15"/>
  <c r="E159" i="15"/>
  <c r="E170" i="15"/>
  <c r="D170" i="15"/>
  <c r="D253" i="15"/>
  <c r="E253" i="15"/>
  <c r="E309" i="15"/>
  <c r="D309" i="15"/>
  <c r="D404" i="15"/>
  <c r="E404" i="15"/>
  <c r="D398" i="15"/>
  <c r="E398" i="15"/>
  <c r="D207" i="15"/>
  <c r="E207" i="15"/>
  <c r="D101" i="15"/>
  <c r="E101" i="15"/>
  <c r="D133" i="15"/>
  <c r="E133" i="15"/>
  <c r="E342" i="15"/>
  <c r="D342" i="15"/>
  <c r="D202" i="15"/>
  <c r="E202" i="15"/>
  <c r="D282" i="15"/>
  <c r="E282" i="15"/>
  <c r="D272" i="15"/>
  <c r="E272" i="15"/>
  <c r="E230" i="15"/>
  <c r="D230" i="15"/>
  <c r="D107" i="15"/>
  <c r="E107" i="15"/>
  <c r="E292" i="15"/>
  <c r="D292" i="15"/>
  <c r="D214" i="15"/>
  <c r="E214" i="15"/>
  <c r="D63" i="15"/>
  <c r="E63" i="15"/>
  <c r="D311" i="15"/>
  <c r="E311" i="15"/>
  <c r="D132" i="15"/>
  <c r="E132" i="15"/>
  <c r="T131" i="13" s="1"/>
  <c r="E21" i="15"/>
  <c r="D21" i="15"/>
  <c r="D152" i="15"/>
  <c r="E152" i="15"/>
  <c r="D216" i="15"/>
  <c r="E216" i="15"/>
  <c r="D19" i="15"/>
  <c r="E19" i="15"/>
  <c r="D24" i="15"/>
  <c r="E24" i="15"/>
  <c r="D320" i="15"/>
  <c r="E320" i="15"/>
  <c r="E16" i="15"/>
  <c r="D16" i="15"/>
  <c r="D22" i="15"/>
  <c r="E22" i="15"/>
  <c r="D17" i="15"/>
  <c r="E17" i="15"/>
  <c r="E220" i="15"/>
  <c r="D220" i="15"/>
  <c r="D157" i="15"/>
  <c r="E157" i="15"/>
  <c r="D29" i="15"/>
  <c r="E29" i="15"/>
  <c r="D44" i="15"/>
  <c r="E44" i="15"/>
  <c r="D271" i="15"/>
  <c r="E271" i="15"/>
  <c r="D171" i="15"/>
  <c r="E171" i="15"/>
  <c r="D65" i="15"/>
  <c r="E65" i="15"/>
  <c r="D120" i="15"/>
  <c r="E120" i="15"/>
  <c r="T119" i="13" s="1"/>
  <c r="H119" i="13" s="1"/>
  <c r="D145" i="15"/>
  <c r="E145" i="15"/>
  <c r="D105" i="15"/>
  <c r="E105" i="15"/>
  <c r="E174" i="15"/>
  <c r="D174" i="15"/>
  <c r="D108" i="15"/>
  <c r="E108" i="15"/>
  <c r="D248" i="15"/>
  <c r="E248" i="15"/>
  <c r="E268" i="15"/>
  <c r="D268" i="15"/>
  <c r="D294" i="15"/>
  <c r="E294" i="15"/>
  <c r="D370" i="15"/>
  <c r="E370" i="15"/>
  <c r="D134" i="15"/>
  <c r="E134" i="15"/>
  <c r="D367" i="15"/>
  <c r="E367" i="15"/>
  <c r="E319" i="15"/>
  <c r="D319" i="15"/>
  <c r="D283" i="15"/>
  <c r="E283" i="15"/>
  <c r="D240" i="15"/>
  <c r="E240" i="15"/>
  <c r="D146" i="15"/>
  <c r="E146" i="15"/>
  <c r="E357" i="15"/>
  <c r="D357" i="15"/>
  <c r="D218" i="15"/>
  <c r="E218" i="15"/>
  <c r="D236" i="15"/>
  <c r="E236" i="15"/>
  <c r="E124" i="15"/>
  <c r="D124" i="15"/>
  <c r="D222" i="15"/>
  <c r="E222" i="15"/>
  <c r="E14" i="15"/>
  <c r="D14" i="15"/>
  <c r="D25" i="15"/>
  <c r="E25" i="15"/>
  <c r="D219" i="15"/>
  <c r="E219" i="15"/>
  <c r="E264" i="15"/>
  <c r="D264" i="15"/>
  <c r="E269" i="15"/>
  <c r="D269" i="15"/>
  <c r="E93" i="15"/>
  <c r="D93" i="15"/>
  <c r="D79" i="15"/>
  <c r="E79" i="15"/>
  <c r="E270" i="15"/>
  <c r="D270" i="15"/>
  <c r="D306" i="15"/>
  <c r="E306" i="15"/>
  <c r="D337" i="15"/>
  <c r="E337" i="15"/>
  <c r="D365" i="15"/>
  <c r="E365" i="15"/>
  <c r="D308" i="15"/>
  <c r="E308" i="15"/>
  <c r="D402" i="15"/>
  <c r="E402" i="15"/>
  <c r="D385" i="15"/>
  <c r="E385" i="15"/>
  <c r="D125" i="15"/>
  <c r="E125" i="15"/>
  <c r="D141" i="15"/>
  <c r="E141" i="15"/>
  <c r="D198" i="15"/>
  <c r="E198" i="15"/>
  <c r="T197" i="13" s="1"/>
  <c r="H197" i="13" s="1"/>
  <c r="D231" i="15"/>
  <c r="E231" i="15"/>
  <c r="E57" i="15"/>
  <c r="D57" i="15"/>
  <c r="D217" i="15"/>
  <c r="E217" i="15"/>
  <c r="D38" i="15"/>
  <c r="E38" i="15"/>
  <c r="E371" i="15"/>
  <c r="D371" i="15"/>
  <c r="D390" i="15"/>
  <c r="E390" i="15"/>
  <c r="D42" i="15"/>
  <c r="E42" i="15"/>
  <c r="E335" i="15"/>
  <c r="D335" i="15"/>
  <c r="E381" i="15"/>
  <c r="D381" i="15"/>
  <c r="D260" i="15"/>
  <c r="E260" i="15"/>
  <c r="E102" i="15"/>
  <c r="D102" i="15"/>
  <c r="D314" i="15"/>
  <c r="E314" i="15"/>
  <c r="E225" i="15"/>
  <c r="D225" i="15"/>
  <c r="D99" i="15"/>
  <c r="E99" i="15"/>
  <c r="D295" i="15"/>
  <c r="E295" i="15"/>
  <c r="D243" i="15"/>
  <c r="E243" i="15"/>
  <c r="D11" i="15"/>
  <c r="E11" i="15"/>
  <c r="E26" i="15"/>
  <c r="D26" i="15"/>
  <c r="D9" i="15"/>
  <c r="E9" i="15"/>
  <c r="D53" i="15"/>
  <c r="E53" i="15"/>
  <c r="D77" i="15"/>
  <c r="E77" i="15"/>
  <c r="E150" i="15"/>
  <c r="D150" i="15"/>
  <c r="E261" i="15"/>
  <c r="D261" i="15"/>
  <c r="E176" i="15"/>
  <c r="D176" i="15"/>
  <c r="D368" i="15"/>
  <c r="E368" i="15"/>
  <c r="D80" i="15"/>
  <c r="E80" i="15"/>
  <c r="E75" i="15"/>
  <c r="D75" i="15"/>
  <c r="E89" i="15"/>
  <c r="D89" i="15"/>
  <c r="D156" i="15"/>
  <c r="E156" i="15"/>
  <c r="D82" i="15"/>
  <c r="E82" i="15"/>
  <c r="D109" i="15"/>
  <c r="E109" i="15"/>
  <c r="T108" i="13" s="1"/>
  <c r="D286" i="15"/>
  <c r="E286" i="15"/>
  <c r="D315" i="15"/>
  <c r="E315" i="15"/>
  <c r="D287" i="15"/>
  <c r="E287" i="15"/>
  <c r="D313" i="15"/>
  <c r="E313" i="15"/>
  <c r="D312" i="15"/>
  <c r="E312" i="15"/>
  <c r="D382" i="15"/>
  <c r="E382" i="15"/>
  <c r="D358" i="15"/>
  <c r="E358" i="15"/>
  <c r="E379" i="15"/>
  <c r="D379" i="15"/>
  <c r="D212" i="15"/>
  <c r="E212" i="15"/>
  <c r="E179" i="15"/>
  <c r="D179" i="15"/>
  <c r="D39" i="15"/>
  <c r="E39" i="15"/>
  <c r="D223" i="15"/>
  <c r="E223" i="15"/>
  <c r="E45" i="15"/>
  <c r="D45" i="15"/>
  <c r="D123" i="15"/>
  <c r="E123" i="15"/>
  <c r="D167" i="15"/>
  <c r="E167" i="15"/>
  <c r="E104" i="15"/>
  <c r="D104" i="15"/>
  <c r="E149" i="15"/>
  <c r="D149" i="15"/>
  <c r="D394" i="15"/>
  <c r="E394" i="15"/>
  <c r="D330" i="15"/>
  <c r="E330" i="15"/>
  <c r="E244" i="15"/>
  <c r="D244" i="15"/>
  <c r="E297" i="15"/>
  <c r="D297" i="15"/>
  <c r="E352" i="15"/>
  <c r="D352" i="15"/>
  <c r="D289" i="15"/>
  <c r="E289" i="15"/>
  <c r="D46" i="15"/>
  <c r="E46" i="15"/>
  <c r="D307" i="15"/>
  <c r="E307" i="15"/>
  <c r="E276" i="15"/>
  <c r="D276" i="15"/>
  <c r="E338" i="15"/>
  <c r="D338" i="15"/>
  <c r="E364" i="15"/>
  <c r="D364" i="15"/>
  <c r="D33" i="15"/>
  <c r="E33" i="15"/>
  <c r="E400" i="15"/>
  <c r="D400" i="15"/>
  <c r="D384" i="15"/>
  <c r="E384" i="15"/>
  <c r="D397" i="15"/>
  <c r="E397" i="15"/>
  <c r="D173" i="15"/>
  <c r="E173" i="15"/>
  <c r="E196" i="15"/>
  <c r="D196" i="15"/>
  <c r="D54" i="15"/>
  <c r="E54" i="15"/>
  <c r="D205" i="15"/>
  <c r="E205" i="15"/>
  <c r="T204" i="13" s="1"/>
  <c r="H204" i="13" s="1"/>
  <c r="D47" i="15"/>
  <c r="E47" i="15"/>
  <c r="D144" i="15"/>
  <c r="E144" i="15"/>
  <c r="E318" i="15"/>
  <c r="D318" i="15"/>
  <c r="D326" i="15"/>
  <c r="E326" i="15"/>
  <c r="E340" i="15"/>
  <c r="D340" i="15"/>
  <c r="D339" i="15"/>
  <c r="E339" i="15"/>
  <c r="D35" i="15"/>
  <c r="E35" i="15"/>
  <c r="E148" i="15"/>
  <c r="D148" i="15"/>
  <c r="E329" i="15"/>
  <c r="D329" i="15"/>
  <c r="D194" i="15"/>
  <c r="E194" i="15"/>
  <c r="D401" i="15"/>
  <c r="E401" i="15"/>
  <c r="D348" i="15"/>
  <c r="E348" i="15"/>
  <c r="D221" i="15"/>
  <c r="E221" i="15"/>
  <c r="E64" i="15"/>
  <c r="D64" i="15"/>
  <c r="E251" i="15"/>
  <c r="D251" i="15"/>
  <c r="E129" i="15"/>
  <c r="D129" i="15"/>
  <c r="D131" i="15"/>
  <c r="E131" i="15"/>
  <c r="D106" i="15"/>
  <c r="E106" i="15"/>
  <c r="D181" i="15"/>
  <c r="E181" i="15"/>
  <c r="D252" i="15"/>
  <c r="E252" i="15"/>
  <c r="D267" i="15"/>
  <c r="E267" i="15"/>
  <c r="E304" i="15"/>
  <c r="D304" i="15"/>
  <c r="D350" i="15"/>
  <c r="E350" i="15"/>
  <c r="E266" i="15"/>
  <c r="D266" i="15"/>
  <c r="E158" i="15"/>
  <c r="D158" i="15"/>
  <c r="D300" i="15"/>
  <c r="E300" i="15"/>
  <c r="D163" i="15"/>
  <c r="E163" i="15"/>
  <c r="E128" i="15"/>
  <c r="D128" i="15"/>
  <c r="E172" i="15"/>
  <c r="D172" i="15"/>
  <c r="E256" i="15"/>
  <c r="D256" i="15"/>
  <c r="D274" i="15"/>
  <c r="E274" i="15"/>
  <c r="D298" i="15"/>
  <c r="E298" i="15"/>
  <c r="E263" i="15"/>
  <c r="D263" i="15"/>
  <c r="D151" i="15"/>
  <c r="E151" i="15"/>
  <c r="D178" i="15"/>
  <c r="E178" i="15"/>
  <c r="D71" i="15"/>
  <c r="E71" i="15"/>
  <c r="D55" i="15"/>
  <c r="E55" i="15"/>
  <c r="D66" i="15"/>
  <c r="E66" i="15"/>
  <c r="E388" i="15"/>
  <c r="D388" i="15"/>
  <c r="E233" i="15"/>
  <c r="D233" i="15"/>
  <c r="D327" i="15"/>
  <c r="E327" i="15"/>
  <c r="D199" i="15"/>
  <c r="E199" i="15"/>
  <c r="D354" i="15"/>
  <c r="E354" i="15"/>
  <c r="E345" i="15"/>
  <c r="D345" i="15"/>
  <c r="E117" i="15"/>
  <c r="D117" i="15"/>
  <c r="E200" i="15"/>
  <c r="D200" i="15"/>
  <c r="D392" i="15"/>
  <c r="E392" i="15"/>
  <c r="D372" i="15"/>
  <c r="E372" i="15"/>
  <c r="E323" i="15"/>
  <c r="D323" i="15"/>
  <c r="D310" i="15"/>
  <c r="E310" i="15"/>
  <c r="E227" i="15"/>
  <c r="D227" i="15"/>
  <c r="D399" i="15"/>
  <c r="E399" i="15"/>
  <c r="D234" i="15"/>
  <c r="E234" i="15"/>
  <c r="T233" i="13" s="1"/>
  <c r="D135" i="15"/>
  <c r="E135" i="15"/>
  <c r="D23" i="15"/>
  <c r="E23" i="15"/>
  <c r="D13" i="15"/>
  <c r="E13" i="15"/>
  <c r="E183" i="15"/>
  <c r="D183" i="15"/>
  <c r="E165" i="15"/>
  <c r="D165" i="15"/>
  <c r="D58" i="15"/>
  <c r="E58" i="15"/>
  <c r="T57" i="13" s="1"/>
  <c r="H57" i="13" s="1"/>
  <c r="D69" i="15"/>
  <c r="E69" i="15"/>
  <c r="T68" i="13" s="1"/>
  <c r="H68" i="13" s="1"/>
  <c r="D162" i="15"/>
  <c r="E162" i="15"/>
  <c r="E87" i="15"/>
  <c r="D87" i="15"/>
  <c r="D155" i="15"/>
  <c r="E155" i="15"/>
  <c r="D291" i="15"/>
  <c r="E291" i="15"/>
  <c r="D349" i="15"/>
  <c r="E349" i="15"/>
  <c r="T348" i="13" s="1"/>
  <c r="H348" i="13" s="1"/>
  <c r="E321" i="15"/>
  <c r="D321" i="15"/>
  <c r="E359" i="15"/>
  <c r="D359" i="15"/>
  <c r="D72" i="15"/>
  <c r="E72" i="15"/>
  <c r="D209" i="15"/>
  <c r="E209" i="15"/>
  <c r="D61" i="15"/>
  <c r="E61" i="15"/>
  <c r="E56" i="15"/>
  <c r="D56" i="15"/>
  <c r="E324" i="15"/>
  <c r="D324" i="15"/>
  <c r="E328" i="15"/>
  <c r="D328" i="15"/>
  <c r="D355" i="15"/>
  <c r="E355" i="15"/>
  <c r="E247" i="15"/>
  <c r="D247" i="15"/>
  <c r="E185" i="15"/>
  <c r="D185" i="15"/>
  <c r="D356" i="15"/>
  <c r="E356" i="15"/>
  <c r="E403" i="15"/>
  <c r="D403" i="15"/>
  <c r="E189" i="15"/>
  <c r="D189" i="15"/>
  <c r="E215" i="15"/>
  <c r="D215" i="15"/>
  <c r="E386" i="15"/>
  <c r="D386" i="15"/>
  <c r="E396" i="15"/>
  <c r="D396" i="15"/>
  <c r="D383" i="15"/>
  <c r="E383" i="15"/>
  <c r="D362" i="15"/>
  <c r="E362" i="15"/>
  <c r="D68" i="15"/>
  <c r="E68" i="15"/>
  <c r="T67" i="13" s="1"/>
  <c r="D110" i="15"/>
  <c r="E110" i="15"/>
  <c r="D166" i="15"/>
  <c r="E166" i="15"/>
  <c r="T165" i="13" s="1"/>
  <c r="D192" i="15"/>
  <c r="E192" i="15"/>
  <c r="T191" i="13" s="1"/>
  <c r="D121" i="15"/>
  <c r="E121" i="15"/>
  <c r="T120" i="13" s="1"/>
  <c r="D164" i="15"/>
  <c r="E164" i="15"/>
  <c r="D265" i="15"/>
  <c r="E265" i="15"/>
  <c r="D301" i="15"/>
  <c r="E301" i="15"/>
  <c r="D290" i="15"/>
  <c r="E290" i="15"/>
  <c r="E273" i="15"/>
  <c r="D273" i="15"/>
  <c r="D361" i="15"/>
  <c r="E361" i="15"/>
  <c r="D389" i="15"/>
  <c r="E389" i="15"/>
  <c r="D34" i="15"/>
  <c r="E34" i="15"/>
  <c r="D213" i="15"/>
  <c r="E213" i="15"/>
  <c r="D67" i="15"/>
  <c r="E67" i="15"/>
  <c r="D187" i="15"/>
  <c r="E187" i="15"/>
  <c r="E393" i="15"/>
  <c r="D393" i="15"/>
  <c r="D238" i="15"/>
  <c r="E238" i="15"/>
  <c r="E360" i="15"/>
  <c r="D360" i="15"/>
  <c r="D239" i="15"/>
  <c r="E239" i="15"/>
  <c r="D325" i="15"/>
  <c r="E325" i="15"/>
  <c r="E288" i="15"/>
  <c r="D288" i="15"/>
  <c r="D186" i="15"/>
  <c r="E186" i="15"/>
  <c r="E232" i="15"/>
  <c r="D232" i="15"/>
  <c r="D378" i="15"/>
  <c r="E378" i="15"/>
  <c r="E237" i="15"/>
  <c r="D237" i="15"/>
  <c r="E369" i="15"/>
  <c r="D369" i="15"/>
  <c r="D204" i="15"/>
  <c r="E204" i="15"/>
  <c r="D142" i="15"/>
  <c r="E142" i="15"/>
  <c r="D363" i="15"/>
  <c r="E363" i="15"/>
  <c r="D127" i="15"/>
  <c r="E127" i="15"/>
  <c r="D130" i="15"/>
  <c r="E130" i="15"/>
  <c r="D380" i="15"/>
  <c r="E380" i="15"/>
  <c r="D259" i="15"/>
  <c r="E259" i="15"/>
  <c r="D59" i="15"/>
  <c r="E59" i="15"/>
  <c r="E50" i="15"/>
  <c r="D50" i="15"/>
  <c r="E52" i="15"/>
  <c r="D52" i="15"/>
  <c r="D96" i="15"/>
  <c r="E96" i="15"/>
  <c r="D85" i="15"/>
  <c r="E85" i="15"/>
  <c r="D7" i="15"/>
  <c r="E7" i="15"/>
  <c r="D18" i="15"/>
  <c r="E18" i="15"/>
  <c r="D32" i="15"/>
  <c r="E32" i="15"/>
  <c r="D122" i="15"/>
  <c r="E122" i="15"/>
  <c r="D49" i="15"/>
  <c r="E49" i="15"/>
  <c r="E228" i="15"/>
  <c r="D228" i="15"/>
  <c r="D250" i="15"/>
  <c r="E250" i="15"/>
  <c r="D293" i="15"/>
  <c r="E293" i="15"/>
  <c r="D95" i="15"/>
  <c r="E95" i="15"/>
  <c r="D91" i="15"/>
  <c r="E91" i="15"/>
  <c r="D277" i="15"/>
  <c r="E277" i="15"/>
  <c r="D258" i="15"/>
  <c r="E258" i="15"/>
  <c r="D387" i="15"/>
  <c r="E387" i="15"/>
  <c r="D351" i="15"/>
  <c r="E351" i="15"/>
  <c r="E341" i="15"/>
  <c r="D341" i="15"/>
  <c r="E395" i="15"/>
  <c r="D395" i="15"/>
  <c r="E6" i="15"/>
  <c r="D6" i="15"/>
  <c r="D188" i="15"/>
  <c r="E188" i="15"/>
  <c r="D190" i="15"/>
  <c r="E190" i="15"/>
  <c r="D175" i="15"/>
  <c r="E175" i="15"/>
  <c r="T174" i="13" s="1"/>
  <c r="D193" i="15"/>
  <c r="E193" i="15"/>
  <c r="E343" i="15"/>
  <c r="D343" i="15"/>
  <c r="D195" i="15"/>
  <c r="E195" i="15"/>
  <c r="D51" i="15"/>
  <c r="E51" i="15"/>
  <c r="D375" i="15"/>
  <c r="E375" i="15"/>
  <c r="D182" i="15"/>
  <c r="E182" i="15"/>
  <c r="D111" i="15"/>
  <c r="E111" i="15"/>
  <c r="D103" i="15"/>
  <c r="E103" i="15"/>
  <c r="E136" i="15"/>
  <c r="D136" i="15"/>
  <c r="D161" i="15"/>
  <c r="E161" i="15"/>
  <c r="D94" i="15"/>
  <c r="E94" i="15"/>
  <c r="D113" i="15"/>
  <c r="E113" i="15"/>
  <c r="T112" i="13" s="1"/>
  <c r="D126" i="15"/>
  <c r="E126" i="15"/>
  <c r="D180" i="15"/>
  <c r="E180" i="15"/>
  <c r="E302" i="15"/>
  <c r="D302" i="15"/>
  <c r="E280" i="15"/>
  <c r="D280" i="15"/>
  <c r="D73" i="15"/>
  <c r="E73" i="15"/>
  <c r="D116" i="15"/>
  <c r="E116" i="15"/>
  <c r="E153" i="15"/>
  <c r="D153" i="15"/>
  <c r="E317" i="15"/>
  <c r="D317" i="15"/>
  <c r="D332" i="15"/>
  <c r="E332" i="15"/>
  <c r="E333" i="15"/>
  <c r="D333" i="15"/>
  <c r="D322" i="15"/>
  <c r="E322" i="15"/>
  <c r="D344" i="15"/>
  <c r="E344" i="15"/>
  <c r="E88" i="15"/>
  <c r="D88" i="15"/>
  <c r="D70" i="15"/>
  <c r="E70" i="15"/>
  <c r="E81" i="15"/>
  <c r="D81" i="15"/>
  <c r="E201" i="15"/>
  <c r="D201" i="15"/>
  <c r="D242" i="15"/>
  <c r="E242" i="15"/>
  <c r="T241" i="13" s="1"/>
  <c r="D245" i="15"/>
  <c r="E245" i="15"/>
  <c r="E331" i="15"/>
  <c r="D331" i="15"/>
  <c r="D346" i="15"/>
  <c r="E346" i="15"/>
  <c r="E210" i="15"/>
  <c r="D210" i="15"/>
  <c r="E249" i="15"/>
  <c r="D249" i="15"/>
  <c r="D115" i="15"/>
  <c r="E115" i="15"/>
  <c r="D197" i="15"/>
  <c r="E197" i="15"/>
  <c r="E203" i="15"/>
  <c r="D203" i="15"/>
  <c r="D241" i="15"/>
  <c r="E241" i="15"/>
  <c r="D224" i="15"/>
  <c r="E224" i="15"/>
  <c r="D303" i="15"/>
  <c r="E303" i="15"/>
  <c r="D296" i="15"/>
  <c r="E296" i="15"/>
  <c r="T295" i="13" s="1"/>
  <c r="E30" i="15"/>
  <c r="D30" i="15"/>
  <c r="D8" i="15"/>
  <c r="E8" i="15"/>
  <c r="D118" i="15"/>
  <c r="E118" i="15"/>
  <c r="T117" i="13" s="1"/>
  <c r="H117" i="13" s="1"/>
  <c r="E285" i="15"/>
  <c r="D285" i="15"/>
  <c r="D74" i="15"/>
  <c r="E74" i="15"/>
  <c r="D299" i="15"/>
  <c r="E299" i="15"/>
  <c r="E374" i="15"/>
  <c r="D374" i="15"/>
  <c r="D373" i="15"/>
  <c r="E373" i="15"/>
  <c r="E76" i="15"/>
  <c r="D76" i="15"/>
  <c r="D139" i="15"/>
  <c r="E139" i="15"/>
  <c r="D83" i="15"/>
  <c r="E83" i="15"/>
  <c r="T82" i="13" s="1"/>
  <c r="H82" i="13" s="1"/>
  <c r="D84" i="15"/>
  <c r="E84" i="15"/>
  <c r="E208" i="15"/>
  <c r="D208" i="15"/>
  <c r="E305" i="15"/>
  <c r="D305" i="15"/>
  <c r="D347" i="15"/>
  <c r="E347" i="15"/>
  <c r="T346" i="13" s="1"/>
  <c r="D278" i="15"/>
  <c r="E278" i="15"/>
  <c r="E391" i="15"/>
  <c r="D391" i="15"/>
  <c r="E336" i="15"/>
  <c r="D336" i="15"/>
  <c r="E98" i="15"/>
  <c r="D98" i="15"/>
  <c r="D235" i="15"/>
  <c r="E235" i="15"/>
  <c r="D43" i="15"/>
  <c r="E43" i="15"/>
  <c r="D137" i="15"/>
  <c r="E137" i="15"/>
  <c r="E376" i="15"/>
  <c r="D376" i="15"/>
  <c r="D229" i="15"/>
  <c r="E229" i="15"/>
  <c r="D140" i="15"/>
  <c r="E140" i="15"/>
  <c r="D334" i="15"/>
  <c r="E334" i="15"/>
  <c r="D257" i="15"/>
  <c r="E257" i="15"/>
  <c r="D281" i="15"/>
  <c r="E281" i="15"/>
  <c r="E40" i="15"/>
  <c r="T39" i="13" s="1"/>
  <c r="H39" i="13" s="1"/>
  <c r="D40" i="15"/>
  <c r="E316" i="15"/>
  <c r="D316" i="15"/>
  <c r="D20" i="15"/>
  <c r="E20" i="15"/>
  <c r="D36" i="15"/>
  <c r="E36" i="15"/>
  <c r="D27" i="15"/>
  <c r="E27" i="15"/>
  <c r="E5" i="15"/>
  <c r="D5" i="15"/>
  <c r="E147" i="15"/>
  <c r="D147" i="15"/>
  <c r="E143" i="15"/>
  <c r="D143" i="15"/>
  <c r="D119" i="15"/>
  <c r="E119" i="15"/>
  <c r="D97" i="15"/>
  <c r="E97" i="15"/>
  <c r="D254" i="15"/>
  <c r="E254" i="15"/>
  <c r="T253" i="13" s="1"/>
  <c r="H253" i="13" s="1"/>
  <c r="D78" i="15"/>
  <c r="E78" i="15"/>
  <c r="D138" i="15"/>
  <c r="E138" i="15"/>
  <c r="E160" i="15"/>
  <c r="D160" i="15"/>
  <c r="D275" i="15"/>
  <c r="E275" i="15"/>
  <c r="E377" i="15"/>
  <c r="D377" i="15"/>
  <c r="D191" i="15"/>
  <c r="E191" i="15"/>
  <c r="D226" i="15"/>
  <c r="E226" i="15"/>
  <c r="E100" i="15"/>
  <c r="D100" i="15"/>
  <c r="D211" i="15"/>
  <c r="E211" i="15"/>
  <c r="D284" i="15"/>
  <c r="E284" i="15"/>
  <c r="D353" i="15"/>
  <c r="E353" i="15"/>
  <c r="D279" i="15"/>
  <c r="E279" i="15"/>
  <c r="D255" i="15"/>
  <c r="E255" i="15"/>
  <c r="D262" i="15"/>
  <c r="E262" i="15"/>
  <c r="D366" i="15"/>
  <c r="E366" i="15"/>
  <c r="D48" i="15"/>
  <c r="E48" i="15"/>
  <c r="E184" i="15"/>
  <c r="D184" i="15"/>
  <c r="E206" i="15"/>
  <c r="T205" i="13" s="1"/>
  <c r="H205" i="13" s="1"/>
  <c r="D206" i="15"/>
  <c r="D60" i="15"/>
  <c r="E60" i="15"/>
  <c r="E41" i="15"/>
  <c r="D41" i="15"/>
  <c r="E114" i="15"/>
  <c r="D114" i="15"/>
  <c r="E4" i="15"/>
  <c r="D4" i="15"/>
  <c r="I1" i="10" a="1"/>
  <c r="I1" i="10" s="1"/>
  <c r="T179" i="13"/>
  <c r="T128" i="13"/>
  <c r="H128" i="13" s="1"/>
  <c r="T199" i="13"/>
  <c r="T78" i="13"/>
  <c r="T335" i="13"/>
  <c r="H335" i="13" s="1"/>
  <c r="T331" i="13"/>
  <c r="H331" i="13" s="1"/>
  <c r="T216" i="13"/>
  <c r="T171" i="13"/>
  <c r="T103" i="13"/>
  <c r="T334" i="13"/>
  <c r="T390" i="13"/>
  <c r="T395" i="13"/>
  <c r="H395" i="13" s="1"/>
  <c r="T107" i="13"/>
  <c r="H107" i="13" s="1"/>
  <c r="T46" i="13"/>
  <c r="T214" i="13"/>
  <c r="T122" i="13"/>
  <c r="T106" i="13"/>
  <c r="T344" i="13"/>
  <c r="H344" i="13" s="1"/>
  <c r="T207" i="13"/>
  <c r="H207" i="13" s="1"/>
  <c r="T236" i="13"/>
  <c r="G1" i="8" a="1"/>
  <c r="G1" i="8" s="1"/>
  <c r="G47" i="8" s="1"/>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4"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F314" i="8"/>
  <c r="F315" i="8"/>
  <c r="F316" i="8"/>
  <c r="F317" i="8"/>
  <c r="F318" i="8"/>
  <c r="F319" i="8"/>
  <c r="F320" i="8"/>
  <c r="F321" i="8"/>
  <c r="F322" i="8"/>
  <c r="F323" i="8"/>
  <c r="F324" i="8"/>
  <c r="F325" i="8"/>
  <c r="F326" i="8"/>
  <c r="F327" i="8"/>
  <c r="F328" i="8"/>
  <c r="F329" i="8"/>
  <c r="F330" i="8"/>
  <c r="F331" i="8"/>
  <c r="F332" i="8"/>
  <c r="F333" i="8"/>
  <c r="F334" i="8"/>
  <c r="F335" i="8"/>
  <c r="F336" i="8"/>
  <c r="F337" i="8"/>
  <c r="F338" i="8"/>
  <c r="F339" i="8"/>
  <c r="F340" i="8"/>
  <c r="F341" i="8"/>
  <c r="F342" i="8"/>
  <c r="F343" i="8"/>
  <c r="F344" i="8"/>
  <c r="F345" i="8"/>
  <c r="F346" i="8"/>
  <c r="F347" i="8"/>
  <c r="F348" i="8"/>
  <c r="F349" i="8"/>
  <c r="F350" i="8"/>
  <c r="F351" i="8"/>
  <c r="F352" i="8"/>
  <c r="F353" i="8"/>
  <c r="F354" i="8"/>
  <c r="F355" i="8"/>
  <c r="F356" i="8"/>
  <c r="F357" i="8"/>
  <c r="F358" i="8"/>
  <c r="F359" i="8"/>
  <c r="F360" i="8"/>
  <c r="F361" i="8"/>
  <c r="F362" i="8"/>
  <c r="F363" i="8"/>
  <c r="F364" i="8"/>
  <c r="F365" i="8"/>
  <c r="F366" i="8"/>
  <c r="F367" i="8"/>
  <c r="F368" i="8"/>
  <c r="F369" i="8"/>
  <c r="F370" i="8"/>
  <c r="F371" i="8"/>
  <c r="F372" i="8"/>
  <c r="F373" i="8"/>
  <c r="F374" i="8"/>
  <c r="F375" i="8"/>
  <c r="F376" i="8"/>
  <c r="F377" i="8"/>
  <c r="F378" i="8"/>
  <c r="F379" i="8"/>
  <c r="F380" i="8"/>
  <c r="F381" i="8"/>
  <c r="F382" i="8"/>
  <c r="F383" i="8"/>
  <c r="F384" i="8"/>
  <c r="F385" i="8"/>
  <c r="F386" i="8"/>
  <c r="F387" i="8"/>
  <c r="F388" i="8"/>
  <c r="F389" i="8"/>
  <c r="F390" i="8"/>
  <c r="F391" i="8"/>
  <c r="F392" i="8"/>
  <c r="F393" i="8"/>
  <c r="F394" i="8"/>
  <c r="F395" i="8"/>
  <c r="F396" i="8"/>
  <c r="F397" i="8"/>
  <c r="F398" i="8"/>
  <c r="F399" i="8"/>
  <c r="F400" i="8"/>
  <c r="F401" i="8"/>
  <c r="F402" i="8"/>
  <c r="F403" i="8"/>
  <c r="F404" i="8"/>
  <c r="F1" i="10" a="1"/>
  <c r="F1" i="10" s="1"/>
  <c r="K1" i="8" a="1"/>
  <c r="K1" i="8" s="1"/>
  <c r="F4" i="8"/>
  <c r="F1" i="6" a="1"/>
  <c r="F1" i="6" s="1"/>
  <c r="G1" i="6" a="1"/>
  <c r="G1" i="6" s="1"/>
  <c r="H1" i="6" a="1"/>
  <c r="H1" i="6" s="1"/>
  <c r="F8" i="8"/>
  <c r="F21" i="8"/>
  <c r="F23" i="8"/>
  <c r="J1" i="8" a="1"/>
  <c r="J1" i="8" s="1"/>
  <c r="I1" i="8" a="1"/>
  <c r="I1" i="8" s="1"/>
  <c r="F16" i="8"/>
  <c r="F6" i="8"/>
  <c r="F37" i="8"/>
  <c r="F13" i="8"/>
  <c r="F7" i="8"/>
  <c r="F17" i="8"/>
  <c r="F30" i="8"/>
  <c r="F22" i="8"/>
  <c r="F36" i="8"/>
  <c r="F9" i="8"/>
  <c r="F5" i="8"/>
  <c r="F29" i="8"/>
  <c r="F24" i="8"/>
  <c r="F26" i="8"/>
  <c r="F14" i="8"/>
  <c r="F20" i="8"/>
  <c r="F25" i="8"/>
  <c r="F10" i="8"/>
  <c r="F34" i="8"/>
  <c r="F31" i="8"/>
  <c r="F32" i="8"/>
  <c r="F15" i="8"/>
  <c r="F19" i="8"/>
  <c r="F11" i="8"/>
  <c r="F35" i="8"/>
  <c r="F28" i="8"/>
  <c r="F33" i="8"/>
  <c r="F27" i="8"/>
  <c r="F18" i="8"/>
  <c r="F12" i="8"/>
  <c r="G1" i="10" a="1"/>
  <c r="G1" i="10" s="1"/>
  <c r="H1" i="8" a="1"/>
  <c r="H1" i="8" s="1"/>
  <c r="N120" i="13" l="1"/>
  <c r="H120" i="13"/>
  <c r="N295" i="13"/>
  <c r="H295" i="13"/>
  <c r="N346" i="13"/>
  <c r="H346" i="13"/>
  <c r="N334" i="13"/>
  <c r="H334" i="13"/>
  <c r="N103" i="13"/>
  <c r="H103" i="13"/>
  <c r="N199" i="13"/>
  <c r="H199" i="13"/>
  <c r="N131" i="13"/>
  <c r="H131" i="13"/>
  <c r="N241" i="13"/>
  <c r="H241" i="13"/>
  <c r="N171" i="13"/>
  <c r="H171" i="13"/>
  <c r="N236" i="13"/>
  <c r="H236" i="13"/>
  <c r="N174" i="13"/>
  <c r="H174" i="13"/>
  <c r="N191" i="13"/>
  <c r="H191" i="13"/>
  <c r="N108" i="13"/>
  <c r="H108" i="13"/>
  <c r="N112" i="13"/>
  <c r="H112" i="13"/>
  <c r="N233" i="13"/>
  <c r="H233" i="13"/>
  <c r="N216" i="13"/>
  <c r="H216" i="13"/>
  <c r="N214" i="13"/>
  <c r="H214" i="13"/>
  <c r="N165" i="13"/>
  <c r="H165" i="13"/>
  <c r="N46" i="13"/>
  <c r="H46" i="13"/>
  <c r="N179" i="13"/>
  <c r="H179" i="13"/>
  <c r="N106" i="13"/>
  <c r="H106" i="13"/>
  <c r="N67" i="13"/>
  <c r="H67" i="13"/>
  <c r="N122" i="13"/>
  <c r="H122" i="13"/>
  <c r="N390" i="13"/>
  <c r="H390" i="13"/>
  <c r="N78" i="13"/>
  <c r="H78" i="13"/>
  <c r="I380" i="10"/>
  <c r="I236" i="10"/>
  <c r="I92" i="10"/>
  <c r="I127" i="10"/>
  <c r="I294" i="10"/>
  <c r="I150" i="10"/>
  <c r="I6" i="10"/>
  <c r="I269" i="10"/>
  <c r="I125" i="10"/>
  <c r="I352" i="10"/>
  <c r="I208" i="10"/>
  <c r="I64" i="10"/>
  <c r="I339" i="10"/>
  <c r="I195" i="10"/>
  <c r="I51" i="10"/>
  <c r="I326" i="10"/>
  <c r="I182" i="10"/>
  <c r="I38" i="10"/>
  <c r="I368" i="10"/>
  <c r="I224" i="10"/>
  <c r="I80" i="10"/>
  <c r="I67" i="10"/>
  <c r="I282" i="10"/>
  <c r="I138" i="10"/>
  <c r="I401" i="10"/>
  <c r="I257" i="10"/>
  <c r="I113" i="10"/>
  <c r="I340" i="10"/>
  <c r="I196" i="10"/>
  <c r="I52" i="10"/>
  <c r="I327" i="10"/>
  <c r="I183" i="10"/>
  <c r="I39" i="10"/>
  <c r="I314" i="10"/>
  <c r="I170" i="10"/>
  <c r="I356" i="10"/>
  <c r="I212" i="10"/>
  <c r="I68" i="10"/>
  <c r="I65" i="10"/>
  <c r="I270" i="10"/>
  <c r="I126" i="10"/>
  <c r="I389" i="10"/>
  <c r="I245" i="10"/>
  <c r="I101" i="10"/>
  <c r="I328" i="10"/>
  <c r="I184" i="10"/>
  <c r="I40" i="10"/>
  <c r="I315" i="10"/>
  <c r="I171" i="10"/>
  <c r="I27" i="10"/>
  <c r="I302" i="10"/>
  <c r="I158" i="10"/>
  <c r="I14" i="10"/>
  <c r="I344" i="10"/>
  <c r="I200" i="10"/>
  <c r="I56" i="10"/>
  <c r="I402" i="10"/>
  <c r="I258" i="10"/>
  <c r="I114" i="10"/>
  <c r="I377" i="10"/>
  <c r="I233" i="10"/>
  <c r="I89" i="10"/>
  <c r="I316" i="10"/>
  <c r="I172" i="10"/>
  <c r="I28" i="10"/>
  <c r="I303" i="10"/>
  <c r="I159" i="10"/>
  <c r="I332" i="10"/>
  <c r="I188" i="10"/>
  <c r="I44" i="10"/>
  <c r="I390" i="10"/>
  <c r="I246" i="10"/>
  <c r="I102" i="10"/>
  <c r="I365" i="10"/>
  <c r="I221" i="10"/>
  <c r="I53" i="10"/>
  <c r="I304" i="10"/>
  <c r="I160" i="10"/>
  <c r="I16" i="10"/>
  <c r="I291" i="10"/>
  <c r="I147" i="10"/>
  <c r="I331" i="10"/>
  <c r="I278" i="10"/>
  <c r="I320" i="10"/>
  <c r="I176" i="10"/>
  <c r="I32" i="10"/>
  <c r="I378" i="10"/>
  <c r="I234" i="10"/>
  <c r="I90" i="10"/>
  <c r="I353" i="10"/>
  <c r="I209" i="10"/>
  <c r="I41" i="10"/>
  <c r="I292" i="10"/>
  <c r="I296" i="10"/>
  <c r="I152" i="10"/>
  <c r="I8" i="10"/>
  <c r="I354" i="10"/>
  <c r="I210" i="10"/>
  <c r="I66" i="10"/>
  <c r="I329" i="10"/>
  <c r="I185" i="10"/>
  <c r="I17" i="10"/>
  <c r="I268" i="10"/>
  <c r="I124" i="10"/>
  <c r="I399" i="10"/>
  <c r="I284" i="10"/>
  <c r="I140" i="10"/>
  <c r="I403" i="10"/>
  <c r="I342" i="10"/>
  <c r="I198" i="10"/>
  <c r="I54" i="10"/>
  <c r="I317" i="10"/>
  <c r="I173" i="10"/>
  <c r="I400" i="10"/>
  <c r="I256" i="10"/>
  <c r="I112" i="10"/>
  <c r="I387" i="10"/>
  <c r="I272" i="10"/>
  <c r="I128" i="10"/>
  <c r="I283" i="10"/>
  <c r="I330" i="10"/>
  <c r="I186" i="10"/>
  <c r="I42" i="10"/>
  <c r="I305" i="10"/>
  <c r="I161" i="10"/>
  <c r="I388" i="10"/>
  <c r="I244" i="10"/>
  <c r="I100" i="10"/>
  <c r="I375" i="10"/>
  <c r="I231" i="10"/>
  <c r="I87" i="10"/>
  <c r="I362" i="10"/>
  <c r="I404" i="10"/>
  <c r="I260" i="10"/>
  <c r="I116" i="10"/>
  <c r="I235" i="10"/>
  <c r="I318" i="10"/>
  <c r="I174" i="10"/>
  <c r="I30" i="10"/>
  <c r="I293" i="10"/>
  <c r="I149" i="10"/>
  <c r="I376" i="10"/>
  <c r="I232" i="10"/>
  <c r="I88" i="10"/>
  <c r="I363" i="10"/>
  <c r="I219" i="10"/>
  <c r="I75" i="10"/>
  <c r="I392" i="10"/>
  <c r="I248" i="10"/>
  <c r="I104" i="10"/>
  <c r="I175" i="10"/>
  <c r="I306" i="10"/>
  <c r="I162" i="10"/>
  <c r="I18" i="10"/>
  <c r="I281" i="10"/>
  <c r="I137" i="10"/>
  <c r="I364" i="10"/>
  <c r="I220" i="10"/>
  <c r="I76" i="10"/>
  <c r="I351" i="10"/>
  <c r="I207" i="10"/>
  <c r="I63" i="10"/>
  <c r="I338" i="10"/>
  <c r="I341" i="10"/>
  <c r="I135" i="10"/>
  <c r="I254" i="10"/>
  <c r="I74" i="10"/>
  <c r="I313" i="10"/>
  <c r="I169" i="10"/>
  <c r="I25" i="10"/>
  <c r="I360" i="10"/>
  <c r="I216" i="10"/>
  <c r="I72" i="10"/>
  <c r="I383" i="10"/>
  <c r="I239" i="10"/>
  <c r="I95" i="10"/>
  <c r="I370" i="10"/>
  <c r="I226" i="10"/>
  <c r="I82" i="10"/>
  <c r="I19" i="10"/>
  <c r="I261" i="10"/>
  <c r="I117" i="10"/>
  <c r="I223" i="10"/>
  <c r="I91" i="10"/>
  <c r="I255" i="10"/>
  <c r="I163" i="10"/>
  <c r="I197" i="10"/>
  <c r="I123" i="10"/>
  <c r="I242" i="10"/>
  <c r="I62" i="10"/>
  <c r="I301" i="10"/>
  <c r="I157" i="10"/>
  <c r="I13" i="10"/>
  <c r="I348" i="10"/>
  <c r="I204" i="10"/>
  <c r="I60" i="10"/>
  <c r="I371" i="10"/>
  <c r="I227" i="10"/>
  <c r="I83" i="10"/>
  <c r="I358" i="10"/>
  <c r="I214" i="10"/>
  <c r="I70" i="10"/>
  <c r="I393" i="10"/>
  <c r="I249" i="10"/>
  <c r="I105" i="10"/>
  <c r="I151" i="10"/>
  <c r="I58" i="10"/>
  <c r="I237" i="10"/>
  <c r="I263" i="10"/>
  <c r="I29" i="10"/>
  <c r="I111" i="10"/>
  <c r="I230" i="10"/>
  <c r="I50" i="10"/>
  <c r="I289" i="10"/>
  <c r="I145" i="10"/>
  <c r="I343" i="10"/>
  <c r="I336" i="10"/>
  <c r="I192" i="10"/>
  <c r="I48" i="10"/>
  <c r="I359" i="10"/>
  <c r="I215" i="10"/>
  <c r="I71" i="10"/>
  <c r="I346" i="10"/>
  <c r="I202" i="10"/>
  <c r="I381" i="10"/>
  <c r="I193" i="10"/>
  <c r="I285" i="10"/>
  <c r="I280" i="10"/>
  <c r="I99" i="10"/>
  <c r="I218" i="10"/>
  <c r="I26" i="10"/>
  <c r="I277" i="10"/>
  <c r="I133" i="10"/>
  <c r="I295" i="10"/>
  <c r="I324" i="10"/>
  <c r="I180" i="10"/>
  <c r="I36" i="10"/>
  <c r="I347" i="10"/>
  <c r="I203" i="10"/>
  <c r="I59" i="10"/>
  <c r="I334" i="10"/>
  <c r="I190" i="10"/>
  <c r="I46" i="10"/>
  <c r="I369" i="10"/>
  <c r="I225" i="10"/>
  <c r="I81" i="10"/>
  <c r="I7" i="10"/>
  <c r="I290" i="10"/>
  <c r="I148" i="10"/>
  <c r="I15" i="10"/>
  <c r="I206" i="10"/>
  <c r="I307" i="10"/>
  <c r="I265" i="10"/>
  <c r="I121" i="10"/>
  <c r="I247" i="10"/>
  <c r="I312" i="10"/>
  <c r="I168" i="10"/>
  <c r="I24" i="10"/>
  <c r="I335" i="10"/>
  <c r="I191" i="10"/>
  <c r="I47" i="10"/>
  <c r="I322" i="10"/>
  <c r="I178" i="10"/>
  <c r="I34" i="10"/>
  <c r="I357" i="10"/>
  <c r="I213" i="10"/>
  <c r="I69" i="10"/>
  <c r="I310" i="10"/>
  <c r="I201" i="10"/>
  <c r="I21" i="10"/>
  <c r="I9" i="10"/>
  <c r="I384" i="10"/>
  <c r="I136" i="10"/>
  <c r="I31" i="10"/>
  <c r="I194" i="10"/>
  <c r="I397" i="10"/>
  <c r="I253" i="10"/>
  <c r="I109" i="10"/>
  <c r="I199" i="10"/>
  <c r="I300" i="10"/>
  <c r="I156" i="10"/>
  <c r="I12" i="10"/>
  <c r="I323" i="10"/>
  <c r="I179" i="10"/>
  <c r="I35" i="10"/>
  <c r="I166" i="10"/>
  <c r="I22" i="10"/>
  <c r="I345" i="10"/>
  <c r="I57" i="10"/>
  <c r="I240" i="10"/>
  <c r="I379" i="10"/>
  <c r="I308" i="10"/>
  <c r="I4" i="10"/>
  <c r="I398" i="10"/>
  <c r="I146" i="10"/>
  <c r="I385" i="10"/>
  <c r="I241" i="10"/>
  <c r="I97" i="10"/>
  <c r="I139" i="10"/>
  <c r="I288" i="10"/>
  <c r="I144" i="10"/>
  <c r="I355" i="10"/>
  <c r="I311" i="10"/>
  <c r="I167" i="10"/>
  <c r="I23" i="10"/>
  <c r="I298" i="10"/>
  <c r="I154" i="10"/>
  <c r="I10" i="10"/>
  <c r="I333" i="10"/>
  <c r="I189" i="10"/>
  <c r="I45" i="10"/>
  <c r="I153" i="10"/>
  <c r="I98" i="10"/>
  <c r="I5" i="10"/>
  <c r="I394" i="10"/>
  <c r="I164" i="10"/>
  <c r="I319" i="10"/>
  <c r="I386" i="10"/>
  <c r="I134" i="10"/>
  <c r="I373" i="10"/>
  <c r="I229" i="10"/>
  <c r="I85" i="10"/>
  <c r="I55" i="10"/>
  <c r="I276" i="10"/>
  <c r="I132" i="10"/>
  <c r="I187" i="10"/>
  <c r="I299" i="10"/>
  <c r="I155" i="10"/>
  <c r="I11" i="10"/>
  <c r="I286" i="10"/>
  <c r="I142" i="10"/>
  <c r="I391" i="10"/>
  <c r="I321" i="10"/>
  <c r="I177" i="10"/>
  <c r="I33" i="10"/>
  <c r="I165" i="10"/>
  <c r="I49" i="10"/>
  <c r="I96" i="10"/>
  <c r="I250" i="10"/>
  <c r="I20" i="10"/>
  <c r="I279" i="10"/>
  <c r="I374" i="10"/>
  <c r="I122" i="10"/>
  <c r="I361" i="10"/>
  <c r="I217" i="10"/>
  <c r="I73" i="10"/>
  <c r="I77" i="10"/>
  <c r="I264" i="10"/>
  <c r="I120" i="10"/>
  <c r="I115" i="10"/>
  <c r="I287" i="10"/>
  <c r="I143" i="10"/>
  <c r="I367" i="10"/>
  <c r="I274" i="10"/>
  <c r="I130" i="10"/>
  <c r="I271" i="10"/>
  <c r="I309" i="10"/>
  <c r="I119" i="10"/>
  <c r="I141" i="10"/>
  <c r="I366" i="10"/>
  <c r="I267" i="10"/>
  <c r="I350" i="10"/>
  <c r="I110" i="10"/>
  <c r="I349" i="10"/>
  <c r="I205" i="10"/>
  <c r="I61" i="10"/>
  <c r="I396" i="10"/>
  <c r="I252" i="10"/>
  <c r="I108" i="10"/>
  <c r="I43" i="10"/>
  <c r="I275" i="10"/>
  <c r="I131" i="10"/>
  <c r="I103" i="10"/>
  <c r="I262" i="10"/>
  <c r="I118" i="10"/>
  <c r="I211" i="10"/>
  <c r="I297" i="10"/>
  <c r="I337" i="10"/>
  <c r="I78" i="10"/>
  <c r="I243" i="10"/>
  <c r="I266" i="10"/>
  <c r="I86" i="10"/>
  <c r="I325" i="10"/>
  <c r="I181" i="10"/>
  <c r="I37" i="10"/>
  <c r="I372" i="10"/>
  <c r="I228" i="10"/>
  <c r="I84" i="10"/>
  <c r="I395" i="10"/>
  <c r="I251" i="10"/>
  <c r="I107" i="10"/>
  <c r="I382" i="10"/>
  <c r="I238" i="10"/>
  <c r="I94" i="10"/>
  <c r="I79" i="10"/>
  <c r="I273" i="10"/>
  <c r="I129" i="10"/>
  <c r="I259" i="10"/>
  <c r="I93" i="10"/>
  <c r="I222" i="10"/>
  <c r="I106" i="10"/>
  <c r="G24" i="8"/>
  <c r="G10" i="8"/>
  <c r="G400" i="8"/>
  <c r="G384" i="8"/>
  <c r="G368" i="8"/>
  <c r="G352" i="8"/>
  <c r="G336" i="8"/>
  <c r="G320" i="8"/>
  <c r="G304" i="8"/>
  <c r="G288" i="8"/>
  <c r="G272" i="8"/>
  <c r="G256" i="8"/>
  <c r="G240" i="8"/>
  <c r="G224" i="8"/>
  <c r="G208" i="8"/>
  <c r="G192" i="8"/>
  <c r="G174" i="8"/>
  <c r="G157" i="8"/>
  <c r="G140" i="8"/>
  <c r="G123" i="8"/>
  <c r="G106" i="8"/>
  <c r="G89" i="8"/>
  <c r="G72" i="8"/>
  <c r="G55" i="8"/>
  <c r="G38" i="8"/>
  <c r="G275" i="8"/>
  <c r="G17" i="8"/>
  <c r="G399" i="8"/>
  <c r="G383" i="8"/>
  <c r="G367" i="8"/>
  <c r="G351" i="8"/>
  <c r="G335" i="8"/>
  <c r="G319" i="8"/>
  <c r="G303" i="8"/>
  <c r="G287" i="8"/>
  <c r="G271" i="8"/>
  <c r="G255" i="8"/>
  <c r="G239" i="8"/>
  <c r="G223" i="8"/>
  <c r="G207" i="8"/>
  <c r="G190" i="8"/>
  <c r="G173" i="8"/>
  <c r="G156" i="8"/>
  <c r="G139" i="8"/>
  <c r="G122" i="8"/>
  <c r="G105" i="8"/>
  <c r="G88" i="8"/>
  <c r="G71" i="8"/>
  <c r="G54" i="8"/>
  <c r="G37" i="8"/>
  <c r="G398" i="8"/>
  <c r="G382" i="8"/>
  <c r="G366" i="8"/>
  <c r="G350" i="8"/>
  <c r="G334" i="8"/>
  <c r="G318" i="8"/>
  <c r="G302" i="8"/>
  <c r="G286" i="8"/>
  <c r="G270" i="8"/>
  <c r="G254" i="8"/>
  <c r="G238" i="8"/>
  <c r="G222" i="8"/>
  <c r="G206" i="8"/>
  <c r="G189" i="8"/>
  <c r="G172" i="8"/>
  <c r="G155" i="8"/>
  <c r="G138" i="8"/>
  <c r="G121" i="8"/>
  <c r="G104" i="8"/>
  <c r="G87" i="8"/>
  <c r="G70" i="8"/>
  <c r="G53" i="8"/>
  <c r="G403" i="8"/>
  <c r="G211" i="8"/>
  <c r="G109" i="8"/>
  <c r="G23" i="8"/>
  <c r="G8" i="8"/>
  <c r="G397" i="8"/>
  <c r="G381" i="8"/>
  <c r="G365" i="8"/>
  <c r="G349" i="8"/>
  <c r="G333" i="8"/>
  <c r="G317" i="8"/>
  <c r="G301" i="8"/>
  <c r="G285" i="8"/>
  <c r="G269" i="8"/>
  <c r="G253" i="8"/>
  <c r="G237" i="8"/>
  <c r="G221" i="8"/>
  <c r="G205" i="8"/>
  <c r="G188" i="8"/>
  <c r="G171" i="8"/>
  <c r="G154" i="8"/>
  <c r="G137" i="8"/>
  <c r="G120" i="8"/>
  <c r="G103" i="8"/>
  <c r="G86" i="8"/>
  <c r="G69" i="8"/>
  <c r="G52" i="8"/>
  <c r="G7" i="8"/>
  <c r="G32" i="8"/>
  <c r="G396" i="8"/>
  <c r="G380" i="8"/>
  <c r="G364" i="8"/>
  <c r="G348" i="8"/>
  <c r="G332" i="8"/>
  <c r="G316" i="8"/>
  <c r="G300" i="8"/>
  <c r="G284" i="8"/>
  <c r="G268" i="8"/>
  <c r="G252" i="8"/>
  <c r="G236" i="8"/>
  <c r="G220" i="8"/>
  <c r="G204" i="8"/>
  <c r="G187" i="8"/>
  <c r="G170" i="8"/>
  <c r="G153" i="8"/>
  <c r="G136" i="8"/>
  <c r="G119" i="8"/>
  <c r="G102" i="8"/>
  <c r="G85" i="8"/>
  <c r="G68" i="8"/>
  <c r="G51" i="8"/>
  <c r="G355" i="8"/>
  <c r="G22" i="8"/>
  <c r="G395" i="8"/>
  <c r="G379" i="8"/>
  <c r="G363" i="8"/>
  <c r="G347" i="8"/>
  <c r="G331" i="8"/>
  <c r="G315" i="8"/>
  <c r="G299" i="8"/>
  <c r="G283" i="8"/>
  <c r="G267" i="8"/>
  <c r="G251" i="8"/>
  <c r="G235" i="8"/>
  <c r="G219" i="8"/>
  <c r="G203" i="8"/>
  <c r="G186" i="8"/>
  <c r="G169" i="8"/>
  <c r="G152" i="8"/>
  <c r="G135" i="8"/>
  <c r="G118" i="8"/>
  <c r="G101" i="8"/>
  <c r="G84" i="8"/>
  <c r="G67" i="8"/>
  <c r="G50" i="8"/>
  <c r="G15" i="8"/>
  <c r="G11" i="8"/>
  <c r="G6" i="8"/>
  <c r="G36" i="8"/>
  <c r="G394" i="8"/>
  <c r="G378" i="8"/>
  <c r="G362" i="8"/>
  <c r="G346" i="8"/>
  <c r="G330" i="8"/>
  <c r="G314" i="8"/>
  <c r="G298" i="8"/>
  <c r="G282" i="8"/>
  <c r="G266" i="8"/>
  <c r="G250" i="8"/>
  <c r="G234" i="8"/>
  <c r="G218" i="8"/>
  <c r="G202" i="8"/>
  <c r="G185" i="8"/>
  <c r="G168" i="8"/>
  <c r="G151" i="8"/>
  <c r="G134" i="8"/>
  <c r="G117" i="8"/>
  <c r="G100" i="8"/>
  <c r="G83" i="8"/>
  <c r="G66" i="8"/>
  <c r="G49" i="8"/>
  <c r="G29" i="8"/>
  <c r="G371" i="8"/>
  <c r="G195" i="8"/>
  <c r="G92" i="8"/>
  <c r="G9" i="8"/>
  <c r="G18" i="8"/>
  <c r="G393" i="8"/>
  <c r="G377" i="8"/>
  <c r="G361" i="8"/>
  <c r="G345" i="8"/>
  <c r="G329" i="8"/>
  <c r="G313" i="8"/>
  <c r="G297" i="8"/>
  <c r="G281" i="8"/>
  <c r="G265" i="8"/>
  <c r="G249" i="8"/>
  <c r="G233" i="8"/>
  <c r="G217" i="8"/>
  <c r="G201" i="8"/>
  <c r="G184" i="8"/>
  <c r="G167" i="8"/>
  <c r="G150" i="8"/>
  <c r="G133" i="8"/>
  <c r="G116" i="8"/>
  <c r="G99" i="8"/>
  <c r="G82" i="8"/>
  <c r="G65" i="8"/>
  <c r="G48" i="8"/>
  <c r="G387" i="8"/>
  <c r="G227" i="8"/>
  <c r="G126" i="8"/>
  <c r="G41" i="8"/>
  <c r="G392" i="8"/>
  <c r="G376" i="8"/>
  <c r="G360" i="8"/>
  <c r="G344" i="8"/>
  <c r="G328" i="8"/>
  <c r="G312" i="8"/>
  <c r="G296" i="8"/>
  <c r="G280" i="8"/>
  <c r="G264" i="8"/>
  <c r="G248" i="8"/>
  <c r="G232" i="8"/>
  <c r="G216" i="8"/>
  <c r="G200" i="8"/>
  <c r="G183" i="8"/>
  <c r="G166" i="8"/>
  <c r="G149" i="8"/>
  <c r="G132" i="8"/>
  <c r="G115" i="8"/>
  <c r="G98" i="8"/>
  <c r="G81" i="8"/>
  <c r="G64" i="8"/>
  <c r="G46" i="8"/>
  <c r="G13" i="8"/>
  <c r="G291" i="8"/>
  <c r="G4" i="8"/>
  <c r="G31" i="8"/>
  <c r="G20" i="8"/>
  <c r="G19" i="8"/>
  <c r="G34" i="8"/>
  <c r="G391" i="8"/>
  <c r="G375" i="8"/>
  <c r="G359" i="8"/>
  <c r="G343" i="8"/>
  <c r="G327" i="8"/>
  <c r="G311" i="8"/>
  <c r="G295" i="8"/>
  <c r="G279" i="8"/>
  <c r="G263" i="8"/>
  <c r="G247" i="8"/>
  <c r="G231" i="8"/>
  <c r="G215" i="8"/>
  <c r="G199" i="8"/>
  <c r="G182" i="8"/>
  <c r="G165" i="8"/>
  <c r="G148" i="8"/>
  <c r="G131" i="8"/>
  <c r="G114" i="8"/>
  <c r="G97" i="8"/>
  <c r="G80" i="8"/>
  <c r="G62" i="8"/>
  <c r="G45" i="8"/>
  <c r="G323" i="8"/>
  <c r="G161" i="8"/>
  <c r="G75" i="8"/>
  <c r="G27" i="8"/>
  <c r="G25" i="8"/>
  <c r="G26" i="8"/>
  <c r="G35" i="8"/>
  <c r="G390" i="8"/>
  <c r="G374" i="8"/>
  <c r="G358" i="8"/>
  <c r="G342" i="8"/>
  <c r="G326" i="8"/>
  <c r="G310" i="8"/>
  <c r="G294" i="8"/>
  <c r="G278" i="8"/>
  <c r="G262" i="8"/>
  <c r="G246" i="8"/>
  <c r="G230" i="8"/>
  <c r="G214" i="8"/>
  <c r="G198" i="8"/>
  <c r="G181" i="8"/>
  <c r="G164" i="8"/>
  <c r="G147" i="8"/>
  <c r="G130" i="8"/>
  <c r="G113" i="8"/>
  <c r="G96" i="8"/>
  <c r="G78" i="8"/>
  <c r="G61" i="8"/>
  <c r="G44" i="8"/>
  <c r="G243" i="8"/>
  <c r="G401" i="8"/>
  <c r="G369" i="8"/>
  <c r="G14" i="8"/>
  <c r="G30" i="8"/>
  <c r="G28" i="8"/>
  <c r="G21" i="8"/>
  <c r="G389" i="8"/>
  <c r="G373" i="8"/>
  <c r="G357" i="8"/>
  <c r="G341" i="8"/>
  <c r="G325" i="8"/>
  <c r="G309" i="8"/>
  <c r="G293" i="8"/>
  <c r="G277" i="8"/>
  <c r="G261" i="8"/>
  <c r="G245" i="8"/>
  <c r="G229" i="8"/>
  <c r="G213" i="8"/>
  <c r="G197" i="8"/>
  <c r="G180" i="8"/>
  <c r="G163" i="8"/>
  <c r="G146" i="8"/>
  <c r="G129" i="8"/>
  <c r="G112" i="8"/>
  <c r="G94" i="8"/>
  <c r="G77" i="8"/>
  <c r="G60" i="8"/>
  <c r="G43" i="8"/>
  <c r="G259" i="8"/>
  <c r="G144" i="8"/>
  <c r="G58" i="8"/>
  <c r="G12" i="8"/>
  <c r="G16" i="8"/>
  <c r="G5" i="8"/>
  <c r="G33" i="8"/>
  <c r="G404" i="8"/>
  <c r="G388" i="8"/>
  <c r="G372" i="8"/>
  <c r="G356" i="8"/>
  <c r="G340" i="8"/>
  <c r="G324" i="8"/>
  <c r="G308" i="8"/>
  <c r="G292" i="8"/>
  <c r="G276" i="8"/>
  <c r="G260" i="8"/>
  <c r="G244" i="8"/>
  <c r="G228" i="8"/>
  <c r="G212" i="8"/>
  <c r="G196" i="8"/>
  <c r="G179" i="8"/>
  <c r="G162" i="8"/>
  <c r="G145" i="8"/>
  <c r="G128" i="8"/>
  <c r="G110" i="8"/>
  <c r="G93" i="8"/>
  <c r="G76" i="8"/>
  <c r="G59" i="8"/>
  <c r="G42" i="8"/>
  <c r="G339" i="8"/>
  <c r="G178" i="8"/>
  <c r="G402" i="8"/>
  <c r="G386" i="8"/>
  <c r="G370" i="8"/>
  <c r="G354" i="8"/>
  <c r="G338" i="8"/>
  <c r="G322" i="8"/>
  <c r="G306" i="8"/>
  <c r="G290" i="8"/>
  <c r="G274" i="8"/>
  <c r="G258" i="8"/>
  <c r="G242" i="8"/>
  <c r="G226" i="8"/>
  <c r="G210" i="8"/>
  <c r="G194" i="8"/>
  <c r="G177" i="8"/>
  <c r="G160" i="8"/>
  <c r="G142" i="8"/>
  <c r="G125" i="8"/>
  <c r="G108" i="8"/>
  <c r="G91" i="8"/>
  <c r="G74" i="8"/>
  <c r="G57" i="8"/>
  <c r="G40" i="8"/>
  <c r="G307" i="8"/>
  <c r="G385" i="8"/>
  <c r="G353" i="8"/>
  <c r="G337" i="8"/>
  <c r="G321" i="8"/>
  <c r="G305" i="8"/>
  <c r="G289" i="8"/>
  <c r="G273" i="8"/>
  <c r="G257" i="8"/>
  <c r="G241" i="8"/>
  <c r="G225" i="8"/>
  <c r="G209" i="8"/>
  <c r="G193" i="8"/>
  <c r="G176" i="8"/>
  <c r="G158" i="8"/>
  <c r="G141" i="8"/>
  <c r="G124" i="8"/>
  <c r="G107" i="8"/>
  <c r="G90" i="8"/>
  <c r="G73" i="8"/>
  <c r="G56" i="8"/>
  <c r="G39" i="8"/>
  <c r="T155" i="13"/>
  <c r="T145" i="13"/>
  <c r="H145" i="13" s="1"/>
  <c r="G191" i="8"/>
  <c r="G175" i="8"/>
  <c r="G159" i="8"/>
  <c r="G143" i="8"/>
  <c r="G127" i="8"/>
  <c r="G111" i="8"/>
  <c r="G95" i="8"/>
  <c r="G79" i="8"/>
  <c r="G63" i="8"/>
  <c r="T245" i="13"/>
  <c r="T341" i="13"/>
  <c r="K324" i="8"/>
  <c r="K316" i="8"/>
  <c r="T146" i="13"/>
  <c r="H146" i="13" s="1"/>
  <c r="T298" i="13"/>
  <c r="T152" i="13"/>
  <c r="T317" i="13"/>
  <c r="T209" i="13"/>
  <c r="H209" i="13" s="1"/>
  <c r="T153" i="13"/>
  <c r="H153" i="13" s="1"/>
  <c r="T184" i="13"/>
  <c r="H184" i="13" s="1"/>
  <c r="T149" i="13"/>
  <c r="H149" i="13" s="1"/>
  <c r="T85" i="13"/>
  <c r="H85" i="13" s="1"/>
  <c r="T307" i="13"/>
  <c r="T277" i="13"/>
  <c r="T288" i="13"/>
  <c r="T328" i="13"/>
  <c r="H328" i="13" s="1"/>
  <c r="T127" i="13"/>
  <c r="T44" i="13"/>
  <c r="T201" i="13"/>
  <c r="H201" i="13" s="1"/>
  <c r="T268" i="13"/>
  <c r="T111" i="13"/>
  <c r="T273" i="13"/>
  <c r="T266" i="13"/>
  <c r="T260" i="13"/>
  <c r="H260" i="13" s="1"/>
  <c r="T61" i="13"/>
  <c r="T227" i="13"/>
  <c r="T286" i="13"/>
  <c r="H286" i="13" s="1"/>
  <c r="T140" i="13"/>
  <c r="H140" i="13" s="1"/>
  <c r="T49" i="13"/>
  <c r="H49" i="13" s="1"/>
  <c r="T158" i="13"/>
  <c r="T147" i="13"/>
  <c r="T148" i="13"/>
  <c r="T154" i="13"/>
  <c r="H154" i="13" s="1"/>
  <c r="T150" i="13"/>
  <c r="H150" i="13" s="1"/>
  <c r="T151" i="13"/>
  <c r="T109" i="13"/>
  <c r="H109" i="13" s="1"/>
  <c r="T284" i="13"/>
  <c r="H284" i="13" s="1"/>
  <c r="T194" i="13"/>
  <c r="T80" i="13"/>
  <c r="H80" i="13" s="1"/>
  <c r="T393" i="13"/>
  <c r="T143" i="13"/>
  <c r="T137" i="13"/>
  <c r="H137" i="13" s="1"/>
  <c r="T371" i="13"/>
  <c r="T299" i="13"/>
  <c r="T86" i="13"/>
  <c r="T176" i="13"/>
  <c r="H176" i="13" s="1"/>
  <c r="T169" i="13"/>
  <c r="T372" i="13"/>
  <c r="H372" i="13" s="1"/>
  <c r="T379" i="13"/>
  <c r="T116" i="13"/>
  <c r="T380" i="13"/>
  <c r="T170" i="13"/>
  <c r="H170" i="13" s="1"/>
  <c r="T118" i="13"/>
  <c r="T77" i="13"/>
  <c r="H77" i="13" s="1"/>
  <c r="T400" i="13"/>
  <c r="H400" i="13" s="1"/>
  <c r="T296" i="13"/>
  <c r="H296" i="13" s="1"/>
  <c r="T338" i="13"/>
  <c r="T311" i="13"/>
  <c r="T89" i="13"/>
  <c r="H89" i="13" s="1"/>
  <c r="T141" i="13"/>
  <c r="H141" i="13" s="1"/>
  <c r="T125" i="13"/>
  <c r="H125" i="13" s="1"/>
  <c r="T361" i="13"/>
  <c r="T394" i="13"/>
  <c r="T329" i="13"/>
  <c r="T287" i="13"/>
  <c r="T364" i="13"/>
  <c r="H364" i="13" s="1"/>
  <c r="T293" i="13"/>
  <c r="T50" i="13"/>
  <c r="T215" i="13"/>
  <c r="T270" i="13"/>
  <c r="H270" i="13" s="1"/>
  <c r="T249" i="13"/>
  <c r="T93" i="13"/>
  <c r="H93" i="13" s="1"/>
  <c r="T74" i="13"/>
  <c r="H74" i="13" s="1"/>
  <c r="T101" i="13"/>
  <c r="H101" i="13" s="1"/>
  <c r="T401" i="13"/>
  <c r="T319" i="13"/>
  <c r="H319" i="13" s="1"/>
  <c r="T167" i="13"/>
  <c r="H167" i="13" s="1"/>
  <c r="T258" i="13"/>
  <c r="H258" i="13" s="1"/>
  <c r="T309" i="13"/>
  <c r="T55" i="13"/>
  <c r="T133" i="13"/>
  <c r="H133" i="13" s="1"/>
  <c r="T257" i="13"/>
  <c r="T172" i="13"/>
  <c r="H172" i="13" s="1"/>
  <c r="T272" i="13"/>
  <c r="T168" i="13"/>
  <c r="H168" i="13" s="1"/>
  <c r="T132" i="13"/>
  <c r="T368" i="13"/>
  <c r="T175" i="13"/>
  <c r="T161" i="13"/>
  <c r="T163" i="13"/>
  <c r="T183" i="13"/>
  <c r="T263" i="13"/>
  <c r="T365" i="13"/>
  <c r="T244" i="13"/>
  <c r="T104" i="13"/>
  <c r="T356" i="13"/>
  <c r="T178" i="13"/>
  <c r="T37" i="13"/>
  <c r="H37" i="13" s="1"/>
  <c r="T306" i="13"/>
  <c r="T75" i="13"/>
  <c r="T353" i="13"/>
  <c r="T291" i="13"/>
  <c r="T362" i="13"/>
  <c r="T383" i="13"/>
  <c r="T136" i="13"/>
  <c r="H136" i="13" s="1"/>
  <c r="T308" i="13"/>
  <c r="T366" i="13"/>
  <c r="T41" i="13"/>
  <c r="H41" i="13" s="1"/>
  <c r="T139" i="13"/>
  <c r="T239" i="13"/>
  <c r="T81" i="13"/>
  <c r="H81" i="13" s="1"/>
  <c r="T59" i="13"/>
  <c r="T228" i="13"/>
  <c r="T79" i="13"/>
  <c r="T290" i="13"/>
  <c r="T47" i="13"/>
  <c r="T351" i="13"/>
  <c r="H351" i="13" s="1"/>
  <c r="T219" i="13"/>
  <c r="T91" i="13"/>
  <c r="T403" i="13"/>
  <c r="H403" i="13" s="1"/>
  <c r="T259" i="13"/>
  <c r="H259" i="13" s="1"/>
  <c r="T54" i="13"/>
  <c r="T212" i="13"/>
  <c r="H212" i="13" s="1"/>
  <c r="T358" i="13"/>
  <c r="T72" i="13"/>
  <c r="H72" i="13" s="1"/>
  <c r="T121" i="13"/>
  <c r="H121" i="13" s="1"/>
  <c r="T206" i="13"/>
  <c r="T240" i="13"/>
  <c r="T378" i="13"/>
  <c r="T352" i="13"/>
  <c r="H352" i="13" s="1"/>
  <c r="T363" i="13"/>
  <c r="H363" i="13" s="1"/>
  <c r="T242" i="13"/>
  <c r="T162" i="13"/>
  <c r="H162" i="13" s="1"/>
  <c r="T332" i="13"/>
  <c r="H332" i="13" s="1"/>
  <c r="T226" i="13"/>
  <c r="T200" i="13"/>
  <c r="H200" i="13" s="1"/>
  <c r="T302" i="13"/>
  <c r="T58" i="13"/>
  <c r="T105" i="13"/>
  <c r="T96" i="13"/>
  <c r="T398" i="13"/>
  <c r="T221" i="13"/>
  <c r="T324" i="13"/>
  <c r="H324" i="13" s="1"/>
  <c r="T115" i="13"/>
  <c r="T255" i="13"/>
  <c r="H255" i="13" s="1"/>
  <c r="T340" i="13"/>
  <c r="T223" i="13"/>
  <c r="T84" i="13"/>
  <c r="H84" i="13" s="1"/>
  <c r="T339" i="13"/>
  <c r="H339" i="13" s="1"/>
  <c r="T326" i="13"/>
  <c r="T56" i="13"/>
  <c r="H56" i="13" s="1"/>
  <c r="T343" i="13"/>
  <c r="H343" i="13" s="1"/>
  <c r="T51" i="13"/>
  <c r="T42" i="13"/>
  <c r="T367" i="13"/>
  <c r="T135" i="13"/>
  <c r="T213" i="13"/>
  <c r="H213" i="13" s="1"/>
  <c r="T102" i="13"/>
  <c r="T281" i="13"/>
  <c r="T235" i="13"/>
  <c r="T123" i="13"/>
  <c r="T402" i="13"/>
  <c r="T190" i="13"/>
  <c r="T387" i="13"/>
  <c r="T248" i="13"/>
  <c r="T110" i="13"/>
  <c r="T64" i="13"/>
  <c r="H64" i="13" s="1"/>
  <c r="T382" i="13"/>
  <c r="T100" i="13"/>
  <c r="T336" i="13"/>
  <c r="H336" i="13" s="1"/>
  <c r="T186" i="13"/>
  <c r="T195" i="13"/>
  <c r="T126" i="13"/>
  <c r="H126" i="13" s="1"/>
  <c r="T384" i="13"/>
  <c r="H384" i="13" s="1"/>
  <c r="T99" i="13"/>
  <c r="T279" i="13"/>
  <c r="H279" i="13" s="1"/>
  <c r="T45" i="13"/>
  <c r="H45" i="13" s="1"/>
  <c r="T305" i="13"/>
  <c r="T134" i="13"/>
  <c r="T314" i="13"/>
  <c r="T385" i="13"/>
  <c r="T38" i="13"/>
  <c r="T65" i="13"/>
  <c r="H65" i="13" s="1"/>
  <c r="T274" i="13"/>
  <c r="H274" i="13" s="1"/>
  <c r="T251" i="13"/>
  <c r="H251" i="13" s="1"/>
  <c r="T95" i="13"/>
  <c r="T262" i="13"/>
  <c r="T87" i="13"/>
  <c r="T70" i="13"/>
  <c r="T164" i="13"/>
  <c r="T254" i="13"/>
  <c r="H254" i="13" s="1"/>
  <c r="T48" i="13"/>
  <c r="H48" i="13" s="1"/>
  <c r="T189" i="13"/>
  <c r="H189" i="13" s="1"/>
  <c r="T337" i="13"/>
  <c r="T90" i="13"/>
  <c r="T318" i="13"/>
  <c r="T320" i="13"/>
  <c r="H320" i="13" s="1"/>
  <c r="T310" i="13"/>
  <c r="T220" i="13"/>
  <c r="H220" i="13" s="1"/>
  <c r="T313" i="13"/>
  <c r="T173" i="13"/>
  <c r="H173" i="13" s="1"/>
  <c r="T304" i="13"/>
  <c r="T88" i="13"/>
  <c r="T142" i="13"/>
  <c r="T261" i="13"/>
  <c r="T392" i="13"/>
  <c r="T144" i="13"/>
  <c r="T43" i="13"/>
  <c r="T354" i="13"/>
  <c r="T60" i="13"/>
  <c r="H60" i="13" s="1"/>
  <c r="T188" i="13"/>
  <c r="H188" i="13" s="1"/>
  <c r="T316" i="13"/>
  <c r="H316" i="13" s="1"/>
  <c r="T282" i="13"/>
  <c r="H282" i="13" s="1"/>
  <c r="T386" i="13"/>
  <c r="T271" i="13"/>
  <c r="H271" i="13" s="1"/>
  <c r="T370" i="13"/>
  <c r="T360" i="13"/>
  <c r="H360" i="13" s="1"/>
  <c r="T388" i="13"/>
  <c r="H388" i="13" s="1"/>
  <c r="T333" i="13"/>
  <c r="T389" i="13"/>
  <c r="T373" i="13"/>
  <c r="H373" i="13" s="1"/>
  <c r="T83" i="13"/>
  <c r="T98" i="13"/>
  <c r="T92" i="13"/>
  <c r="T256" i="13"/>
  <c r="H256" i="13" s="1"/>
  <c r="T397" i="13"/>
  <c r="T355" i="13"/>
  <c r="H355" i="13" s="1"/>
  <c r="T113" i="13"/>
  <c r="T71" i="13"/>
  <c r="T275" i="13"/>
  <c r="H275" i="13" s="1"/>
  <c r="T278" i="13"/>
  <c r="H278" i="13" s="1"/>
  <c r="T349" i="13"/>
  <c r="T225" i="13"/>
  <c r="T347" i="13"/>
  <c r="H347" i="13" s="1"/>
  <c r="T138" i="13"/>
  <c r="T180" i="13"/>
  <c r="H180" i="13" s="1"/>
  <c r="T217" i="13"/>
  <c r="H217" i="13" s="1"/>
  <c r="T208" i="13"/>
  <c r="H208" i="13" s="1"/>
  <c r="T157" i="13"/>
  <c r="H157" i="13" s="1"/>
  <c r="T234" i="13"/>
  <c r="T185" i="13"/>
  <c r="H185" i="13" s="1"/>
  <c r="T94" i="13"/>
  <c r="T218" i="13"/>
  <c r="T69" i="13"/>
  <c r="H69" i="13" s="1"/>
  <c r="T222" i="13"/>
  <c r="T202" i="13"/>
  <c r="T252" i="13"/>
  <c r="H252" i="13" s="1"/>
  <c r="T375" i="13"/>
  <c r="T182" i="13"/>
  <c r="T312" i="13"/>
  <c r="T359" i="13"/>
  <c r="H359" i="13" s="1"/>
  <c r="T321" i="13"/>
  <c r="T342" i="13"/>
  <c r="H342" i="13" s="1"/>
  <c r="T177" i="13"/>
  <c r="H177" i="13" s="1"/>
  <c r="T377" i="13"/>
  <c r="T357" i="13"/>
  <c r="T250" i="13"/>
  <c r="H250" i="13" s="1"/>
  <c r="T40" i="13"/>
  <c r="T243" i="13"/>
  <c r="T323" i="13"/>
  <c r="H323" i="13" s="1"/>
  <c r="T300" i="13"/>
  <c r="T285" i="13"/>
  <c r="T159" i="13"/>
  <c r="T238" i="13"/>
  <c r="T193" i="13"/>
  <c r="H193" i="13" s="1"/>
  <c r="T53" i="13"/>
  <c r="H53" i="13" s="1"/>
  <c r="T166" i="13"/>
  <c r="T187" i="13"/>
  <c r="T391" i="13"/>
  <c r="T232" i="13"/>
  <c r="T269" i="13"/>
  <c r="T350" i="13"/>
  <c r="T280" i="13"/>
  <c r="T196" i="13"/>
  <c r="H196" i="13" s="1"/>
  <c r="T327" i="13"/>
  <c r="T301" i="13"/>
  <c r="T181" i="13"/>
  <c r="H181" i="13" s="1"/>
  <c r="T52" i="13"/>
  <c r="H52" i="13" s="1"/>
  <c r="T381" i="13"/>
  <c r="T237" i="13"/>
  <c r="H237" i="13" s="1"/>
  <c r="T376" i="13"/>
  <c r="H376" i="13" s="1"/>
  <c r="T396" i="13"/>
  <c r="T160" i="13"/>
  <c r="T369" i="13"/>
  <c r="T76" i="13"/>
  <c r="H76" i="13" s="1"/>
  <c r="T345" i="13"/>
  <c r="T289" i="13"/>
  <c r="T230" i="13"/>
  <c r="T198" i="13"/>
  <c r="T124" i="13"/>
  <c r="H124" i="13" s="1"/>
  <c r="T246" i="13"/>
  <c r="T297" i="13"/>
  <c r="T330" i="13"/>
  <c r="T303" i="13"/>
  <c r="T276" i="13"/>
  <c r="T374" i="13"/>
  <c r="T229" i="13"/>
  <c r="T294" i="13"/>
  <c r="T203" i="13"/>
  <c r="T283" i="13"/>
  <c r="H283" i="13" s="1"/>
  <c r="T66" i="13"/>
  <c r="T62" i="13"/>
  <c r="T211" i="13"/>
  <c r="T292" i="13"/>
  <c r="T114" i="13"/>
  <c r="T210" i="13"/>
  <c r="T325" i="13"/>
  <c r="T267" i="13"/>
  <c r="H267" i="13" s="1"/>
  <c r="T63" i="13"/>
  <c r="T264" i="13"/>
  <c r="T399" i="13"/>
  <c r="H399" i="13" s="1"/>
  <c r="T231" i="13"/>
  <c r="T247" i="13"/>
  <c r="T192" i="13"/>
  <c r="H192" i="13" s="1"/>
  <c r="T224" i="13"/>
  <c r="T156" i="13"/>
  <c r="T73" i="13"/>
  <c r="H73" i="13" s="1"/>
  <c r="T97" i="13"/>
  <c r="H97" i="13" s="1"/>
  <c r="T265" i="13"/>
  <c r="T315" i="13"/>
  <c r="T322" i="13"/>
  <c r="T129" i="13"/>
  <c r="H129" i="13" s="1"/>
  <c r="T130" i="13"/>
  <c r="N128" i="13"/>
  <c r="N335" i="13"/>
  <c r="N205" i="13"/>
  <c r="N204" i="13"/>
  <c r="N119" i="13"/>
  <c r="N197" i="13"/>
  <c r="N39" i="13"/>
  <c r="N344" i="13"/>
  <c r="N395" i="13"/>
  <c r="N331" i="13"/>
  <c r="N117" i="13"/>
  <c r="N57" i="13"/>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306" i="8"/>
  <c r="K307" i="8"/>
  <c r="K308" i="8"/>
  <c r="K309" i="8"/>
  <c r="K310" i="8"/>
  <c r="K311" i="8"/>
  <c r="K312" i="8"/>
  <c r="K313" i="8"/>
  <c r="K314" i="8"/>
  <c r="K315" i="8"/>
  <c r="K317" i="8"/>
  <c r="K318" i="8"/>
  <c r="K319" i="8"/>
  <c r="K320" i="8"/>
  <c r="K321" i="8"/>
  <c r="K322" i="8"/>
  <c r="K323" i="8"/>
  <c r="K325" i="8"/>
  <c r="K326" i="8"/>
  <c r="K327" i="8"/>
  <c r="K328" i="8"/>
  <c r="K329" i="8"/>
  <c r="K330" i="8"/>
  <c r="K331" i="8"/>
  <c r="K332" i="8"/>
  <c r="K333" i="8"/>
  <c r="K334" i="8"/>
  <c r="K335" i="8"/>
  <c r="K336" i="8"/>
  <c r="K337" i="8"/>
  <c r="K338" i="8"/>
  <c r="K339" i="8"/>
  <c r="K340" i="8"/>
  <c r="K341" i="8"/>
  <c r="K342" i="8"/>
  <c r="K343" i="8"/>
  <c r="K344" i="8"/>
  <c r="K345" i="8"/>
  <c r="K346" i="8"/>
  <c r="K347" i="8"/>
  <c r="K348" i="8"/>
  <c r="K349" i="8"/>
  <c r="K350" i="8"/>
  <c r="K351" i="8"/>
  <c r="K352" i="8"/>
  <c r="K353" i="8"/>
  <c r="K354" i="8"/>
  <c r="K355" i="8"/>
  <c r="K356" i="8"/>
  <c r="K357" i="8"/>
  <c r="K358" i="8"/>
  <c r="K359" i="8"/>
  <c r="K360" i="8"/>
  <c r="K361" i="8"/>
  <c r="K362" i="8"/>
  <c r="K363" i="8"/>
  <c r="K364" i="8"/>
  <c r="K365" i="8"/>
  <c r="K366" i="8"/>
  <c r="K367" i="8"/>
  <c r="K368" i="8"/>
  <c r="K369" i="8"/>
  <c r="K370" i="8"/>
  <c r="K371" i="8"/>
  <c r="K372" i="8"/>
  <c r="K373" i="8"/>
  <c r="K374" i="8"/>
  <c r="K375" i="8"/>
  <c r="K376" i="8"/>
  <c r="K377" i="8"/>
  <c r="K378" i="8"/>
  <c r="K379" i="8"/>
  <c r="K380" i="8"/>
  <c r="K381" i="8"/>
  <c r="K382" i="8"/>
  <c r="K383" i="8"/>
  <c r="K384" i="8"/>
  <c r="K385" i="8"/>
  <c r="K386" i="8"/>
  <c r="K387" i="8"/>
  <c r="K388" i="8"/>
  <c r="K389" i="8"/>
  <c r="K390" i="8"/>
  <c r="K391" i="8"/>
  <c r="K392" i="8"/>
  <c r="K393" i="8"/>
  <c r="K394" i="8"/>
  <c r="K395" i="8"/>
  <c r="K396" i="8"/>
  <c r="K397" i="8"/>
  <c r="K398" i="8"/>
  <c r="K399" i="8"/>
  <c r="K400" i="8"/>
  <c r="K401" i="8"/>
  <c r="K402" i="8"/>
  <c r="K403" i="8"/>
  <c r="K404" i="8"/>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86" i="10"/>
  <c r="G87" i="10"/>
  <c r="G88" i="10"/>
  <c r="G89" i="10"/>
  <c r="G90" i="10"/>
  <c r="G91" i="10"/>
  <c r="G92" i="10"/>
  <c r="G93" i="10"/>
  <c r="G94" i="10"/>
  <c r="G9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21" i="10"/>
  <c r="G122" i="10"/>
  <c r="G123" i="10"/>
  <c r="G124" i="10"/>
  <c r="G125" i="10"/>
  <c r="G126" i="10"/>
  <c r="G127" i="10"/>
  <c r="G128" i="10"/>
  <c r="G129" i="10"/>
  <c r="G130" i="10"/>
  <c r="G131" i="10"/>
  <c r="G132" i="10"/>
  <c r="G133" i="10"/>
  <c r="G134" i="10"/>
  <c r="G135" i="10"/>
  <c r="G136" i="10"/>
  <c r="G137" i="10"/>
  <c r="G138" i="10"/>
  <c r="G139" i="10"/>
  <c r="G140" i="10"/>
  <c r="G141" i="10"/>
  <c r="G142" i="10"/>
  <c r="G143" i="10"/>
  <c r="G144" i="10"/>
  <c r="G145" i="10"/>
  <c r="G146" i="10"/>
  <c r="G147" i="10"/>
  <c r="G148" i="10"/>
  <c r="G149" i="10"/>
  <c r="G150" i="10"/>
  <c r="G151" i="10"/>
  <c r="G152" i="10"/>
  <c r="G153" i="10"/>
  <c r="G154" i="10"/>
  <c r="G155" i="10"/>
  <c r="G156" i="10"/>
  <c r="G157" i="10"/>
  <c r="G158" i="10"/>
  <c r="G159" i="10"/>
  <c r="G160" i="10"/>
  <c r="G161" i="10"/>
  <c r="G162" i="10"/>
  <c r="G163" i="10"/>
  <c r="G164" i="10"/>
  <c r="G165" i="10"/>
  <c r="G166" i="10"/>
  <c r="G167" i="10"/>
  <c r="G168" i="10"/>
  <c r="G169" i="10"/>
  <c r="G170" i="10"/>
  <c r="G171" i="10"/>
  <c r="G172" i="10"/>
  <c r="G173" i="10"/>
  <c r="G174" i="10"/>
  <c r="G175" i="10"/>
  <c r="G176" i="10"/>
  <c r="G177" i="10"/>
  <c r="G178" i="10"/>
  <c r="G179" i="10"/>
  <c r="G180" i="10"/>
  <c r="G181" i="10"/>
  <c r="G182" i="10"/>
  <c r="G183" i="10"/>
  <c r="G184" i="10"/>
  <c r="G185" i="10"/>
  <c r="G186" i="10"/>
  <c r="G187" i="10"/>
  <c r="G188" i="10"/>
  <c r="G189" i="10"/>
  <c r="G190" i="10"/>
  <c r="G191" i="10"/>
  <c r="G192" i="10"/>
  <c r="G193" i="10"/>
  <c r="G194" i="10"/>
  <c r="G195" i="10"/>
  <c r="G196" i="10"/>
  <c r="G197" i="10"/>
  <c r="G198" i="10"/>
  <c r="G199" i="10"/>
  <c r="G200" i="10"/>
  <c r="G201" i="10"/>
  <c r="G202" i="10"/>
  <c r="G203" i="10"/>
  <c r="G204" i="10"/>
  <c r="G205" i="10"/>
  <c r="G206" i="10"/>
  <c r="G207" i="10"/>
  <c r="G208" i="10"/>
  <c r="G209" i="10"/>
  <c r="G210" i="10"/>
  <c r="G211" i="10"/>
  <c r="G212" i="10"/>
  <c r="G213" i="10"/>
  <c r="G214" i="10"/>
  <c r="G215" i="10"/>
  <c r="G216" i="10"/>
  <c r="G217" i="10"/>
  <c r="G218" i="10"/>
  <c r="G219" i="10"/>
  <c r="G220" i="10"/>
  <c r="G221" i="10"/>
  <c r="G222" i="10"/>
  <c r="G223" i="10"/>
  <c r="G224" i="10"/>
  <c r="G225" i="10"/>
  <c r="G226" i="10"/>
  <c r="G227" i="10"/>
  <c r="G228" i="10"/>
  <c r="G229" i="10"/>
  <c r="G230" i="10"/>
  <c r="G231" i="10"/>
  <c r="G232" i="10"/>
  <c r="G233" i="10"/>
  <c r="G234" i="10"/>
  <c r="G235" i="10"/>
  <c r="G236" i="10"/>
  <c r="G237" i="10"/>
  <c r="G238" i="10"/>
  <c r="G239" i="10"/>
  <c r="G240" i="10"/>
  <c r="G241" i="10"/>
  <c r="G242" i="10"/>
  <c r="G243" i="10"/>
  <c r="G244" i="10"/>
  <c r="G245" i="10"/>
  <c r="G246" i="10"/>
  <c r="G247" i="10"/>
  <c r="G248" i="10"/>
  <c r="G249" i="10"/>
  <c r="G250" i="10"/>
  <c r="G251" i="10"/>
  <c r="G252" i="10"/>
  <c r="G253" i="10"/>
  <c r="G254" i="10"/>
  <c r="G255" i="10"/>
  <c r="G256" i="10"/>
  <c r="G257" i="10"/>
  <c r="G258" i="10"/>
  <c r="G259" i="10"/>
  <c r="G260" i="10"/>
  <c r="G261" i="10"/>
  <c r="G262" i="10"/>
  <c r="G263" i="10"/>
  <c r="G264" i="10"/>
  <c r="G265" i="10"/>
  <c r="G266" i="10"/>
  <c r="G267" i="10"/>
  <c r="G268" i="10"/>
  <c r="G269" i="10"/>
  <c r="G270" i="10"/>
  <c r="G271" i="10"/>
  <c r="G272" i="10"/>
  <c r="G273" i="10"/>
  <c r="G274" i="10"/>
  <c r="G275" i="10"/>
  <c r="G276" i="10"/>
  <c r="G277" i="10"/>
  <c r="G278" i="10"/>
  <c r="G279" i="10"/>
  <c r="G280" i="10"/>
  <c r="G281" i="10"/>
  <c r="G282" i="10"/>
  <c r="G283" i="10"/>
  <c r="G284" i="10"/>
  <c r="G285" i="10"/>
  <c r="G286" i="10"/>
  <c r="G287" i="10"/>
  <c r="G288" i="10"/>
  <c r="G289" i="10"/>
  <c r="G290" i="10"/>
  <c r="G291" i="10"/>
  <c r="G292" i="10"/>
  <c r="G293" i="10"/>
  <c r="G294" i="10"/>
  <c r="G295" i="10"/>
  <c r="G296" i="10"/>
  <c r="G297" i="10"/>
  <c r="G298" i="10"/>
  <c r="G299" i="10"/>
  <c r="G300" i="10"/>
  <c r="G301" i="10"/>
  <c r="G302" i="10"/>
  <c r="G303" i="10"/>
  <c r="G304" i="10"/>
  <c r="G305" i="10"/>
  <c r="G306" i="10"/>
  <c r="G307" i="10"/>
  <c r="G308" i="10"/>
  <c r="G309" i="10"/>
  <c r="G310" i="10"/>
  <c r="G311" i="10"/>
  <c r="G312" i="10"/>
  <c r="G313" i="10"/>
  <c r="G314" i="10"/>
  <c r="G315" i="10"/>
  <c r="G316" i="10"/>
  <c r="G317" i="10"/>
  <c r="G318" i="10"/>
  <c r="G319" i="10"/>
  <c r="G320" i="10"/>
  <c r="G321" i="10"/>
  <c r="G322" i="10"/>
  <c r="G323" i="10"/>
  <c r="G324" i="10"/>
  <c r="G325" i="10"/>
  <c r="G326" i="10"/>
  <c r="G327" i="10"/>
  <c r="G328" i="10"/>
  <c r="G329" i="10"/>
  <c r="G330" i="10"/>
  <c r="G331" i="10"/>
  <c r="G332" i="10"/>
  <c r="G333" i="10"/>
  <c r="G334" i="10"/>
  <c r="G335" i="10"/>
  <c r="G336" i="10"/>
  <c r="G337" i="10"/>
  <c r="G338" i="10"/>
  <c r="G339" i="10"/>
  <c r="G340" i="10"/>
  <c r="G341" i="10"/>
  <c r="G342" i="10"/>
  <c r="G343" i="10"/>
  <c r="G344" i="10"/>
  <c r="G345" i="10"/>
  <c r="G346" i="10"/>
  <c r="G347" i="10"/>
  <c r="G348" i="10"/>
  <c r="G349" i="10"/>
  <c r="G350" i="10"/>
  <c r="G351" i="10"/>
  <c r="G352" i="10"/>
  <c r="G353" i="10"/>
  <c r="G354" i="10"/>
  <c r="G355" i="10"/>
  <c r="G356" i="10"/>
  <c r="G357" i="10"/>
  <c r="G358" i="10"/>
  <c r="G359" i="10"/>
  <c r="G360" i="10"/>
  <c r="G361" i="10"/>
  <c r="G362" i="10"/>
  <c r="G363" i="10"/>
  <c r="G364" i="10"/>
  <c r="G365" i="10"/>
  <c r="G366" i="10"/>
  <c r="G367" i="10"/>
  <c r="G368" i="10"/>
  <c r="G369" i="10"/>
  <c r="G370" i="10"/>
  <c r="G371" i="10"/>
  <c r="G372" i="10"/>
  <c r="G373" i="10"/>
  <c r="G374" i="10"/>
  <c r="G375" i="10"/>
  <c r="G376" i="10"/>
  <c r="G377" i="10"/>
  <c r="G378" i="10"/>
  <c r="G379" i="10"/>
  <c r="G380" i="10"/>
  <c r="G381" i="10"/>
  <c r="G382" i="10"/>
  <c r="G383" i="10"/>
  <c r="G384" i="10"/>
  <c r="G385" i="10"/>
  <c r="G386" i="10"/>
  <c r="G387" i="10"/>
  <c r="G388" i="10"/>
  <c r="G389" i="10"/>
  <c r="G390" i="10"/>
  <c r="G391" i="10"/>
  <c r="G392" i="10"/>
  <c r="G393" i="10"/>
  <c r="G394" i="10"/>
  <c r="G395" i="10"/>
  <c r="G396" i="10"/>
  <c r="G397" i="10"/>
  <c r="G398" i="10"/>
  <c r="G399" i="10"/>
  <c r="G400" i="10"/>
  <c r="G401" i="10"/>
  <c r="G402" i="10"/>
  <c r="G403" i="10"/>
  <c r="G404" i="10"/>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172" i="8"/>
  <c r="I173" i="8"/>
  <c r="I174" i="8"/>
  <c r="I175" i="8"/>
  <c r="I176" i="8"/>
  <c r="I177" i="8"/>
  <c r="I178" i="8"/>
  <c r="I179" i="8"/>
  <c r="I180" i="8"/>
  <c r="I181" i="8"/>
  <c r="I182" i="8"/>
  <c r="I183" i="8"/>
  <c r="I184" i="8"/>
  <c r="I185" i="8"/>
  <c r="I186" i="8"/>
  <c r="I187" i="8"/>
  <c r="I188" i="8"/>
  <c r="I189" i="8"/>
  <c r="I190" i="8"/>
  <c r="I191" i="8"/>
  <c r="I192" i="8"/>
  <c r="I193" i="8"/>
  <c r="I194" i="8"/>
  <c r="I195" i="8"/>
  <c r="I196" i="8"/>
  <c r="I197" i="8"/>
  <c r="I198" i="8"/>
  <c r="I199" i="8"/>
  <c r="I200" i="8"/>
  <c r="I201" i="8"/>
  <c r="I202" i="8"/>
  <c r="I203" i="8"/>
  <c r="I204" i="8"/>
  <c r="I205" i="8"/>
  <c r="I206" i="8"/>
  <c r="I207" i="8"/>
  <c r="I208" i="8"/>
  <c r="I209" i="8"/>
  <c r="I210" i="8"/>
  <c r="I211" i="8"/>
  <c r="I212" i="8"/>
  <c r="I213" i="8"/>
  <c r="I214" i="8"/>
  <c r="I215" i="8"/>
  <c r="I216" i="8"/>
  <c r="I217" i="8"/>
  <c r="I218" i="8"/>
  <c r="I219" i="8"/>
  <c r="I220" i="8"/>
  <c r="I221" i="8"/>
  <c r="I222" i="8"/>
  <c r="I223" i="8"/>
  <c r="I224" i="8"/>
  <c r="I225" i="8"/>
  <c r="I226" i="8"/>
  <c r="I227" i="8"/>
  <c r="I228" i="8"/>
  <c r="I229" i="8"/>
  <c r="I230" i="8"/>
  <c r="I231" i="8"/>
  <c r="I232" i="8"/>
  <c r="I233" i="8"/>
  <c r="I234" i="8"/>
  <c r="I235" i="8"/>
  <c r="I236" i="8"/>
  <c r="I237" i="8"/>
  <c r="I238" i="8"/>
  <c r="I239" i="8"/>
  <c r="I240" i="8"/>
  <c r="I241" i="8"/>
  <c r="I242" i="8"/>
  <c r="I243" i="8"/>
  <c r="I244" i="8"/>
  <c r="I245" i="8"/>
  <c r="I246" i="8"/>
  <c r="I247" i="8"/>
  <c r="I248" i="8"/>
  <c r="I249" i="8"/>
  <c r="I250" i="8"/>
  <c r="I251" i="8"/>
  <c r="I252" i="8"/>
  <c r="I253" i="8"/>
  <c r="I254" i="8"/>
  <c r="I255" i="8"/>
  <c r="I256" i="8"/>
  <c r="I257" i="8"/>
  <c r="I258" i="8"/>
  <c r="I259" i="8"/>
  <c r="I260" i="8"/>
  <c r="I261" i="8"/>
  <c r="I262" i="8"/>
  <c r="I263" i="8"/>
  <c r="I264" i="8"/>
  <c r="I265" i="8"/>
  <c r="I266" i="8"/>
  <c r="I267" i="8"/>
  <c r="I268" i="8"/>
  <c r="I269" i="8"/>
  <c r="I270" i="8"/>
  <c r="I271" i="8"/>
  <c r="I272" i="8"/>
  <c r="I273" i="8"/>
  <c r="I274" i="8"/>
  <c r="I275" i="8"/>
  <c r="I276" i="8"/>
  <c r="I277" i="8"/>
  <c r="I278" i="8"/>
  <c r="I279" i="8"/>
  <c r="I280" i="8"/>
  <c r="I281" i="8"/>
  <c r="I282" i="8"/>
  <c r="I283" i="8"/>
  <c r="I284" i="8"/>
  <c r="I285" i="8"/>
  <c r="I286" i="8"/>
  <c r="I287" i="8"/>
  <c r="I288" i="8"/>
  <c r="I289" i="8"/>
  <c r="I290" i="8"/>
  <c r="I291" i="8"/>
  <c r="I292" i="8"/>
  <c r="I293" i="8"/>
  <c r="I294" i="8"/>
  <c r="I295" i="8"/>
  <c r="I296" i="8"/>
  <c r="I297" i="8"/>
  <c r="I298" i="8"/>
  <c r="I299" i="8"/>
  <c r="I300" i="8"/>
  <c r="I301" i="8"/>
  <c r="I302" i="8"/>
  <c r="I303" i="8"/>
  <c r="I304" i="8"/>
  <c r="I305" i="8"/>
  <c r="I306" i="8"/>
  <c r="I307" i="8"/>
  <c r="I308" i="8"/>
  <c r="I309" i="8"/>
  <c r="I310" i="8"/>
  <c r="I311" i="8"/>
  <c r="I312" i="8"/>
  <c r="I313" i="8"/>
  <c r="I314" i="8"/>
  <c r="I315" i="8"/>
  <c r="I316" i="8"/>
  <c r="I317" i="8"/>
  <c r="I318" i="8"/>
  <c r="I319" i="8"/>
  <c r="I320" i="8"/>
  <c r="I321" i="8"/>
  <c r="I322" i="8"/>
  <c r="I323" i="8"/>
  <c r="I324" i="8"/>
  <c r="I325" i="8"/>
  <c r="I326" i="8"/>
  <c r="I327" i="8"/>
  <c r="I328" i="8"/>
  <c r="I329" i="8"/>
  <c r="I330" i="8"/>
  <c r="I331" i="8"/>
  <c r="I332" i="8"/>
  <c r="I333" i="8"/>
  <c r="I334" i="8"/>
  <c r="I335" i="8"/>
  <c r="I336" i="8"/>
  <c r="I337" i="8"/>
  <c r="I338" i="8"/>
  <c r="I339" i="8"/>
  <c r="I340" i="8"/>
  <c r="I341" i="8"/>
  <c r="I342" i="8"/>
  <c r="I343" i="8"/>
  <c r="I344" i="8"/>
  <c r="I345" i="8"/>
  <c r="I346" i="8"/>
  <c r="I347" i="8"/>
  <c r="I348" i="8"/>
  <c r="I349" i="8"/>
  <c r="I350" i="8"/>
  <c r="I351" i="8"/>
  <c r="I352" i="8"/>
  <c r="I353" i="8"/>
  <c r="I354" i="8"/>
  <c r="I355" i="8"/>
  <c r="I356" i="8"/>
  <c r="I357" i="8"/>
  <c r="I358" i="8"/>
  <c r="I359" i="8"/>
  <c r="I360" i="8"/>
  <c r="I361" i="8"/>
  <c r="I362" i="8"/>
  <c r="I363" i="8"/>
  <c r="I364" i="8"/>
  <c r="I365" i="8"/>
  <c r="I366" i="8"/>
  <c r="I367" i="8"/>
  <c r="I368" i="8"/>
  <c r="I369" i="8"/>
  <c r="I370" i="8"/>
  <c r="I371" i="8"/>
  <c r="I372" i="8"/>
  <c r="I373" i="8"/>
  <c r="I374" i="8"/>
  <c r="I375" i="8"/>
  <c r="I376" i="8"/>
  <c r="I377" i="8"/>
  <c r="I378" i="8"/>
  <c r="I379" i="8"/>
  <c r="I380" i="8"/>
  <c r="I381" i="8"/>
  <c r="I382" i="8"/>
  <c r="I383" i="8"/>
  <c r="I384" i="8"/>
  <c r="I385" i="8"/>
  <c r="I386" i="8"/>
  <c r="I387" i="8"/>
  <c r="I388" i="8"/>
  <c r="I389" i="8"/>
  <c r="I390" i="8"/>
  <c r="I391" i="8"/>
  <c r="I392" i="8"/>
  <c r="I393" i="8"/>
  <c r="I394" i="8"/>
  <c r="I395" i="8"/>
  <c r="I396" i="8"/>
  <c r="I397" i="8"/>
  <c r="I398" i="8"/>
  <c r="I399" i="8"/>
  <c r="I400" i="8"/>
  <c r="I401" i="8"/>
  <c r="I402" i="8"/>
  <c r="I403" i="8"/>
  <c r="I404" i="8"/>
  <c r="F35"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279" i="10"/>
  <c r="F280" i="10"/>
  <c r="F281" i="10"/>
  <c r="F282" i="10"/>
  <c r="F283" i="10"/>
  <c r="F284" i="10"/>
  <c r="F285" i="10"/>
  <c r="F286" i="10"/>
  <c r="F287" i="10"/>
  <c r="F288" i="10"/>
  <c r="F289" i="10"/>
  <c r="F290" i="10"/>
  <c r="F291" i="10"/>
  <c r="F292" i="10"/>
  <c r="F293" i="10"/>
  <c r="F294" i="10"/>
  <c r="F295" i="10"/>
  <c r="F296" i="10"/>
  <c r="F297" i="10"/>
  <c r="F298" i="10"/>
  <c r="F299" i="10"/>
  <c r="F300" i="10"/>
  <c r="F301" i="10"/>
  <c r="F302" i="10"/>
  <c r="F303" i="10"/>
  <c r="F304" i="10"/>
  <c r="F305" i="10"/>
  <c r="F306" i="10"/>
  <c r="F307" i="10"/>
  <c r="F308" i="10"/>
  <c r="F309" i="10"/>
  <c r="F310" i="10"/>
  <c r="F311" i="10"/>
  <c r="F312" i="10"/>
  <c r="F313" i="10"/>
  <c r="F314" i="10"/>
  <c r="F315" i="10"/>
  <c r="F316" i="10"/>
  <c r="F317" i="10"/>
  <c r="F318" i="10"/>
  <c r="F319" i="10"/>
  <c r="F320" i="10"/>
  <c r="F321" i="10"/>
  <c r="F322" i="10"/>
  <c r="F323" i="10"/>
  <c r="F324" i="10"/>
  <c r="F325" i="10"/>
  <c r="F326" i="10"/>
  <c r="F327" i="10"/>
  <c r="F328" i="10"/>
  <c r="F329" i="10"/>
  <c r="F330" i="10"/>
  <c r="F331" i="10"/>
  <c r="F332" i="10"/>
  <c r="F333" i="10"/>
  <c r="F334" i="10"/>
  <c r="F335" i="10"/>
  <c r="F336" i="10"/>
  <c r="F337" i="10"/>
  <c r="F338" i="10"/>
  <c r="F339" i="10"/>
  <c r="F340" i="10"/>
  <c r="F341" i="10"/>
  <c r="F342" i="10"/>
  <c r="F343" i="10"/>
  <c r="F344" i="10"/>
  <c r="F345" i="10"/>
  <c r="F346" i="10"/>
  <c r="F347" i="10"/>
  <c r="F348" i="10"/>
  <c r="F349" i="10"/>
  <c r="F350" i="10"/>
  <c r="F351" i="10"/>
  <c r="F352" i="10"/>
  <c r="F353" i="10"/>
  <c r="F354" i="10"/>
  <c r="F355" i="10"/>
  <c r="F356" i="10"/>
  <c r="F357" i="10"/>
  <c r="F358" i="10"/>
  <c r="F359" i="10"/>
  <c r="F360" i="10"/>
  <c r="F361" i="10"/>
  <c r="F362" i="10"/>
  <c r="F363" i="10"/>
  <c r="F364" i="10"/>
  <c r="F365" i="10"/>
  <c r="F366" i="10"/>
  <c r="F367" i="10"/>
  <c r="F368" i="10"/>
  <c r="F369" i="10"/>
  <c r="F370" i="10"/>
  <c r="F371" i="10"/>
  <c r="F372" i="10"/>
  <c r="F373" i="10"/>
  <c r="F374" i="10"/>
  <c r="F375" i="10"/>
  <c r="F376" i="10"/>
  <c r="F377" i="10"/>
  <c r="F378" i="10"/>
  <c r="F379" i="10"/>
  <c r="F380" i="10"/>
  <c r="F381" i="10"/>
  <c r="F382" i="10"/>
  <c r="F383" i="10"/>
  <c r="F384" i="10"/>
  <c r="F385" i="10"/>
  <c r="F386" i="10"/>
  <c r="F387" i="10"/>
  <c r="F388" i="10"/>
  <c r="F389" i="10"/>
  <c r="F390" i="10"/>
  <c r="F391" i="10"/>
  <c r="F392" i="10"/>
  <c r="F393" i="10"/>
  <c r="F394" i="10"/>
  <c r="F395" i="10"/>
  <c r="F396" i="10"/>
  <c r="F397" i="10"/>
  <c r="F398" i="10"/>
  <c r="F399" i="10"/>
  <c r="F400" i="10"/>
  <c r="F401" i="10"/>
  <c r="F402" i="10"/>
  <c r="F403" i="10"/>
  <c r="F404" i="10"/>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8" i="8"/>
  <c r="H149" i="8"/>
  <c r="H150" i="8"/>
  <c r="H151" i="8"/>
  <c r="H152" i="8"/>
  <c r="H153" i="8"/>
  <c r="H154" i="8"/>
  <c r="H155" i="8"/>
  <c r="H156" i="8"/>
  <c r="H157" i="8"/>
  <c r="H158" i="8"/>
  <c r="H159" i="8"/>
  <c r="H160" i="8"/>
  <c r="H161" i="8"/>
  <c r="H162" i="8"/>
  <c r="H163" i="8"/>
  <c r="H164" i="8"/>
  <c r="H165" i="8"/>
  <c r="H166" i="8"/>
  <c r="H167" i="8"/>
  <c r="H168" i="8"/>
  <c r="H169" i="8"/>
  <c r="H170" i="8"/>
  <c r="H171" i="8"/>
  <c r="H172" i="8"/>
  <c r="H173" i="8"/>
  <c r="H174" i="8"/>
  <c r="H175" i="8"/>
  <c r="H176" i="8"/>
  <c r="H177" i="8"/>
  <c r="H178" i="8"/>
  <c r="H179" i="8"/>
  <c r="H180" i="8"/>
  <c r="H181" i="8"/>
  <c r="H182" i="8"/>
  <c r="H183" i="8"/>
  <c r="H184" i="8"/>
  <c r="H185" i="8"/>
  <c r="H186" i="8"/>
  <c r="H187" i="8"/>
  <c r="H188" i="8"/>
  <c r="H189" i="8"/>
  <c r="H190" i="8"/>
  <c r="H191" i="8"/>
  <c r="H192" i="8"/>
  <c r="H193" i="8"/>
  <c r="H194" i="8"/>
  <c r="H195" i="8"/>
  <c r="H196" i="8"/>
  <c r="H197" i="8"/>
  <c r="H198" i="8"/>
  <c r="H199" i="8"/>
  <c r="H200" i="8"/>
  <c r="H201" i="8"/>
  <c r="H202" i="8"/>
  <c r="H203" i="8"/>
  <c r="H204" i="8"/>
  <c r="H205" i="8"/>
  <c r="H206" i="8"/>
  <c r="H207" i="8"/>
  <c r="H208" i="8"/>
  <c r="H209" i="8"/>
  <c r="H210" i="8"/>
  <c r="H211" i="8"/>
  <c r="H212" i="8"/>
  <c r="H213" i="8"/>
  <c r="H214" i="8"/>
  <c r="H215" i="8"/>
  <c r="H216" i="8"/>
  <c r="H217" i="8"/>
  <c r="H218" i="8"/>
  <c r="H219" i="8"/>
  <c r="H220" i="8"/>
  <c r="H221" i="8"/>
  <c r="H222" i="8"/>
  <c r="H223" i="8"/>
  <c r="H224" i="8"/>
  <c r="H225" i="8"/>
  <c r="H226" i="8"/>
  <c r="H227" i="8"/>
  <c r="H228" i="8"/>
  <c r="H229" i="8"/>
  <c r="H230" i="8"/>
  <c r="H231" i="8"/>
  <c r="H232" i="8"/>
  <c r="H233" i="8"/>
  <c r="H234" i="8"/>
  <c r="H235" i="8"/>
  <c r="H236" i="8"/>
  <c r="H237" i="8"/>
  <c r="H238" i="8"/>
  <c r="H239" i="8"/>
  <c r="H240" i="8"/>
  <c r="H241" i="8"/>
  <c r="H242" i="8"/>
  <c r="H243" i="8"/>
  <c r="H244" i="8"/>
  <c r="H245" i="8"/>
  <c r="H246" i="8"/>
  <c r="H247" i="8"/>
  <c r="H248" i="8"/>
  <c r="H249" i="8"/>
  <c r="H250" i="8"/>
  <c r="H251" i="8"/>
  <c r="H252" i="8"/>
  <c r="H253" i="8"/>
  <c r="H254" i="8"/>
  <c r="H255" i="8"/>
  <c r="H256" i="8"/>
  <c r="H257" i="8"/>
  <c r="H258" i="8"/>
  <c r="H259" i="8"/>
  <c r="H260" i="8"/>
  <c r="H261" i="8"/>
  <c r="H262" i="8"/>
  <c r="H263" i="8"/>
  <c r="H264" i="8"/>
  <c r="H265" i="8"/>
  <c r="H266" i="8"/>
  <c r="H267" i="8"/>
  <c r="H268" i="8"/>
  <c r="H269" i="8"/>
  <c r="H270" i="8"/>
  <c r="H271" i="8"/>
  <c r="H272" i="8"/>
  <c r="H273" i="8"/>
  <c r="H274" i="8"/>
  <c r="H275" i="8"/>
  <c r="H276" i="8"/>
  <c r="H277" i="8"/>
  <c r="H278" i="8"/>
  <c r="H279" i="8"/>
  <c r="H280" i="8"/>
  <c r="H281" i="8"/>
  <c r="H282" i="8"/>
  <c r="H283" i="8"/>
  <c r="H284" i="8"/>
  <c r="H285" i="8"/>
  <c r="H286" i="8"/>
  <c r="H287" i="8"/>
  <c r="H288" i="8"/>
  <c r="H289" i="8"/>
  <c r="H290" i="8"/>
  <c r="H291" i="8"/>
  <c r="H292" i="8"/>
  <c r="H293" i="8"/>
  <c r="H294" i="8"/>
  <c r="H295" i="8"/>
  <c r="H296" i="8"/>
  <c r="H297" i="8"/>
  <c r="H298" i="8"/>
  <c r="H299" i="8"/>
  <c r="H300" i="8"/>
  <c r="H301" i="8"/>
  <c r="H302" i="8"/>
  <c r="H303" i="8"/>
  <c r="H304" i="8"/>
  <c r="H305" i="8"/>
  <c r="H306" i="8"/>
  <c r="H307" i="8"/>
  <c r="H308" i="8"/>
  <c r="H309" i="8"/>
  <c r="H310" i="8"/>
  <c r="H311" i="8"/>
  <c r="H312" i="8"/>
  <c r="H313" i="8"/>
  <c r="H314" i="8"/>
  <c r="H315" i="8"/>
  <c r="H316" i="8"/>
  <c r="H317" i="8"/>
  <c r="H318" i="8"/>
  <c r="H319" i="8"/>
  <c r="H320" i="8"/>
  <c r="H321" i="8"/>
  <c r="H322" i="8"/>
  <c r="H323" i="8"/>
  <c r="H324" i="8"/>
  <c r="H325" i="8"/>
  <c r="H326" i="8"/>
  <c r="H327" i="8"/>
  <c r="H328" i="8"/>
  <c r="H329" i="8"/>
  <c r="H330" i="8"/>
  <c r="H331" i="8"/>
  <c r="H332" i="8"/>
  <c r="H333" i="8"/>
  <c r="H334" i="8"/>
  <c r="H335" i="8"/>
  <c r="H336" i="8"/>
  <c r="H337" i="8"/>
  <c r="H338" i="8"/>
  <c r="H339" i="8"/>
  <c r="H340" i="8"/>
  <c r="H341" i="8"/>
  <c r="H342" i="8"/>
  <c r="H343" i="8"/>
  <c r="H344" i="8"/>
  <c r="H345" i="8"/>
  <c r="H346" i="8"/>
  <c r="H347" i="8"/>
  <c r="H348" i="8"/>
  <c r="H349" i="8"/>
  <c r="H350" i="8"/>
  <c r="H351" i="8"/>
  <c r="H352" i="8"/>
  <c r="H353" i="8"/>
  <c r="H354" i="8"/>
  <c r="H355" i="8"/>
  <c r="H356" i="8"/>
  <c r="H357" i="8"/>
  <c r="H358" i="8"/>
  <c r="H359" i="8"/>
  <c r="H360" i="8"/>
  <c r="H361" i="8"/>
  <c r="H362" i="8"/>
  <c r="H363" i="8"/>
  <c r="H364" i="8"/>
  <c r="H365" i="8"/>
  <c r="H366" i="8"/>
  <c r="H367" i="8"/>
  <c r="H368" i="8"/>
  <c r="H369" i="8"/>
  <c r="H370" i="8"/>
  <c r="H371" i="8"/>
  <c r="H372" i="8"/>
  <c r="H373" i="8"/>
  <c r="H374" i="8"/>
  <c r="H375" i="8"/>
  <c r="H376" i="8"/>
  <c r="H377" i="8"/>
  <c r="H378" i="8"/>
  <c r="H379" i="8"/>
  <c r="H380" i="8"/>
  <c r="H381" i="8"/>
  <c r="H382" i="8"/>
  <c r="H383" i="8"/>
  <c r="H384" i="8"/>
  <c r="H385" i="8"/>
  <c r="H386" i="8"/>
  <c r="H387" i="8"/>
  <c r="H388" i="8"/>
  <c r="H389" i="8"/>
  <c r="H390" i="8"/>
  <c r="H391" i="8"/>
  <c r="H392" i="8"/>
  <c r="H393" i="8"/>
  <c r="H394" i="8"/>
  <c r="H395" i="8"/>
  <c r="H396" i="8"/>
  <c r="H397" i="8"/>
  <c r="H398" i="8"/>
  <c r="H399" i="8"/>
  <c r="H400" i="8"/>
  <c r="H401" i="8"/>
  <c r="H402" i="8"/>
  <c r="H403" i="8"/>
  <c r="H404"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J184" i="8"/>
  <c r="J185" i="8"/>
  <c r="J186" i="8"/>
  <c r="J187" i="8"/>
  <c r="J188" i="8"/>
  <c r="J189" i="8"/>
  <c r="J190" i="8"/>
  <c r="J191" i="8"/>
  <c r="J192" i="8"/>
  <c r="J193" i="8"/>
  <c r="J194" i="8"/>
  <c r="J195" i="8"/>
  <c r="J196" i="8"/>
  <c r="J197" i="8"/>
  <c r="J198" i="8"/>
  <c r="J199" i="8"/>
  <c r="J200" i="8"/>
  <c r="J201" i="8"/>
  <c r="J202" i="8"/>
  <c r="J203" i="8"/>
  <c r="J204" i="8"/>
  <c r="J205" i="8"/>
  <c r="J206" i="8"/>
  <c r="J207" i="8"/>
  <c r="J208" i="8"/>
  <c r="J209" i="8"/>
  <c r="J210" i="8"/>
  <c r="J211" i="8"/>
  <c r="J212" i="8"/>
  <c r="J213" i="8"/>
  <c r="J214" i="8"/>
  <c r="J215" i="8"/>
  <c r="J216" i="8"/>
  <c r="J217" i="8"/>
  <c r="J218" i="8"/>
  <c r="J219" i="8"/>
  <c r="J220" i="8"/>
  <c r="J221" i="8"/>
  <c r="J222" i="8"/>
  <c r="J223" i="8"/>
  <c r="J224" i="8"/>
  <c r="J225" i="8"/>
  <c r="J226" i="8"/>
  <c r="J227" i="8"/>
  <c r="J228" i="8"/>
  <c r="J229" i="8"/>
  <c r="J230" i="8"/>
  <c r="J231" i="8"/>
  <c r="J232" i="8"/>
  <c r="J233" i="8"/>
  <c r="J234" i="8"/>
  <c r="J235" i="8"/>
  <c r="J236" i="8"/>
  <c r="J237" i="8"/>
  <c r="J238" i="8"/>
  <c r="J239" i="8"/>
  <c r="J240" i="8"/>
  <c r="J241" i="8"/>
  <c r="J242" i="8"/>
  <c r="J243" i="8"/>
  <c r="J244" i="8"/>
  <c r="J245" i="8"/>
  <c r="J246" i="8"/>
  <c r="J247" i="8"/>
  <c r="J248" i="8"/>
  <c r="J249" i="8"/>
  <c r="J250" i="8"/>
  <c r="J251" i="8"/>
  <c r="J252" i="8"/>
  <c r="J253" i="8"/>
  <c r="J254" i="8"/>
  <c r="J255" i="8"/>
  <c r="J256" i="8"/>
  <c r="J257" i="8"/>
  <c r="J258" i="8"/>
  <c r="J259" i="8"/>
  <c r="J260" i="8"/>
  <c r="J261" i="8"/>
  <c r="J262" i="8"/>
  <c r="J263" i="8"/>
  <c r="J264" i="8"/>
  <c r="J265" i="8"/>
  <c r="J266" i="8"/>
  <c r="J267" i="8"/>
  <c r="J268" i="8"/>
  <c r="J269" i="8"/>
  <c r="J270" i="8"/>
  <c r="J271" i="8"/>
  <c r="J272" i="8"/>
  <c r="J273" i="8"/>
  <c r="J274" i="8"/>
  <c r="J275" i="8"/>
  <c r="J276" i="8"/>
  <c r="J277" i="8"/>
  <c r="J278" i="8"/>
  <c r="J279" i="8"/>
  <c r="J280" i="8"/>
  <c r="J281" i="8"/>
  <c r="J282" i="8"/>
  <c r="J283" i="8"/>
  <c r="J284" i="8"/>
  <c r="J285" i="8"/>
  <c r="J286" i="8"/>
  <c r="J287" i="8"/>
  <c r="J288" i="8"/>
  <c r="J289" i="8"/>
  <c r="J290" i="8"/>
  <c r="J291" i="8"/>
  <c r="J292" i="8"/>
  <c r="J293" i="8"/>
  <c r="J294" i="8"/>
  <c r="J295" i="8"/>
  <c r="J296" i="8"/>
  <c r="J297" i="8"/>
  <c r="J298" i="8"/>
  <c r="J299" i="8"/>
  <c r="J300" i="8"/>
  <c r="J301" i="8"/>
  <c r="J302" i="8"/>
  <c r="J303" i="8"/>
  <c r="J304" i="8"/>
  <c r="J305" i="8"/>
  <c r="J306" i="8"/>
  <c r="J307" i="8"/>
  <c r="J308" i="8"/>
  <c r="J309" i="8"/>
  <c r="J310" i="8"/>
  <c r="J311" i="8"/>
  <c r="J312" i="8"/>
  <c r="J313" i="8"/>
  <c r="J314" i="8"/>
  <c r="J315" i="8"/>
  <c r="J316" i="8"/>
  <c r="J317" i="8"/>
  <c r="J318" i="8"/>
  <c r="J319" i="8"/>
  <c r="J320" i="8"/>
  <c r="J321" i="8"/>
  <c r="J322" i="8"/>
  <c r="J323" i="8"/>
  <c r="J324" i="8"/>
  <c r="J325" i="8"/>
  <c r="J326" i="8"/>
  <c r="J327" i="8"/>
  <c r="J328" i="8"/>
  <c r="J329" i="8"/>
  <c r="J330" i="8"/>
  <c r="J331" i="8"/>
  <c r="J332" i="8"/>
  <c r="J333" i="8"/>
  <c r="J334" i="8"/>
  <c r="J335" i="8"/>
  <c r="J336" i="8"/>
  <c r="J337" i="8"/>
  <c r="J338" i="8"/>
  <c r="J339" i="8"/>
  <c r="J340" i="8"/>
  <c r="J341" i="8"/>
  <c r="J342" i="8"/>
  <c r="J343" i="8"/>
  <c r="J344" i="8"/>
  <c r="J345" i="8"/>
  <c r="J346" i="8"/>
  <c r="J347" i="8"/>
  <c r="J348" i="8"/>
  <c r="J349" i="8"/>
  <c r="J350" i="8"/>
  <c r="J351" i="8"/>
  <c r="J352" i="8"/>
  <c r="J353" i="8"/>
  <c r="J354" i="8"/>
  <c r="J355" i="8"/>
  <c r="J356" i="8"/>
  <c r="J357" i="8"/>
  <c r="J358" i="8"/>
  <c r="J359" i="8"/>
  <c r="J360" i="8"/>
  <c r="J361" i="8"/>
  <c r="J362" i="8"/>
  <c r="J363" i="8"/>
  <c r="J364" i="8"/>
  <c r="J365" i="8"/>
  <c r="J366" i="8"/>
  <c r="J367" i="8"/>
  <c r="J368" i="8"/>
  <c r="J369" i="8"/>
  <c r="J370" i="8"/>
  <c r="J371" i="8"/>
  <c r="J372" i="8"/>
  <c r="J373" i="8"/>
  <c r="J374" i="8"/>
  <c r="J375" i="8"/>
  <c r="J376" i="8"/>
  <c r="J377" i="8"/>
  <c r="J378" i="8"/>
  <c r="J379" i="8"/>
  <c r="J380" i="8"/>
  <c r="J381" i="8"/>
  <c r="J382" i="8"/>
  <c r="J383" i="8"/>
  <c r="J384" i="8"/>
  <c r="J385" i="8"/>
  <c r="J386" i="8"/>
  <c r="J387" i="8"/>
  <c r="J388" i="8"/>
  <c r="J389" i="8"/>
  <c r="J390" i="8"/>
  <c r="J391" i="8"/>
  <c r="J392" i="8"/>
  <c r="J393" i="8"/>
  <c r="J394" i="8"/>
  <c r="J395" i="8"/>
  <c r="J396" i="8"/>
  <c r="J397" i="8"/>
  <c r="J398" i="8"/>
  <c r="J399" i="8"/>
  <c r="J400" i="8"/>
  <c r="J401" i="8"/>
  <c r="J402" i="8"/>
  <c r="J403" i="8"/>
  <c r="J404" i="8"/>
  <c r="N253" i="13"/>
  <c r="N348" i="13"/>
  <c r="N207" i="13"/>
  <c r="N68" i="13"/>
  <c r="N107" i="13"/>
  <c r="N82" i="13"/>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89" i="6"/>
  <c r="H390" i="6"/>
  <c r="H391" i="6"/>
  <c r="H392" i="6"/>
  <c r="H393" i="6"/>
  <c r="H394" i="6"/>
  <c r="H395" i="6"/>
  <c r="H396" i="6"/>
  <c r="H397" i="6"/>
  <c r="H398" i="6"/>
  <c r="H399" i="6"/>
  <c r="H400" i="6"/>
  <c r="H401" i="6"/>
  <c r="H402" i="6"/>
  <c r="H403" i="6"/>
  <c r="H404"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167" i="6"/>
  <c r="G168" i="6"/>
  <c r="G169" i="6"/>
  <c r="G170" i="6"/>
  <c r="G171" i="6"/>
  <c r="G172" i="6"/>
  <c r="G173" i="6"/>
  <c r="G174" i="6"/>
  <c r="G175"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201" i="6"/>
  <c r="G202" i="6"/>
  <c r="G203" i="6"/>
  <c r="G204" i="6"/>
  <c r="G205" i="6"/>
  <c r="G206" i="6"/>
  <c r="G207" i="6"/>
  <c r="G208" i="6"/>
  <c r="G209" i="6"/>
  <c r="G210" i="6"/>
  <c r="G211" i="6"/>
  <c r="G212" i="6"/>
  <c r="G213" i="6"/>
  <c r="G214" i="6"/>
  <c r="G215" i="6"/>
  <c r="G216" i="6"/>
  <c r="G217" i="6"/>
  <c r="G218" i="6"/>
  <c r="G219" i="6"/>
  <c r="G220" i="6"/>
  <c r="G221" i="6"/>
  <c r="G222" i="6"/>
  <c r="G223" i="6"/>
  <c r="G224" i="6"/>
  <c r="G225" i="6"/>
  <c r="G226" i="6"/>
  <c r="G227" i="6"/>
  <c r="G228" i="6"/>
  <c r="G229" i="6"/>
  <c r="G230" i="6"/>
  <c r="G231" i="6"/>
  <c r="G232" i="6"/>
  <c r="G233" i="6"/>
  <c r="G234" i="6"/>
  <c r="G235" i="6"/>
  <c r="G236" i="6"/>
  <c r="G237" i="6"/>
  <c r="G238" i="6"/>
  <c r="G239" i="6"/>
  <c r="G240" i="6"/>
  <c r="G241" i="6"/>
  <c r="G242" i="6"/>
  <c r="G243" i="6"/>
  <c r="G244" i="6"/>
  <c r="G245" i="6"/>
  <c r="G246" i="6"/>
  <c r="G247" i="6"/>
  <c r="G248" i="6"/>
  <c r="G249" i="6"/>
  <c r="G250" i="6"/>
  <c r="G251" i="6"/>
  <c r="G252" i="6"/>
  <c r="G253" i="6"/>
  <c r="G254" i="6"/>
  <c r="G255" i="6"/>
  <c r="G256" i="6"/>
  <c r="G257" i="6"/>
  <c r="G258" i="6"/>
  <c r="G259" i="6"/>
  <c r="G260" i="6"/>
  <c r="G261" i="6"/>
  <c r="G262" i="6"/>
  <c r="G263" i="6"/>
  <c r="G264" i="6"/>
  <c r="G265" i="6"/>
  <c r="G266" i="6"/>
  <c r="G267" i="6"/>
  <c r="G268" i="6"/>
  <c r="G269" i="6"/>
  <c r="G270" i="6"/>
  <c r="G271" i="6"/>
  <c r="G272" i="6"/>
  <c r="G273" i="6"/>
  <c r="G274" i="6"/>
  <c r="G275" i="6"/>
  <c r="G276" i="6"/>
  <c r="G277" i="6"/>
  <c r="G278" i="6"/>
  <c r="G279" i="6"/>
  <c r="G280" i="6"/>
  <c r="G281" i="6"/>
  <c r="G282" i="6"/>
  <c r="G283" i="6"/>
  <c r="G284" i="6"/>
  <c r="G285" i="6"/>
  <c r="G286" i="6"/>
  <c r="G287" i="6"/>
  <c r="G288" i="6"/>
  <c r="G289" i="6"/>
  <c r="G290" i="6"/>
  <c r="G291" i="6"/>
  <c r="G292" i="6"/>
  <c r="G293" i="6"/>
  <c r="G294" i="6"/>
  <c r="G295" i="6"/>
  <c r="G296" i="6"/>
  <c r="G297" i="6"/>
  <c r="G298" i="6"/>
  <c r="G299" i="6"/>
  <c r="G300" i="6"/>
  <c r="G301" i="6"/>
  <c r="G302" i="6"/>
  <c r="G303" i="6"/>
  <c r="G304" i="6"/>
  <c r="G305" i="6"/>
  <c r="G306" i="6"/>
  <c r="G307" i="6"/>
  <c r="G308" i="6"/>
  <c r="G309" i="6"/>
  <c r="G310" i="6"/>
  <c r="G311" i="6"/>
  <c r="G312" i="6"/>
  <c r="G313" i="6"/>
  <c r="G314" i="6"/>
  <c r="G315" i="6"/>
  <c r="G316" i="6"/>
  <c r="G317" i="6"/>
  <c r="G318" i="6"/>
  <c r="G319" i="6"/>
  <c r="G320" i="6"/>
  <c r="G321" i="6"/>
  <c r="G322" i="6"/>
  <c r="G323" i="6"/>
  <c r="G324" i="6"/>
  <c r="G325" i="6"/>
  <c r="G326" i="6"/>
  <c r="G327" i="6"/>
  <c r="G328" i="6"/>
  <c r="G329" i="6"/>
  <c r="G330" i="6"/>
  <c r="G331" i="6"/>
  <c r="G332" i="6"/>
  <c r="G333" i="6"/>
  <c r="G334" i="6"/>
  <c r="G335" i="6"/>
  <c r="G336" i="6"/>
  <c r="G337" i="6"/>
  <c r="G338" i="6"/>
  <c r="G339" i="6"/>
  <c r="G340" i="6"/>
  <c r="G341" i="6"/>
  <c r="G342" i="6"/>
  <c r="G343" i="6"/>
  <c r="G344" i="6"/>
  <c r="G345" i="6"/>
  <c r="G346" i="6"/>
  <c r="G347" i="6"/>
  <c r="G348" i="6"/>
  <c r="G349" i="6"/>
  <c r="G350" i="6"/>
  <c r="G351" i="6"/>
  <c r="G352" i="6"/>
  <c r="G353" i="6"/>
  <c r="G354" i="6"/>
  <c r="G355" i="6"/>
  <c r="G356" i="6"/>
  <c r="G357" i="6"/>
  <c r="G358" i="6"/>
  <c r="G359" i="6"/>
  <c r="G360" i="6"/>
  <c r="G361" i="6"/>
  <c r="G362" i="6"/>
  <c r="G363" i="6"/>
  <c r="G364" i="6"/>
  <c r="G365" i="6"/>
  <c r="G366" i="6"/>
  <c r="G367" i="6"/>
  <c r="G368" i="6"/>
  <c r="G369" i="6"/>
  <c r="G370" i="6"/>
  <c r="G371" i="6"/>
  <c r="G372" i="6"/>
  <c r="G373" i="6"/>
  <c r="G374" i="6"/>
  <c r="G375" i="6"/>
  <c r="G376" i="6"/>
  <c r="G377" i="6"/>
  <c r="G378" i="6"/>
  <c r="G379" i="6"/>
  <c r="G380" i="6"/>
  <c r="G381" i="6"/>
  <c r="G382" i="6"/>
  <c r="G383" i="6"/>
  <c r="G384" i="6"/>
  <c r="G385" i="6"/>
  <c r="G386" i="6"/>
  <c r="G387" i="6"/>
  <c r="G388" i="6"/>
  <c r="G389" i="6"/>
  <c r="G390" i="6"/>
  <c r="G391" i="6"/>
  <c r="G392" i="6"/>
  <c r="G393" i="6"/>
  <c r="G394" i="6"/>
  <c r="G395" i="6"/>
  <c r="G396" i="6"/>
  <c r="G397" i="6"/>
  <c r="G398" i="6"/>
  <c r="G399" i="6"/>
  <c r="G400" i="6"/>
  <c r="G401" i="6"/>
  <c r="G402" i="6"/>
  <c r="G403" i="6"/>
  <c r="G404"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21" i="6"/>
  <c r="F222" i="6"/>
  <c r="F223" i="6"/>
  <c r="F224" i="6"/>
  <c r="F225" i="6"/>
  <c r="F226" i="6"/>
  <c r="F227" i="6"/>
  <c r="F228" i="6"/>
  <c r="F229" i="6"/>
  <c r="F230" i="6"/>
  <c r="F231" i="6"/>
  <c r="F232" i="6"/>
  <c r="F233" i="6"/>
  <c r="F234" i="6"/>
  <c r="F235" i="6"/>
  <c r="F236" i="6"/>
  <c r="F237" i="6"/>
  <c r="F238" i="6"/>
  <c r="F239" i="6"/>
  <c r="F240" i="6"/>
  <c r="F241" i="6"/>
  <c r="F242" i="6"/>
  <c r="F243" i="6"/>
  <c r="F244" i="6"/>
  <c r="F245" i="6"/>
  <c r="F246" i="6"/>
  <c r="F247" i="6"/>
  <c r="F248" i="6"/>
  <c r="F249" i="6"/>
  <c r="F250" i="6"/>
  <c r="F251" i="6"/>
  <c r="F252" i="6"/>
  <c r="F253" i="6"/>
  <c r="F254" i="6"/>
  <c r="F255" i="6"/>
  <c r="F256" i="6"/>
  <c r="F257" i="6"/>
  <c r="F258" i="6"/>
  <c r="F259" i="6"/>
  <c r="F260" i="6"/>
  <c r="F261" i="6"/>
  <c r="F262" i="6"/>
  <c r="F263" i="6"/>
  <c r="F264" i="6"/>
  <c r="F265" i="6"/>
  <c r="F266" i="6"/>
  <c r="F267" i="6"/>
  <c r="F268" i="6"/>
  <c r="F269" i="6"/>
  <c r="F270" i="6"/>
  <c r="F271" i="6"/>
  <c r="F272" i="6"/>
  <c r="F273" i="6"/>
  <c r="F274" i="6"/>
  <c r="F275" i="6"/>
  <c r="F276" i="6"/>
  <c r="F277" i="6"/>
  <c r="F278" i="6"/>
  <c r="F279" i="6"/>
  <c r="F280"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7" i="6"/>
  <c r="F308" i="6"/>
  <c r="F309" i="6"/>
  <c r="F310" i="6"/>
  <c r="F311" i="6"/>
  <c r="F312" i="6"/>
  <c r="F313" i="6"/>
  <c r="F314" i="6"/>
  <c r="F315" i="6"/>
  <c r="F316" i="6"/>
  <c r="F317" i="6"/>
  <c r="F318" i="6"/>
  <c r="F319" i="6"/>
  <c r="F320" i="6"/>
  <c r="F321" i="6"/>
  <c r="F322" i="6"/>
  <c r="F323" i="6"/>
  <c r="F324" i="6"/>
  <c r="F325" i="6"/>
  <c r="F326" i="6"/>
  <c r="F327" i="6"/>
  <c r="F328" i="6"/>
  <c r="F329" i="6"/>
  <c r="F330" i="6"/>
  <c r="F331" i="6"/>
  <c r="F332" i="6"/>
  <c r="F333" i="6"/>
  <c r="F334"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6" i="6"/>
  <c r="F367" i="6"/>
  <c r="F368" i="6"/>
  <c r="F369" i="6"/>
  <c r="F370" i="6"/>
  <c r="F371" i="6"/>
  <c r="F372" i="6"/>
  <c r="F373" i="6"/>
  <c r="F374" i="6"/>
  <c r="F375" i="6"/>
  <c r="F376" i="6"/>
  <c r="F377" i="6"/>
  <c r="F378" i="6"/>
  <c r="F379" i="6"/>
  <c r="F380" i="6"/>
  <c r="F381" i="6"/>
  <c r="F382" i="6"/>
  <c r="F383" i="6"/>
  <c r="F384" i="6"/>
  <c r="F385" i="6"/>
  <c r="F386" i="6"/>
  <c r="F387" i="6"/>
  <c r="F388" i="6"/>
  <c r="F389" i="6"/>
  <c r="F390" i="6"/>
  <c r="F391" i="6"/>
  <c r="F392" i="6"/>
  <c r="F393" i="6"/>
  <c r="F394" i="6"/>
  <c r="F395" i="6"/>
  <c r="F396" i="6"/>
  <c r="F397" i="6"/>
  <c r="F398" i="6"/>
  <c r="F399" i="6"/>
  <c r="F400" i="6"/>
  <c r="F401" i="6"/>
  <c r="F402" i="6"/>
  <c r="F403" i="6"/>
  <c r="F404" i="6"/>
  <c r="F9" i="10"/>
  <c r="F37" i="10"/>
  <c r="F12" i="10"/>
  <c r="F26" i="10"/>
  <c r="F27" i="10"/>
  <c r="F34" i="10"/>
  <c r="F13" i="10"/>
  <c r="F28" i="10"/>
  <c r="F17" i="10"/>
  <c r="F6" i="10"/>
  <c r="F14" i="10"/>
  <c r="F5" i="10"/>
  <c r="F10" i="10"/>
  <c r="F20" i="10"/>
  <c r="F29" i="10"/>
  <c r="F33" i="10"/>
  <c r="F11" i="10"/>
  <c r="F4" i="10"/>
  <c r="F30" i="10"/>
  <c r="F18" i="10"/>
  <c r="F16" i="10"/>
  <c r="F25" i="10"/>
  <c r="F15" i="10"/>
  <c r="F24" i="10"/>
  <c r="F31" i="10"/>
  <c r="F19" i="10"/>
  <c r="F21" i="10"/>
  <c r="F8" i="10"/>
  <c r="F22" i="10"/>
  <c r="F32" i="10"/>
  <c r="F23" i="10"/>
  <c r="F36" i="10"/>
  <c r="F7" i="10"/>
  <c r="K19" i="8"/>
  <c r="K14" i="8"/>
  <c r="K12" i="8"/>
  <c r="K15" i="8"/>
  <c r="K7" i="8"/>
  <c r="K33" i="8"/>
  <c r="K30" i="8"/>
  <c r="K32" i="8"/>
  <c r="K6" i="8"/>
  <c r="K8" i="8"/>
  <c r="K5" i="8"/>
  <c r="K26" i="8"/>
  <c r="K18" i="8"/>
  <c r="K36" i="8"/>
  <c r="K29" i="8"/>
  <c r="K24" i="8"/>
  <c r="K31" i="8"/>
  <c r="K27" i="8"/>
  <c r="K17" i="8"/>
  <c r="K35" i="8"/>
  <c r="K23" i="8"/>
  <c r="K9" i="8"/>
  <c r="K20" i="8"/>
  <c r="K11" i="8"/>
  <c r="K21" i="8"/>
  <c r="K34" i="8"/>
  <c r="K4" i="8"/>
  <c r="K37" i="8"/>
  <c r="K22" i="8"/>
  <c r="K28" i="8"/>
  <c r="K25" i="8"/>
  <c r="K10" i="8"/>
  <c r="K16" i="8"/>
  <c r="K13" i="8"/>
  <c r="G19" i="6"/>
  <c r="H37" i="6"/>
  <c r="H22" i="6"/>
  <c r="G12" i="6"/>
  <c r="H24" i="6"/>
  <c r="G27" i="6"/>
  <c r="G32" i="6"/>
  <c r="F30" i="6"/>
  <c r="G34" i="6"/>
  <c r="G23" i="6"/>
  <c r="G18" i="6"/>
  <c r="G28" i="6"/>
  <c r="G36" i="6"/>
  <c r="G13" i="6"/>
  <c r="G30" i="6"/>
  <c r="G24" i="6"/>
  <c r="G4" i="6"/>
  <c r="G29" i="6"/>
  <c r="G21" i="6"/>
  <c r="G26" i="6"/>
  <c r="G8" i="6"/>
  <c r="G11" i="6"/>
  <c r="G16" i="6"/>
  <c r="G33" i="6"/>
  <c r="G35" i="6"/>
  <c r="G6" i="6"/>
  <c r="G10" i="6"/>
  <c r="G31" i="6"/>
  <c r="G14" i="6"/>
  <c r="G7" i="6"/>
  <c r="G20" i="6"/>
  <c r="G5" i="6"/>
  <c r="G25" i="6"/>
  <c r="G15" i="6"/>
  <c r="G9" i="6"/>
  <c r="G22" i="6"/>
  <c r="G37" i="6"/>
  <c r="H28" i="6"/>
  <c r="F20" i="6"/>
  <c r="F9" i="6"/>
  <c r="F10" i="6"/>
  <c r="F18" i="6"/>
  <c r="F6" i="6"/>
  <c r="F11" i="6"/>
  <c r="F16" i="6"/>
  <c r="F23" i="6"/>
  <c r="F24" i="6"/>
  <c r="F13" i="6"/>
  <c r="F37" i="6"/>
  <c r="F14" i="6"/>
  <c r="F35" i="6"/>
  <c r="F25" i="6"/>
  <c r="F4" i="6"/>
  <c r="F33" i="6"/>
  <c r="F21" i="6"/>
  <c r="F22" i="6"/>
  <c r="F7" i="6"/>
  <c r="F17" i="6"/>
  <c r="F29" i="6"/>
  <c r="F27" i="6"/>
  <c r="F26" i="6"/>
  <c r="F28" i="6"/>
  <c r="F8" i="6"/>
  <c r="F34" i="6"/>
  <c r="F12" i="6"/>
  <c r="F31" i="6"/>
  <c r="F5" i="6"/>
  <c r="F36" i="6"/>
  <c r="F19" i="6"/>
  <c r="F15" i="6"/>
  <c r="F32" i="6"/>
  <c r="G17" i="6"/>
  <c r="H8" i="6"/>
  <c r="H6" i="6"/>
  <c r="H4" i="6"/>
  <c r="H30" i="6"/>
  <c r="H12" i="6"/>
  <c r="H10" i="6"/>
  <c r="H13" i="6"/>
  <c r="H15" i="6"/>
  <c r="H21" i="6"/>
  <c r="H32" i="6"/>
  <c r="H7" i="6"/>
  <c r="H14" i="6"/>
  <c r="H29" i="6"/>
  <c r="H19" i="6"/>
  <c r="H11" i="6"/>
  <c r="H18" i="6"/>
  <c r="H25" i="6"/>
  <c r="H20" i="6"/>
  <c r="H5" i="6"/>
  <c r="H36" i="6"/>
  <c r="H27" i="6"/>
  <c r="H26" i="6"/>
  <c r="H33" i="6"/>
  <c r="H35" i="6"/>
  <c r="H9" i="6"/>
  <c r="H23" i="6"/>
  <c r="H17" i="6"/>
  <c r="H31" i="6"/>
  <c r="H16" i="6"/>
  <c r="H34" i="6"/>
  <c r="J21" i="8"/>
  <c r="J6" i="8"/>
  <c r="J12" i="8"/>
  <c r="J25" i="8"/>
  <c r="J35" i="8"/>
  <c r="J8" i="8"/>
  <c r="J10" i="8"/>
  <c r="J14" i="8"/>
  <c r="J7" i="8"/>
  <c r="J20" i="8"/>
  <c r="J37" i="8"/>
  <c r="J18" i="8"/>
  <c r="J11" i="8"/>
  <c r="J24" i="8"/>
  <c r="J33" i="8"/>
  <c r="J5" i="8"/>
  <c r="J9" i="8"/>
  <c r="J22" i="8"/>
  <c r="J15" i="8"/>
  <c r="J36" i="8"/>
  <c r="J4" i="8"/>
  <c r="J26" i="8"/>
  <c r="J19" i="8"/>
  <c r="J29" i="8"/>
  <c r="J13" i="8"/>
  <c r="J17" i="8"/>
  <c r="J30" i="8"/>
  <c r="J27" i="8"/>
  <c r="J34" i="8"/>
  <c r="J31" i="8"/>
  <c r="J23" i="8"/>
  <c r="J32" i="8"/>
  <c r="J28" i="8"/>
  <c r="J16" i="8"/>
  <c r="G15" i="10"/>
  <c r="G12" i="10"/>
  <c r="G17" i="10"/>
  <c r="G37" i="10"/>
  <c r="G18" i="10"/>
  <c r="G16" i="10"/>
  <c r="G4" i="10"/>
  <c r="G13" i="10"/>
  <c r="G6" i="10"/>
  <c r="G27" i="10"/>
  <c r="G36" i="10"/>
  <c r="G23" i="10"/>
  <c r="G26" i="10"/>
  <c r="G11" i="10"/>
  <c r="G7" i="10"/>
  <c r="G28" i="10"/>
  <c r="G9" i="10"/>
  <c r="G34" i="10"/>
  <c r="G25" i="10"/>
  <c r="G19" i="10"/>
  <c r="G31" i="10"/>
  <c r="G33" i="10"/>
  <c r="G24" i="10"/>
  <c r="G35" i="10"/>
  <c r="G10" i="10"/>
  <c r="G8" i="10"/>
  <c r="G20" i="10"/>
  <c r="G29" i="10"/>
  <c r="G14" i="10"/>
  <c r="G30" i="10"/>
  <c r="G22" i="10"/>
  <c r="G5" i="10"/>
  <c r="G21" i="10"/>
  <c r="G32" i="10"/>
  <c r="I36" i="8"/>
  <c r="I32" i="8"/>
  <c r="I28" i="8"/>
  <c r="I24" i="8"/>
  <c r="I20" i="8"/>
  <c r="I16" i="8"/>
  <c r="I12" i="8"/>
  <c r="I8" i="8"/>
  <c r="I4" i="8"/>
  <c r="I35" i="8"/>
  <c r="I31" i="8"/>
  <c r="I27" i="8"/>
  <c r="I23" i="8"/>
  <c r="I19" i="8"/>
  <c r="I15" i="8"/>
  <c r="I11" i="8"/>
  <c r="I7" i="8"/>
  <c r="I34" i="8"/>
  <c r="I30" i="8"/>
  <c r="I26" i="8"/>
  <c r="I22" i="8"/>
  <c r="I18" i="8"/>
  <c r="I14" i="8"/>
  <c r="I10" i="8"/>
  <c r="I6" i="8"/>
  <c r="I37" i="8"/>
  <c r="I5" i="8"/>
  <c r="I17" i="8"/>
  <c r="I29" i="8"/>
  <c r="I9" i="8"/>
  <c r="I33" i="8"/>
  <c r="I13" i="8"/>
  <c r="I21" i="8"/>
  <c r="I25" i="8"/>
  <c r="H10" i="8"/>
  <c r="H15" i="8"/>
  <c r="H4" i="8"/>
  <c r="H30" i="8"/>
  <c r="H31" i="8"/>
  <c r="H26" i="8"/>
  <c r="H5" i="8"/>
  <c r="H11" i="8"/>
  <c r="H20" i="8"/>
  <c r="H37" i="8"/>
  <c r="H13" i="8"/>
  <c r="H17" i="8"/>
  <c r="H18" i="8"/>
  <c r="H9" i="8"/>
  <c r="H8" i="8"/>
  <c r="H7" i="8"/>
  <c r="H28" i="8"/>
  <c r="H6" i="8"/>
  <c r="H12" i="8"/>
  <c r="H16" i="8"/>
  <c r="H29" i="8"/>
  <c r="H21" i="8"/>
  <c r="H35" i="8"/>
  <c r="H22" i="8"/>
  <c r="H23" i="8"/>
  <c r="H14" i="8"/>
  <c r="H19" i="8"/>
  <c r="H27" i="8"/>
  <c r="H34" i="8"/>
  <c r="H36" i="8"/>
  <c r="H33" i="8"/>
  <c r="H32" i="8"/>
  <c r="H24" i="8"/>
  <c r="H25" i="8"/>
  <c r="E4" i="10" l="1"/>
  <c r="E4" i="6"/>
  <c r="N248" i="13"/>
  <c r="H248" i="13"/>
  <c r="N224" i="13"/>
  <c r="H224" i="13"/>
  <c r="N211" i="13"/>
  <c r="H211" i="13"/>
  <c r="N246" i="13"/>
  <c r="H246" i="13"/>
  <c r="N381" i="13"/>
  <c r="H381" i="13"/>
  <c r="N350" i="13"/>
  <c r="H350" i="13"/>
  <c r="N375" i="13"/>
  <c r="H375" i="13"/>
  <c r="N92" i="13"/>
  <c r="H92" i="13"/>
  <c r="N313" i="13"/>
  <c r="H313" i="13"/>
  <c r="N87" i="13"/>
  <c r="H87" i="13"/>
  <c r="N387" i="13"/>
  <c r="H387" i="13"/>
  <c r="N96" i="13"/>
  <c r="H96" i="13"/>
  <c r="N240" i="13"/>
  <c r="H240" i="13"/>
  <c r="N47" i="13"/>
  <c r="H47" i="13"/>
  <c r="N383" i="13"/>
  <c r="H383" i="13"/>
  <c r="N263" i="13"/>
  <c r="H263" i="13"/>
  <c r="N55" i="13"/>
  <c r="H55" i="13"/>
  <c r="N50" i="13"/>
  <c r="H50" i="13"/>
  <c r="N299" i="13"/>
  <c r="H299" i="13"/>
  <c r="N148" i="13"/>
  <c r="H148" i="13"/>
  <c r="N268" i="13"/>
  <c r="H268" i="13"/>
  <c r="N292" i="13"/>
  <c r="H292" i="13"/>
  <c r="N62" i="13"/>
  <c r="H62" i="13"/>
  <c r="N269" i="13"/>
  <c r="H269" i="13"/>
  <c r="N243" i="13"/>
  <c r="H243" i="13"/>
  <c r="N138" i="13"/>
  <c r="H138" i="13"/>
  <c r="N98" i="13"/>
  <c r="H98" i="13"/>
  <c r="N262" i="13"/>
  <c r="H262" i="13"/>
  <c r="N99" i="13"/>
  <c r="H99" i="13"/>
  <c r="N190" i="13"/>
  <c r="H190" i="13"/>
  <c r="N105" i="13"/>
  <c r="H105" i="13"/>
  <c r="N206" i="13"/>
  <c r="H206" i="13"/>
  <c r="N290" i="13"/>
  <c r="H290" i="13"/>
  <c r="N362" i="13"/>
  <c r="H362" i="13"/>
  <c r="N183" i="13"/>
  <c r="H183" i="13"/>
  <c r="N309" i="13"/>
  <c r="H309" i="13"/>
  <c r="N293" i="13"/>
  <c r="H293" i="13"/>
  <c r="N371" i="13"/>
  <c r="H371" i="13"/>
  <c r="N147" i="13"/>
  <c r="H147" i="13"/>
  <c r="N317" i="13"/>
  <c r="H317" i="13"/>
  <c r="N378" i="13"/>
  <c r="H378" i="13"/>
  <c r="N247" i="13"/>
  <c r="H247" i="13"/>
  <c r="N66" i="13"/>
  <c r="H66" i="13"/>
  <c r="N198" i="13"/>
  <c r="H198" i="13"/>
  <c r="N232" i="13"/>
  <c r="H232" i="13"/>
  <c r="N40" i="13"/>
  <c r="H40" i="13"/>
  <c r="N202" i="13"/>
  <c r="H202" i="13"/>
  <c r="N83" i="13"/>
  <c r="H83" i="13"/>
  <c r="N310" i="13"/>
  <c r="H310" i="13"/>
  <c r="N95" i="13"/>
  <c r="H95" i="13"/>
  <c r="N402" i="13"/>
  <c r="H402" i="13"/>
  <c r="N326" i="13"/>
  <c r="H326" i="13"/>
  <c r="N58" i="13"/>
  <c r="H58" i="13"/>
  <c r="N79" i="13"/>
  <c r="H79" i="13"/>
  <c r="N291" i="13"/>
  <c r="H291" i="13"/>
  <c r="N163" i="13"/>
  <c r="H163" i="13"/>
  <c r="N158" i="13"/>
  <c r="H158" i="13"/>
  <c r="N44" i="13"/>
  <c r="H44" i="13"/>
  <c r="N152" i="13"/>
  <c r="H152" i="13"/>
  <c r="N182" i="13"/>
  <c r="H182" i="13"/>
  <c r="N215" i="13"/>
  <c r="H215" i="13"/>
  <c r="N231" i="13"/>
  <c r="H231" i="13"/>
  <c r="N230" i="13"/>
  <c r="H230" i="13"/>
  <c r="N301" i="13"/>
  <c r="H301" i="13"/>
  <c r="N391" i="13"/>
  <c r="H391" i="13"/>
  <c r="N222" i="13"/>
  <c r="H222" i="13"/>
  <c r="N225" i="13"/>
  <c r="H225" i="13"/>
  <c r="N354" i="13"/>
  <c r="H354" i="13"/>
  <c r="N123" i="13"/>
  <c r="H123" i="13"/>
  <c r="N302" i="13"/>
  <c r="H302" i="13"/>
  <c r="N228" i="13"/>
  <c r="H228" i="13"/>
  <c r="N353" i="13"/>
  <c r="H353" i="13"/>
  <c r="N161" i="13"/>
  <c r="H161" i="13"/>
  <c r="N287" i="13"/>
  <c r="H287" i="13"/>
  <c r="N118" i="13"/>
  <c r="H118" i="13"/>
  <c r="N143" i="13"/>
  <c r="H143" i="13"/>
  <c r="N127" i="13"/>
  <c r="H127" i="13"/>
  <c r="N298" i="13"/>
  <c r="H298" i="13"/>
  <c r="N130" i="13"/>
  <c r="H130" i="13"/>
  <c r="N203" i="13"/>
  <c r="H203" i="13"/>
  <c r="N289" i="13"/>
  <c r="H289" i="13"/>
  <c r="N327" i="13"/>
  <c r="H327" i="13"/>
  <c r="N187" i="13"/>
  <c r="H187" i="13"/>
  <c r="N357" i="13"/>
  <c r="H357" i="13"/>
  <c r="N349" i="13"/>
  <c r="H349" i="13"/>
  <c r="N389" i="13"/>
  <c r="H389" i="13"/>
  <c r="N43" i="13"/>
  <c r="H43" i="13"/>
  <c r="N318" i="13"/>
  <c r="H318" i="13"/>
  <c r="N195" i="13"/>
  <c r="H195" i="13"/>
  <c r="N235" i="13"/>
  <c r="H235" i="13"/>
  <c r="N358" i="13"/>
  <c r="H358" i="13"/>
  <c r="N59" i="13"/>
  <c r="H59" i="13"/>
  <c r="N75" i="13"/>
  <c r="H75" i="13"/>
  <c r="N175" i="13"/>
  <c r="H175" i="13"/>
  <c r="N329" i="13"/>
  <c r="H329" i="13"/>
  <c r="N393" i="13"/>
  <c r="H393" i="13"/>
  <c r="N300" i="13"/>
  <c r="H300" i="13"/>
  <c r="N338" i="13"/>
  <c r="H338" i="13"/>
  <c r="N264" i="13"/>
  <c r="H264" i="13"/>
  <c r="N294" i="13"/>
  <c r="H294" i="13"/>
  <c r="N345" i="13"/>
  <c r="H345" i="13"/>
  <c r="N166" i="13"/>
  <c r="H166" i="13"/>
  <c r="N377" i="13"/>
  <c r="H377" i="13"/>
  <c r="N218" i="13"/>
  <c r="H218" i="13"/>
  <c r="N333" i="13"/>
  <c r="H333" i="13"/>
  <c r="N144" i="13"/>
  <c r="H144" i="13"/>
  <c r="N90" i="13"/>
  <c r="H90" i="13"/>
  <c r="N186" i="13"/>
  <c r="H186" i="13"/>
  <c r="N281" i="13"/>
  <c r="H281" i="13"/>
  <c r="N223" i="13"/>
  <c r="H223" i="13"/>
  <c r="N226" i="13"/>
  <c r="H226" i="13"/>
  <c r="N306" i="13"/>
  <c r="H306" i="13"/>
  <c r="N368" i="13"/>
  <c r="H368" i="13"/>
  <c r="N401" i="13"/>
  <c r="H401" i="13"/>
  <c r="N394" i="13"/>
  <c r="H394" i="13"/>
  <c r="N380" i="13"/>
  <c r="H380" i="13"/>
  <c r="N288" i="13"/>
  <c r="H288" i="13"/>
  <c r="N297" i="13"/>
  <c r="H297" i="13"/>
  <c r="N51" i="13"/>
  <c r="H51" i="13"/>
  <c r="N111" i="13"/>
  <c r="H111" i="13"/>
  <c r="N322" i="13"/>
  <c r="H322" i="13"/>
  <c r="N63" i="13"/>
  <c r="H63" i="13"/>
  <c r="N229" i="13"/>
  <c r="H229" i="13"/>
  <c r="N280" i="13"/>
  <c r="H280" i="13"/>
  <c r="N94" i="13"/>
  <c r="H94" i="13"/>
  <c r="N392" i="13"/>
  <c r="H392" i="13"/>
  <c r="N337" i="13"/>
  <c r="H337" i="13"/>
  <c r="N38" i="13"/>
  <c r="H38" i="13"/>
  <c r="N102" i="13"/>
  <c r="H102" i="13"/>
  <c r="N340" i="13"/>
  <c r="H340" i="13"/>
  <c r="N54" i="13"/>
  <c r="H54" i="13"/>
  <c r="N239" i="13"/>
  <c r="H239" i="13"/>
  <c r="N132" i="13"/>
  <c r="H132" i="13"/>
  <c r="N361" i="13"/>
  <c r="H361" i="13"/>
  <c r="N116" i="13"/>
  <c r="H116" i="13"/>
  <c r="N194" i="13"/>
  <c r="H194" i="13"/>
  <c r="N227" i="13"/>
  <c r="H227" i="13"/>
  <c r="N277" i="13"/>
  <c r="H277" i="13"/>
  <c r="N398" i="13"/>
  <c r="H398" i="13"/>
  <c r="N86" i="13"/>
  <c r="H86" i="13"/>
  <c r="N315" i="13"/>
  <c r="H315" i="13"/>
  <c r="N374" i="13"/>
  <c r="H374" i="13"/>
  <c r="N369" i="13"/>
  <c r="H369" i="13"/>
  <c r="N71" i="13"/>
  <c r="H71" i="13"/>
  <c r="N261" i="13"/>
  <c r="H261" i="13"/>
  <c r="N385" i="13"/>
  <c r="H385" i="13"/>
  <c r="N100" i="13"/>
  <c r="H100" i="13"/>
  <c r="N139" i="13"/>
  <c r="H139" i="13"/>
  <c r="N178" i="13"/>
  <c r="H178" i="13"/>
  <c r="N379" i="13"/>
  <c r="H379" i="13"/>
  <c r="N61" i="13"/>
  <c r="H61" i="13"/>
  <c r="N307" i="13"/>
  <c r="H307" i="13"/>
  <c r="N341" i="13"/>
  <c r="H341" i="13"/>
  <c r="N156" i="13"/>
  <c r="H156" i="13"/>
  <c r="N265" i="13"/>
  <c r="H265" i="13"/>
  <c r="N325" i="13"/>
  <c r="H325" i="13"/>
  <c r="N276" i="13"/>
  <c r="H276" i="13"/>
  <c r="N160" i="13"/>
  <c r="H160" i="13"/>
  <c r="N238" i="13"/>
  <c r="H238" i="13"/>
  <c r="N321" i="13"/>
  <c r="H321" i="13"/>
  <c r="N234" i="13"/>
  <c r="H234" i="13"/>
  <c r="N113" i="13"/>
  <c r="H113" i="13"/>
  <c r="N370" i="13"/>
  <c r="H370" i="13"/>
  <c r="N142" i="13"/>
  <c r="H142" i="13"/>
  <c r="N314" i="13"/>
  <c r="H314" i="13"/>
  <c r="N382" i="13"/>
  <c r="H382" i="13"/>
  <c r="N135" i="13"/>
  <c r="H135" i="13"/>
  <c r="N115" i="13"/>
  <c r="H115" i="13"/>
  <c r="N242" i="13"/>
  <c r="H242" i="13"/>
  <c r="N356" i="13"/>
  <c r="H356" i="13"/>
  <c r="N272" i="13"/>
  <c r="H272" i="13"/>
  <c r="N155" i="13"/>
  <c r="H155" i="13"/>
  <c r="N365" i="13"/>
  <c r="H365" i="13"/>
  <c r="N210" i="13"/>
  <c r="H210" i="13"/>
  <c r="N303" i="13"/>
  <c r="H303" i="13"/>
  <c r="N396" i="13"/>
  <c r="H396" i="13"/>
  <c r="N159" i="13"/>
  <c r="H159" i="13"/>
  <c r="N88" i="13"/>
  <c r="H88" i="13"/>
  <c r="N134" i="13"/>
  <c r="H134" i="13"/>
  <c r="N367" i="13"/>
  <c r="H367" i="13"/>
  <c r="N91" i="13"/>
  <c r="H91" i="13"/>
  <c r="N366" i="13"/>
  <c r="H366" i="13"/>
  <c r="N104" i="13"/>
  <c r="H104" i="13"/>
  <c r="N249" i="13"/>
  <c r="H249" i="13"/>
  <c r="N169" i="13"/>
  <c r="H169" i="13"/>
  <c r="N151" i="13"/>
  <c r="H151" i="13"/>
  <c r="N266" i="13"/>
  <c r="H266" i="13"/>
  <c r="N245" i="13"/>
  <c r="H245" i="13"/>
  <c r="N70" i="13"/>
  <c r="H70" i="13"/>
  <c r="N114" i="13"/>
  <c r="H114" i="13"/>
  <c r="N330" i="13"/>
  <c r="H330" i="13"/>
  <c r="N285" i="13"/>
  <c r="H285" i="13"/>
  <c r="N312" i="13"/>
  <c r="H312" i="13"/>
  <c r="N397" i="13"/>
  <c r="H397" i="13"/>
  <c r="N386" i="13"/>
  <c r="H386" i="13"/>
  <c r="N304" i="13"/>
  <c r="H304" i="13"/>
  <c r="N164" i="13"/>
  <c r="H164" i="13"/>
  <c r="N305" i="13"/>
  <c r="H305" i="13"/>
  <c r="N110" i="13"/>
  <c r="H110" i="13"/>
  <c r="N42" i="13"/>
  <c r="H42" i="13"/>
  <c r="N221" i="13"/>
  <c r="H221" i="13"/>
  <c r="N219" i="13"/>
  <c r="H219" i="13"/>
  <c r="N308" i="13"/>
  <c r="H308" i="13"/>
  <c r="N244" i="13"/>
  <c r="H244" i="13"/>
  <c r="N257" i="13"/>
  <c r="H257" i="13"/>
  <c r="N311" i="13"/>
  <c r="H311" i="13"/>
  <c r="N273" i="13"/>
  <c r="H273" i="13"/>
  <c r="D4" i="6"/>
  <c r="D4" i="10"/>
  <c r="N149" i="13"/>
  <c r="N403" i="13"/>
  <c r="L319" i="10"/>
  <c r="L283" i="10"/>
  <c r="L235" i="10"/>
  <c r="L175" i="10"/>
  <c r="L151" i="10"/>
  <c r="L43" i="10"/>
  <c r="L380" i="10"/>
  <c r="L368" i="10"/>
  <c r="L332" i="10"/>
  <c r="L320" i="10"/>
  <c r="L284" i="10"/>
  <c r="L224" i="10"/>
  <c r="L152" i="10"/>
  <c r="L128" i="10"/>
  <c r="L104" i="10"/>
  <c r="L92" i="10"/>
  <c r="L56" i="10"/>
  <c r="L44" i="10"/>
  <c r="L391" i="10"/>
  <c r="L367" i="10"/>
  <c r="L343" i="10"/>
  <c r="L199" i="10"/>
  <c r="L187" i="10"/>
  <c r="L103" i="10"/>
  <c r="L79" i="10"/>
  <c r="L344" i="10"/>
  <c r="L236" i="10"/>
  <c r="L384" i="10"/>
  <c r="L312" i="10"/>
  <c r="L300" i="10"/>
  <c r="L288" i="10"/>
  <c r="L204" i="10"/>
  <c r="L156" i="10"/>
  <c r="L296" i="10"/>
  <c r="L331" i="10"/>
  <c r="L271" i="10"/>
  <c r="L247" i="10"/>
  <c r="N146" i="13"/>
  <c r="L252" i="10"/>
  <c r="L60" i="10"/>
  <c r="L48" i="10"/>
  <c r="L392" i="10"/>
  <c r="L80" i="10"/>
  <c r="E4" i="8"/>
  <c r="Q3" i="13" s="1"/>
  <c r="L381" i="10"/>
  <c r="L369" i="10"/>
  <c r="L357" i="10"/>
  <c r="L321" i="10"/>
  <c r="L297" i="10"/>
  <c r="L285" i="10"/>
  <c r="L261" i="10"/>
  <c r="L237" i="10"/>
  <c r="L189" i="10"/>
  <c r="L129" i="10"/>
  <c r="L117" i="10"/>
  <c r="L81" i="10"/>
  <c r="L45" i="10"/>
  <c r="L216" i="10"/>
  <c r="L192" i="10"/>
  <c r="L168" i="10"/>
  <c r="L72" i="10"/>
  <c r="L93" i="10"/>
  <c r="L295" i="10"/>
  <c r="L139" i="10"/>
  <c r="L127" i="10"/>
  <c r="L55" i="10"/>
  <c r="L370" i="10"/>
  <c r="L358" i="10"/>
  <c r="L322" i="10"/>
  <c r="L310" i="10"/>
  <c r="L298" i="10"/>
  <c r="L274" i="10"/>
  <c r="L250" i="10"/>
  <c r="L238" i="10"/>
  <c r="L226" i="10"/>
  <c r="L309" i="10"/>
  <c r="L69" i="10"/>
  <c r="L220" i="10"/>
  <c r="L328" i="10"/>
  <c r="L256" i="10"/>
  <c r="L304" i="10"/>
  <c r="L76" i="10"/>
  <c r="L40" i="10"/>
  <c r="L385" i="10"/>
  <c r="L373" i="10"/>
  <c r="L361" i="10"/>
  <c r="L349" i="10"/>
  <c r="L337" i="10"/>
  <c r="L325" i="10"/>
  <c r="L301" i="10"/>
  <c r="L277" i="10"/>
  <c r="L253" i="10"/>
  <c r="L229" i="10"/>
  <c r="L217" i="10"/>
  <c r="L205" i="10"/>
  <c r="L193" i="10"/>
  <c r="L157" i="10"/>
  <c r="L145" i="10"/>
  <c r="L133" i="10"/>
  <c r="L121" i="10"/>
  <c r="L85" i="10"/>
  <c r="L61" i="10"/>
  <c r="L49" i="10"/>
  <c r="L316" i="10"/>
  <c r="L184" i="10"/>
  <c r="L88" i="10"/>
  <c r="L120" i="10"/>
  <c r="L167" i="10"/>
  <c r="L268" i="10"/>
  <c r="L394" i="10"/>
  <c r="L214" i="10"/>
  <c r="L166" i="10"/>
  <c r="L118" i="10"/>
  <c r="L94" i="10"/>
  <c r="L70" i="10"/>
  <c r="L248" i="10"/>
  <c r="L172" i="10"/>
  <c r="L249" i="10"/>
  <c r="L165" i="10"/>
  <c r="L141" i="10"/>
  <c r="L379" i="10"/>
  <c r="L400" i="10"/>
  <c r="L280" i="10"/>
  <c r="L208" i="10"/>
  <c r="L160" i="10"/>
  <c r="L313" i="10"/>
  <c r="L200" i="10"/>
  <c r="L397" i="10"/>
  <c r="L334" i="10"/>
  <c r="L262" i="10"/>
  <c r="L142" i="10"/>
  <c r="L46" i="10"/>
  <c r="L272" i="10"/>
  <c r="L140" i="10"/>
  <c r="L402" i="10"/>
  <c r="L390" i="10"/>
  <c r="L378" i="10"/>
  <c r="L366" i="10"/>
  <c r="L354" i="10"/>
  <c r="L342" i="10"/>
  <c r="L330" i="10"/>
  <c r="L318" i="10"/>
  <c r="L306" i="10"/>
  <c r="L294" i="10"/>
  <c r="L282" i="10"/>
  <c r="L270" i="10"/>
  <c r="L246" i="10"/>
  <c r="L234" i="10"/>
  <c r="L222" i="10"/>
  <c r="L210" i="10"/>
  <c r="L198" i="10"/>
  <c r="L186" i="10"/>
  <c r="L174" i="10"/>
  <c r="L162" i="10"/>
  <c r="L150" i="10"/>
  <c r="L138" i="10"/>
  <c r="L126" i="10"/>
  <c r="L114" i="10"/>
  <c r="L102" i="10"/>
  <c r="L90" i="10"/>
  <c r="L78" i="10"/>
  <c r="L66" i="10"/>
  <c r="L54" i="10"/>
  <c r="L42" i="10"/>
  <c r="L377" i="10"/>
  <c r="L197" i="10"/>
  <c r="L125" i="10"/>
  <c r="L41" i="10"/>
  <c r="L376" i="10"/>
  <c r="L364" i="10"/>
  <c r="L232" i="10"/>
  <c r="L136" i="10"/>
  <c r="L124" i="10"/>
  <c r="L112" i="10"/>
  <c r="L353" i="10"/>
  <c r="L257" i="10"/>
  <c r="L173" i="10"/>
  <c r="L77" i="10"/>
  <c r="L375" i="10"/>
  <c r="L363" i="10"/>
  <c r="L327" i="10"/>
  <c r="L303" i="10"/>
  <c r="L279" i="10"/>
  <c r="L267" i="10"/>
  <c r="L231" i="10"/>
  <c r="L219" i="10"/>
  <c r="L207" i="10"/>
  <c r="L183" i="10"/>
  <c r="L171" i="10"/>
  <c r="L159" i="10"/>
  <c r="L135" i="10"/>
  <c r="L123" i="10"/>
  <c r="L111" i="10"/>
  <c r="L87" i="10"/>
  <c r="L75" i="10"/>
  <c r="L39" i="10"/>
  <c r="L245" i="10"/>
  <c r="L137" i="10"/>
  <c r="L53" i="10"/>
  <c r="L386" i="10"/>
  <c r="L374" i="10"/>
  <c r="L362" i="10"/>
  <c r="L350" i="10"/>
  <c r="L338" i="10"/>
  <c r="L326" i="10"/>
  <c r="L290" i="10"/>
  <c r="L278" i="10"/>
  <c r="L266" i="10"/>
  <c r="L242" i="10"/>
  <c r="L230" i="10"/>
  <c r="L218" i="10"/>
  <c r="L206" i="10"/>
  <c r="L194" i="10"/>
  <c r="L182" i="10"/>
  <c r="L170" i="10"/>
  <c r="L158" i="10"/>
  <c r="L146" i="10"/>
  <c r="L134" i="10"/>
  <c r="L122" i="10"/>
  <c r="L110" i="10"/>
  <c r="L98" i="10"/>
  <c r="L86" i="10"/>
  <c r="L74" i="10"/>
  <c r="L62" i="10"/>
  <c r="L50" i="10"/>
  <c r="L38" i="10"/>
  <c r="L365" i="10"/>
  <c r="L269" i="10"/>
  <c r="L185" i="10"/>
  <c r="L89" i="10"/>
  <c r="L265" i="10"/>
  <c r="L241" i="10"/>
  <c r="L181" i="10"/>
  <c r="L169" i="10"/>
  <c r="L109" i="10"/>
  <c r="L97" i="10"/>
  <c r="L317" i="10"/>
  <c r="L221" i="10"/>
  <c r="L113" i="10"/>
  <c r="L396" i="10"/>
  <c r="L360" i="10"/>
  <c r="L348" i="10"/>
  <c r="L336" i="10"/>
  <c r="L264" i="10"/>
  <c r="L240" i="10"/>
  <c r="L144" i="10"/>
  <c r="L96" i="10"/>
  <c r="L389" i="10"/>
  <c r="L161" i="10"/>
  <c r="L383" i="10"/>
  <c r="L359" i="10"/>
  <c r="L335" i="10"/>
  <c r="L311" i="10"/>
  <c r="L299" i="10"/>
  <c r="L263" i="10"/>
  <c r="L251" i="10"/>
  <c r="L239" i="10"/>
  <c r="L215" i="10"/>
  <c r="L191" i="10"/>
  <c r="L155" i="10"/>
  <c r="L143" i="10"/>
  <c r="L119" i="10"/>
  <c r="L107" i="10"/>
  <c r="L95" i="10"/>
  <c r="L71" i="10"/>
  <c r="L59" i="10"/>
  <c r="L47" i="10"/>
  <c r="L401" i="10"/>
  <c r="L305" i="10"/>
  <c r="L101" i="10"/>
  <c r="L352" i="10"/>
  <c r="L382" i="10"/>
  <c r="L286" i="10"/>
  <c r="L202" i="10"/>
  <c r="L190" i="10"/>
  <c r="L178" i="10"/>
  <c r="L154" i="10"/>
  <c r="L130" i="10"/>
  <c r="L106" i="10"/>
  <c r="L82" i="10"/>
  <c r="L341" i="10"/>
  <c r="L233" i="10"/>
  <c r="L149" i="10"/>
  <c r="L65" i="10"/>
  <c r="L393" i="10"/>
  <c r="L345" i="10"/>
  <c r="L273" i="10"/>
  <c r="L225" i="10"/>
  <c r="L213" i="10"/>
  <c r="L177" i="10"/>
  <c r="L153" i="10"/>
  <c r="L105" i="10"/>
  <c r="L57" i="10"/>
  <c r="L21" i="10"/>
  <c r="L14" i="10"/>
  <c r="L403" i="10"/>
  <c r="L387" i="10"/>
  <c r="L371" i="10"/>
  <c r="L355" i="10"/>
  <c r="L339" i="10"/>
  <c r="L323" i="10"/>
  <c r="L307" i="10"/>
  <c r="L291" i="10"/>
  <c r="L275" i="10"/>
  <c r="L243" i="10"/>
  <c r="L227" i="10"/>
  <c r="L211" i="10"/>
  <c r="L195" i="10"/>
  <c r="L179" i="10"/>
  <c r="L163" i="10"/>
  <c r="L147" i="10"/>
  <c r="L131" i="10"/>
  <c r="L115" i="10"/>
  <c r="L99" i="10"/>
  <c r="L83" i="10"/>
  <c r="L67" i="10"/>
  <c r="L51" i="10"/>
  <c r="L258" i="10"/>
  <c r="L399" i="10"/>
  <c r="L351" i="10"/>
  <c r="L255" i="10"/>
  <c r="L398" i="10"/>
  <c r="L302" i="10"/>
  <c r="L333" i="10"/>
  <c r="L395" i="10"/>
  <c r="L315" i="10"/>
  <c r="L91" i="10"/>
  <c r="L346" i="10"/>
  <c r="L58" i="10"/>
  <c r="L329" i="10"/>
  <c r="L73" i="10"/>
  <c r="L19" i="10"/>
  <c r="L6" i="10"/>
  <c r="L293" i="10"/>
  <c r="L35" i="10"/>
  <c r="L31" i="10"/>
  <c r="L17" i="10"/>
  <c r="L404" i="10"/>
  <c r="L388" i="10"/>
  <c r="L372" i="10"/>
  <c r="L356" i="10"/>
  <c r="L340" i="10"/>
  <c r="L324" i="10"/>
  <c r="L308" i="10"/>
  <c r="L292" i="10"/>
  <c r="L276" i="10"/>
  <c r="L260" i="10"/>
  <c r="L244" i="10"/>
  <c r="L228" i="10"/>
  <c r="L212" i="10"/>
  <c r="L196" i="10"/>
  <c r="L180" i="10"/>
  <c r="L164" i="10"/>
  <c r="L148" i="10"/>
  <c r="L132" i="10"/>
  <c r="L116" i="10"/>
  <c r="L100" i="10"/>
  <c r="L84" i="10"/>
  <c r="L68" i="10"/>
  <c r="L52" i="10"/>
  <c r="L24" i="10"/>
  <c r="L28" i="10"/>
  <c r="L259" i="10"/>
  <c r="L15" i="10"/>
  <c r="L13" i="10"/>
  <c r="L25" i="10"/>
  <c r="L34" i="10"/>
  <c r="L289" i="10"/>
  <c r="L209" i="10"/>
  <c r="L16" i="10"/>
  <c r="L27" i="10"/>
  <c r="L176" i="10"/>
  <c r="L64" i="10"/>
  <c r="L18" i="10"/>
  <c r="L26" i="10"/>
  <c r="L287" i="10"/>
  <c r="L223" i="10"/>
  <c r="L63" i="10"/>
  <c r="L30" i="10"/>
  <c r="L12" i="10"/>
  <c r="L254" i="10"/>
  <c r="L4" i="10"/>
  <c r="L37" i="10"/>
  <c r="L7" i="10"/>
  <c r="L11" i="10"/>
  <c r="L9" i="10"/>
  <c r="L188" i="10"/>
  <c r="L108" i="10"/>
  <c r="L36" i="10"/>
  <c r="L33" i="10"/>
  <c r="L347" i="10"/>
  <c r="L203" i="10"/>
  <c r="L23" i="10"/>
  <c r="L29" i="10"/>
  <c r="L314" i="10"/>
  <c r="L32" i="10"/>
  <c r="L20" i="10"/>
  <c r="L281" i="10"/>
  <c r="L201" i="10"/>
  <c r="L22" i="10"/>
  <c r="L10" i="10"/>
  <c r="L8" i="10"/>
  <c r="L5" i="10"/>
  <c r="N230" i="10"/>
  <c r="M230" i="10"/>
  <c r="N70" i="10"/>
  <c r="M70" i="10"/>
  <c r="M19" i="10"/>
  <c r="M6" i="10"/>
  <c r="N389" i="10"/>
  <c r="M389" i="10"/>
  <c r="N373" i="10"/>
  <c r="M373" i="10"/>
  <c r="N357" i="10"/>
  <c r="M357" i="10"/>
  <c r="N341" i="10"/>
  <c r="M341" i="10"/>
  <c r="N325" i="10"/>
  <c r="M325" i="10"/>
  <c r="N309" i="10"/>
  <c r="M309" i="10"/>
  <c r="M293" i="10"/>
  <c r="N277" i="10"/>
  <c r="M277" i="10"/>
  <c r="N261" i="10"/>
  <c r="M261" i="10"/>
  <c r="N245" i="10"/>
  <c r="M245" i="10"/>
  <c r="N229" i="10"/>
  <c r="M229" i="10"/>
  <c r="N213" i="10"/>
  <c r="M213" i="10"/>
  <c r="N197" i="10"/>
  <c r="M197" i="10"/>
  <c r="N181" i="10"/>
  <c r="M181" i="10"/>
  <c r="N165" i="10"/>
  <c r="M165" i="10"/>
  <c r="N149" i="10"/>
  <c r="M149" i="10"/>
  <c r="N133" i="10"/>
  <c r="M133" i="10"/>
  <c r="N117" i="10"/>
  <c r="M117" i="10"/>
  <c r="N101" i="10"/>
  <c r="M101" i="10"/>
  <c r="N85" i="10"/>
  <c r="M85" i="10"/>
  <c r="N69" i="10"/>
  <c r="M69" i="10"/>
  <c r="N53" i="10"/>
  <c r="M53" i="10"/>
  <c r="M35" i="10"/>
  <c r="N390" i="10"/>
  <c r="M390" i="10"/>
  <c r="N182" i="10"/>
  <c r="M182" i="10"/>
  <c r="M31" i="10"/>
  <c r="M17" i="10"/>
  <c r="M404" i="10"/>
  <c r="M388" i="10"/>
  <c r="M372" i="10"/>
  <c r="M356" i="10"/>
  <c r="M340" i="10"/>
  <c r="M324" i="10"/>
  <c r="M308" i="10"/>
  <c r="M292" i="10"/>
  <c r="M276" i="10"/>
  <c r="M260" i="10"/>
  <c r="M244" i="10"/>
  <c r="M228" i="10"/>
  <c r="M212" i="10"/>
  <c r="M196" i="10"/>
  <c r="M180" i="10"/>
  <c r="M164" i="10"/>
  <c r="M148" i="10"/>
  <c r="M132" i="10"/>
  <c r="M116" i="10"/>
  <c r="M100" i="10"/>
  <c r="M84" i="10"/>
  <c r="M68" i="10"/>
  <c r="M52" i="10"/>
  <c r="N14" i="10"/>
  <c r="M14" i="10"/>
  <c r="N150" i="10"/>
  <c r="M150" i="10"/>
  <c r="M24" i="10"/>
  <c r="M28" i="10"/>
  <c r="N403" i="10"/>
  <c r="M403" i="10"/>
  <c r="N387" i="10"/>
  <c r="M387" i="10"/>
  <c r="N371" i="10"/>
  <c r="M371" i="10"/>
  <c r="N355" i="10"/>
  <c r="M355" i="10"/>
  <c r="N339" i="10"/>
  <c r="M339" i="10"/>
  <c r="N323" i="10"/>
  <c r="M323" i="10"/>
  <c r="N307" i="10"/>
  <c r="M307" i="10"/>
  <c r="N291" i="10"/>
  <c r="M291" i="10"/>
  <c r="N275" i="10"/>
  <c r="M275" i="10"/>
  <c r="M259" i="10"/>
  <c r="N243" i="10"/>
  <c r="M243" i="10"/>
  <c r="N227" i="10"/>
  <c r="M227" i="10"/>
  <c r="N211" i="10"/>
  <c r="M211" i="10"/>
  <c r="N195" i="10"/>
  <c r="M195" i="10"/>
  <c r="N179" i="10"/>
  <c r="M179" i="10"/>
  <c r="N163" i="10"/>
  <c r="M163" i="10"/>
  <c r="N147" i="10"/>
  <c r="M147" i="10"/>
  <c r="N131" i="10"/>
  <c r="M131" i="10"/>
  <c r="N115" i="10"/>
  <c r="M115" i="10"/>
  <c r="N99" i="10"/>
  <c r="M99" i="10"/>
  <c r="N83" i="10"/>
  <c r="M83" i="10"/>
  <c r="N67" i="10"/>
  <c r="M67" i="10"/>
  <c r="N51" i="10"/>
  <c r="M51" i="10"/>
  <c r="M15" i="10"/>
  <c r="M13" i="10"/>
  <c r="N402" i="10"/>
  <c r="M402" i="10"/>
  <c r="N386" i="10"/>
  <c r="M386" i="10"/>
  <c r="N370" i="10"/>
  <c r="M370" i="10"/>
  <c r="N354" i="10"/>
  <c r="M354" i="10"/>
  <c r="N338" i="10"/>
  <c r="M338" i="10"/>
  <c r="N322" i="10"/>
  <c r="M322" i="10"/>
  <c r="N306" i="10"/>
  <c r="M306" i="10"/>
  <c r="N290" i="10"/>
  <c r="M290" i="10"/>
  <c r="N274" i="10"/>
  <c r="M274" i="10"/>
  <c r="N258" i="10"/>
  <c r="M258" i="10"/>
  <c r="N242" i="10"/>
  <c r="M242" i="10"/>
  <c r="N226" i="10"/>
  <c r="M226" i="10"/>
  <c r="N210" i="10"/>
  <c r="M210" i="10"/>
  <c r="N194" i="10"/>
  <c r="M194" i="10"/>
  <c r="N178" i="10"/>
  <c r="M178" i="10"/>
  <c r="N162" i="10"/>
  <c r="M162" i="10"/>
  <c r="N146" i="10"/>
  <c r="M146" i="10"/>
  <c r="N130" i="10"/>
  <c r="M130" i="10"/>
  <c r="N114" i="10"/>
  <c r="M114" i="10"/>
  <c r="N98" i="10"/>
  <c r="M98" i="10"/>
  <c r="N82" i="10"/>
  <c r="M82" i="10"/>
  <c r="N66" i="10"/>
  <c r="M66" i="10"/>
  <c r="N50" i="10"/>
  <c r="M50" i="10"/>
  <c r="N326" i="10"/>
  <c r="M326" i="10"/>
  <c r="N118" i="10"/>
  <c r="M118" i="10"/>
  <c r="M25" i="10"/>
  <c r="M34" i="10"/>
  <c r="N401" i="10"/>
  <c r="M401" i="10"/>
  <c r="N385" i="10"/>
  <c r="M385" i="10"/>
  <c r="N369" i="10"/>
  <c r="M369" i="10"/>
  <c r="N353" i="10"/>
  <c r="M353" i="10"/>
  <c r="N337" i="10"/>
  <c r="M337" i="10"/>
  <c r="N321" i="10"/>
  <c r="M321" i="10"/>
  <c r="N305" i="10"/>
  <c r="M305" i="10"/>
  <c r="M289" i="10"/>
  <c r="N273" i="10"/>
  <c r="M273" i="10"/>
  <c r="N257" i="10"/>
  <c r="M257" i="10"/>
  <c r="N241" i="10"/>
  <c r="M241" i="10"/>
  <c r="N225" i="10"/>
  <c r="M225" i="10"/>
  <c r="M209" i="10"/>
  <c r="N193" i="10"/>
  <c r="M193" i="10"/>
  <c r="N177" i="10"/>
  <c r="M177" i="10"/>
  <c r="N161" i="10"/>
  <c r="M161" i="10"/>
  <c r="N145" i="10"/>
  <c r="M145" i="10"/>
  <c r="N129" i="10"/>
  <c r="M129" i="10"/>
  <c r="N113" i="10"/>
  <c r="M113" i="10"/>
  <c r="N97" i="10"/>
  <c r="M97" i="10"/>
  <c r="N81" i="10"/>
  <c r="M81" i="10"/>
  <c r="N65" i="10"/>
  <c r="M65" i="10"/>
  <c r="N49" i="10"/>
  <c r="M49" i="10"/>
  <c r="N310" i="10"/>
  <c r="M310" i="10"/>
  <c r="M16" i="10"/>
  <c r="M27" i="10"/>
  <c r="N400" i="10"/>
  <c r="M400" i="10"/>
  <c r="N384" i="10"/>
  <c r="M384" i="10"/>
  <c r="N368" i="10"/>
  <c r="M368" i="10"/>
  <c r="N352" i="10"/>
  <c r="M352" i="10"/>
  <c r="N336" i="10"/>
  <c r="M336" i="10"/>
  <c r="N320" i="10"/>
  <c r="M320" i="10"/>
  <c r="N304" i="10"/>
  <c r="M304" i="10"/>
  <c r="N288" i="10"/>
  <c r="M288" i="10"/>
  <c r="N272" i="10"/>
  <c r="M272" i="10"/>
  <c r="N256" i="10"/>
  <c r="M256" i="10"/>
  <c r="N240" i="10"/>
  <c r="M240" i="10"/>
  <c r="N224" i="10"/>
  <c r="M224" i="10"/>
  <c r="N208" i="10"/>
  <c r="M208" i="10"/>
  <c r="N192" i="10"/>
  <c r="M192" i="10"/>
  <c r="M176" i="10"/>
  <c r="N160" i="10"/>
  <c r="M160" i="10"/>
  <c r="N144" i="10"/>
  <c r="M144" i="10"/>
  <c r="N128" i="10"/>
  <c r="M128" i="10"/>
  <c r="N112" i="10"/>
  <c r="M112" i="10"/>
  <c r="N96" i="10"/>
  <c r="M96" i="10"/>
  <c r="N80" i="10"/>
  <c r="M80" i="10"/>
  <c r="M64" i="10"/>
  <c r="N48" i="10"/>
  <c r="M48" i="10"/>
  <c r="N358" i="10"/>
  <c r="M358" i="10"/>
  <c r="N166" i="10"/>
  <c r="M166" i="10"/>
  <c r="N38" i="10"/>
  <c r="M38" i="10"/>
  <c r="M18" i="10"/>
  <c r="M26" i="10"/>
  <c r="N399" i="10"/>
  <c r="M399" i="10"/>
  <c r="N383" i="10"/>
  <c r="M383" i="10"/>
  <c r="N367" i="10"/>
  <c r="M367" i="10"/>
  <c r="N351" i="10"/>
  <c r="M351" i="10"/>
  <c r="N335" i="10"/>
  <c r="M335" i="10"/>
  <c r="N319" i="10"/>
  <c r="M319" i="10"/>
  <c r="N303" i="10"/>
  <c r="M303" i="10"/>
  <c r="M287" i="10"/>
  <c r="N271" i="10"/>
  <c r="M271" i="10"/>
  <c r="N255" i="10"/>
  <c r="M255" i="10"/>
  <c r="N239" i="10"/>
  <c r="M239" i="10"/>
  <c r="M223" i="10"/>
  <c r="N207" i="10"/>
  <c r="M207" i="10"/>
  <c r="N191" i="10"/>
  <c r="M191" i="10"/>
  <c r="N175" i="10"/>
  <c r="M175" i="10"/>
  <c r="N159" i="10"/>
  <c r="M159" i="10"/>
  <c r="N143" i="10"/>
  <c r="M143" i="10"/>
  <c r="N127" i="10"/>
  <c r="M127" i="10"/>
  <c r="N111" i="10"/>
  <c r="M111" i="10"/>
  <c r="N95" i="10"/>
  <c r="M95" i="10"/>
  <c r="N79" i="10"/>
  <c r="M79" i="10"/>
  <c r="M63" i="10"/>
  <c r="N47" i="10"/>
  <c r="M47" i="10"/>
  <c r="N342" i="10"/>
  <c r="M342" i="10"/>
  <c r="N134" i="10"/>
  <c r="M134" i="10"/>
  <c r="M30" i="10"/>
  <c r="M12" i="10"/>
  <c r="N398" i="10"/>
  <c r="M398" i="10"/>
  <c r="N382" i="10"/>
  <c r="M382" i="10"/>
  <c r="N366" i="10"/>
  <c r="M366" i="10"/>
  <c r="N350" i="10"/>
  <c r="M350" i="10"/>
  <c r="N334" i="10"/>
  <c r="M334" i="10"/>
  <c r="N318" i="10"/>
  <c r="M318" i="10"/>
  <c r="N302" i="10"/>
  <c r="M302" i="10"/>
  <c r="N286" i="10"/>
  <c r="M286" i="10"/>
  <c r="N270" i="10"/>
  <c r="M270" i="10"/>
  <c r="M254" i="10"/>
  <c r="N238" i="10"/>
  <c r="M238" i="10"/>
  <c r="N222" i="10"/>
  <c r="M222" i="10"/>
  <c r="N206" i="10"/>
  <c r="M206" i="10"/>
  <c r="N190" i="10"/>
  <c r="M190" i="10"/>
  <c r="N174" i="10"/>
  <c r="M174" i="10"/>
  <c r="N158" i="10"/>
  <c r="M158" i="10"/>
  <c r="N142" i="10"/>
  <c r="M142" i="10"/>
  <c r="N126" i="10"/>
  <c r="M126" i="10"/>
  <c r="N110" i="10"/>
  <c r="M110" i="10"/>
  <c r="N94" i="10"/>
  <c r="M94" i="10"/>
  <c r="N78" i="10"/>
  <c r="M78" i="10"/>
  <c r="N62" i="10"/>
  <c r="M62" i="10"/>
  <c r="N46" i="10"/>
  <c r="M46" i="10"/>
  <c r="N262" i="10"/>
  <c r="M262" i="10"/>
  <c r="N86" i="10"/>
  <c r="M86" i="10"/>
  <c r="M4" i="10"/>
  <c r="M37" i="10"/>
  <c r="N397" i="10"/>
  <c r="M397" i="10"/>
  <c r="N381" i="10"/>
  <c r="M381" i="10"/>
  <c r="N365" i="10"/>
  <c r="M365" i="10"/>
  <c r="N349" i="10"/>
  <c r="M349" i="10"/>
  <c r="N333" i="10"/>
  <c r="M333" i="10"/>
  <c r="N317" i="10"/>
  <c r="M317" i="10"/>
  <c r="N301" i="10"/>
  <c r="M301" i="10"/>
  <c r="N285" i="10"/>
  <c r="M285" i="10"/>
  <c r="N269" i="10"/>
  <c r="M269" i="10"/>
  <c r="N253" i="10"/>
  <c r="M253" i="10"/>
  <c r="N237" i="10"/>
  <c r="M237" i="10"/>
  <c r="N221" i="10"/>
  <c r="M221" i="10"/>
  <c r="N205" i="10"/>
  <c r="M205" i="10"/>
  <c r="N189" i="10"/>
  <c r="M189" i="10"/>
  <c r="N173" i="10"/>
  <c r="M173" i="10"/>
  <c r="N157" i="10"/>
  <c r="M157" i="10"/>
  <c r="N141" i="10"/>
  <c r="M141" i="10"/>
  <c r="N125" i="10"/>
  <c r="M125" i="10"/>
  <c r="N109" i="10"/>
  <c r="M109" i="10"/>
  <c r="N93" i="10"/>
  <c r="M93" i="10"/>
  <c r="N77" i="10"/>
  <c r="M77" i="10"/>
  <c r="N61" i="10"/>
  <c r="M61" i="10"/>
  <c r="N45" i="10"/>
  <c r="M45" i="10"/>
  <c r="N294" i="10"/>
  <c r="M294" i="10"/>
  <c r="N54" i="10"/>
  <c r="M54" i="10"/>
  <c r="M7" i="10"/>
  <c r="M11" i="10"/>
  <c r="M9" i="10"/>
  <c r="N396" i="10"/>
  <c r="M396" i="10"/>
  <c r="N380" i="10"/>
  <c r="M380" i="10"/>
  <c r="N364" i="10"/>
  <c r="M364" i="10"/>
  <c r="N348" i="10"/>
  <c r="M348" i="10"/>
  <c r="N332" i="10"/>
  <c r="M332" i="10"/>
  <c r="N316" i="10"/>
  <c r="M316" i="10"/>
  <c r="N300" i="10"/>
  <c r="M300" i="10"/>
  <c r="N284" i="10"/>
  <c r="M284" i="10"/>
  <c r="N268" i="10"/>
  <c r="M268" i="10"/>
  <c r="N252" i="10"/>
  <c r="M252" i="10"/>
  <c r="N236" i="10"/>
  <c r="M236" i="10"/>
  <c r="N220" i="10"/>
  <c r="M220" i="10"/>
  <c r="N204" i="10"/>
  <c r="M204" i="10"/>
  <c r="M188" i="10"/>
  <c r="N172" i="10"/>
  <c r="M172" i="10"/>
  <c r="N156" i="10"/>
  <c r="M156" i="10"/>
  <c r="N140" i="10"/>
  <c r="M140" i="10"/>
  <c r="N124" i="10"/>
  <c r="M124" i="10"/>
  <c r="M108" i="10"/>
  <c r="N92" i="10"/>
  <c r="M92" i="10"/>
  <c r="N76" i="10"/>
  <c r="M76" i="10"/>
  <c r="N60" i="10"/>
  <c r="M60" i="10"/>
  <c r="N44" i="10"/>
  <c r="M44" i="10"/>
  <c r="N198" i="10"/>
  <c r="M198" i="10"/>
  <c r="M36" i="10"/>
  <c r="M33" i="10"/>
  <c r="N395" i="10"/>
  <c r="M395" i="10"/>
  <c r="N379" i="10"/>
  <c r="M379" i="10"/>
  <c r="N363" i="10"/>
  <c r="M363" i="10"/>
  <c r="M347" i="10"/>
  <c r="N331" i="10"/>
  <c r="M331" i="10"/>
  <c r="N315" i="10"/>
  <c r="M315" i="10"/>
  <c r="N299" i="10"/>
  <c r="M299" i="10"/>
  <c r="N283" i="10"/>
  <c r="M283" i="10"/>
  <c r="N267" i="10"/>
  <c r="M267" i="10"/>
  <c r="N251" i="10"/>
  <c r="M251" i="10"/>
  <c r="N235" i="10"/>
  <c r="M235" i="10"/>
  <c r="N219" i="10"/>
  <c r="M219" i="10"/>
  <c r="M203" i="10"/>
  <c r="N187" i="10"/>
  <c r="M187" i="10"/>
  <c r="N171" i="10"/>
  <c r="M171" i="10"/>
  <c r="N155" i="10"/>
  <c r="M155" i="10"/>
  <c r="N139" i="10"/>
  <c r="M139" i="10"/>
  <c r="N123" i="10"/>
  <c r="M123" i="10"/>
  <c r="N107" i="10"/>
  <c r="M107" i="10"/>
  <c r="N91" i="10"/>
  <c r="M91" i="10"/>
  <c r="N75" i="10"/>
  <c r="M75" i="10"/>
  <c r="N59" i="10"/>
  <c r="M59" i="10"/>
  <c r="N43" i="10"/>
  <c r="M43" i="10"/>
  <c r="N374" i="10"/>
  <c r="M374" i="10"/>
  <c r="M23" i="10"/>
  <c r="M29" i="10"/>
  <c r="N394" i="10"/>
  <c r="M394" i="10"/>
  <c r="N378" i="10"/>
  <c r="M378" i="10"/>
  <c r="N362" i="10"/>
  <c r="M362" i="10"/>
  <c r="N346" i="10"/>
  <c r="M346" i="10"/>
  <c r="N330" i="10"/>
  <c r="M330" i="10"/>
  <c r="M314" i="10"/>
  <c r="N298" i="10"/>
  <c r="M298" i="10"/>
  <c r="N282" i="10"/>
  <c r="M282" i="10"/>
  <c r="N266" i="10"/>
  <c r="M266" i="10"/>
  <c r="N250" i="10"/>
  <c r="M250" i="10"/>
  <c r="N234" i="10"/>
  <c r="M234" i="10"/>
  <c r="N218" i="10"/>
  <c r="M218" i="10"/>
  <c r="N202" i="10"/>
  <c r="M202" i="10"/>
  <c r="N186" i="10"/>
  <c r="M186" i="10"/>
  <c r="N170" i="10"/>
  <c r="M170" i="10"/>
  <c r="N154" i="10"/>
  <c r="M154" i="10"/>
  <c r="N138" i="10"/>
  <c r="M138" i="10"/>
  <c r="N122" i="10"/>
  <c r="M122" i="10"/>
  <c r="N106" i="10"/>
  <c r="M106" i="10"/>
  <c r="N90" i="10"/>
  <c r="M90" i="10"/>
  <c r="N74" i="10"/>
  <c r="M74" i="10"/>
  <c r="N58" i="10"/>
  <c r="M58" i="10"/>
  <c r="N42" i="10"/>
  <c r="M42" i="10"/>
  <c r="N21" i="10"/>
  <c r="M21" i="10"/>
  <c r="N246" i="10"/>
  <c r="M246" i="10"/>
  <c r="M32" i="10"/>
  <c r="M20" i="10"/>
  <c r="N393" i="10"/>
  <c r="M393" i="10"/>
  <c r="N377" i="10"/>
  <c r="M377" i="10"/>
  <c r="N361" i="10"/>
  <c r="M361" i="10"/>
  <c r="N345" i="10"/>
  <c r="M345" i="10"/>
  <c r="M329" i="10"/>
  <c r="N313" i="10"/>
  <c r="M313" i="10"/>
  <c r="N297" i="10"/>
  <c r="M297" i="10"/>
  <c r="M281" i="10"/>
  <c r="N265" i="10"/>
  <c r="M265" i="10"/>
  <c r="N249" i="10"/>
  <c r="M249" i="10"/>
  <c r="N233" i="10"/>
  <c r="M233" i="10"/>
  <c r="N217" i="10"/>
  <c r="M217" i="10"/>
  <c r="M201" i="10"/>
  <c r="N185" i="10"/>
  <c r="M185" i="10"/>
  <c r="N169" i="10"/>
  <c r="M169" i="10"/>
  <c r="N153" i="10"/>
  <c r="M153" i="10"/>
  <c r="N137" i="10"/>
  <c r="M137" i="10"/>
  <c r="N121" i="10"/>
  <c r="M121" i="10"/>
  <c r="N105" i="10"/>
  <c r="M105" i="10"/>
  <c r="N89" i="10"/>
  <c r="M89" i="10"/>
  <c r="N73" i="10"/>
  <c r="M73" i="10"/>
  <c r="N57" i="10"/>
  <c r="M57" i="10"/>
  <c r="N41" i="10"/>
  <c r="M41" i="10"/>
  <c r="N214" i="10"/>
  <c r="M214" i="10"/>
  <c r="M22" i="10"/>
  <c r="M10" i="10"/>
  <c r="N392" i="10"/>
  <c r="M392" i="10"/>
  <c r="N376" i="10"/>
  <c r="M376" i="10"/>
  <c r="N360" i="10"/>
  <c r="M360" i="10"/>
  <c r="N344" i="10"/>
  <c r="M344" i="10"/>
  <c r="N328" i="10"/>
  <c r="M328" i="10"/>
  <c r="N312" i="10"/>
  <c r="M312" i="10"/>
  <c r="N296" i="10"/>
  <c r="M296" i="10"/>
  <c r="N280" i="10"/>
  <c r="M280" i="10"/>
  <c r="N264" i="10"/>
  <c r="M264" i="10"/>
  <c r="N248" i="10"/>
  <c r="M248" i="10"/>
  <c r="N232" i="10"/>
  <c r="M232" i="10"/>
  <c r="N216" i="10"/>
  <c r="M216" i="10"/>
  <c r="N200" i="10"/>
  <c r="M200" i="10"/>
  <c r="N184" i="10"/>
  <c r="M184" i="10"/>
  <c r="N168" i="10"/>
  <c r="M168" i="10"/>
  <c r="N152" i="10"/>
  <c r="M152" i="10"/>
  <c r="N136" i="10"/>
  <c r="M136" i="10"/>
  <c r="N120" i="10"/>
  <c r="M120" i="10"/>
  <c r="N104" i="10"/>
  <c r="M104" i="10"/>
  <c r="N88" i="10"/>
  <c r="M88" i="10"/>
  <c r="N72" i="10"/>
  <c r="M72" i="10"/>
  <c r="N56" i="10"/>
  <c r="M56" i="10"/>
  <c r="N40" i="10"/>
  <c r="M40" i="10"/>
  <c r="N278" i="10"/>
  <c r="M278" i="10"/>
  <c r="N102" i="10"/>
  <c r="M102" i="10"/>
  <c r="M8" i="10"/>
  <c r="M5" i="10"/>
  <c r="N391" i="10"/>
  <c r="M391" i="10"/>
  <c r="N375" i="10"/>
  <c r="M375" i="10"/>
  <c r="N359" i="10"/>
  <c r="M359" i="10"/>
  <c r="N343" i="10"/>
  <c r="M343" i="10"/>
  <c r="N327" i="10"/>
  <c r="M327" i="10"/>
  <c r="N311" i="10"/>
  <c r="M311" i="10"/>
  <c r="N295" i="10"/>
  <c r="M295" i="10"/>
  <c r="N279" i="10"/>
  <c r="M279" i="10"/>
  <c r="N263" i="10"/>
  <c r="M263" i="10"/>
  <c r="N247" i="10"/>
  <c r="M247" i="10"/>
  <c r="N231" i="10"/>
  <c r="M231" i="10"/>
  <c r="N215" i="10"/>
  <c r="M215" i="10"/>
  <c r="N199" i="10"/>
  <c r="M199" i="10"/>
  <c r="N183" i="10"/>
  <c r="M183" i="10"/>
  <c r="N167" i="10"/>
  <c r="M167" i="10"/>
  <c r="N151" i="10"/>
  <c r="M151" i="10"/>
  <c r="N135" i="10"/>
  <c r="M135" i="10"/>
  <c r="N119" i="10"/>
  <c r="M119" i="10"/>
  <c r="N103" i="10"/>
  <c r="M103" i="10"/>
  <c r="N87" i="10"/>
  <c r="M87" i="10"/>
  <c r="N71" i="10"/>
  <c r="M71" i="10"/>
  <c r="N55" i="10"/>
  <c r="M55" i="10"/>
  <c r="N39" i="10"/>
  <c r="M39" i="10"/>
  <c r="N19" i="10"/>
  <c r="N6" i="10"/>
  <c r="N293" i="10"/>
  <c r="N35" i="10"/>
  <c r="N31" i="10"/>
  <c r="N17" i="10"/>
  <c r="N404" i="10"/>
  <c r="N388" i="10"/>
  <c r="N372" i="10"/>
  <c r="N356" i="10"/>
  <c r="N340" i="10"/>
  <c r="N324" i="10"/>
  <c r="N308" i="10"/>
  <c r="N292" i="10"/>
  <c r="N276" i="10"/>
  <c r="N260" i="10"/>
  <c r="N244" i="10"/>
  <c r="N228" i="10"/>
  <c r="N212" i="10"/>
  <c r="N196" i="10"/>
  <c r="N180" i="10"/>
  <c r="N164" i="10"/>
  <c r="N148" i="10"/>
  <c r="N132" i="10"/>
  <c r="N116" i="10"/>
  <c r="N100" i="10"/>
  <c r="N84" i="10"/>
  <c r="N68" i="10"/>
  <c r="N52" i="10"/>
  <c r="N24" i="10"/>
  <c r="N28" i="10"/>
  <c r="N259" i="10"/>
  <c r="N15" i="10"/>
  <c r="N13" i="10"/>
  <c r="N25" i="10"/>
  <c r="N34" i="10"/>
  <c r="N289" i="10"/>
  <c r="N209" i="10"/>
  <c r="N16" i="10"/>
  <c r="N27" i="10"/>
  <c r="N176" i="10"/>
  <c r="N64" i="10"/>
  <c r="N18" i="10"/>
  <c r="N26" i="10"/>
  <c r="N287" i="10"/>
  <c r="N223" i="10"/>
  <c r="N63" i="10"/>
  <c r="N30" i="10"/>
  <c r="N12" i="10"/>
  <c r="N254" i="10"/>
  <c r="N4" i="10"/>
  <c r="N37" i="10"/>
  <c r="N7" i="10"/>
  <c r="N11" i="10"/>
  <c r="N9" i="10"/>
  <c r="N188" i="10"/>
  <c r="N108" i="10"/>
  <c r="N36" i="10"/>
  <c r="N33" i="10"/>
  <c r="N347" i="10"/>
  <c r="N203" i="10"/>
  <c r="N23" i="10"/>
  <c r="N29" i="10"/>
  <c r="N314" i="10"/>
  <c r="N32" i="10"/>
  <c r="N20" i="10"/>
  <c r="N329" i="10"/>
  <c r="N281" i="10"/>
  <c r="N201" i="10"/>
  <c r="N22" i="10"/>
  <c r="N10" i="10"/>
  <c r="N8" i="10"/>
  <c r="N5" i="10"/>
  <c r="N140" i="13"/>
  <c r="N296" i="13"/>
  <c r="N85" i="13"/>
  <c r="N286" i="13"/>
  <c r="N184" i="13"/>
  <c r="N145" i="13"/>
  <c r="N181" i="13"/>
  <c r="N209" i="13"/>
  <c r="N270" i="13"/>
  <c r="N121" i="13"/>
  <c r="O4" i="10"/>
  <c r="K4" i="10"/>
  <c r="J4" i="10"/>
  <c r="N137" i="13"/>
  <c r="N84" i="13"/>
  <c r="N260" i="13"/>
  <c r="N352" i="13"/>
  <c r="N284" i="13"/>
  <c r="N153" i="13"/>
  <c r="N201" i="13"/>
  <c r="N154" i="13"/>
  <c r="N150" i="13"/>
  <c r="N89" i="13"/>
  <c r="N328" i="13"/>
  <c r="N49" i="13"/>
  <c r="N355" i="13"/>
  <c r="N136" i="13"/>
  <c r="N37" i="13"/>
  <c r="N101" i="13"/>
  <c r="N259" i="13"/>
  <c r="N109" i="13"/>
  <c r="N64" i="13"/>
  <c r="N372" i="13"/>
  <c r="N172" i="13"/>
  <c r="N336" i="13"/>
  <c r="N80" i="13"/>
  <c r="N212" i="13"/>
  <c r="N81" i="13"/>
  <c r="N176" i="13"/>
  <c r="N319" i="13"/>
  <c r="N278" i="13"/>
  <c r="N76" i="13"/>
  <c r="N141" i="13"/>
  <c r="N77" i="13"/>
  <c r="N400" i="13"/>
  <c r="N170" i="13"/>
  <c r="N93" i="13"/>
  <c r="N364" i="13"/>
  <c r="N125" i="13"/>
  <c r="N133" i="13"/>
  <c r="N347" i="13"/>
  <c r="N173" i="13"/>
  <c r="N279" i="13"/>
  <c r="N256" i="13"/>
  <c r="N343" i="13"/>
  <c r="N167" i="13"/>
  <c r="N74" i="13"/>
  <c r="N258" i="13"/>
  <c r="N168" i="13"/>
  <c r="N220" i="13"/>
  <c r="N41" i="13"/>
  <c r="N274" i="13"/>
  <c r="N189" i="13"/>
  <c r="N384" i="13"/>
  <c r="N363" i="13"/>
  <c r="N69" i="13"/>
  <c r="N254" i="13"/>
  <c r="N72" i="13"/>
  <c r="N250" i="13"/>
  <c r="N200" i="13"/>
  <c r="N324" i="13"/>
  <c r="N351" i="13"/>
  <c r="N126" i="13"/>
  <c r="N251" i="13"/>
  <c r="N339" i="13"/>
  <c r="N157" i="13"/>
  <c r="N332" i="13"/>
  <c r="N342" i="13"/>
  <c r="N255" i="13"/>
  <c r="N48" i="13"/>
  <c r="N316" i="13"/>
  <c r="N213" i="13"/>
  <c r="N271" i="13"/>
  <c r="N208" i="13"/>
  <c r="N60" i="13"/>
  <c r="N162" i="13"/>
  <c r="N73" i="13"/>
  <c r="N177" i="13"/>
  <c r="N65" i="13"/>
  <c r="N282" i="13"/>
  <c r="N56" i="13"/>
  <c r="N237" i="13"/>
  <c r="N45" i="13"/>
  <c r="N196" i="13"/>
  <c r="N320" i="13"/>
  <c r="N360" i="13"/>
  <c r="N188" i="13"/>
  <c r="N388" i="13"/>
  <c r="N373" i="13"/>
  <c r="N217" i="13"/>
  <c r="N275" i="13"/>
  <c r="N193" i="13"/>
  <c r="N399" i="13"/>
  <c r="N252" i="13"/>
  <c r="N124" i="13"/>
  <c r="N180" i="13"/>
  <c r="N52" i="13"/>
  <c r="N185" i="13"/>
  <c r="N267" i="13"/>
  <c r="N359" i="13"/>
  <c r="N323" i="13"/>
  <c r="N53" i="13"/>
  <c r="D316" i="8"/>
  <c r="N376" i="13"/>
  <c r="N283" i="13"/>
  <c r="N97" i="13"/>
  <c r="N192" i="13"/>
  <c r="N129" i="13"/>
  <c r="E5" i="8"/>
  <c r="Q4" i="13" s="1"/>
  <c r="E257" i="8"/>
  <c r="Q256" i="13" s="1"/>
  <c r="D401" i="8"/>
  <c r="E389" i="8"/>
  <c r="Q388" i="13" s="1"/>
  <c r="E377" i="8"/>
  <c r="Q376" i="13" s="1"/>
  <c r="D365" i="8"/>
  <c r="E353" i="8"/>
  <c r="Q352" i="13" s="1"/>
  <c r="E341" i="8"/>
  <c r="Q340" i="13" s="1"/>
  <c r="D329" i="8"/>
  <c r="D317" i="8"/>
  <c r="D305" i="8"/>
  <c r="D293" i="8"/>
  <c r="D281" i="8"/>
  <c r="D269" i="8"/>
  <c r="D257" i="8"/>
  <c r="D245" i="8"/>
  <c r="D233" i="8"/>
  <c r="D209" i="8"/>
  <c r="E197" i="8"/>
  <c r="Q196" i="13" s="1"/>
  <c r="D185" i="8"/>
  <c r="D173" i="8"/>
  <c r="E161" i="8"/>
  <c r="Q160" i="13" s="1"/>
  <c r="E149" i="8"/>
  <c r="Q148" i="13" s="1"/>
  <c r="D137" i="8"/>
  <c r="D125" i="8"/>
  <c r="E101" i="8"/>
  <c r="Q100" i="13" s="1"/>
  <c r="D89" i="8"/>
  <c r="D77" i="8"/>
  <c r="D53" i="8"/>
  <c r="D41" i="8"/>
  <c r="E48" i="8"/>
  <c r="Q47" i="13" s="1"/>
  <c r="E209" i="8"/>
  <c r="Q208" i="13" s="1"/>
  <c r="E41" i="8"/>
  <c r="Q40" i="13" s="1"/>
  <c r="E305" i="8"/>
  <c r="Q304" i="13" s="1"/>
  <c r="E89" i="8"/>
  <c r="Q88" i="13" s="1"/>
  <c r="E317" i="8"/>
  <c r="Q316" i="13" s="1"/>
  <c r="E365" i="8"/>
  <c r="Q364" i="13" s="1"/>
  <c r="E384" i="8"/>
  <c r="Q383" i="13" s="1"/>
  <c r="E360" i="8"/>
  <c r="Q359" i="13" s="1"/>
  <c r="E336" i="8"/>
  <c r="Q335" i="13" s="1"/>
  <c r="E312" i="8"/>
  <c r="Q311" i="13" s="1"/>
  <c r="E288" i="8"/>
  <c r="Q287" i="13" s="1"/>
  <c r="E264" i="8"/>
  <c r="Q263" i="13" s="1"/>
  <c r="E240" i="8"/>
  <c r="Q239" i="13" s="1"/>
  <c r="E216" i="8"/>
  <c r="Q215" i="13" s="1"/>
  <c r="E192" i="8"/>
  <c r="Q191" i="13" s="1"/>
  <c r="E168" i="8"/>
  <c r="Q167" i="13" s="1"/>
  <c r="D144" i="8"/>
  <c r="E120" i="8"/>
  <c r="Q119" i="13" s="1"/>
  <c r="D96" i="8"/>
  <c r="E72" i="8"/>
  <c r="Q71" i="13" s="1"/>
  <c r="D149" i="8"/>
  <c r="D197" i="8"/>
  <c r="E322" i="8"/>
  <c r="Q321" i="13" s="1"/>
  <c r="E250" i="8"/>
  <c r="Q249" i="13" s="1"/>
  <c r="D70" i="8"/>
  <c r="E181" i="8"/>
  <c r="Q180" i="13" s="1"/>
  <c r="E49" i="8"/>
  <c r="Q48" i="13" s="1"/>
  <c r="E298" i="8"/>
  <c r="Q297" i="13" s="1"/>
  <c r="D274" i="8"/>
  <c r="D250" i="8"/>
  <c r="D226" i="8"/>
  <c r="E118" i="8"/>
  <c r="Q117" i="13" s="1"/>
  <c r="D94" i="8"/>
  <c r="E70" i="8"/>
  <c r="Q69" i="13" s="1"/>
  <c r="D46" i="8"/>
  <c r="D404" i="8"/>
  <c r="D380" i="8"/>
  <c r="E368" i="8"/>
  <c r="Q367" i="13" s="1"/>
  <c r="D356" i="8"/>
  <c r="D344" i="8"/>
  <c r="D332" i="8"/>
  <c r="E320" i="8"/>
  <c r="Q319" i="13" s="1"/>
  <c r="E308" i="8"/>
  <c r="Q307" i="13" s="1"/>
  <c r="D296" i="8"/>
  <c r="E284" i="8"/>
  <c r="Q283" i="13" s="1"/>
  <c r="D272" i="8"/>
  <c r="E260" i="8"/>
  <c r="Q259" i="13" s="1"/>
  <c r="D248" i="8"/>
  <c r="E236" i="8"/>
  <c r="Q235" i="13" s="1"/>
  <c r="D224" i="8"/>
  <c r="E212" i="8"/>
  <c r="Q211" i="13" s="1"/>
  <c r="D200" i="8"/>
  <c r="E188" i="8"/>
  <c r="Q187" i="13" s="1"/>
  <c r="E176" i="8"/>
  <c r="Q175" i="13" s="1"/>
  <c r="D164" i="8"/>
  <c r="D152" i="8"/>
  <c r="E140" i="8"/>
  <c r="Q139" i="13" s="1"/>
  <c r="E128" i="8"/>
  <c r="Q127" i="13" s="1"/>
  <c r="D116" i="8"/>
  <c r="D104" i="8"/>
  <c r="E92" i="8"/>
  <c r="Q91" i="13" s="1"/>
  <c r="E80" i="8"/>
  <c r="Q79" i="13" s="1"/>
  <c r="E68" i="8"/>
  <c r="Q67" i="13" s="1"/>
  <c r="D56" i="8"/>
  <c r="D44" i="8"/>
  <c r="D301" i="8"/>
  <c r="E277" i="8"/>
  <c r="Q276" i="13" s="1"/>
  <c r="E253" i="8"/>
  <c r="Q252" i="13" s="1"/>
  <c r="D229" i="8"/>
  <c r="D181" i="8"/>
  <c r="D157" i="8"/>
  <c r="D318" i="8"/>
  <c r="D222" i="8"/>
  <c r="E162" i="8"/>
  <c r="Q161" i="13" s="1"/>
  <c r="E90" i="8"/>
  <c r="Q89" i="13" s="1"/>
  <c r="D136" i="8"/>
  <c r="E364" i="8"/>
  <c r="Q363" i="13" s="1"/>
  <c r="D352" i="8"/>
  <c r="E292" i="8"/>
  <c r="Q291" i="13" s="1"/>
  <c r="D268" i="8"/>
  <c r="E244" i="8"/>
  <c r="Q243" i="13" s="1"/>
  <c r="E46" i="8"/>
  <c r="Q45" i="13" s="1"/>
  <c r="E274" i="8"/>
  <c r="Q273" i="13" s="1"/>
  <c r="E94" i="8"/>
  <c r="Q93" i="13" s="1"/>
  <c r="E318" i="8"/>
  <c r="Q317" i="13" s="1"/>
  <c r="D306" i="8"/>
  <c r="D282" i="8"/>
  <c r="D270" i="8"/>
  <c r="D258" i="8"/>
  <c r="D246" i="8"/>
  <c r="D234" i="8"/>
  <c r="E222" i="8"/>
  <c r="Q221" i="13" s="1"/>
  <c r="D210" i="8"/>
  <c r="D198" i="8"/>
  <c r="D186" i="8"/>
  <c r="D174" i="8"/>
  <c r="D162" i="8"/>
  <c r="D150" i="8"/>
  <c r="E138" i="8"/>
  <c r="Q137" i="13" s="1"/>
  <c r="D126" i="8"/>
  <c r="D114" i="8"/>
  <c r="D102" i="8"/>
  <c r="D90" i="8"/>
  <c r="D78" i="8"/>
  <c r="E66" i="8"/>
  <c r="Q65" i="13" s="1"/>
  <c r="D54" i="8"/>
  <c r="D42" i="8"/>
  <c r="D66" i="8"/>
  <c r="D138" i="8"/>
  <c r="E210" i="8"/>
  <c r="Q209" i="13" s="1"/>
  <c r="E282" i="8"/>
  <c r="Q281" i="13" s="1"/>
  <c r="E78" i="8"/>
  <c r="Q77" i="13" s="1"/>
  <c r="E150" i="8"/>
  <c r="Q149" i="13" s="1"/>
  <c r="D176" i="8"/>
  <c r="D320" i="8"/>
  <c r="E234" i="8"/>
  <c r="Q233" i="13" s="1"/>
  <c r="E102" i="8"/>
  <c r="Q101" i="13" s="1"/>
  <c r="D355" i="8"/>
  <c r="E319" i="8"/>
  <c r="Q318" i="13" s="1"/>
  <c r="E283" i="8"/>
  <c r="Q282" i="13" s="1"/>
  <c r="D247" i="8"/>
  <c r="D211" i="8"/>
  <c r="E175" i="8"/>
  <c r="Q174" i="13" s="1"/>
  <c r="E139" i="8"/>
  <c r="Q138" i="13" s="1"/>
  <c r="E103" i="8"/>
  <c r="Q102" i="13" s="1"/>
  <c r="E67" i="8"/>
  <c r="Q66" i="13" s="1"/>
  <c r="D298" i="8"/>
  <c r="D68" i="8"/>
  <c r="D212" i="8"/>
  <c r="E42" i="8"/>
  <c r="Q41" i="13" s="1"/>
  <c r="E174" i="8"/>
  <c r="Q173" i="13" s="1"/>
  <c r="E246" i="8"/>
  <c r="Q245" i="13" s="1"/>
  <c r="E248" i="8"/>
  <c r="Q247" i="13" s="1"/>
  <c r="E114" i="8"/>
  <c r="Q113" i="13" s="1"/>
  <c r="E186" i="8"/>
  <c r="Q185" i="13" s="1"/>
  <c r="E258" i="8"/>
  <c r="Q257" i="13" s="1"/>
  <c r="E184" i="8"/>
  <c r="Q183" i="13" s="1"/>
  <c r="E160" i="8"/>
  <c r="Q159" i="13" s="1"/>
  <c r="D88" i="8"/>
  <c r="E54" i="8"/>
  <c r="Q53" i="13" s="1"/>
  <c r="E126" i="8"/>
  <c r="Q125" i="13" s="1"/>
  <c r="D402" i="8"/>
  <c r="E390" i="8"/>
  <c r="Q389" i="13" s="1"/>
  <c r="E378" i="8"/>
  <c r="Q377" i="13" s="1"/>
  <c r="D366" i="8"/>
  <c r="E342" i="8"/>
  <c r="Q341" i="13" s="1"/>
  <c r="E306" i="8"/>
  <c r="Q305" i="13" s="1"/>
  <c r="E104" i="8"/>
  <c r="Q103" i="13" s="1"/>
  <c r="D284" i="8"/>
  <c r="E198" i="8"/>
  <c r="Q197" i="13" s="1"/>
  <c r="E270" i="8"/>
  <c r="Q269" i="13" s="1"/>
  <c r="D140" i="8"/>
  <c r="D160" i="8"/>
  <c r="D205" i="8"/>
  <c r="E205" i="8"/>
  <c r="Q204" i="13" s="1"/>
  <c r="E328" i="8"/>
  <c r="Q327" i="13" s="1"/>
  <c r="D328" i="8"/>
  <c r="E208" i="8"/>
  <c r="Q207" i="13" s="1"/>
  <c r="E136" i="8"/>
  <c r="Q135" i="13" s="1"/>
  <c r="D112" i="8"/>
  <c r="D354" i="8"/>
  <c r="E354" i="8"/>
  <c r="Q353" i="13" s="1"/>
  <c r="D330" i="8"/>
  <c r="E330" i="8"/>
  <c r="Q329" i="13" s="1"/>
  <c r="D294" i="8"/>
  <c r="E294" i="8"/>
  <c r="Q293" i="13" s="1"/>
  <c r="E352" i="8"/>
  <c r="Q351" i="13" s="1"/>
  <c r="D342" i="8"/>
  <c r="E229" i="8"/>
  <c r="Q228" i="13" s="1"/>
  <c r="D378" i="8"/>
  <c r="D392" i="8"/>
  <c r="E392" i="8"/>
  <c r="Q391" i="13" s="1"/>
  <c r="E112" i="8"/>
  <c r="Q111" i="13" s="1"/>
  <c r="D390" i="8"/>
  <c r="E399" i="8"/>
  <c r="Q398" i="13" s="1"/>
  <c r="D387" i="8"/>
  <c r="E375" i="8"/>
  <c r="Q374" i="13" s="1"/>
  <c r="E363" i="8"/>
  <c r="Q362" i="13" s="1"/>
  <c r="E351" i="8"/>
  <c r="Q350" i="13" s="1"/>
  <c r="E339" i="8"/>
  <c r="Q338" i="13" s="1"/>
  <c r="E327" i="8"/>
  <c r="Q326" i="13" s="1"/>
  <c r="D303" i="8"/>
  <c r="D279" i="8"/>
  <c r="E255" i="8"/>
  <c r="Q254" i="13" s="1"/>
  <c r="E231" i="8"/>
  <c r="Q230" i="13" s="1"/>
  <c r="D374" i="8"/>
  <c r="E338" i="8"/>
  <c r="Q337" i="13" s="1"/>
  <c r="E302" i="8"/>
  <c r="Q301" i="13" s="1"/>
  <c r="E266" i="8"/>
  <c r="Q265" i="13" s="1"/>
  <c r="E230" i="8"/>
  <c r="Q229" i="13" s="1"/>
  <c r="E194" i="8"/>
  <c r="Q193" i="13" s="1"/>
  <c r="E158" i="8"/>
  <c r="Q157" i="13" s="1"/>
  <c r="E122" i="8"/>
  <c r="Q121" i="13" s="1"/>
  <c r="E86" i="8"/>
  <c r="Q85" i="13" s="1"/>
  <c r="E50" i="8"/>
  <c r="Q49" i="13" s="1"/>
  <c r="D389" i="8"/>
  <c r="E329" i="8"/>
  <c r="Q328" i="13" s="1"/>
  <c r="E281" i="8"/>
  <c r="Q280" i="13" s="1"/>
  <c r="E233" i="8"/>
  <c r="Q232" i="13" s="1"/>
  <c r="D221" i="8"/>
  <c r="E173" i="8"/>
  <c r="Q172" i="13" s="1"/>
  <c r="D161" i="8"/>
  <c r="E125" i="8"/>
  <c r="Q124" i="13" s="1"/>
  <c r="D113" i="8"/>
  <c r="D101" i="8"/>
  <c r="D65" i="8"/>
  <c r="E53" i="8"/>
  <c r="Q52" i="13" s="1"/>
  <c r="E356" i="8"/>
  <c r="Q355" i="13" s="1"/>
  <c r="D394" i="8"/>
  <c r="D382" i="8"/>
  <c r="D370" i="8"/>
  <c r="D358" i="8"/>
  <c r="D310" i="8"/>
  <c r="E286" i="8"/>
  <c r="Q285" i="13" s="1"/>
  <c r="E262" i="8"/>
  <c r="Q261" i="13" s="1"/>
  <c r="D238" i="8"/>
  <c r="D214" i="8"/>
  <c r="D190" i="8"/>
  <c r="E178" i="8"/>
  <c r="Q177" i="13" s="1"/>
  <c r="E166" i="8"/>
  <c r="Q165" i="13" s="1"/>
  <c r="D154" i="8"/>
  <c r="E142" i="8"/>
  <c r="Q141" i="13" s="1"/>
  <c r="E130" i="8"/>
  <c r="Q129" i="13" s="1"/>
  <c r="D118" i="8"/>
  <c r="E106" i="8"/>
  <c r="Q105" i="13" s="1"/>
  <c r="D82" i="8"/>
  <c r="D58" i="8"/>
  <c r="E397" i="8"/>
  <c r="Q396" i="13" s="1"/>
  <c r="E337" i="8"/>
  <c r="Q336" i="13" s="1"/>
  <c r="E301" i="8"/>
  <c r="Q300" i="13" s="1"/>
  <c r="D289" i="8"/>
  <c r="E265" i="8"/>
  <c r="Q264" i="13" s="1"/>
  <c r="D253" i="8"/>
  <c r="D241" i="8"/>
  <c r="E217" i="8"/>
  <c r="Q216" i="13" s="1"/>
  <c r="D193" i="8"/>
  <c r="D169" i="8"/>
  <c r="E157" i="8"/>
  <c r="Q156" i="13" s="1"/>
  <c r="D145" i="8"/>
  <c r="E133" i="8"/>
  <c r="Q132" i="13" s="1"/>
  <c r="D121" i="8"/>
  <c r="E109" i="8"/>
  <c r="Q108" i="13" s="1"/>
  <c r="D97" i="8"/>
  <c r="D85" i="8"/>
  <c r="E73" i="8"/>
  <c r="Q72" i="13" s="1"/>
  <c r="E61" i="8"/>
  <c r="Q60" i="13" s="1"/>
  <c r="D49" i="8"/>
  <c r="D376" i="8"/>
  <c r="D364" i="8"/>
  <c r="E340" i="8"/>
  <c r="Q339" i="13" s="1"/>
  <c r="E316" i="8"/>
  <c r="Q315" i="13" s="1"/>
  <c r="D304" i="8"/>
  <c r="D292" i="8"/>
  <c r="D280" i="8"/>
  <c r="E268" i="8"/>
  <c r="Q267" i="13" s="1"/>
  <c r="D256" i="8"/>
  <c r="D244" i="8"/>
  <c r="E232" i="8"/>
  <c r="Q231" i="13" s="1"/>
  <c r="D220" i="8"/>
  <c r="D208" i="8"/>
  <c r="D196" i="8"/>
  <c r="D184" i="8"/>
  <c r="D172" i="8"/>
  <c r="E148" i="8"/>
  <c r="Q147" i="13" s="1"/>
  <c r="D124" i="8"/>
  <c r="D100" i="8"/>
  <c r="E88" i="8"/>
  <c r="Q87" i="13" s="1"/>
  <c r="E76" i="8"/>
  <c r="Q75" i="13" s="1"/>
  <c r="D64" i="8"/>
  <c r="D52" i="8"/>
  <c r="D40" i="8"/>
  <c r="D396" i="8"/>
  <c r="D384" i="8"/>
  <c r="E372" i="8"/>
  <c r="Q371" i="13" s="1"/>
  <c r="D360" i="8"/>
  <c r="D348" i="8"/>
  <c r="D336" i="8"/>
  <c r="E324" i="8"/>
  <c r="Q323" i="13" s="1"/>
  <c r="D312" i="8"/>
  <c r="D300" i="8"/>
  <c r="D288" i="8"/>
  <c r="D276" i="8"/>
  <c r="D264" i="8"/>
  <c r="E252" i="8"/>
  <c r="Q251" i="13" s="1"/>
  <c r="D240" i="8"/>
  <c r="D228" i="8"/>
  <c r="D216" i="8"/>
  <c r="D204" i="8"/>
  <c r="D192" i="8"/>
  <c r="D180" i="8"/>
  <c r="D168" i="8"/>
  <c r="D156" i="8"/>
  <c r="E144" i="8"/>
  <c r="Q143" i="13" s="1"/>
  <c r="D132" i="8"/>
  <c r="D120" i="8"/>
  <c r="E108" i="8"/>
  <c r="Q107" i="13" s="1"/>
  <c r="E96" i="8"/>
  <c r="Q95" i="13" s="1"/>
  <c r="D84" i="8"/>
  <c r="D72" i="8"/>
  <c r="D60" i="8"/>
  <c r="D48" i="8"/>
  <c r="D363" i="8"/>
  <c r="D351" i="8"/>
  <c r="D339" i="8"/>
  <c r="D327" i="8"/>
  <c r="D315" i="8"/>
  <c r="E303" i="8"/>
  <c r="Q302" i="13" s="1"/>
  <c r="E291" i="8"/>
  <c r="Q290" i="13" s="1"/>
  <c r="E279" i="8"/>
  <c r="Q278" i="13" s="1"/>
  <c r="D267" i="8"/>
  <c r="D255" i="8"/>
  <c r="D243" i="8"/>
  <c r="D231" i="8"/>
  <c r="D219" i="8"/>
  <c r="E207" i="8"/>
  <c r="Q206" i="13" s="1"/>
  <c r="D195" i="8"/>
  <c r="D183" i="8"/>
  <c r="D171" i="8"/>
  <c r="D159" i="8"/>
  <c r="D147" i="8"/>
  <c r="D135" i="8"/>
  <c r="D123" i="8"/>
  <c r="D111" i="8"/>
  <c r="D99" i="8"/>
  <c r="D87" i="8"/>
  <c r="D75" i="8"/>
  <c r="D63" i="8"/>
  <c r="D51" i="8"/>
  <c r="D39" i="8"/>
  <c r="E382" i="8"/>
  <c r="Q381" i="13" s="1"/>
  <c r="E358" i="8"/>
  <c r="Q357" i="13" s="1"/>
  <c r="D346" i="8"/>
  <c r="E334" i="8"/>
  <c r="Q333" i="13" s="1"/>
  <c r="D322" i="8"/>
  <c r="E310" i="8"/>
  <c r="Q309" i="13" s="1"/>
  <c r="D286" i="8"/>
  <c r="D262" i="8"/>
  <c r="E226" i="8"/>
  <c r="Q225" i="13" s="1"/>
  <c r="D202" i="8"/>
  <c r="E190" i="8"/>
  <c r="Q189" i="13" s="1"/>
  <c r="D178" i="8"/>
  <c r="D166" i="8"/>
  <c r="E154" i="8"/>
  <c r="Q153" i="13" s="1"/>
  <c r="D142" i="8"/>
  <c r="D130" i="8"/>
  <c r="D106" i="8"/>
  <c r="D367" i="8"/>
  <c r="E343" i="8"/>
  <c r="Q342" i="13" s="1"/>
  <c r="E331" i="8"/>
  <c r="Q330" i="13" s="1"/>
  <c r="E307" i="8"/>
  <c r="Q306" i="13" s="1"/>
  <c r="E295" i="8"/>
  <c r="Q294" i="13" s="1"/>
  <c r="D271" i="8"/>
  <c r="D259" i="8"/>
  <c r="E235" i="8"/>
  <c r="Q234" i="13" s="1"/>
  <c r="D223" i="8"/>
  <c r="E187" i="8"/>
  <c r="Q186" i="13" s="1"/>
  <c r="E402" i="8"/>
  <c r="Q401" i="13" s="1"/>
  <c r="E366" i="8"/>
  <c r="Q365" i="13" s="1"/>
  <c r="D73" i="8"/>
  <c r="E97" i="8"/>
  <c r="Q96" i="13" s="1"/>
  <c r="D232" i="8"/>
  <c r="E280" i="8"/>
  <c r="Q279" i="13" s="1"/>
  <c r="D334" i="8"/>
  <c r="E395" i="8"/>
  <c r="Q394" i="13" s="1"/>
  <c r="E383" i="8"/>
  <c r="Q382" i="13" s="1"/>
  <c r="D371" i="8"/>
  <c r="E359" i="8"/>
  <c r="Q358" i="13" s="1"/>
  <c r="E347" i="8"/>
  <c r="Q346" i="13" s="1"/>
  <c r="E335" i="8"/>
  <c r="Q334" i="13" s="1"/>
  <c r="D323" i="8"/>
  <c r="E311" i="8"/>
  <c r="Q310" i="13" s="1"/>
  <c r="D299" i="8"/>
  <c r="D287" i="8"/>
  <c r="D275" i="8"/>
  <c r="D263" i="8"/>
  <c r="D251" i="8"/>
  <c r="E239" i="8"/>
  <c r="Q238" i="13" s="1"/>
  <c r="E227" i="8"/>
  <c r="Q226" i="13" s="1"/>
  <c r="E215" i="8"/>
  <c r="Q214" i="13" s="1"/>
  <c r="D203" i="8"/>
  <c r="E191" i="8"/>
  <c r="Q190" i="13" s="1"/>
  <c r="E179" i="8"/>
  <c r="Q178" i="13" s="1"/>
  <c r="E167" i="8"/>
  <c r="Q166" i="13" s="1"/>
  <c r="E155" i="8"/>
  <c r="Q154" i="13" s="1"/>
  <c r="D143" i="8"/>
  <c r="E131" i="8"/>
  <c r="Q130" i="13" s="1"/>
  <c r="D119" i="8"/>
  <c r="D107" i="8"/>
  <c r="E95" i="8"/>
  <c r="Q94" i="13" s="1"/>
  <c r="E83" i="8"/>
  <c r="Q82" i="13" s="1"/>
  <c r="E71" i="8"/>
  <c r="Q70" i="13" s="1"/>
  <c r="D59" i="8"/>
  <c r="E47" i="8"/>
  <c r="Q46" i="13" s="1"/>
  <c r="D398" i="8"/>
  <c r="D386" i="8"/>
  <c r="E374" i="8"/>
  <c r="Q373" i="13" s="1"/>
  <c r="D362" i="8"/>
  <c r="D350" i="8"/>
  <c r="D338" i="8"/>
  <c r="D326" i="8"/>
  <c r="E269" i="8"/>
  <c r="Q268" i="13" s="1"/>
  <c r="D377" i="8"/>
  <c r="E51" i="8"/>
  <c r="Q50" i="13" s="1"/>
  <c r="E75" i="8"/>
  <c r="Q74" i="13" s="1"/>
  <c r="E99" i="8"/>
  <c r="Q98" i="13" s="1"/>
  <c r="E123" i="8"/>
  <c r="Q122" i="13" s="1"/>
  <c r="E147" i="8"/>
  <c r="Q146" i="13" s="1"/>
  <c r="E171" i="8"/>
  <c r="Q170" i="13" s="1"/>
  <c r="E195" i="8"/>
  <c r="Q194" i="13" s="1"/>
  <c r="E219" i="8"/>
  <c r="Q218" i="13" s="1"/>
  <c r="E243" i="8"/>
  <c r="Q242" i="13" s="1"/>
  <c r="E267" i="8"/>
  <c r="Q266" i="13" s="1"/>
  <c r="D291" i="8"/>
  <c r="E315" i="8"/>
  <c r="Q314" i="13" s="1"/>
  <c r="E52" i="8"/>
  <c r="Q51" i="13" s="1"/>
  <c r="E121" i="8"/>
  <c r="Q120" i="13" s="1"/>
  <c r="E256" i="8"/>
  <c r="Q255" i="13" s="1"/>
  <c r="E304" i="8"/>
  <c r="Q303" i="13" s="1"/>
  <c r="E113" i="8"/>
  <c r="Q112" i="13" s="1"/>
  <c r="E221" i="8"/>
  <c r="Q220" i="13" s="1"/>
  <c r="D76" i="8"/>
  <c r="E100" i="8"/>
  <c r="Q99" i="13" s="1"/>
  <c r="E145" i="8"/>
  <c r="Q144" i="13" s="1"/>
  <c r="E169" i="8"/>
  <c r="Q168" i="13" s="1"/>
  <c r="E214" i="8"/>
  <c r="Q213" i="13" s="1"/>
  <c r="E238" i="8"/>
  <c r="Q237" i="13" s="1"/>
  <c r="D337" i="8"/>
  <c r="E65" i="8"/>
  <c r="Q64" i="13" s="1"/>
  <c r="E58" i="8"/>
  <c r="Q57" i="13" s="1"/>
  <c r="E124" i="8"/>
  <c r="Q123" i="13" s="1"/>
  <c r="E193" i="8"/>
  <c r="Q192" i="13" s="1"/>
  <c r="E370" i="8"/>
  <c r="Q369" i="13" s="1"/>
  <c r="E396" i="8"/>
  <c r="Q395" i="13" s="1"/>
  <c r="E82" i="8"/>
  <c r="Q81" i="13" s="1"/>
  <c r="D148" i="8"/>
  <c r="E172" i="8"/>
  <c r="Q171" i="13" s="1"/>
  <c r="D217" i="8"/>
  <c r="E241" i="8"/>
  <c r="Q240" i="13" s="1"/>
  <c r="D340" i="8"/>
  <c r="E376" i="8"/>
  <c r="Q375" i="13" s="1"/>
  <c r="E400" i="8"/>
  <c r="Q399" i="13" s="1"/>
  <c r="E388" i="8"/>
  <c r="Q387" i="13" s="1"/>
  <c r="D341" i="8"/>
  <c r="E60" i="8"/>
  <c r="Q59" i="13" s="1"/>
  <c r="E84" i="8"/>
  <c r="Q83" i="13" s="1"/>
  <c r="D108" i="8"/>
  <c r="E132" i="8"/>
  <c r="Q131" i="13" s="1"/>
  <c r="E156" i="8"/>
  <c r="Q155" i="13" s="1"/>
  <c r="E180" i="8"/>
  <c r="Q179" i="13" s="1"/>
  <c r="E204" i="8"/>
  <c r="Q203" i="13" s="1"/>
  <c r="E228" i="8"/>
  <c r="Q227" i="13" s="1"/>
  <c r="D252" i="8"/>
  <c r="E276" i="8"/>
  <c r="Q275" i="13" s="1"/>
  <c r="E300" i="8"/>
  <c r="Q299" i="13" s="1"/>
  <c r="D324" i="8"/>
  <c r="E348" i="8"/>
  <c r="Q347" i="13" s="1"/>
  <c r="D372" i="8"/>
  <c r="D61" i="8"/>
  <c r="E196" i="8"/>
  <c r="Q195" i="13" s="1"/>
  <c r="D265" i="8"/>
  <c r="E289" i="8"/>
  <c r="Q288" i="13" s="1"/>
  <c r="E387" i="8"/>
  <c r="Q386" i="13" s="1"/>
  <c r="E77" i="8"/>
  <c r="Q76" i="13" s="1"/>
  <c r="E185" i="8"/>
  <c r="Q184" i="13" s="1"/>
  <c r="E293" i="8"/>
  <c r="Q292" i="13" s="1"/>
  <c r="E401" i="8"/>
  <c r="Q400" i="13" s="1"/>
  <c r="D399" i="8"/>
  <c r="E85" i="8"/>
  <c r="Q84" i="13" s="1"/>
  <c r="E220" i="8"/>
  <c r="Q219" i="13" s="1"/>
  <c r="E346" i="8"/>
  <c r="Q345" i="13" s="1"/>
  <c r="E137" i="8"/>
  <c r="Q136" i="13" s="1"/>
  <c r="E245" i="8"/>
  <c r="Q244" i="13" s="1"/>
  <c r="D353" i="8"/>
  <c r="E39" i="8"/>
  <c r="Q38" i="13" s="1"/>
  <c r="E63" i="8"/>
  <c r="Q62" i="13" s="1"/>
  <c r="E87" i="8"/>
  <c r="Q86" i="13" s="1"/>
  <c r="E111" i="8"/>
  <c r="Q110" i="13" s="1"/>
  <c r="E135" i="8"/>
  <c r="Q134" i="13" s="1"/>
  <c r="E159" i="8"/>
  <c r="Q158" i="13" s="1"/>
  <c r="E183" i="8"/>
  <c r="Q182" i="13" s="1"/>
  <c r="D207" i="8"/>
  <c r="D375" i="8"/>
  <c r="E40" i="8"/>
  <c r="Q39" i="13" s="1"/>
  <c r="E64" i="8"/>
  <c r="Q63" i="13" s="1"/>
  <c r="D109" i="8"/>
  <c r="D133" i="8"/>
  <c r="E202" i="8"/>
  <c r="Q201" i="13" s="1"/>
  <c r="D388" i="8"/>
  <c r="D397" i="8"/>
  <c r="D385" i="8"/>
  <c r="E373" i="8"/>
  <c r="Q372" i="13" s="1"/>
  <c r="E361" i="8"/>
  <c r="Q360" i="13" s="1"/>
  <c r="D349" i="8"/>
  <c r="E325" i="8"/>
  <c r="Q324" i="13" s="1"/>
  <c r="D313" i="8"/>
  <c r="D277" i="8"/>
  <c r="E314" i="8"/>
  <c r="Q313" i="13" s="1"/>
  <c r="D302" i="8"/>
  <c r="D290" i="8"/>
  <c r="D278" i="8"/>
  <c r="D266" i="8"/>
  <c r="D254" i="8"/>
  <c r="E242" i="8"/>
  <c r="Q241" i="13" s="1"/>
  <c r="D230" i="8"/>
  <c r="D218" i="8"/>
  <c r="D206" i="8"/>
  <c r="D194" i="8"/>
  <c r="D182" i="8"/>
  <c r="E170" i="8"/>
  <c r="Q169" i="13" s="1"/>
  <c r="D158" i="8"/>
  <c r="D146" i="8"/>
  <c r="D134" i="8"/>
  <c r="D122" i="8"/>
  <c r="E110" i="8"/>
  <c r="Q109" i="13" s="1"/>
  <c r="D98" i="8"/>
  <c r="D86" i="8"/>
  <c r="D74" i="8"/>
  <c r="D62" i="8"/>
  <c r="D50" i="8"/>
  <c r="D38" i="8"/>
  <c r="D393" i="8"/>
  <c r="E381" i="8"/>
  <c r="Q380" i="13" s="1"/>
  <c r="D369" i="8"/>
  <c r="E357" i="8"/>
  <c r="Q356" i="13" s="1"/>
  <c r="E345" i="8"/>
  <c r="Q344" i="13" s="1"/>
  <c r="D333" i="8"/>
  <c r="E321" i="8"/>
  <c r="Q320" i="13" s="1"/>
  <c r="D309" i="8"/>
  <c r="E297" i="8"/>
  <c r="Q296" i="13" s="1"/>
  <c r="D285" i="8"/>
  <c r="E273" i="8"/>
  <c r="Q272" i="13" s="1"/>
  <c r="E261" i="8"/>
  <c r="Q260" i="13" s="1"/>
  <c r="D249" i="8"/>
  <c r="D237" i="8"/>
  <c r="E225" i="8"/>
  <c r="Q224" i="13" s="1"/>
  <c r="D213" i="8"/>
  <c r="D201" i="8"/>
  <c r="E189" i="8"/>
  <c r="Q188" i="13" s="1"/>
  <c r="D177" i="8"/>
  <c r="D165" i="8"/>
  <c r="E153" i="8"/>
  <c r="Q152" i="13" s="1"/>
  <c r="D141" i="8"/>
  <c r="E129" i="8"/>
  <c r="Q128" i="13" s="1"/>
  <c r="E117" i="8"/>
  <c r="Q116" i="13" s="1"/>
  <c r="D105" i="8"/>
  <c r="D93" i="8"/>
  <c r="E81" i="8"/>
  <c r="Q80" i="13" s="1"/>
  <c r="D69" i="8"/>
  <c r="E57" i="8"/>
  <c r="Q56" i="13" s="1"/>
  <c r="E45" i="8"/>
  <c r="Q44" i="13" s="1"/>
  <c r="E355" i="8"/>
  <c r="Q354" i="13" s="1"/>
  <c r="D319" i="8"/>
  <c r="D283" i="8"/>
  <c r="E247" i="8"/>
  <c r="Q246" i="13" s="1"/>
  <c r="D235" i="8"/>
  <c r="E211" i="8"/>
  <c r="Q210" i="13" s="1"/>
  <c r="E199" i="8"/>
  <c r="Q198" i="13" s="1"/>
  <c r="D187" i="8"/>
  <c r="D175" i="8"/>
  <c r="E163" i="8"/>
  <c r="Q162" i="13" s="1"/>
  <c r="D151" i="8"/>
  <c r="D139" i="8"/>
  <c r="D127" i="8"/>
  <c r="E115" i="8"/>
  <c r="Q114" i="13" s="1"/>
  <c r="D103" i="8"/>
  <c r="E91" i="8"/>
  <c r="Q90" i="13" s="1"/>
  <c r="D79" i="8"/>
  <c r="D67" i="8"/>
  <c r="D55" i="8"/>
  <c r="D43" i="8"/>
  <c r="D47" i="8"/>
  <c r="D83" i="8"/>
  <c r="E119" i="8"/>
  <c r="Q118" i="13" s="1"/>
  <c r="D155" i="8"/>
  <c r="D191" i="8"/>
  <c r="D227" i="8"/>
  <c r="E263" i="8"/>
  <c r="Q262" i="13" s="1"/>
  <c r="E299" i="8"/>
  <c r="Q298" i="13" s="1"/>
  <c r="D335" i="8"/>
  <c r="E371" i="8"/>
  <c r="Q370" i="13" s="1"/>
  <c r="D45" i="8"/>
  <c r="D81" i="8"/>
  <c r="D117" i="8"/>
  <c r="D153" i="8"/>
  <c r="D189" i="8"/>
  <c r="D225" i="8"/>
  <c r="D261" i="8"/>
  <c r="D297" i="8"/>
  <c r="E333" i="8"/>
  <c r="Q332" i="13" s="1"/>
  <c r="E369" i="8"/>
  <c r="Q368" i="13" s="1"/>
  <c r="D373" i="8"/>
  <c r="D403" i="8"/>
  <c r="D391" i="8"/>
  <c r="E379" i="8"/>
  <c r="Q378" i="13" s="1"/>
  <c r="D71" i="8"/>
  <c r="E107" i="8"/>
  <c r="Q106" i="13" s="1"/>
  <c r="E143" i="8"/>
  <c r="Q142" i="13" s="1"/>
  <c r="D179" i="8"/>
  <c r="D215" i="8"/>
  <c r="E251" i="8"/>
  <c r="Q250" i="13" s="1"/>
  <c r="E287" i="8"/>
  <c r="Q286" i="13" s="1"/>
  <c r="E323" i="8"/>
  <c r="Q322" i="13" s="1"/>
  <c r="D359" i="8"/>
  <c r="D395" i="8"/>
  <c r="E69" i="8"/>
  <c r="Q68" i="13" s="1"/>
  <c r="E105" i="8"/>
  <c r="Q104" i="13" s="1"/>
  <c r="E141" i="8"/>
  <c r="Q140" i="13" s="1"/>
  <c r="E177" i="8"/>
  <c r="Q176" i="13" s="1"/>
  <c r="E213" i="8"/>
  <c r="Q212" i="13" s="1"/>
  <c r="E249" i="8"/>
  <c r="Q248" i="13" s="1"/>
  <c r="E285" i="8"/>
  <c r="Q284" i="13" s="1"/>
  <c r="D321" i="8"/>
  <c r="D357" i="8"/>
  <c r="E393" i="8"/>
  <c r="Q392" i="13" s="1"/>
  <c r="D379" i="8"/>
  <c r="E38" i="8"/>
  <c r="Q37" i="13" s="1"/>
  <c r="E56" i="8"/>
  <c r="Q55" i="13" s="1"/>
  <c r="E74" i="8"/>
  <c r="Q73" i="13" s="1"/>
  <c r="D92" i="8"/>
  <c r="D110" i="8"/>
  <c r="D128" i="8"/>
  <c r="E146" i="8"/>
  <c r="Q145" i="13" s="1"/>
  <c r="E164" i="8"/>
  <c r="Q163" i="13" s="1"/>
  <c r="E182" i="8"/>
  <c r="Q181" i="13" s="1"/>
  <c r="E200" i="8"/>
  <c r="Q199" i="13" s="1"/>
  <c r="E218" i="8"/>
  <c r="Q217" i="13" s="1"/>
  <c r="D236" i="8"/>
  <c r="E254" i="8"/>
  <c r="Q253" i="13" s="1"/>
  <c r="E272" i="8"/>
  <c r="Q271" i="13" s="1"/>
  <c r="E290" i="8"/>
  <c r="Q289" i="13" s="1"/>
  <c r="D308" i="8"/>
  <c r="E326" i="8"/>
  <c r="Q325" i="13" s="1"/>
  <c r="E344" i="8"/>
  <c r="Q343" i="13" s="1"/>
  <c r="E362" i="8"/>
  <c r="Q361" i="13" s="1"/>
  <c r="E380" i="8"/>
  <c r="Q379" i="13" s="1"/>
  <c r="E398" i="8"/>
  <c r="Q397" i="13" s="1"/>
  <c r="E55" i="8"/>
  <c r="Q54" i="13" s="1"/>
  <c r="D91" i="8"/>
  <c r="E127" i="8"/>
  <c r="Q126" i="13" s="1"/>
  <c r="D163" i="8"/>
  <c r="D199" i="8"/>
  <c r="E271" i="8"/>
  <c r="Q270" i="13" s="1"/>
  <c r="D307" i="8"/>
  <c r="D325" i="8"/>
  <c r="D343" i="8"/>
  <c r="D361" i="8"/>
  <c r="E385" i="8"/>
  <c r="Q384" i="13" s="1"/>
  <c r="E59" i="8"/>
  <c r="Q58" i="13" s="1"/>
  <c r="D95" i="8"/>
  <c r="D131" i="8"/>
  <c r="D167" i="8"/>
  <c r="E203" i="8"/>
  <c r="Q202" i="13" s="1"/>
  <c r="D239" i="8"/>
  <c r="E275" i="8"/>
  <c r="Q274" i="13" s="1"/>
  <c r="D311" i="8"/>
  <c r="D347" i="8"/>
  <c r="D383" i="8"/>
  <c r="D57" i="8"/>
  <c r="E93" i="8"/>
  <c r="Q92" i="13" s="1"/>
  <c r="D129" i="8"/>
  <c r="E165" i="8"/>
  <c r="Q164" i="13" s="1"/>
  <c r="E201" i="8"/>
  <c r="Q200" i="13" s="1"/>
  <c r="E237" i="8"/>
  <c r="Q236" i="13" s="1"/>
  <c r="D273" i="8"/>
  <c r="E309" i="8"/>
  <c r="Q308" i="13" s="1"/>
  <c r="D345" i="8"/>
  <c r="D381" i="8"/>
  <c r="E394" i="8"/>
  <c r="Q393" i="13" s="1"/>
  <c r="E44" i="8"/>
  <c r="Q43" i="13" s="1"/>
  <c r="E62" i="8"/>
  <c r="Q61" i="13" s="1"/>
  <c r="D80" i="8"/>
  <c r="E98" i="8"/>
  <c r="Q97" i="13" s="1"/>
  <c r="E116" i="8"/>
  <c r="Q115" i="13" s="1"/>
  <c r="E134" i="8"/>
  <c r="Q133" i="13" s="1"/>
  <c r="E152" i="8"/>
  <c r="Q151" i="13" s="1"/>
  <c r="D170" i="8"/>
  <c r="D188" i="8"/>
  <c r="E206" i="8"/>
  <c r="Q205" i="13" s="1"/>
  <c r="E224" i="8"/>
  <c r="Q223" i="13" s="1"/>
  <c r="D242" i="8"/>
  <c r="D260" i="8"/>
  <c r="E278" i="8"/>
  <c r="Q277" i="13" s="1"/>
  <c r="E296" i="8"/>
  <c r="Q295" i="13" s="1"/>
  <c r="D314" i="8"/>
  <c r="E332" i="8"/>
  <c r="Q331" i="13" s="1"/>
  <c r="E350" i="8"/>
  <c r="Q349" i="13" s="1"/>
  <c r="D368" i="8"/>
  <c r="E386" i="8"/>
  <c r="Q385" i="13" s="1"/>
  <c r="E404" i="8"/>
  <c r="Q403" i="13" s="1"/>
  <c r="E43" i="8"/>
  <c r="Q42" i="13" s="1"/>
  <c r="E79" i="8"/>
  <c r="Q78" i="13" s="1"/>
  <c r="D115" i="8"/>
  <c r="E151" i="8"/>
  <c r="Q150" i="13" s="1"/>
  <c r="E223" i="8"/>
  <c r="Q222" i="13" s="1"/>
  <c r="E259" i="8"/>
  <c r="Q258" i="13" s="1"/>
  <c r="D295" i="8"/>
  <c r="E313" i="8"/>
  <c r="Q312" i="13" s="1"/>
  <c r="D331" i="8"/>
  <c r="E349" i="8"/>
  <c r="Q348" i="13" s="1"/>
  <c r="E367" i="8"/>
  <c r="Q366" i="13" s="1"/>
  <c r="E403" i="8"/>
  <c r="Q402" i="13" s="1"/>
  <c r="E391" i="8"/>
  <c r="Q390" i="13" s="1"/>
  <c r="D400" i="8"/>
  <c r="O402" i="10"/>
  <c r="K402" i="10"/>
  <c r="J402" i="10"/>
  <c r="E402" i="10"/>
  <c r="R401" i="13" s="1"/>
  <c r="D402" i="10"/>
  <c r="J399" i="10"/>
  <c r="E399" i="10"/>
  <c r="R398" i="13" s="1"/>
  <c r="K399" i="10"/>
  <c r="O399" i="10"/>
  <c r="D399" i="10"/>
  <c r="K396" i="10"/>
  <c r="O396" i="10"/>
  <c r="J396" i="10"/>
  <c r="D396" i="10"/>
  <c r="E396" i="10"/>
  <c r="R395" i="13" s="1"/>
  <c r="E393" i="10"/>
  <c r="R392" i="13" s="1"/>
  <c r="D393" i="10"/>
  <c r="K393" i="10"/>
  <c r="O393" i="10"/>
  <c r="J393" i="10"/>
  <c r="K390" i="10"/>
  <c r="O390" i="10"/>
  <c r="D390" i="10"/>
  <c r="J390" i="10"/>
  <c r="E390" i="10"/>
  <c r="R389" i="13" s="1"/>
  <c r="J387" i="10"/>
  <c r="O387" i="10"/>
  <c r="K387" i="10"/>
  <c r="E387" i="10"/>
  <c r="R386" i="13" s="1"/>
  <c r="D387" i="10"/>
  <c r="O384" i="10"/>
  <c r="K384" i="10"/>
  <c r="J384" i="10"/>
  <c r="E384" i="10"/>
  <c r="R383" i="13" s="1"/>
  <c r="D384" i="10"/>
  <c r="J381" i="10"/>
  <c r="E381" i="10"/>
  <c r="R380" i="13" s="1"/>
  <c r="D381" i="10"/>
  <c r="K381" i="10"/>
  <c r="O381" i="10"/>
  <c r="K378" i="10"/>
  <c r="O378" i="10"/>
  <c r="J378" i="10"/>
  <c r="E378" i="10"/>
  <c r="R377" i="13" s="1"/>
  <c r="D378" i="10"/>
  <c r="J375" i="10"/>
  <c r="D375" i="10"/>
  <c r="K375" i="10"/>
  <c r="E375" i="10"/>
  <c r="R374" i="13" s="1"/>
  <c r="O375" i="10"/>
  <c r="K372" i="10"/>
  <c r="O372" i="10"/>
  <c r="D372" i="10"/>
  <c r="E372" i="10"/>
  <c r="R371" i="13" s="1"/>
  <c r="J372" i="10"/>
  <c r="J369" i="10"/>
  <c r="D369" i="10"/>
  <c r="O369" i="10"/>
  <c r="K369" i="10"/>
  <c r="E369" i="10"/>
  <c r="R368" i="13" s="1"/>
  <c r="O366" i="10"/>
  <c r="K366" i="10"/>
  <c r="J366" i="10"/>
  <c r="E366" i="10"/>
  <c r="R365" i="13" s="1"/>
  <c r="D366" i="10"/>
  <c r="J363" i="10"/>
  <c r="E363" i="10"/>
  <c r="R362" i="13" s="1"/>
  <c r="K363" i="10"/>
  <c r="D363" i="10"/>
  <c r="O363" i="10"/>
  <c r="K360" i="10"/>
  <c r="O360" i="10"/>
  <c r="E360" i="10"/>
  <c r="R359" i="13" s="1"/>
  <c r="D360" i="10"/>
  <c r="J360" i="10"/>
  <c r="J357" i="10"/>
  <c r="E357" i="10"/>
  <c r="R356" i="13" s="1"/>
  <c r="D357" i="10"/>
  <c r="K357" i="10"/>
  <c r="O357" i="10"/>
  <c r="O354" i="10"/>
  <c r="K354" i="10"/>
  <c r="J354" i="10"/>
  <c r="D354" i="10"/>
  <c r="E354" i="10"/>
  <c r="R353" i="13" s="1"/>
  <c r="J351" i="10"/>
  <c r="E351" i="10"/>
  <c r="R350" i="13" s="1"/>
  <c r="O351" i="10"/>
  <c r="K351" i="10"/>
  <c r="D351" i="10"/>
  <c r="O348" i="10"/>
  <c r="K348" i="10"/>
  <c r="J348" i="10"/>
  <c r="E348" i="10"/>
  <c r="R347" i="13" s="1"/>
  <c r="D348" i="10"/>
  <c r="J345" i="10"/>
  <c r="K345" i="10"/>
  <c r="E345" i="10"/>
  <c r="R344" i="13" s="1"/>
  <c r="D345" i="10"/>
  <c r="O345" i="10"/>
  <c r="J342" i="10"/>
  <c r="E342" i="10"/>
  <c r="R341" i="13" s="1"/>
  <c r="O342" i="10"/>
  <c r="K342" i="10"/>
  <c r="D342" i="10"/>
  <c r="J339" i="10"/>
  <c r="D339" i="10"/>
  <c r="E339" i="10"/>
  <c r="R338" i="13" s="1"/>
  <c r="O339" i="10"/>
  <c r="K339" i="10"/>
  <c r="J336" i="10"/>
  <c r="O336" i="10"/>
  <c r="K336" i="10"/>
  <c r="D336" i="10"/>
  <c r="E336" i="10"/>
  <c r="R335" i="13" s="1"/>
  <c r="D333" i="10"/>
  <c r="K333" i="10"/>
  <c r="O333" i="10"/>
  <c r="E333" i="10"/>
  <c r="R332" i="13" s="1"/>
  <c r="J333" i="10"/>
  <c r="K330" i="10"/>
  <c r="J330" i="10"/>
  <c r="D330" i="10"/>
  <c r="E330" i="10"/>
  <c r="R329" i="13" s="1"/>
  <c r="O330" i="10"/>
  <c r="J327" i="10"/>
  <c r="E327" i="10"/>
  <c r="R326" i="13" s="1"/>
  <c r="K327" i="10"/>
  <c r="O327" i="10"/>
  <c r="D327" i="10"/>
  <c r="O324" i="10"/>
  <c r="J324" i="10"/>
  <c r="E324" i="10"/>
  <c r="R323" i="13" s="1"/>
  <c r="K324" i="10"/>
  <c r="D324" i="10"/>
  <c r="K321" i="10"/>
  <c r="J321" i="10"/>
  <c r="E321" i="10"/>
  <c r="R320" i="13" s="1"/>
  <c r="O321" i="10"/>
  <c r="D321" i="10"/>
  <c r="E318" i="10"/>
  <c r="R317" i="13" s="1"/>
  <c r="O318" i="10"/>
  <c r="D318" i="10"/>
  <c r="K318" i="10"/>
  <c r="J318" i="10"/>
  <c r="K315" i="10"/>
  <c r="E315" i="10"/>
  <c r="R314" i="13" s="1"/>
  <c r="O315" i="10"/>
  <c r="J315" i="10"/>
  <c r="D315" i="10"/>
  <c r="K312" i="10"/>
  <c r="O312" i="10"/>
  <c r="E312" i="10"/>
  <c r="R311" i="13" s="1"/>
  <c r="J312" i="10"/>
  <c r="D312" i="10"/>
  <c r="J309" i="10"/>
  <c r="E309" i="10"/>
  <c r="R308" i="13" s="1"/>
  <c r="K309" i="10"/>
  <c r="O309" i="10"/>
  <c r="D309" i="10"/>
  <c r="K306" i="10"/>
  <c r="D306" i="10"/>
  <c r="E306" i="10"/>
  <c r="R305" i="13" s="1"/>
  <c r="J306" i="10"/>
  <c r="O306" i="10"/>
  <c r="J303" i="10"/>
  <c r="K303" i="10"/>
  <c r="E303" i="10"/>
  <c r="R302" i="13" s="1"/>
  <c r="D303" i="10"/>
  <c r="O303" i="10"/>
  <c r="E300" i="10"/>
  <c r="R299" i="13" s="1"/>
  <c r="K300" i="10"/>
  <c r="D300" i="10"/>
  <c r="J300" i="10"/>
  <c r="O300" i="10"/>
  <c r="K297" i="10"/>
  <c r="E297" i="10"/>
  <c r="R296" i="13" s="1"/>
  <c r="J297" i="10"/>
  <c r="O297" i="10"/>
  <c r="D297" i="10"/>
  <c r="O294" i="10"/>
  <c r="E294" i="10"/>
  <c r="R293" i="13" s="1"/>
  <c r="K294" i="10"/>
  <c r="D294" i="10"/>
  <c r="J294" i="10"/>
  <c r="E291" i="10"/>
  <c r="R290" i="13" s="1"/>
  <c r="K291" i="10"/>
  <c r="J291" i="10"/>
  <c r="O291" i="10"/>
  <c r="D291" i="10"/>
  <c r="O288" i="10"/>
  <c r="E288" i="10"/>
  <c r="R287" i="13" s="1"/>
  <c r="D288" i="10"/>
  <c r="K288" i="10"/>
  <c r="J288" i="10"/>
  <c r="K285" i="10"/>
  <c r="E285" i="10"/>
  <c r="R284" i="13" s="1"/>
  <c r="J285" i="10"/>
  <c r="O285" i="10"/>
  <c r="D285" i="10"/>
  <c r="D282" i="10"/>
  <c r="K282" i="10"/>
  <c r="E282" i="10"/>
  <c r="R281" i="13" s="1"/>
  <c r="J282" i="10"/>
  <c r="O282" i="10"/>
  <c r="K279" i="10"/>
  <c r="J279" i="10"/>
  <c r="O279" i="10"/>
  <c r="E279" i="10"/>
  <c r="R278" i="13" s="1"/>
  <c r="D279" i="10"/>
  <c r="E276" i="10"/>
  <c r="R275" i="13" s="1"/>
  <c r="K276" i="10"/>
  <c r="O276" i="10"/>
  <c r="J276" i="10"/>
  <c r="D276" i="10"/>
  <c r="J273" i="10"/>
  <c r="K273" i="10"/>
  <c r="E273" i="10"/>
  <c r="R272" i="13" s="1"/>
  <c r="O273" i="10"/>
  <c r="D273" i="10"/>
  <c r="D270" i="10"/>
  <c r="O270" i="10"/>
  <c r="E270" i="10"/>
  <c r="R269" i="13" s="1"/>
  <c r="J270" i="10"/>
  <c r="K270" i="10"/>
  <c r="K267" i="10"/>
  <c r="J267" i="10"/>
  <c r="E267" i="10"/>
  <c r="R266" i="13" s="1"/>
  <c r="O267" i="10"/>
  <c r="D267" i="10"/>
  <c r="K264" i="10"/>
  <c r="E264" i="10"/>
  <c r="R263" i="13" s="1"/>
  <c r="D264" i="10"/>
  <c r="J264" i="10"/>
  <c r="O264" i="10"/>
  <c r="K261" i="10"/>
  <c r="E261" i="10"/>
  <c r="R260" i="13" s="1"/>
  <c r="J261" i="10"/>
  <c r="O261" i="10"/>
  <c r="D261" i="10"/>
  <c r="E258" i="10"/>
  <c r="R257" i="13" s="1"/>
  <c r="D258" i="10"/>
  <c r="J258" i="10"/>
  <c r="K258" i="10"/>
  <c r="O258" i="10"/>
  <c r="K255" i="10"/>
  <c r="E255" i="10"/>
  <c r="R254" i="13" s="1"/>
  <c r="J255" i="10"/>
  <c r="O255" i="10"/>
  <c r="D255" i="10"/>
  <c r="D252" i="10"/>
  <c r="E252" i="10"/>
  <c r="R251" i="13" s="1"/>
  <c r="K252" i="10"/>
  <c r="J252" i="10"/>
  <c r="O252" i="10"/>
  <c r="J249" i="10"/>
  <c r="K249" i="10"/>
  <c r="O249" i="10"/>
  <c r="E249" i="10"/>
  <c r="R248" i="13" s="1"/>
  <c r="D249" i="10"/>
  <c r="E246" i="10"/>
  <c r="R245" i="13" s="1"/>
  <c r="D246" i="10"/>
  <c r="K246" i="10"/>
  <c r="J246" i="10"/>
  <c r="O246" i="10"/>
  <c r="K243" i="10"/>
  <c r="E243" i="10"/>
  <c r="R242" i="13" s="1"/>
  <c r="O243" i="10"/>
  <c r="J243" i="10"/>
  <c r="D243" i="10"/>
  <c r="D240" i="10"/>
  <c r="E240" i="10"/>
  <c r="R239" i="13" s="1"/>
  <c r="O240" i="10"/>
  <c r="J240" i="10"/>
  <c r="K240" i="10"/>
  <c r="K237" i="10"/>
  <c r="J237" i="10"/>
  <c r="E237" i="10"/>
  <c r="R236" i="13" s="1"/>
  <c r="O237" i="10"/>
  <c r="D237" i="10"/>
  <c r="D234" i="10"/>
  <c r="E234" i="10"/>
  <c r="R233" i="13" s="1"/>
  <c r="K234" i="10"/>
  <c r="J234" i="10"/>
  <c r="O234" i="10"/>
  <c r="K231" i="10"/>
  <c r="J231" i="10"/>
  <c r="E231" i="10"/>
  <c r="R230" i="13" s="1"/>
  <c r="O231" i="10"/>
  <c r="D231" i="10"/>
  <c r="E228" i="10"/>
  <c r="R227" i="13" s="1"/>
  <c r="D228" i="10"/>
  <c r="K228" i="10"/>
  <c r="J228" i="10"/>
  <c r="O228" i="10"/>
  <c r="K225" i="10"/>
  <c r="E225" i="10"/>
  <c r="R224" i="13" s="1"/>
  <c r="O225" i="10"/>
  <c r="J225" i="10"/>
  <c r="D225" i="10"/>
  <c r="D222" i="10"/>
  <c r="E222" i="10"/>
  <c r="R221" i="13" s="1"/>
  <c r="K222" i="10"/>
  <c r="J222" i="10"/>
  <c r="O222" i="10"/>
  <c r="K219" i="10"/>
  <c r="J219" i="10"/>
  <c r="E219" i="10"/>
  <c r="R218" i="13" s="1"/>
  <c r="O219" i="10"/>
  <c r="D219" i="10"/>
  <c r="D216" i="10"/>
  <c r="E216" i="10"/>
  <c r="R215" i="13" s="1"/>
  <c r="K216" i="10"/>
  <c r="J216" i="10"/>
  <c r="O216" i="10"/>
  <c r="K213" i="10"/>
  <c r="J213" i="10"/>
  <c r="O213" i="10"/>
  <c r="E213" i="10"/>
  <c r="R212" i="13" s="1"/>
  <c r="D213" i="10"/>
  <c r="E210" i="10"/>
  <c r="R209" i="13" s="1"/>
  <c r="K210" i="10"/>
  <c r="D210" i="10"/>
  <c r="J210" i="10"/>
  <c r="O210" i="10"/>
  <c r="K207" i="10"/>
  <c r="E207" i="10"/>
  <c r="R206" i="13" s="1"/>
  <c r="J207" i="10"/>
  <c r="O207" i="10"/>
  <c r="D207" i="10"/>
  <c r="K204" i="10"/>
  <c r="J204" i="10"/>
  <c r="E204" i="10"/>
  <c r="R203" i="13" s="1"/>
  <c r="O204" i="10"/>
  <c r="D204" i="10"/>
  <c r="K201" i="10"/>
  <c r="D201" i="10"/>
  <c r="J201" i="10"/>
  <c r="E201" i="10"/>
  <c r="R200" i="13" s="1"/>
  <c r="O201" i="10"/>
  <c r="J198" i="10"/>
  <c r="O198" i="10"/>
  <c r="E198" i="10"/>
  <c r="R197" i="13" s="1"/>
  <c r="K198" i="10"/>
  <c r="D198" i="10"/>
  <c r="D195" i="10"/>
  <c r="K195" i="10"/>
  <c r="O195" i="10"/>
  <c r="J195" i="10"/>
  <c r="E195" i="10"/>
  <c r="R194" i="13" s="1"/>
  <c r="J192" i="10"/>
  <c r="O192" i="10"/>
  <c r="E192" i="10"/>
  <c r="R191" i="13" s="1"/>
  <c r="K192" i="10"/>
  <c r="D192" i="10"/>
  <c r="K189" i="10"/>
  <c r="D189" i="10"/>
  <c r="J189" i="10"/>
  <c r="O189" i="10"/>
  <c r="E189" i="10"/>
  <c r="R188" i="13" s="1"/>
  <c r="J186" i="10"/>
  <c r="K186" i="10"/>
  <c r="O186" i="10"/>
  <c r="D186" i="10"/>
  <c r="E186" i="10"/>
  <c r="R185" i="13" s="1"/>
  <c r="K183" i="10"/>
  <c r="D183" i="10"/>
  <c r="O183" i="10"/>
  <c r="J183" i="10"/>
  <c r="E183" i="10"/>
  <c r="R182" i="13" s="1"/>
  <c r="D180" i="10"/>
  <c r="K180" i="10"/>
  <c r="J180" i="10"/>
  <c r="O180" i="10"/>
  <c r="E180" i="10"/>
  <c r="R179" i="13" s="1"/>
  <c r="K177" i="10"/>
  <c r="D177" i="10"/>
  <c r="J177" i="10"/>
  <c r="O177" i="10"/>
  <c r="E177" i="10"/>
  <c r="R176" i="13" s="1"/>
  <c r="K174" i="10"/>
  <c r="J174" i="10"/>
  <c r="E174" i="10"/>
  <c r="R173" i="13" s="1"/>
  <c r="O174" i="10"/>
  <c r="D174" i="10"/>
  <c r="J171" i="10"/>
  <c r="O171" i="10"/>
  <c r="D171" i="10"/>
  <c r="K171" i="10"/>
  <c r="E171" i="10"/>
  <c r="R170" i="13" s="1"/>
  <c r="E168" i="10"/>
  <c r="R167" i="13" s="1"/>
  <c r="J168" i="10"/>
  <c r="D168" i="10"/>
  <c r="K168" i="10"/>
  <c r="O168" i="10"/>
  <c r="D165" i="10"/>
  <c r="K165" i="10"/>
  <c r="J165" i="10"/>
  <c r="O165" i="10"/>
  <c r="E165" i="10"/>
  <c r="R164" i="13" s="1"/>
  <c r="E162" i="10"/>
  <c r="R161" i="13" s="1"/>
  <c r="J162" i="10"/>
  <c r="D162" i="10"/>
  <c r="K162" i="10"/>
  <c r="O162" i="10"/>
  <c r="D159" i="10"/>
  <c r="O159" i="10"/>
  <c r="K159" i="10"/>
  <c r="J159" i="10"/>
  <c r="E159" i="10"/>
  <c r="R158" i="13" s="1"/>
  <c r="D156" i="10"/>
  <c r="E156" i="10"/>
  <c r="R155" i="13" s="1"/>
  <c r="J156" i="10"/>
  <c r="O156" i="10"/>
  <c r="K156" i="10"/>
  <c r="D153" i="10"/>
  <c r="K153" i="10"/>
  <c r="O153" i="10"/>
  <c r="J153" i="10"/>
  <c r="E153" i="10"/>
  <c r="R152" i="13" s="1"/>
  <c r="E150" i="10"/>
  <c r="R149" i="13" s="1"/>
  <c r="K150" i="10"/>
  <c r="O150" i="10"/>
  <c r="D150" i="10"/>
  <c r="J150" i="10"/>
  <c r="D147" i="10"/>
  <c r="K147" i="10"/>
  <c r="J147" i="10"/>
  <c r="O147" i="10"/>
  <c r="E147" i="10"/>
  <c r="R146" i="13" s="1"/>
  <c r="D144" i="10"/>
  <c r="J144" i="10"/>
  <c r="E144" i="10"/>
  <c r="R143" i="13" s="1"/>
  <c r="O144" i="10"/>
  <c r="K144" i="10"/>
  <c r="K141" i="10"/>
  <c r="O141" i="10"/>
  <c r="D141" i="10"/>
  <c r="J141" i="10"/>
  <c r="E141" i="10"/>
  <c r="R140" i="13" s="1"/>
  <c r="O138" i="10"/>
  <c r="E138" i="10"/>
  <c r="R137" i="13" s="1"/>
  <c r="D138" i="10"/>
  <c r="J138" i="10"/>
  <c r="K138" i="10"/>
  <c r="D135" i="10"/>
  <c r="K135" i="10"/>
  <c r="J135" i="10"/>
  <c r="E135" i="10"/>
  <c r="R134" i="13" s="1"/>
  <c r="O135" i="10"/>
  <c r="E132" i="10"/>
  <c r="R131" i="13" s="1"/>
  <c r="O132" i="10"/>
  <c r="D132" i="10"/>
  <c r="J132" i="10"/>
  <c r="K132" i="10"/>
  <c r="D129" i="10"/>
  <c r="K129" i="10"/>
  <c r="J129" i="10"/>
  <c r="E129" i="10"/>
  <c r="R128" i="13" s="1"/>
  <c r="O129" i="10"/>
  <c r="E126" i="10"/>
  <c r="R125" i="13" s="1"/>
  <c r="J126" i="10"/>
  <c r="D126" i="10"/>
  <c r="O126" i="10"/>
  <c r="K126" i="10"/>
  <c r="D123" i="10"/>
  <c r="K123" i="10"/>
  <c r="J123" i="10"/>
  <c r="E123" i="10"/>
  <c r="R122" i="13" s="1"/>
  <c r="O123" i="10"/>
  <c r="J120" i="10"/>
  <c r="E120" i="10"/>
  <c r="R119" i="13" s="1"/>
  <c r="D120" i="10"/>
  <c r="O120" i="10"/>
  <c r="K120" i="10"/>
  <c r="K117" i="10"/>
  <c r="J117" i="10"/>
  <c r="D117" i="10"/>
  <c r="E117" i="10"/>
  <c r="R116" i="13" s="1"/>
  <c r="O117" i="10"/>
  <c r="D114" i="10"/>
  <c r="E114" i="10"/>
  <c r="R113" i="13" s="1"/>
  <c r="O114" i="10"/>
  <c r="J114" i="10"/>
  <c r="K114" i="10"/>
  <c r="K111" i="10"/>
  <c r="D111" i="10"/>
  <c r="J111" i="10"/>
  <c r="E111" i="10"/>
  <c r="R110" i="13" s="1"/>
  <c r="O111" i="10"/>
  <c r="D108" i="10"/>
  <c r="J108" i="10"/>
  <c r="O108" i="10"/>
  <c r="K108" i="10"/>
  <c r="E108" i="10"/>
  <c r="R107" i="13" s="1"/>
  <c r="K105" i="10"/>
  <c r="D105" i="10"/>
  <c r="J105" i="10"/>
  <c r="O105" i="10"/>
  <c r="E105" i="10"/>
  <c r="R104" i="13" s="1"/>
  <c r="J102" i="10"/>
  <c r="O102" i="10"/>
  <c r="E102" i="10"/>
  <c r="R101" i="13" s="1"/>
  <c r="D102" i="10"/>
  <c r="K102" i="10"/>
  <c r="K99" i="10"/>
  <c r="J99" i="10"/>
  <c r="O99" i="10"/>
  <c r="D99" i="10"/>
  <c r="E99" i="10"/>
  <c r="R98" i="13" s="1"/>
  <c r="D96" i="10"/>
  <c r="J96" i="10"/>
  <c r="O96" i="10"/>
  <c r="K96" i="10"/>
  <c r="E96" i="10"/>
  <c r="R95" i="13" s="1"/>
  <c r="D93" i="10"/>
  <c r="O93" i="10"/>
  <c r="K93" i="10"/>
  <c r="J93" i="10"/>
  <c r="E93" i="10"/>
  <c r="R92" i="13" s="1"/>
  <c r="J90" i="10"/>
  <c r="E90" i="10"/>
  <c r="R89" i="13" s="1"/>
  <c r="D90" i="10"/>
  <c r="O90" i="10"/>
  <c r="K90" i="10"/>
  <c r="K87" i="10"/>
  <c r="J87" i="10"/>
  <c r="O87" i="10"/>
  <c r="D87" i="10"/>
  <c r="E87" i="10"/>
  <c r="R86" i="13" s="1"/>
  <c r="D84" i="10"/>
  <c r="J84" i="10"/>
  <c r="O84" i="10"/>
  <c r="E84" i="10"/>
  <c r="R83" i="13" s="1"/>
  <c r="K84" i="10"/>
  <c r="D81" i="10"/>
  <c r="K81" i="10"/>
  <c r="J81" i="10"/>
  <c r="O81" i="10"/>
  <c r="E81" i="10"/>
  <c r="R80" i="13" s="1"/>
  <c r="J78" i="10"/>
  <c r="O78" i="10"/>
  <c r="D78" i="10"/>
  <c r="K78" i="10"/>
  <c r="E78" i="10"/>
  <c r="R77" i="13" s="1"/>
  <c r="J75" i="10"/>
  <c r="K75" i="10"/>
  <c r="O75" i="10"/>
  <c r="D75" i="10"/>
  <c r="E75" i="10"/>
  <c r="R74" i="13" s="1"/>
  <c r="J72" i="10"/>
  <c r="D72" i="10"/>
  <c r="O72" i="10"/>
  <c r="E72" i="10"/>
  <c r="R71" i="13" s="1"/>
  <c r="K72" i="10"/>
  <c r="D69" i="10"/>
  <c r="K69" i="10"/>
  <c r="O69" i="10"/>
  <c r="J69" i="10"/>
  <c r="E69" i="10"/>
  <c r="R68" i="13" s="1"/>
  <c r="J66" i="10"/>
  <c r="O66" i="10"/>
  <c r="D66" i="10"/>
  <c r="E66" i="10"/>
  <c r="R65" i="13" s="1"/>
  <c r="K66" i="10"/>
  <c r="J63" i="10"/>
  <c r="K63" i="10"/>
  <c r="D63" i="10"/>
  <c r="O63" i="10"/>
  <c r="E63" i="10"/>
  <c r="R62" i="13" s="1"/>
  <c r="D60" i="10"/>
  <c r="J60" i="10"/>
  <c r="O60" i="10"/>
  <c r="K60" i="10"/>
  <c r="E60" i="10"/>
  <c r="R59" i="13" s="1"/>
  <c r="D57" i="10"/>
  <c r="K57" i="10"/>
  <c r="J57" i="10"/>
  <c r="O57" i="10"/>
  <c r="E57" i="10"/>
  <c r="R56" i="13" s="1"/>
  <c r="O54" i="10"/>
  <c r="J54" i="10"/>
  <c r="D54" i="10"/>
  <c r="E54" i="10"/>
  <c r="R53" i="13" s="1"/>
  <c r="K54" i="10"/>
  <c r="K51" i="10"/>
  <c r="O51" i="10"/>
  <c r="D51" i="10"/>
  <c r="E51" i="10"/>
  <c r="R50" i="13" s="1"/>
  <c r="J48" i="10"/>
  <c r="O48" i="10"/>
  <c r="E48" i="10"/>
  <c r="R47" i="13" s="1"/>
  <c r="K48" i="10"/>
  <c r="D45" i="10"/>
  <c r="K45" i="10"/>
  <c r="J45" i="10"/>
  <c r="O45" i="10"/>
  <c r="E45" i="10"/>
  <c r="R44" i="13" s="1"/>
  <c r="O42" i="10"/>
  <c r="J42" i="10"/>
  <c r="D42" i="10"/>
  <c r="K42" i="10"/>
  <c r="E42" i="10"/>
  <c r="R41" i="13" s="1"/>
  <c r="K39" i="10"/>
  <c r="O39" i="10"/>
  <c r="J39" i="10"/>
  <c r="D39" i="10"/>
  <c r="E39" i="10"/>
  <c r="R38" i="13" s="1"/>
  <c r="D404" i="10"/>
  <c r="J404" i="10"/>
  <c r="O404" i="10"/>
  <c r="E404" i="10"/>
  <c r="R403" i="13" s="1"/>
  <c r="K404" i="10"/>
  <c r="D401" i="10"/>
  <c r="J401" i="10"/>
  <c r="O401" i="10"/>
  <c r="K401" i="10"/>
  <c r="E401" i="10"/>
  <c r="R400" i="13" s="1"/>
  <c r="J398" i="10"/>
  <c r="E398" i="10"/>
  <c r="R397" i="13" s="1"/>
  <c r="O398" i="10"/>
  <c r="D398" i="10"/>
  <c r="K398" i="10"/>
  <c r="J395" i="10"/>
  <c r="D395" i="10"/>
  <c r="K395" i="10"/>
  <c r="O395" i="10"/>
  <c r="E395" i="10"/>
  <c r="R394" i="13" s="1"/>
  <c r="J392" i="10"/>
  <c r="D392" i="10"/>
  <c r="O392" i="10"/>
  <c r="E392" i="10"/>
  <c r="R391" i="13" s="1"/>
  <c r="K392" i="10"/>
  <c r="K389" i="10"/>
  <c r="J389" i="10"/>
  <c r="D389" i="10"/>
  <c r="O389" i="10"/>
  <c r="E389" i="10"/>
  <c r="R388" i="13" s="1"/>
  <c r="J386" i="10"/>
  <c r="E386" i="10"/>
  <c r="R385" i="13" s="1"/>
  <c r="O386" i="10"/>
  <c r="D386" i="10"/>
  <c r="K386" i="10"/>
  <c r="J383" i="10"/>
  <c r="K383" i="10"/>
  <c r="O383" i="10"/>
  <c r="D383" i="10"/>
  <c r="E383" i="10"/>
  <c r="R382" i="13" s="1"/>
  <c r="J380" i="10"/>
  <c r="D380" i="10"/>
  <c r="O380" i="10"/>
  <c r="E380" i="10"/>
  <c r="R379" i="13" s="1"/>
  <c r="K380" i="10"/>
  <c r="J377" i="10"/>
  <c r="K377" i="10"/>
  <c r="O377" i="10"/>
  <c r="D377" i="10"/>
  <c r="E377" i="10"/>
  <c r="R376" i="13" s="1"/>
  <c r="D374" i="10"/>
  <c r="E374" i="10"/>
  <c r="R373" i="13" s="1"/>
  <c r="O374" i="10"/>
  <c r="J374" i="10"/>
  <c r="K374" i="10"/>
  <c r="J371" i="10"/>
  <c r="K371" i="10"/>
  <c r="D371" i="10"/>
  <c r="O371" i="10"/>
  <c r="E371" i="10"/>
  <c r="R370" i="13" s="1"/>
  <c r="D368" i="10"/>
  <c r="J368" i="10"/>
  <c r="O368" i="10"/>
  <c r="E368" i="10"/>
  <c r="R367" i="13" s="1"/>
  <c r="K368" i="10"/>
  <c r="J365" i="10"/>
  <c r="D365" i="10"/>
  <c r="K365" i="10"/>
  <c r="O365" i="10"/>
  <c r="E365" i="10"/>
  <c r="R364" i="13" s="1"/>
  <c r="J362" i="10"/>
  <c r="D362" i="10"/>
  <c r="E362" i="10"/>
  <c r="R361" i="13" s="1"/>
  <c r="O362" i="10"/>
  <c r="K362" i="10"/>
  <c r="J359" i="10"/>
  <c r="D359" i="10"/>
  <c r="K359" i="10"/>
  <c r="O359" i="10"/>
  <c r="E359" i="10"/>
  <c r="R358" i="13" s="1"/>
  <c r="J356" i="10"/>
  <c r="D356" i="10"/>
  <c r="O356" i="10"/>
  <c r="E356" i="10"/>
  <c r="R355" i="13" s="1"/>
  <c r="K356" i="10"/>
  <c r="D353" i="10"/>
  <c r="J353" i="10"/>
  <c r="K353" i="10"/>
  <c r="O353" i="10"/>
  <c r="E353" i="10"/>
  <c r="R352" i="13" s="1"/>
  <c r="J350" i="10"/>
  <c r="D350" i="10"/>
  <c r="E350" i="10"/>
  <c r="R349" i="13" s="1"/>
  <c r="O350" i="10"/>
  <c r="K350" i="10"/>
  <c r="J347" i="10"/>
  <c r="K347" i="10"/>
  <c r="O347" i="10"/>
  <c r="E347" i="10"/>
  <c r="R346" i="13" s="1"/>
  <c r="D347" i="10"/>
  <c r="D344" i="10"/>
  <c r="O344" i="10"/>
  <c r="E344" i="10"/>
  <c r="R343" i="13" s="1"/>
  <c r="J344" i="10"/>
  <c r="K344" i="10"/>
  <c r="J341" i="10"/>
  <c r="O341" i="10"/>
  <c r="K341" i="10"/>
  <c r="E341" i="10"/>
  <c r="R340" i="13" s="1"/>
  <c r="D341" i="10"/>
  <c r="E338" i="10"/>
  <c r="R337" i="13" s="1"/>
  <c r="O338" i="10"/>
  <c r="D338" i="10"/>
  <c r="J338" i="10"/>
  <c r="K338" i="10"/>
  <c r="J335" i="10"/>
  <c r="O335" i="10"/>
  <c r="D335" i="10"/>
  <c r="E335" i="10"/>
  <c r="R334" i="13" s="1"/>
  <c r="K335" i="10"/>
  <c r="K332" i="10"/>
  <c r="O332" i="10"/>
  <c r="J332" i="10"/>
  <c r="E332" i="10"/>
  <c r="R331" i="13" s="1"/>
  <c r="D332" i="10"/>
  <c r="D329" i="10"/>
  <c r="K329" i="10"/>
  <c r="O329" i="10"/>
  <c r="E329" i="10"/>
  <c r="R328" i="13" s="1"/>
  <c r="J329" i="10"/>
  <c r="O326" i="10"/>
  <c r="E326" i="10"/>
  <c r="R325" i="13" s="1"/>
  <c r="J326" i="10"/>
  <c r="D326" i="10"/>
  <c r="K326" i="10"/>
  <c r="E323" i="10"/>
  <c r="R322" i="13" s="1"/>
  <c r="O323" i="10"/>
  <c r="J323" i="10"/>
  <c r="K323" i="10"/>
  <c r="D323" i="10"/>
  <c r="O320" i="10"/>
  <c r="D320" i="10"/>
  <c r="J320" i="10"/>
  <c r="E320" i="10"/>
  <c r="R319" i="13" s="1"/>
  <c r="K320" i="10"/>
  <c r="D317" i="10"/>
  <c r="K317" i="10"/>
  <c r="E317" i="10"/>
  <c r="R316" i="13" s="1"/>
  <c r="J317" i="10"/>
  <c r="O317" i="10"/>
  <c r="J314" i="10"/>
  <c r="O314" i="10"/>
  <c r="K314" i="10"/>
  <c r="E314" i="10"/>
  <c r="R313" i="13" s="1"/>
  <c r="D314" i="10"/>
  <c r="O311" i="10"/>
  <c r="J311" i="10"/>
  <c r="D311" i="10"/>
  <c r="K311" i="10"/>
  <c r="E311" i="10"/>
  <c r="R310" i="13" s="1"/>
  <c r="O308" i="10"/>
  <c r="J308" i="10"/>
  <c r="E308" i="10"/>
  <c r="R307" i="13" s="1"/>
  <c r="D308" i="10"/>
  <c r="K308" i="10"/>
  <c r="D305" i="10"/>
  <c r="K305" i="10"/>
  <c r="J305" i="10"/>
  <c r="O305" i="10"/>
  <c r="E305" i="10"/>
  <c r="R304" i="13" s="1"/>
  <c r="J302" i="10"/>
  <c r="O302" i="10"/>
  <c r="E302" i="10"/>
  <c r="R301" i="13" s="1"/>
  <c r="K302" i="10"/>
  <c r="D302" i="10"/>
  <c r="D299" i="10"/>
  <c r="O299" i="10"/>
  <c r="J299" i="10"/>
  <c r="K299" i="10"/>
  <c r="E299" i="10"/>
  <c r="R298" i="13" s="1"/>
  <c r="O296" i="10"/>
  <c r="E296" i="10"/>
  <c r="R295" i="13" s="1"/>
  <c r="D296" i="10"/>
  <c r="J296" i="10"/>
  <c r="K296" i="10"/>
  <c r="D293" i="10"/>
  <c r="O293" i="10"/>
  <c r="E293" i="10"/>
  <c r="R292" i="13" s="1"/>
  <c r="J293" i="10"/>
  <c r="K293" i="10"/>
  <c r="O290" i="10"/>
  <c r="J290" i="10"/>
  <c r="E290" i="10"/>
  <c r="R289" i="13" s="1"/>
  <c r="K290" i="10"/>
  <c r="D290" i="10"/>
  <c r="D287" i="10"/>
  <c r="J287" i="10"/>
  <c r="K287" i="10"/>
  <c r="O287" i="10"/>
  <c r="E287" i="10"/>
  <c r="R286" i="13" s="1"/>
  <c r="O284" i="10"/>
  <c r="J284" i="10"/>
  <c r="E284" i="10"/>
  <c r="R283" i="13" s="1"/>
  <c r="D284" i="10"/>
  <c r="K284" i="10"/>
  <c r="D281" i="10"/>
  <c r="O281" i="10"/>
  <c r="K281" i="10"/>
  <c r="J281" i="10"/>
  <c r="E281" i="10"/>
  <c r="R280" i="13" s="1"/>
  <c r="O278" i="10"/>
  <c r="J278" i="10"/>
  <c r="E278" i="10"/>
  <c r="R277" i="13" s="1"/>
  <c r="D278" i="10"/>
  <c r="K278" i="10"/>
  <c r="D275" i="10"/>
  <c r="O275" i="10"/>
  <c r="E275" i="10"/>
  <c r="R274" i="13" s="1"/>
  <c r="K275" i="10"/>
  <c r="J275" i="10"/>
  <c r="O272" i="10"/>
  <c r="E272" i="10"/>
  <c r="R271" i="13" s="1"/>
  <c r="J272" i="10"/>
  <c r="D272" i="10"/>
  <c r="K272" i="10"/>
  <c r="D269" i="10"/>
  <c r="J269" i="10"/>
  <c r="K269" i="10"/>
  <c r="O269" i="10"/>
  <c r="E269" i="10"/>
  <c r="R268" i="13" s="1"/>
  <c r="J266" i="10"/>
  <c r="O266" i="10"/>
  <c r="E266" i="10"/>
  <c r="R265" i="13" s="1"/>
  <c r="K266" i="10"/>
  <c r="D266" i="10"/>
  <c r="D263" i="10"/>
  <c r="O263" i="10"/>
  <c r="K263" i="10"/>
  <c r="E263" i="10"/>
  <c r="R262" i="13" s="1"/>
  <c r="J263" i="10"/>
  <c r="O260" i="10"/>
  <c r="J260" i="10"/>
  <c r="E260" i="10"/>
  <c r="R259" i="13" s="1"/>
  <c r="D260" i="10"/>
  <c r="K260" i="10"/>
  <c r="D257" i="10"/>
  <c r="O257" i="10"/>
  <c r="J257" i="10"/>
  <c r="E257" i="10"/>
  <c r="R256" i="13" s="1"/>
  <c r="K257" i="10"/>
  <c r="J254" i="10"/>
  <c r="E254" i="10"/>
  <c r="R253" i="13" s="1"/>
  <c r="O254" i="10"/>
  <c r="D254" i="10"/>
  <c r="K254" i="10"/>
  <c r="D251" i="10"/>
  <c r="O251" i="10"/>
  <c r="K251" i="10"/>
  <c r="J251" i="10"/>
  <c r="E251" i="10"/>
  <c r="R250" i="13" s="1"/>
  <c r="J248" i="10"/>
  <c r="O248" i="10"/>
  <c r="E248" i="10"/>
  <c r="R247" i="13" s="1"/>
  <c r="D248" i="10"/>
  <c r="K248" i="10"/>
  <c r="D245" i="10"/>
  <c r="O245" i="10"/>
  <c r="K245" i="10"/>
  <c r="J245" i="10"/>
  <c r="E245" i="10"/>
  <c r="R244" i="13" s="1"/>
  <c r="O242" i="10"/>
  <c r="E242" i="10"/>
  <c r="R241" i="13" s="1"/>
  <c r="J242" i="10"/>
  <c r="D242" i="10"/>
  <c r="K242" i="10"/>
  <c r="D239" i="10"/>
  <c r="O239" i="10"/>
  <c r="J239" i="10"/>
  <c r="E239" i="10"/>
  <c r="R238" i="13" s="1"/>
  <c r="K239" i="10"/>
  <c r="O236" i="10"/>
  <c r="J236" i="10"/>
  <c r="E236" i="10"/>
  <c r="R235" i="13" s="1"/>
  <c r="D236" i="10"/>
  <c r="K236" i="10"/>
  <c r="D233" i="10"/>
  <c r="K233" i="10"/>
  <c r="J233" i="10"/>
  <c r="O233" i="10"/>
  <c r="E233" i="10"/>
  <c r="R232" i="13" s="1"/>
  <c r="J230" i="10"/>
  <c r="O230" i="10"/>
  <c r="E230" i="10"/>
  <c r="R229" i="13" s="1"/>
  <c r="D230" i="10"/>
  <c r="K230" i="10"/>
  <c r="D227" i="10"/>
  <c r="O227" i="10"/>
  <c r="J227" i="10"/>
  <c r="K227" i="10"/>
  <c r="E227" i="10"/>
  <c r="R226" i="13" s="1"/>
  <c r="O224" i="10"/>
  <c r="J224" i="10"/>
  <c r="E224" i="10"/>
  <c r="R223" i="13" s="1"/>
  <c r="D224" i="10"/>
  <c r="K224" i="10"/>
  <c r="D221" i="10"/>
  <c r="O221" i="10"/>
  <c r="J221" i="10"/>
  <c r="K221" i="10"/>
  <c r="E221" i="10"/>
  <c r="R220" i="13" s="1"/>
  <c r="O218" i="10"/>
  <c r="E218" i="10"/>
  <c r="R217" i="13" s="1"/>
  <c r="J218" i="10"/>
  <c r="D218" i="10"/>
  <c r="K218" i="10"/>
  <c r="D215" i="10"/>
  <c r="K215" i="10"/>
  <c r="J215" i="10"/>
  <c r="O215" i="10"/>
  <c r="E215" i="10"/>
  <c r="R214" i="13" s="1"/>
  <c r="J212" i="10"/>
  <c r="O212" i="10"/>
  <c r="E212" i="10"/>
  <c r="R211" i="13" s="1"/>
  <c r="D212" i="10"/>
  <c r="K212" i="10"/>
  <c r="D209" i="10"/>
  <c r="O209" i="10"/>
  <c r="J209" i="10"/>
  <c r="K209" i="10"/>
  <c r="E209" i="10"/>
  <c r="R208" i="13" s="1"/>
  <c r="O206" i="10"/>
  <c r="E206" i="10"/>
  <c r="R205" i="13" s="1"/>
  <c r="D206" i="10"/>
  <c r="K206" i="10"/>
  <c r="J206" i="10"/>
  <c r="K203" i="10"/>
  <c r="D203" i="10"/>
  <c r="E203" i="10"/>
  <c r="R202" i="13" s="1"/>
  <c r="O203" i="10"/>
  <c r="J203" i="10"/>
  <c r="D200" i="10"/>
  <c r="K200" i="10"/>
  <c r="E200" i="10"/>
  <c r="R199" i="13" s="1"/>
  <c r="O200" i="10"/>
  <c r="J200" i="10"/>
  <c r="J197" i="10"/>
  <c r="D197" i="10"/>
  <c r="O197" i="10"/>
  <c r="K197" i="10"/>
  <c r="E197" i="10"/>
  <c r="R196" i="13" s="1"/>
  <c r="D194" i="10"/>
  <c r="K194" i="10"/>
  <c r="E194" i="10"/>
  <c r="R193" i="13" s="1"/>
  <c r="O194" i="10"/>
  <c r="J194" i="10"/>
  <c r="J191" i="10"/>
  <c r="D191" i="10"/>
  <c r="K191" i="10"/>
  <c r="E191" i="10"/>
  <c r="R190" i="13" s="1"/>
  <c r="O191" i="10"/>
  <c r="D188" i="10"/>
  <c r="K188" i="10"/>
  <c r="E188" i="10"/>
  <c r="R187" i="13" s="1"/>
  <c r="O188" i="10"/>
  <c r="J188" i="10"/>
  <c r="J185" i="10"/>
  <c r="K185" i="10"/>
  <c r="O185" i="10"/>
  <c r="E185" i="10"/>
  <c r="R184" i="13" s="1"/>
  <c r="D185" i="10"/>
  <c r="D182" i="10"/>
  <c r="O182" i="10"/>
  <c r="K182" i="10"/>
  <c r="J182" i="10"/>
  <c r="E182" i="10"/>
  <c r="R181" i="13" s="1"/>
  <c r="J179" i="10"/>
  <c r="E179" i="10"/>
  <c r="R178" i="13" s="1"/>
  <c r="K179" i="10"/>
  <c r="D179" i="10"/>
  <c r="O179" i="10"/>
  <c r="J176" i="10"/>
  <c r="D176" i="10"/>
  <c r="E176" i="10"/>
  <c r="R175" i="13" s="1"/>
  <c r="O176" i="10"/>
  <c r="K176" i="10"/>
  <c r="J173" i="10"/>
  <c r="E173" i="10"/>
  <c r="R172" i="13" s="1"/>
  <c r="K173" i="10"/>
  <c r="D173" i="10"/>
  <c r="O173" i="10"/>
  <c r="D170" i="10"/>
  <c r="O170" i="10"/>
  <c r="E170" i="10"/>
  <c r="R169" i="13" s="1"/>
  <c r="K170" i="10"/>
  <c r="J170" i="10"/>
  <c r="K167" i="10"/>
  <c r="O167" i="10"/>
  <c r="J167" i="10"/>
  <c r="D167" i="10"/>
  <c r="E167" i="10"/>
  <c r="R166" i="13" s="1"/>
  <c r="D164" i="10"/>
  <c r="O164" i="10"/>
  <c r="K164" i="10"/>
  <c r="E164" i="10"/>
  <c r="R163" i="13" s="1"/>
  <c r="J164" i="10"/>
  <c r="J161" i="10"/>
  <c r="K161" i="10"/>
  <c r="O161" i="10"/>
  <c r="D161" i="10"/>
  <c r="E161" i="10"/>
  <c r="R160" i="13" s="1"/>
  <c r="J158" i="10"/>
  <c r="E158" i="10"/>
  <c r="R157" i="13" s="1"/>
  <c r="D158" i="10"/>
  <c r="K158" i="10"/>
  <c r="O158" i="10"/>
  <c r="K155" i="10"/>
  <c r="O155" i="10"/>
  <c r="J155" i="10"/>
  <c r="D155" i="10"/>
  <c r="E155" i="10"/>
  <c r="R154" i="13" s="1"/>
  <c r="D152" i="10"/>
  <c r="O152" i="10"/>
  <c r="K152" i="10"/>
  <c r="J152" i="10"/>
  <c r="E152" i="10"/>
  <c r="R151" i="13" s="1"/>
  <c r="K149" i="10"/>
  <c r="O149" i="10"/>
  <c r="D149" i="10"/>
  <c r="J149" i="10"/>
  <c r="E149" i="10"/>
  <c r="R148" i="13" s="1"/>
  <c r="D146" i="10"/>
  <c r="O146" i="10"/>
  <c r="K146" i="10"/>
  <c r="E146" i="10"/>
  <c r="R145" i="13" s="1"/>
  <c r="J146" i="10"/>
  <c r="O143" i="10"/>
  <c r="J143" i="10"/>
  <c r="D143" i="10"/>
  <c r="K143" i="10"/>
  <c r="E143" i="10"/>
  <c r="R142" i="13" s="1"/>
  <c r="D140" i="10"/>
  <c r="J140" i="10"/>
  <c r="E140" i="10"/>
  <c r="R139" i="13" s="1"/>
  <c r="K140" i="10"/>
  <c r="O140" i="10"/>
  <c r="O137" i="10"/>
  <c r="K137" i="10"/>
  <c r="D137" i="10"/>
  <c r="J137" i="10"/>
  <c r="E137" i="10"/>
  <c r="R136" i="13" s="1"/>
  <c r="O134" i="10"/>
  <c r="D134" i="10"/>
  <c r="J134" i="10"/>
  <c r="K134" i="10"/>
  <c r="E134" i="10"/>
  <c r="R133" i="13" s="1"/>
  <c r="J131" i="10"/>
  <c r="O131" i="10"/>
  <c r="D131" i="10"/>
  <c r="K131" i="10"/>
  <c r="E131" i="10"/>
  <c r="R130" i="13" s="1"/>
  <c r="O128" i="10"/>
  <c r="D128" i="10"/>
  <c r="J128" i="10"/>
  <c r="K128" i="10"/>
  <c r="E128" i="10"/>
  <c r="R127" i="13" s="1"/>
  <c r="J125" i="10"/>
  <c r="D125" i="10"/>
  <c r="O125" i="10"/>
  <c r="K125" i="10"/>
  <c r="E125" i="10"/>
  <c r="R124" i="13" s="1"/>
  <c r="O122" i="10"/>
  <c r="D122" i="10"/>
  <c r="J122" i="10"/>
  <c r="K122" i="10"/>
  <c r="E122" i="10"/>
  <c r="R121" i="13" s="1"/>
  <c r="J119" i="10"/>
  <c r="D119" i="10"/>
  <c r="K119" i="10"/>
  <c r="E119" i="10"/>
  <c r="R118" i="13" s="1"/>
  <c r="O119" i="10"/>
  <c r="O116" i="10"/>
  <c r="D116" i="10"/>
  <c r="J116" i="10"/>
  <c r="K116" i="10"/>
  <c r="E116" i="10"/>
  <c r="R115" i="13" s="1"/>
  <c r="J113" i="10"/>
  <c r="K113" i="10"/>
  <c r="O113" i="10"/>
  <c r="D113" i="10"/>
  <c r="E113" i="10"/>
  <c r="R112" i="13" s="1"/>
  <c r="D110" i="10"/>
  <c r="K110" i="10"/>
  <c r="E110" i="10"/>
  <c r="R109" i="13" s="1"/>
  <c r="O110" i="10"/>
  <c r="J110" i="10"/>
  <c r="O107" i="10"/>
  <c r="J107" i="10"/>
  <c r="D107" i="10"/>
  <c r="K107" i="10"/>
  <c r="E107" i="10"/>
  <c r="R106" i="13" s="1"/>
  <c r="D104" i="10"/>
  <c r="O104" i="10"/>
  <c r="K104" i="10"/>
  <c r="J104" i="10"/>
  <c r="E104" i="10"/>
  <c r="R103" i="13" s="1"/>
  <c r="D101" i="10"/>
  <c r="O101" i="10"/>
  <c r="K101" i="10"/>
  <c r="J101" i="10"/>
  <c r="E101" i="10"/>
  <c r="R100" i="13" s="1"/>
  <c r="D98" i="10"/>
  <c r="O98" i="10"/>
  <c r="E98" i="10"/>
  <c r="R97" i="13" s="1"/>
  <c r="K98" i="10"/>
  <c r="J98" i="10"/>
  <c r="D95" i="10"/>
  <c r="J95" i="10"/>
  <c r="K95" i="10"/>
  <c r="O95" i="10"/>
  <c r="E95" i="10"/>
  <c r="R94" i="13" s="1"/>
  <c r="D92" i="10"/>
  <c r="J92" i="10"/>
  <c r="K92" i="10"/>
  <c r="E92" i="10"/>
  <c r="R91" i="13" s="1"/>
  <c r="O92" i="10"/>
  <c r="O89" i="10"/>
  <c r="J89" i="10"/>
  <c r="K89" i="10"/>
  <c r="D89" i="10"/>
  <c r="E89" i="10"/>
  <c r="R88" i="13" s="1"/>
  <c r="D86" i="10"/>
  <c r="O86" i="10"/>
  <c r="K86" i="10"/>
  <c r="J86" i="10"/>
  <c r="E86" i="10"/>
  <c r="R85" i="13" s="1"/>
  <c r="J83" i="10"/>
  <c r="D83" i="10"/>
  <c r="O83" i="10"/>
  <c r="K83" i="10"/>
  <c r="E83" i="10"/>
  <c r="R82" i="13" s="1"/>
  <c r="D80" i="10"/>
  <c r="O80" i="10"/>
  <c r="K80" i="10"/>
  <c r="J80" i="10"/>
  <c r="E80" i="10"/>
  <c r="R79" i="13" s="1"/>
  <c r="J77" i="10"/>
  <c r="O77" i="10"/>
  <c r="K77" i="10"/>
  <c r="D77" i="10"/>
  <c r="E77" i="10"/>
  <c r="R76" i="13" s="1"/>
  <c r="D74" i="10"/>
  <c r="J74" i="10"/>
  <c r="K74" i="10"/>
  <c r="O74" i="10"/>
  <c r="E74" i="10"/>
  <c r="R73" i="13" s="1"/>
  <c r="J71" i="10"/>
  <c r="D71" i="10"/>
  <c r="K71" i="10"/>
  <c r="E71" i="10"/>
  <c r="R70" i="13" s="1"/>
  <c r="O71" i="10"/>
  <c r="D68" i="10"/>
  <c r="O68" i="10"/>
  <c r="K68" i="10"/>
  <c r="J68" i="10"/>
  <c r="E68" i="10"/>
  <c r="R67" i="13" s="1"/>
  <c r="D65" i="10"/>
  <c r="O65" i="10"/>
  <c r="J65" i="10"/>
  <c r="K65" i="10"/>
  <c r="E65" i="10"/>
  <c r="R64" i="13" s="1"/>
  <c r="D62" i="10"/>
  <c r="O62" i="10"/>
  <c r="K62" i="10"/>
  <c r="J62" i="10"/>
  <c r="E62" i="10"/>
  <c r="R61" i="13" s="1"/>
  <c r="J59" i="10"/>
  <c r="D59" i="10"/>
  <c r="O59" i="10"/>
  <c r="K59" i="10"/>
  <c r="E59" i="10"/>
  <c r="R58" i="13" s="1"/>
  <c r="D56" i="10"/>
  <c r="J56" i="10"/>
  <c r="K56" i="10"/>
  <c r="O56" i="10"/>
  <c r="E56" i="10"/>
  <c r="R55" i="13" s="1"/>
  <c r="D53" i="10"/>
  <c r="K53" i="10"/>
  <c r="J53" i="10"/>
  <c r="E53" i="10"/>
  <c r="R52" i="13" s="1"/>
  <c r="O53" i="10"/>
  <c r="D50" i="10"/>
  <c r="O50" i="10"/>
  <c r="K50" i="10"/>
  <c r="J50" i="10"/>
  <c r="E50" i="10"/>
  <c r="R49" i="13" s="1"/>
  <c r="J47" i="10"/>
  <c r="D47" i="10"/>
  <c r="O47" i="10"/>
  <c r="K47" i="10"/>
  <c r="E47" i="10"/>
  <c r="R46" i="13" s="1"/>
  <c r="D44" i="10"/>
  <c r="O44" i="10"/>
  <c r="K44" i="10"/>
  <c r="J44" i="10"/>
  <c r="E44" i="10"/>
  <c r="R43" i="13" s="1"/>
  <c r="J41" i="10"/>
  <c r="O41" i="10"/>
  <c r="K41" i="10"/>
  <c r="D41" i="10"/>
  <c r="E41" i="10"/>
  <c r="R40" i="13" s="1"/>
  <c r="D38" i="10"/>
  <c r="J38" i="10"/>
  <c r="K38" i="10"/>
  <c r="O38" i="10"/>
  <c r="E38" i="10"/>
  <c r="R37" i="13" s="1"/>
  <c r="J51" i="10"/>
  <c r="D48" i="10"/>
  <c r="O403" i="10"/>
  <c r="D403" i="10"/>
  <c r="E403" i="10"/>
  <c r="R402" i="13" s="1"/>
  <c r="K403" i="10"/>
  <c r="J403" i="10"/>
  <c r="J400" i="10"/>
  <c r="D400" i="10"/>
  <c r="K400" i="10"/>
  <c r="E400" i="10"/>
  <c r="R399" i="13" s="1"/>
  <c r="O400" i="10"/>
  <c r="O397" i="10"/>
  <c r="J397" i="10"/>
  <c r="D397" i="10"/>
  <c r="K397" i="10"/>
  <c r="E397" i="10"/>
  <c r="R396" i="13" s="1"/>
  <c r="J394" i="10"/>
  <c r="E394" i="10"/>
  <c r="R393" i="13" s="1"/>
  <c r="D394" i="10"/>
  <c r="O394" i="10"/>
  <c r="K394" i="10"/>
  <c r="O391" i="10"/>
  <c r="D391" i="10"/>
  <c r="J391" i="10"/>
  <c r="K391" i="10"/>
  <c r="E391" i="10"/>
  <c r="R390" i="13" s="1"/>
  <c r="J388" i="10"/>
  <c r="E388" i="10"/>
  <c r="R387" i="13" s="1"/>
  <c r="O388" i="10"/>
  <c r="K388" i="10"/>
  <c r="D388" i="10"/>
  <c r="J385" i="10"/>
  <c r="O385" i="10"/>
  <c r="D385" i="10"/>
  <c r="K385" i="10"/>
  <c r="E385" i="10"/>
  <c r="R384" i="13" s="1"/>
  <c r="J382" i="10"/>
  <c r="D382" i="10"/>
  <c r="O382" i="10"/>
  <c r="K382" i="10"/>
  <c r="E382" i="10"/>
  <c r="R381" i="13" s="1"/>
  <c r="O379" i="10"/>
  <c r="J379" i="10"/>
  <c r="D379" i="10"/>
  <c r="K379" i="10"/>
  <c r="E379" i="10"/>
  <c r="R378" i="13" s="1"/>
  <c r="J376" i="10"/>
  <c r="E376" i="10"/>
  <c r="R375" i="13" s="1"/>
  <c r="D376" i="10"/>
  <c r="O376" i="10"/>
  <c r="K376" i="10"/>
  <c r="D373" i="10"/>
  <c r="E373" i="10"/>
  <c r="R372" i="13" s="1"/>
  <c r="O373" i="10"/>
  <c r="K373" i="10"/>
  <c r="J373" i="10"/>
  <c r="J370" i="10"/>
  <c r="D370" i="10"/>
  <c r="K370" i="10"/>
  <c r="E370" i="10"/>
  <c r="R369" i="13" s="1"/>
  <c r="O370" i="10"/>
  <c r="D367" i="10"/>
  <c r="O367" i="10"/>
  <c r="J367" i="10"/>
  <c r="K367" i="10"/>
  <c r="E367" i="10"/>
  <c r="R366" i="13" s="1"/>
  <c r="J364" i="10"/>
  <c r="O364" i="10"/>
  <c r="E364" i="10"/>
  <c r="R363" i="13" s="1"/>
  <c r="D364" i="10"/>
  <c r="K364" i="10"/>
  <c r="J361" i="10"/>
  <c r="D361" i="10"/>
  <c r="O361" i="10"/>
  <c r="K361" i="10"/>
  <c r="E361" i="10"/>
  <c r="R360" i="13" s="1"/>
  <c r="J358" i="10"/>
  <c r="E358" i="10"/>
  <c r="R357" i="13" s="1"/>
  <c r="K358" i="10"/>
  <c r="D358" i="10"/>
  <c r="O358" i="10"/>
  <c r="O355" i="10"/>
  <c r="D355" i="10"/>
  <c r="E355" i="10"/>
  <c r="R354" i="13" s="1"/>
  <c r="K355" i="10"/>
  <c r="J355" i="10"/>
  <c r="J352" i="10"/>
  <c r="E352" i="10"/>
  <c r="R351" i="13" s="1"/>
  <c r="D352" i="10"/>
  <c r="O352" i="10"/>
  <c r="K352" i="10"/>
  <c r="D349" i="10"/>
  <c r="O349" i="10"/>
  <c r="E349" i="10"/>
  <c r="R348" i="13" s="1"/>
  <c r="K349" i="10"/>
  <c r="J349" i="10"/>
  <c r="J346" i="10"/>
  <c r="D346" i="10"/>
  <c r="O346" i="10"/>
  <c r="K346" i="10"/>
  <c r="E346" i="10"/>
  <c r="R345" i="13" s="1"/>
  <c r="D343" i="10"/>
  <c r="O343" i="10"/>
  <c r="E343" i="10"/>
  <c r="R342" i="13" s="1"/>
  <c r="K343" i="10"/>
  <c r="J343" i="10"/>
  <c r="J340" i="10"/>
  <c r="E340" i="10"/>
  <c r="R339" i="13" s="1"/>
  <c r="O340" i="10"/>
  <c r="K340" i="10"/>
  <c r="D340" i="10"/>
  <c r="E337" i="10"/>
  <c r="R336" i="13" s="1"/>
  <c r="D337" i="10"/>
  <c r="O337" i="10"/>
  <c r="K337" i="10"/>
  <c r="J337" i="10"/>
  <c r="E334" i="10"/>
  <c r="R333" i="13" s="1"/>
  <c r="D334" i="10"/>
  <c r="K334" i="10"/>
  <c r="O334" i="10"/>
  <c r="J334" i="10"/>
  <c r="J331" i="10"/>
  <c r="E331" i="10"/>
  <c r="R330" i="13" s="1"/>
  <c r="O331" i="10"/>
  <c r="D331" i="10"/>
  <c r="K331" i="10"/>
  <c r="D328" i="10"/>
  <c r="O328" i="10"/>
  <c r="K328" i="10"/>
  <c r="E328" i="10"/>
  <c r="R327" i="13" s="1"/>
  <c r="J328" i="10"/>
  <c r="J325" i="10"/>
  <c r="O325" i="10"/>
  <c r="D325" i="10"/>
  <c r="K325" i="10"/>
  <c r="E325" i="10"/>
  <c r="R324" i="13" s="1"/>
  <c r="O322" i="10"/>
  <c r="J322" i="10"/>
  <c r="D322" i="10"/>
  <c r="K322" i="10"/>
  <c r="E322" i="10"/>
  <c r="R321" i="13" s="1"/>
  <c r="J319" i="10"/>
  <c r="D319" i="10"/>
  <c r="K319" i="10"/>
  <c r="E319" i="10"/>
  <c r="R318" i="13" s="1"/>
  <c r="O319" i="10"/>
  <c r="O316" i="10"/>
  <c r="D316" i="10"/>
  <c r="E316" i="10"/>
  <c r="R315" i="13" s="1"/>
  <c r="J316" i="10"/>
  <c r="K316" i="10"/>
  <c r="J313" i="10"/>
  <c r="D313" i="10"/>
  <c r="K313" i="10"/>
  <c r="E313" i="10"/>
  <c r="R312" i="13" s="1"/>
  <c r="O313" i="10"/>
  <c r="O310" i="10"/>
  <c r="D310" i="10"/>
  <c r="E310" i="10"/>
  <c r="R309" i="13" s="1"/>
  <c r="K310" i="10"/>
  <c r="J310" i="10"/>
  <c r="K307" i="10"/>
  <c r="D307" i="10"/>
  <c r="O307" i="10"/>
  <c r="E307" i="10"/>
  <c r="R306" i="13" s="1"/>
  <c r="J307" i="10"/>
  <c r="D304" i="10"/>
  <c r="E304" i="10"/>
  <c r="R303" i="13" s="1"/>
  <c r="O304" i="10"/>
  <c r="K304" i="10"/>
  <c r="J304" i="10"/>
  <c r="O301" i="10"/>
  <c r="E301" i="10"/>
  <c r="R300" i="13" s="1"/>
  <c r="J301" i="10"/>
  <c r="K301" i="10"/>
  <c r="D301" i="10"/>
  <c r="O298" i="10"/>
  <c r="D298" i="10"/>
  <c r="E298" i="10"/>
  <c r="R297" i="13" s="1"/>
  <c r="K298" i="10"/>
  <c r="J298" i="10"/>
  <c r="K295" i="10"/>
  <c r="D295" i="10"/>
  <c r="O295" i="10"/>
  <c r="E295" i="10"/>
  <c r="R294" i="13" s="1"/>
  <c r="J295" i="10"/>
  <c r="O292" i="10"/>
  <c r="D292" i="10"/>
  <c r="E292" i="10"/>
  <c r="R291" i="13" s="1"/>
  <c r="K292" i="10"/>
  <c r="J292" i="10"/>
  <c r="J289" i="10"/>
  <c r="K289" i="10"/>
  <c r="D289" i="10"/>
  <c r="O289" i="10"/>
  <c r="E289" i="10"/>
  <c r="R288" i="13" s="1"/>
  <c r="O286" i="10"/>
  <c r="E286" i="10"/>
  <c r="R285" i="13" s="1"/>
  <c r="D286" i="10"/>
  <c r="K286" i="10"/>
  <c r="J286" i="10"/>
  <c r="K283" i="10"/>
  <c r="D283" i="10"/>
  <c r="O283" i="10"/>
  <c r="E283" i="10"/>
  <c r="R282" i="13" s="1"/>
  <c r="J283" i="10"/>
  <c r="O280" i="10"/>
  <c r="D280" i="10"/>
  <c r="E280" i="10"/>
  <c r="R279" i="13" s="1"/>
  <c r="K280" i="10"/>
  <c r="J280" i="10"/>
  <c r="O277" i="10"/>
  <c r="E277" i="10"/>
  <c r="R276" i="13" s="1"/>
  <c r="J277" i="10"/>
  <c r="D277" i="10"/>
  <c r="K277" i="10"/>
  <c r="O274" i="10"/>
  <c r="D274" i="10"/>
  <c r="E274" i="10"/>
  <c r="R273" i="13" s="1"/>
  <c r="K274" i="10"/>
  <c r="J274" i="10"/>
  <c r="O271" i="10"/>
  <c r="E271" i="10"/>
  <c r="R270" i="13" s="1"/>
  <c r="J271" i="10"/>
  <c r="K271" i="10"/>
  <c r="D271" i="10"/>
  <c r="D268" i="10"/>
  <c r="E268" i="10"/>
  <c r="R267" i="13" s="1"/>
  <c r="O268" i="10"/>
  <c r="K268" i="10"/>
  <c r="J268" i="10"/>
  <c r="J265" i="10"/>
  <c r="K265" i="10"/>
  <c r="D265" i="10"/>
  <c r="O265" i="10"/>
  <c r="E265" i="10"/>
  <c r="R264" i="13" s="1"/>
  <c r="O262" i="10"/>
  <c r="D262" i="10"/>
  <c r="E262" i="10"/>
  <c r="R261" i="13" s="1"/>
  <c r="K262" i="10"/>
  <c r="J262" i="10"/>
  <c r="J259" i="10"/>
  <c r="O259" i="10"/>
  <c r="D259" i="10"/>
  <c r="K259" i="10"/>
  <c r="E259" i="10"/>
  <c r="R258" i="13" s="1"/>
  <c r="E256" i="10"/>
  <c r="R255" i="13" s="1"/>
  <c r="O256" i="10"/>
  <c r="D256" i="10"/>
  <c r="K256" i="10"/>
  <c r="J256" i="10"/>
  <c r="K253" i="10"/>
  <c r="D253" i="10"/>
  <c r="O253" i="10"/>
  <c r="E253" i="10"/>
  <c r="R252" i="13" s="1"/>
  <c r="J253" i="10"/>
  <c r="O250" i="10"/>
  <c r="D250" i="10"/>
  <c r="E250" i="10"/>
  <c r="R249" i="13" s="1"/>
  <c r="K250" i="10"/>
  <c r="J250" i="10"/>
  <c r="O247" i="10"/>
  <c r="E247" i="10"/>
  <c r="R246" i="13" s="1"/>
  <c r="J247" i="10"/>
  <c r="K247" i="10"/>
  <c r="D247" i="10"/>
  <c r="O244" i="10"/>
  <c r="D244" i="10"/>
  <c r="E244" i="10"/>
  <c r="R243" i="13" s="1"/>
  <c r="K244" i="10"/>
  <c r="J244" i="10"/>
  <c r="O241" i="10"/>
  <c r="E241" i="10"/>
  <c r="R240" i="13" s="1"/>
  <c r="J241" i="10"/>
  <c r="K241" i="10"/>
  <c r="D241" i="10"/>
  <c r="O238" i="10"/>
  <c r="E238" i="10"/>
  <c r="R237" i="13" s="1"/>
  <c r="D238" i="10"/>
  <c r="K238" i="10"/>
  <c r="J238" i="10"/>
  <c r="J235" i="10"/>
  <c r="K235" i="10"/>
  <c r="D235" i="10"/>
  <c r="O235" i="10"/>
  <c r="E235" i="10"/>
  <c r="R234" i="13" s="1"/>
  <c r="O232" i="10"/>
  <c r="D232" i="10"/>
  <c r="E232" i="10"/>
  <c r="R231" i="13" s="1"/>
  <c r="K232" i="10"/>
  <c r="J232" i="10"/>
  <c r="K229" i="10"/>
  <c r="D229" i="10"/>
  <c r="O229" i="10"/>
  <c r="E229" i="10"/>
  <c r="R228" i="13" s="1"/>
  <c r="J229" i="10"/>
  <c r="O226" i="10"/>
  <c r="D226" i="10"/>
  <c r="E226" i="10"/>
  <c r="R225" i="13" s="1"/>
  <c r="K226" i="10"/>
  <c r="J226" i="10"/>
  <c r="K223" i="10"/>
  <c r="D223" i="10"/>
  <c r="O223" i="10"/>
  <c r="E223" i="10"/>
  <c r="R222" i="13" s="1"/>
  <c r="J223" i="10"/>
  <c r="D220" i="10"/>
  <c r="O220" i="10"/>
  <c r="E220" i="10"/>
  <c r="R219" i="13" s="1"/>
  <c r="K220" i="10"/>
  <c r="J220" i="10"/>
  <c r="O217" i="10"/>
  <c r="E217" i="10"/>
  <c r="R216" i="13" s="1"/>
  <c r="J217" i="10"/>
  <c r="K217" i="10"/>
  <c r="D217" i="10"/>
  <c r="D214" i="10"/>
  <c r="O214" i="10"/>
  <c r="E214" i="10"/>
  <c r="R213" i="13" s="1"/>
  <c r="K214" i="10"/>
  <c r="J214" i="10"/>
  <c r="J211" i="10"/>
  <c r="K211" i="10"/>
  <c r="D211" i="10"/>
  <c r="O211" i="10"/>
  <c r="E211" i="10"/>
  <c r="R210" i="13" s="1"/>
  <c r="O208" i="10"/>
  <c r="D208" i="10"/>
  <c r="E208" i="10"/>
  <c r="R207" i="13" s="1"/>
  <c r="K208" i="10"/>
  <c r="J208" i="10"/>
  <c r="J205" i="10"/>
  <c r="O205" i="10"/>
  <c r="K205" i="10"/>
  <c r="E205" i="10"/>
  <c r="R204" i="13" s="1"/>
  <c r="D205" i="10"/>
  <c r="J202" i="10"/>
  <c r="K202" i="10"/>
  <c r="O202" i="10"/>
  <c r="D202" i="10"/>
  <c r="E202" i="10"/>
  <c r="R201" i="13" s="1"/>
  <c r="E199" i="10"/>
  <c r="R198" i="13" s="1"/>
  <c r="J199" i="10"/>
  <c r="O199" i="10"/>
  <c r="D199" i="10"/>
  <c r="K199" i="10"/>
  <c r="J196" i="10"/>
  <c r="K196" i="10"/>
  <c r="O196" i="10"/>
  <c r="D196" i="10"/>
  <c r="E196" i="10"/>
  <c r="R195" i="13" s="1"/>
  <c r="O193" i="10"/>
  <c r="D193" i="10"/>
  <c r="E193" i="10"/>
  <c r="R192" i="13" s="1"/>
  <c r="J193" i="10"/>
  <c r="K193" i="10"/>
  <c r="J190" i="10"/>
  <c r="K190" i="10"/>
  <c r="O190" i="10"/>
  <c r="E190" i="10"/>
  <c r="R189" i="13" s="1"/>
  <c r="D190" i="10"/>
  <c r="D187" i="10"/>
  <c r="O187" i="10"/>
  <c r="E187" i="10"/>
  <c r="R186" i="13" s="1"/>
  <c r="J187" i="10"/>
  <c r="K187" i="10"/>
  <c r="J184" i="10"/>
  <c r="D184" i="10"/>
  <c r="E184" i="10"/>
  <c r="R183" i="13" s="1"/>
  <c r="K184" i="10"/>
  <c r="O184" i="10"/>
  <c r="J181" i="10"/>
  <c r="O181" i="10"/>
  <c r="E181" i="10"/>
  <c r="R180" i="13" s="1"/>
  <c r="D181" i="10"/>
  <c r="K181" i="10"/>
  <c r="J178" i="10"/>
  <c r="D178" i="10"/>
  <c r="O178" i="10"/>
  <c r="E178" i="10"/>
  <c r="R177" i="13" s="1"/>
  <c r="K178" i="10"/>
  <c r="K175" i="10"/>
  <c r="O175" i="10"/>
  <c r="D175" i="10"/>
  <c r="J175" i="10"/>
  <c r="E175" i="10"/>
  <c r="R174" i="13" s="1"/>
  <c r="O172" i="10"/>
  <c r="E172" i="10"/>
  <c r="R171" i="13" s="1"/>
  <c r="J172" i="10"/>
  <c r="D172" i="10"/>
  <c r="K172" i="10"/>
  <c r="K169" i="10"/>
  <c r="O169" i="10"/>
  <c r="D169" i="10"/>
  <c r="E169" i="10"/>
  <c r="R168" i="13" s="1"/>
  <c r="J169" i="10"/>
  <c r="J166" i="10"/>
  <c r="D166" i="10"/>
  <c r="E166" i="10"/>
  <c r="R165" i="13" s="1"/>
  <c r="K166" i="10"/>
  <c r="O166" i="10"/>
  <c r="K163" i="10"/>
  <c r="D163" i="10"/>
  <c r="E163" i="10"/>
  <c r="R162" i="13" s="1"/>
  <c r="J163" i="10"/>
  <c r="O163" i="10"/>
  <c r="J160" i="10"/>
  <c r="D160" i="10"/>
  <c r="E160" i="10"/>
  <c r="R159" i="13" s="1"/>
  <c r="K160" i="10"/>
  <c r="O160" i="10"/>
  <c r="D157" i="10"/>
  <c r="K157" i="10"/>
  <c r="E157" i="10"/>
  <c r="R156" i="13" s="1"/>
  <c r="J157" i="10"/>
  <c r="O157" i="10"/>
  <c r="K154" i="10"/>
  <c r="J154" i="10"/>
  <c r="O154" i="10"/>
  <c r="D154" i="10"/>
  <c r="E154" i="10"/>
  <c r="R153" i="13" s="1"/>
  <c r="O151" i="10"/>
  <c r="K151" i="10"/>
  <c r="E151" i="10"/>
  <c r="R150" i="13" s="1"/>
  <c r="D151" i="10"/>
  <c r="J151" i="10"/>
  <c r="K148" i="10"/>
  <c r="D148" i="10"/>
  <c r="J148" i="10"/>
  <c r="E148" i="10"/>
  <c r="R147" i="13" s="1"/>
  <c r="O148" i="10"/>
  <c r="J145" i="10"/>
  <c r="K145" i="10"/>
  <c r="O145" i="10"/>
  <c r="D145" i="10"/>
  <c r="E145" i="10"/>
  <c r="R144" i="13" s="1"/>
  <c r="E142" i="10"/>
  <c r="R141" i="13" s="1"/>
  <c r="K142" i="10"/>
  <c r="D142" i="10"/>
  <c r="O142" i="10"/>
  <c r="J142" i="10"/>
  <c r="K139" i="10"/>
  <c r="O139" i="10"/>
  <c r="D139" i="10"/>
  <c r="J139" i="10"/>
  <c r="E139" i="10"/>
  <c r="R138" i="13" s="1"/>
  <c r="J136" i="10"/>
  <c r="K136" i="10"/>
  <c r="D136" i="10"/>
  <c r="O136" i="10"/>
  <c r="E136" i="10"/>
  <c r="R135" i="13" s="1"/>
  <c r="J133" i="10"/>
  <c r="O133" i="10"/>
  <c r="K133" i="10"/>
  <c r="D133" i="10"/>
  <c r="E133" i="10"/>
  <c r="R132" i="13" s="1"/>
  <c r="E130" i="10"/>
  <c r="R129" i="13" s="1"/>
  <c r="K130" i="10"/>
  <c r="D130" i="10"/>
  <c r="O130" i="10"/>
  <c r="J130" i="10"/>
  <c r="O127" i="10"/>
  <c r="K127" i="10"/>
  <c r="J127" i="10"/>
  <c r="D127" i="10"/>
  <c r="E127" i="10"/>
  <c r="R126" i="13" s="1"/>
  <c r="E124" i="10"/>
  <c r="R123" i="13" s="1"/>
  <c r="O124" i="10"/>
  <c r="J124" i="10"/>
  <c r="K124" i="10"/>
  <c r="D124" i="10"/>
  <c r="K121" i="10"/>
  <c r="O121" i="10"/>
  <c r="D121" i="10"/>
  <c r="J121" i="10"/>
  <c r="E121" i="10"/>
  <c r="R120" i="13" s="1"/>
  <c r="K118" i="10"/>
  <c r="D118" i="10"/>
  <c r="O118" i="10"/>
  <c r="E118" i="10"/>
  <c r="R117" i="13" s="1"/>
  <c r="J118" i="10"/>
  <c r="K115" i="10"/>
  <c r="O115" i="10"/>
  <c r="D115" i="10"/>
  <c r="J115" i="10"/>
  <c r="E115" i="10"/>
  <c r="R114" i="13" s="1"/>
  <c r="E112" i="10"/>
  <c r="R111" i="13" s="1"/>
  <c r="J112" i="10"/>
  <c r="K112" i="10"/>
  <c r="D112" i="10"/>
  <c r="O112" i="10"/>
  <c r="O109" i="10"/>
  <c r="K109" i="10"/>
  <c r="D109" i="10"/>
  <c r="J109" i="10"/>
  <c r="E109" i="10"/>
  <c r="R108" i="13" s="1"/>
  <c r="E106" i="10"/>
  <c r="R105" i="13" s="1"/>
  <c r="O106" i="10"/>
  <c r="J106" i="10"/>
  <c r="D106" i="10"/>
  <c r="K106" i="10"/>
  <c r="K103" i="10"/>
  <c r="O103" i="10"/>
  <c r="D103" i="10"/>
  <c r="E103" i="10"/>
  <c r="R102" i="13" s="1"/>
  <c r="J103" i="10"/>
  <c r="K100" i="10"/>
  <c r="D100" i="10"/>
  <c r="O100" i="10"/>
  <c r="J100" i="10"/>
  <c r="E100" i="10"/>
  <c r="R99" i="13" s="1"/>
  <c r="K97" i="10"/>
  <c r="O97" i="10"/>
  <c r="D97" i="10"/>
  <c r="J97" i="10"/>
  <c r="E97" i="10"/>
  <c r="R96" i="13" s="1"/>
  <c r="E94" i="10"/>
  <c r="R93" i="13" s="1"/>
  <c r="K94" i="10"/>
  <c r="D94" i="10"/>
  <c r="O94" i="10"/>
  <c r="J94" i="10"/>
  <c r="D91" i="10"/>
  <c r="K91" i="10"/>
  <c r="O91" i="10"/>
  <c r="J91" i="10"/>
  <c r="E91" i="10"/>
  <c r="R90" i="13" s="1"/>
  <c r="E88" i="10"/>
  <c r="R87" i="13" s="1"/>
  <c r="O88" i="10"/>
  <c r="J88" i="10"/>
  <c r="K88" i="10"/>
  <c r="D88" i="10"/>
  <c r="D85" i="10"/>
  <c r="O85" i="10"/>
  <c r="K85" i="10"/>
  <c r="E85" i="10"/>
  <c r="R84" i="13" s="1"/>
  <c r="J85" i="10"/>
  <c r="K82" i="10"/>
  <c r="D82" i="10"/>
  <c r="O82" i="10"/>
  <c r="E82" i="10"/>
  <c r="R81" i="13" s="1"/>
  <c r="J82" i="10"/>
  <c r="K79" i="10"/>
  <c r="D79" i="10"/>
  <c r="O79" i="10"/>
  <c r="E79" i="10"/>
  <c r="R78" i="13" s="1"/>
  <c r="J79" i="10"/>
  <c r="K76" i="10"/>
  <c r="D76" i="10"/>
  <c r="O76" i="10"/>
  <c r="E76" i="10"/>
  <c r="R75" i="13" s="1"/>
  <c r="J76" i="10"/>
  <c r="K73" i="10"/>
  <c r="D73" i="10"/>
  <c r="O73" i="10"/>
  <c r="J73" i="10"/>
  <c r="E73" i="10"/>
  <c r="R72" i="13" s="1"/>
  <c r="K70" i="10"/>
  <c r="D70" i="10"/>
  <c r="O70" i="10"/>
  <c r="E70" i="10"/>
  <c r="R69" i="13" s="1"/>
  <c r="J70" i="10"/>
  <c r="K67" i="10"/>
  <c r="O67" i="10"/>
  <c r="D67" i="10"/>
  <c r="E67" i="10"/>
  <c r="R66" i="13" s="1"/>
  <c r="J67" i="10"/>
  <c r="K64" i="10"/>
  <c r="D64" i="10"/>
  <c r="O64" i="10"/>
  <c r="E64" i="10"/>
  <c r="R63" i="13" s="1"/>
  <c r="J64" i="10"/>
  <c r="O61" i="10"/>
  <c r="K61" i="10"/>
  <c r="D61" i="10"/>
  <c r="E61" i="10"/>
  <c r="R60" i="13" s="1"/>
  <c r="J61" i="10"/>
  <c r="K58" i="10"/>
  <c r="D58" i="10"/>
  <c r="O58" i="10"/>
  <c r="E58" i="10"/>
  <c r="R57" i="13" s="1"/>
  <c r="J58" i="10"/>
  <c r="K55" i="10"/>
  <c r="E55" i="10"/>
  <c r="R54" i="13" s="1"/>
  <c r="O55" i="10"/>
  <c r="D55" i="10"/>
  <c r="J55" i="10"/>
  <c r="J52" i="10"/>
  <c r="K52" i="10"/>
  <c r="D52" i="10"/>
  <c r="O52" i="10"/>
  <c r="E52" i="10"/>
  <c r="R51" i="13" s="1"/>
  <c r="O49" i="10"/>
  <c r="K49" i="10"/>
  <c r="E49" i="10"/>
  <c r="R48" i="13" s="1"/>
  <c r="D49" i="10"/>
  <c r="J49" i="10"/>
  <c r="K46" i="10"/>
  <c r="D46" i="10"/>
  <c r="O46" i="10"/>
  <c r="E46" i="10"/>
  <c r="R45" i="13" s="1"/>
  <c r="J46" i="10"/>
  <c r="K43" i="10"/>
  <c r="D43" i="10"/>
  <c r="O43" i="10"/>
  <c r="J43" i="10"/>
  <c r="E43" i="10"/>
  <c r="R42" i="13" s="1"/>
  <c r="O40" i="10"/>
  <c r="E40" i="10"/>
  <c r="R39" i="13" s="1"/>
  <c r="K40" i="10"/>
  <c r="J40" i="10"/>
  <c r="D40" i="10"/>
  <c r="E404" i="6"/>
  <c r="S403" i="13" s="1"/>
  <c r="K404" i="6"/>
  <c r="M404" i="6"/>
  <c r="D404" i="6"/>
  <c r="J404" i="6"/>
  <c r="L403" i="6"/>
  <c r="M403" i="6"/>
  <c r="E403" i="6"/>
  <c r="S402" i="13" s="1"/>
  <c r="K403" i="6"/>
  <c r="J403" i="6"/>
  <c r="D403" i="6"/>
  <c r="D402" i="6"/>
  <c r="M402" i="6"/>
  <c r="L402" i="6"/>
  <c r="K402" i="6"/>
  <c r="J402" i="6"/>
  <c r="E402" i="6"/>
  <c r="S401" i="13" s="1"/>
  <c r="D401" i="6"/>
  <c r="E401" i="6"/>
  <c r="S400" i="13" s="1"/>
  <c r="M401" i="6"/>
  <c r="L401" i="6"/>
  <c r="K401" i="6"/>
  <c r="J401" i="6"/>
  <c r="D400" i="6"/>
  <c r="J400" i="6"/>
  <c r="L400" i="6"/>
  <c r="E400" i="6"/>
  <c r="S399" i="13" s="1"/>
  <c r="M400" i="6"/>
  <c r="K400" i="6"/>
  <c r="J399" i="6"/>
  <c r="E399" i="6"/>
  <c r="S398" i="13" s="1"/>
  <c r="D399" i="6"/>
  <c r="M399" i="6"/>
  <c r="L399" i="6"/>
  <c r="K399" i="6"/>
  <c r="J398" i="6"/>
  <c r="E398" i="6"/>
  <c r="S397" i="13" s="1"/>
  <c r="D398" i="6"/>
  <c r="M398" i="6"/>
  <c r="L398" i="6"/>
  <c r="K398" i="6"/>
  <c r="J397" i="6"/>
  <c r="L397" i="6"/>
  <c r="E397" i="6"/>
  <c r="S396" i="13" s="1"/>
  <c r="D397" i="6"/>
  <c r="M397" i="6"/>
  <c r="K397" i="6"/>
  <c r="E396" i="6"/>
  <c r="S395" i="13" s="1"/>
  <c r="J396" i="6"/>
  <c r="D396" i="6"/>
  <c r="M396" i="6"/>
  <c r="L396" i="6"/>
  <c r="K396" i="6"/>
  <c r="K395" i="6"/>
  <c r="J395" i="6"/>
  <c r="E395" i="6"/>
  <c r="S394" i="13" s="1"/>
  <c r="D395" i="6"/>
  <c r="M395" i="6"/>
  <c r="L395" i="6"/>
  <c r="J394" i="6"/>
  <c r="K394" i="6"/>
  <c r="M394" i="6"/>
  <c r="E394" i="6"/>
  <c r="S393" i="13" s="1"/>
  <c r="D394" i="6"/>
  <c r="L394" i="6"/>
  <c r="K393" i="6"/>
  <c r="L393" i="6"/>
  <c r="D393" i="6"/>
  <c r="J393" i="6"/>
  <c r="E393" i="6"/>
  <c r="S392" i="13" s="1"/>
  <c r="M393" i="6"/>
  <c r="L392" i="6"/>
  <c r="D392" i="6"/>
  <c r="K392" i="6"/>
  <c r="M392" i="6"/>
  <c r="E392" i="6"/>
  <c r="S391" i="13" s="1"/>
  <c r="J392" i="6"/>
  <c r="L391" i="6"/>
  <c r="E391" i="6"/>
  <c r="S390" i="13" s="1"/>
  <c r="M391" i="6"/>
  <c r="K391" i="6"/>
  <c r="J391" i="6"/>
  <c r="D391" i="6"/>
  <c r="M390" i="6"/>
  <c r="D390" i="6"/>
  <c r="L390" i="6"/>
  <c r="K390" i="6"/>
  <c r="J390" i="6"/>
  <c r="E390" i="6"/>
  <c r="S389" i="13" s="1"/>
  <c r="E389" i="6"/>
  <c r="S388" i="13" s="1"/>
  <c r="D389" i="6"/>
  <c r="M389" i="6"/>
  <c r="L389" i="6"/>
  <c r="K389" i="6"/>
  <c r="J389" i="6"/>
  <c r="J388" i="6"/>
  <c r="D388" i="6"/>
  <c r="E388" i="6"/>
  <c r="S387" i="13" s="1"/>
  <c r="K388" i="6"/>
  <c r="M388" i="6"/>
  <c r="L388" i="6"/>
  <c r="J387" i="6"/>
  <c r="E387" i="6"/>
  <c r="S386" i="13" s="1"/>
  <c r="D387" i="6"/>
  <c r="M387" i="6"/>
  <c r="L387" i="6"/>
  <c r="K387" i="6"/>
  <c r="J386" i="6"/>
  <c r="E386" i="6"/>
  <c r="S385" i="13" s="1"/>
  <c r="D386" i="6"/>
  <c r="M386" i="6"/>
  <c r="L386" i="6"/>
  <c r="K386" i="6"/>
  <c r="D385" i="6"/>
  <c r="J385" i="6"/>
  <c r="E385" i="6"/>
  <c r="S384" i="13" s="1"/>
  <c r="M385" i="6"/>
  <c r="L385" i="6"/>
  <c r="K385" i="6"/>
  <c r="J384" i="6"/>
  <c r="E384" i="6"/>
  <c r="S383" i="13" s="1"/>
  <c r="D384" i="6"/>
  <c r="M384" i="6"/>
  <c r="L384" i="6"/>
  <c r="K384" i="6"/>
  <c r="K383" i="6"/>
  <c r="J383" i="6"/>
  <c r="E383" i="6"/>
  <c r="S382" i="13" s="1"/>
  <c r="D383" i="6"/>
  <c r="M383" i="6"/>
  <c r="L383" i="6"/>
  <c r="K382" i="6"/>
  <c r="J382" i="6"/>
  <c r="M382" i="6"/>
  <c r="E382" i="6"/>
  <c r="S381" i="13" s="1"/>
  <c r="D382" i="6"/>
  <c r="L382" i="6"/>
  <c r="J381" i="6"/>
  <c r="K381" i="6"/>
  <c r="D381" i="6"/>
  <c r="M381" i="6"/>
  <c r="L381" i="6"/>
  <c r="E381" i="6"/>
  <c r="S380" i="13" s="1"/>
  <c r="E380" i="6"/>
  <c r="S379" i="13" s="1"/>
  <c r="K380" i="6"/>
  <c r="L380" i="6"/>
  <c r="M380" i="6"/>
  <c r="D380" i="6"/>
  <c r="J380" i="6"/>
  <c r="L379" i="6"/>
  <c r="E379" i="6"/>
  <c r="S378" i="13" s="1"/>
  <c r="M379" i="6"/>
  <c r="K379" i="6"/>
  <c r="J379" i="6"/>
  <c r="D379" i="6"/>
  <c r="D378" i="6"/>
  <c r="M378" i="6"/>
  <c r="L378" i="6"/>
  <c r="K378" i="6"/>
  <c r="J378" i="6"/>
  <c r="E378" i="6"/>
  <c r="S377" i="13" s="1"/>
  <c r="D377" i="6"/>
  <c r="E377" i="6"/>
  <c r="S376" i="13" s="1"/>
  <c r="M377" i="6"/>
  <c r="L377" i="6"/>
  <c r="K377" i="6"/>
  <c r="J377" i="6"/>
  <c r="J376" i="6"/>
  <c r="E376" i="6"/>
  <c r="S375" i="13" s="1"/>
  <c r="D376" i="6"/>
  <c r="K376" i="6"/>
  <c r="M376" i="6"/>
  <c r="L376" i="6"/>
  <c r="J375" i="6"/>
  <c r="E375" i="6"/>
  <c r="S374" i="13" s="1"/>
  <c r="D375" i="6"/>
  <c r="M375" i="6"/>
  <c r="L375" i="6"/>
  <c r="K375" i="6"/>
  <c r="J374" i="6"/>
  <c r="E374" i="6"/>
  <c r="S373" i="13" s="1"/>
  <c r="D374" i="6"/>
  <c r="M374" i="6"/>
  <c r="L374" i="6"/>
  <c r="K374" i="6"/>
  <c r="M373" i="6"/>
  <c r="E373" i="6"/>
  <c r="S372" i="13" s="1"/>
  <c r="D373" i="6"/>
  <c r="L373" i="6"/>
  <c r="K373" i="6"/>
  <c r="J373" i="6"/>
  <c r="E372" i="6"/>
  <c r="S371" i="13" s="1"/>
  <c r="D372" i="6"/>
  <c r="M372" i="6"/>
  <c r="L372" i="6"/>
  <c r="K372" i="6"/>
  <c r="J372" i="6"/>
  <c r="K371" i="6"/>
  <c r="J371" i="6"/>
  <c r="M371" i="6"/>
  <c r="L371" i="6"/>
  <c r="D371" i="6"/>
  <c r="E371" i="6"/>
  <c r="S370" i="13" s="1"/>
  <c r="J370" i="6"/>
  <c r="D370" i="6"/>
  <c r="M370" i="6"/>
  <c r="L370" i="6"/>
  <c r="K370" i="6"/>
  <c r="E370" i="6"/>
  <c r="S369" i="13" s="1"/>
  <c r="E369" i="6"/>
  <c r="S368" i="13" s="1"/>
  <c r="M369" i="6"/>
  <c r="L369" i="6"/>
  <c r="J369" i="6"/>
  <c r="K369" i="6"/>
  <c r="E368" i="6"/>
  <c r="S367" i="13" s="1"/>
  <c r="M368" i="6"/>
  <c r="L368" i="6"/>
  <c r="K368" i="6"/>
  <c r="J368" i="6"/>
  <c r="D368" i="6"/>
  <c r="M367" i="6"/>
  <c r="K367" i="6"/>
  <c r="E367" i="6"/>
  <c r="S366" i="13" s="1"/>
  <c r="L367" i="6"/>
  <c r="D367" i="6"/>
  <c r="J367" i="6"/>
  <c r="M366" i="6"/>
  <c r="D366" i="6"/>
  <c r="L366" i="6"/>
  <c r="K366" i="6"/>
  <c r="E366" i="6"/>
  <c r="S365" i="13" s="1"/>
  <c r="J366" i="6"/>
  <c r="L365" i="6"/>
  <c r="D365" i="6"/>
  <c r="J365" i="6"/>
  <c r="K365" i="6"/>
  <c r="E365" i="6"/>
  <c r="S364" i="13" s="1"/>
  <c r="M365" i="6"/>
  <c r="M364" i="6"/>
  <c r="E364" i="6"/>
  <c r="S363" i="13" s="1"/>
  <c r="D364" i="6"/>
  <c r="L364" i="6"/>
  <c r="K364" i="6"/>
  <c r="J364" i="6"/>
  <c r="E363" i="6"/>
  <c r="S362" i="13" s="1"/>
  <c r="D363" i="6"/>
  <c r="M363" i="6"/>
  <c r="J363" i="6"/>
  <c r="K363" i="6"/>
  <c r="L363" i="6"/>
  <c r="E362" i="6"/>
  <c r="S361" i="13" s="1"/>
  <c r="K362" i="6"/>
  <c r="J362" i="6"/>
  <c r="L362" i="6"/>
  <c r="M362" i="6"/>
  <c r="D362" i="6"/>
  <c r="E361" i="6"/>
  <c r="S360" i="13" s="1"/>
  <c r="J361" i="6"/>
  <c r="K361" i="6"/>
  <c r="M361" i="6"/>
  <c r="D361" i="6"/>
  <c r="L361" i="6"/>
  <c r="M360" i="6"/>
  <c r="J360" i="6"/>
  <c r="K360" i="6"/>
  <c r="L360" i="6"/>
  <c r="D360" i="6"/>
  <c r="E360" i="6"/>
  <c r="S359" i="13" s="1"/>
  <c r="J359" i="6"/>
  <c r="E359" i="6"/>
  <c r="S358" i="13" s="1"/>
  <c r="D359" i="6"/>
  <c r="M359" i="6"/>
  <c r="L359" i="6"/>
  <c r="K359" i="6"/>
  <c r="L358" i="6"/>
  <c r="D358" i="6"/>
  <c r="K358" i="6"/>
  <c r="J358" i="6"/>
  <c r="E358" i="6"/>
  <c r="S357" i="13" s="1"/>
  <c r="M358" i="6"/>
  <c r="E357" i="6"/>
  <c r="S356" i="13" s="1"/>
  <c r="M357" i="6"/>
  <c r="J357" i="6"/>
  <c r="L357" i="6"/>
  <c r="K357" i="6"/>
  <c r="D357" i="6"/>
  <c r="J356" i="6"/>
  <c r="L356" i="6"/>
  <c r="K356" i="6"/>
  <c r="E356" i="6"/>
  <c r="S355" i="13" s="1"/>
  <c r="D356" i="6"/>
  <c r="M356" i="6"/>
  <c r="M355" i="6"/>
  <c r="K355" i="6"/>
  <c r="L355" i="6"/>
  <c r="J355" i="6"/>
  <c r="E355" i="6"/>
  <c r="S354" i="13" s="1"/>
  <c r="D355" i="6"/>
  <c r="M354" i="6"/>
  <c r="L354" i="6"/>
  <c r="K354" i="6"/>
  <c r="E354" i="6"/>
  <c r="S353" i="13" s="1"/>
  <c r="J354" i="6"/>
  <c r="D354" i="6"/>
  <c r="M353" i="6"/>
  <c r="L353" i="6"/>
  <c r="D353" i="6"/>
  <c r="K353" i="6"/>
  <c r="J353" i="6"/>
  <c r="E353" i="6"/>
  <c r="S352" i="13" s="1"/>
  <c r="D352" i="6"/>
  <c r="M352" i="6"/>
  <c r="E352" i="6"/>
  <c r="S351" i="13" s="1"/>
  <c r="L352" i="6"/>
  <c r="K352" i="6"/>
  <c r="J352" i="6"/>
  <c r="E351" i="6"/>
  <c r="S350" i="13" s="1"/>
  <c r="D351" i="6"/>
  <c r="J351" i="6"/>
  <c r="K351" i="6"/>
  <c r="M351" i="6"/>
  <c r="L351" i="6"/>
  <c r="E350" i="6"/>
  <c r="S349" i="13" s="1"/>
  <c r="D350" i="6"/>
  <c r="J350" i="6"/>
  <c r="M350" i="6"/>
  <c r="L350" i="6"/>
  <c r="K350" i="6"/>
  <c r="E349" i="6"/>
  <c r="S348" i="13" s="1"/>
  <c r="J349" i="6"/>
  <c r="K349" i="6"/>
  <c r="L349" i="6"/>
  <c r="M349" i="6"/>
  <c r="D349" i="6"/>
  <c r="J348" i="6"/>
  <c r="K348" i="6"/>
  <c r="L348" i="6"/>
  <c r="M348" i="6"/>
  <c r="D348" i="6"/>
  <c r="E348" i="6"/>
  <c r="S347" i="13" s="1"/>
  <c r="J347" i="6"/>
  <c r="E347" i="6"/>
  <c r="S346" i="13" s="1"/>
  <c r="D347" i="6"/>
  <c r="M347" i="6"/>
  <c r="L347" i="6"/>
  <c r="K347" i="6"/>
  <c r="L346" i="6"/>
  <c r="D346" i="6"/>
  <c r="J346" i="6"/>
  <c r="E346" i="6"/>
  <c r="S345" i="13" s="1"/>
  <c r="M346" i="6"/>
  <c r="K346" i="6"/>
  <c r="M345" i="6"/>
  <c r="E345" i="6"/>
  <c r="S344" i="13" s="1"/>
  <c r="J345" i="6"/>
  <c r="K345" i="6"/>
  <c r="D345" i="6"/>
  <c r="L345" i="6"/>
  <c r="K344" i="6"/>
  <c r="J344" i="6"/>
  <c r="L344" i="6"/>
  <c r="E344" i="6"/>
  <c r="S343" i="13" s="1"/>
  <c r="D344" i="6"/>
  <c r="M344" i="6"/>
  <c r="M343" i="6"/>
  <c r="J343" i="6"/>
  <c r="L343" i="6"/>
  <c r="K343" i="6"/>
  <c r="E343" i="6"/>
  <c r="S342" i="13" s="1"/>
  <c r="D343" i="6"/>
  <c r="K342" i="6"/>
  <c r="L342" i="6"/>
  <c r="E342" i="6"/>
  <c r="S341" i="13" s="1"/>
  <c r="M342" i="6"/>
  <c r="J342" i="6"/>
  <c r="D342" i="6"/>
  <c r="L341" i="6"/>
  <c r="D341" i="6"/>
  <c r="M341" i="6"/>
  <c r="K341" i="6"/>
  <c r="J341" i="6"/>
  <c r="E341" i="6"/>
  <c r="S340" i="13" s="1"/>
  <c r="D340" i="6"/>
  <c r="M340" i="6"/>
  <c r="E340" i="6"/>
  <c r="S339" i="13" s="1"/>
  <c r="L340" i="6"/>
  <c r="K340" i="6"/>
  <c r="J340" i="6"/>
  <c r="E339" i="6"/>
  <c r="S338" i="13" s="1"/>
  <c r="M339" i="6"/>
  <c r="J339" i="6"/>
  <c r="D339" i="6"/>
  <c r="L339" i="6"/>
  <c r="K339" i="6"/>
  <c r="E338" i="6"/>
  <c r="S337" i="13" s="1"/>
  <c r="J338" i="6"/>
  <c r="D338" i="6"/>
  <c r="M338" i="6"/>
  <c r="L338" i="6"/>
  <c r="K338" i="6"/>
  <c r="J337" i="6"/>
  <c r="K337" i="6"/>
  <c r="L337" i="6"/>
  <c r="M337" i="6"/>
  <c r="D337" i="6"/>
  <c r="E337" i="6"/>
  <c r="S336" i="13" s="1"/>
  <c r="J336" i="6"/>
  <c r="K336" i="6"/>
  <c r="L336" i="6"/>
  <c r="M336" i="6"/>
  <c r="D336" i="6"/>
  <c r="E336" i="6"/>
  <c r="S335" i="13" s="1"/>
  <c r="J335" i="6"/>
  <c r="E335" i="6"/>
  <c r="S334" i="13" s="1"/>
  <c r="D335" i="6"/>
  <c r="M335" i="6"/>
  <c r="L335" i="6"/>
  <c r="K335" i="6"/>
  <c r="E334" i="6"/>
  <c r="S333" i="13" s="1"/>
  <c r="J334" i="6"/>
  <c r="L334" i="6"/>
  <c r="D334" i="6"/>
  <c r="M334" i="6"/>
  <c r="K334" i="6"/>
  <c r="M333" i="6"/>
  <c r="E333" i="6"/>
  <c r="S332" i="13" s="1"/>
  <c r="J333" i="6"/>
  <c r="K333" i="6"/>
  <c r="D333" i="6"/>
  <c r="L333" i="6"/>
  <c r="L332" i="6"/>
  <c r="J332" i="6"/>
  <c r="K332" i="6"/>
  <c r="E332" i="6"/>
  <c r="S331" i="13" s="1"/>
  <c r="D332" i="6"/>
  <c r="M332" i="6"/>
  <c r="K331" i="6"/>
  <c r="J331" i="6"/>
  <c r="M331" i="6"/>
  <c r="D331" i="6"/>
  <c r="E331" i="6"/>
  <c r="S330" i="13" s="1"/>
  <c r="M330" i="6"/>
  <c r="E330" i="6"/>
  <c r="S329" i="13" s="1"/>
  <c r="K330" i="6"/>
  <c r="J330" i="6"/>
  <c r="D330" i="6"/>
  <c r="D329" i="6"/>
  <c r="L329" i="6"/>
  <c r="M329" i="6"/>
  <c r="K329" i="6"/>
  <c r="J329" i="6"/>
  <c r="E329" i="6"/>
  <c r="S328" i="13" s="1"/>
  <c r="D328" i="6"/>
  <c r="E328" i="6"/>
  <c r="S327" i="13" s="1"/>
  <c r="L328" i="6"/>
  <c r="K328" i="6"/>
  <c r="J328" i="6"/>
  <c r="D327" i="6"/>
  <c r="E327" i="6"/>
  <c r="S326" i="13" s="1"/>
  <c r="M327" i="6"/>
  <c r="J327" i="6"/>
  <c r="L327" i="6"/>
  <c r="K327" i="6"/>
  <c r="J326" i="6"/>
  <c r="D326" i="6"/>
  <c r="E326" i="6"/>
  <c r="S325" i="13" s="1"/>
  <c r="M326" i="6"/>
  <c r="L326" i="6"/>
  <c r="K326" i="6"/>
  <c r="E325" i="6"/>
  <c r="S324" i="13" s="1"/>
  <c r="J325" i="6"/>
  <c r="K325" i="6"/>
  <c r="L325" i="6"/>
  <c r="M325" i="6"/>
  <c r="D325" i="6"/>
  <c r="J324" i="6"/>
  <c r="K324" i="6"/>
  <c r="L324" i="6"/>
  <c r="M324" i="6"/>
  <c r="D324" i="6"/>
  <c r="E324" i="6"/>
  <c r="S323" i="13" s="1"/>
  <c r="J323" i="6"/>
  <c r="E323" i="6"/>
  <c r="S322" i="13" s="1"/>
  <c r="D323" i="6"/>
  <c r="M323" i="6"/>
  <c r="L323" i="6"/>
  <c r="K323" i="6"/>
  <c r="L322" i="6"/>
  <c r="J322" i="6"/>
  <c r="E322" i="6"/>
  <c r="S321" i="13" s="1"/>
  <c r="D322" i="6"/>
  <c r="M322" i="6"/>
  <c r="K322" i="6"/>
  <c r="M321" i="6"/>
  <c r="E321" i="6"/>
  <c r="S320" i="13" s="1"/>
  <c r="J321" i="6"/>
  <c r="K321" i="6"/>
  <c r="D321" i="6"/>
  <c r="L321" i="6"/>
  <c r="L320" i="6"/>
  <c r="J320" i="6"/>
  <c r="K320" i="6"/>
  <c r="E320" i="6"/>
  <c r="S319" i="13" s="1"/>
  <c r="D320" i="6"/>
  <c r="M320" i="6"/>
  <c r="J319" i="6"/>
  <c r="L319" i="6"/>
  <c r="K319" i="6"/>
  <c r="M319" i="6"/>
  <c r="D319" i="6"/>
  <c r="E319" i="6"/>
  <c r="S318" i="13" s="1"/>
  <c r="M318" i="6"/>
  <c r="E318" i="6"/>
  <c r="S317" i="13" s="1"/>
  <c r="K318" i="6"/>
  <c r="L318" i="6"/>
  <c r="J318" i="6"/>
  <c r="D318" i="6"/>
  <c r="D317" i="6"/>
  <c r="L317" i="6"/>
  <c r="M317" i="6"/>
  <c r="K317" i="6"/>
  <c r="J317" i="6"/>
  <c r="E317" i="6"/>
  <c r="S316" i="13" s="1"/>
  <c r="M316" i="6"/>
  <c r="E316" i="6"/>
  <c r="S315" i="13" s="1"/>
  <c r="D316" i="6"/>
  <c r="L316" i="6"/>
  <c r="K316" i="6"/>
  <c r="J316" i="6"/>
  <c r="J315" i="6"/>
  <c r="E315" i="6"/>
  <c r="S314" i="13" s="1"/>
  <c r="D315" i="6"/>
  <c r="M315" i="6"/>
  <c r="L315" i="6"/>
  <c r="K315" i="6"/>
  <c r="D314" i="6"/>
  <c r="J314" i="6"/>
  <c r="E314" i="6"/>
  <c r="S313" i="13" s="1"/>
  <c r="M314" i="6"/>
  <c r="L314" i="6"/>
  <c r="K314" i="6"/>
  <c r="J313" i="6"/>
  <c r="K313" i="6"/>
  <c r="L313" i="6"/>
  <c r="M313" i="6"/>
  <c r="D313" i="6"/>
  <c r="J312" i="6"/>
  <c r="K312" i="6"/>
  <c r="L312" i="6"/>
  <c r="M312" i="6"/>
  <c r="D312" i="6"/>
  <c r="E312" i="6"/>
  <c r="S311" i="13" s="1"/>
  <c r="J311" i="6"/>
  <c r="E311" i="6"/>
  <c r="S310" i="13" s="1"/>
  <c r="D311" i="6"/>
  <c r="M311" i="6"/>
  <c r="L311" i="6"/>
  <c r="K311" i="6"/>
  <c r="E310" i="6"/>
  <c r="S309" i="13" s="1"/>
  <c r="L310" i="6"/>
  <c r="J310" i="6"/>
  <c r="D310" i="6"/>
  <c r="M310" i="6"/>
  <c r="K310" i="6"/>
  <c r="M309" i="6"/>
  <c r="J309" i="6"/>
  <c r="K309" i="6"/>
  <c r="E309" i="6"/>
  <c r="S308" i="13" s="1"/>
  <c r="D309" i="6"/>
  <c r="L309" i="6"/>
  <c r="L308" i="6"/>
  <c r="J308" i="6"/>
  <c r="K308" i="6"/>
  <c r="E308" i="6"/>
  <c r="S307" i="13" s="1"/>
  <c r="D308" i="6"/>
  <c r="M308" i="6"/>
  <c r="E307" i="6"/>
  <c r="S306" i="13" s="1"/>
  <c r="J307" i="6"/>
  <c r="K307" i="6"/>
  <c r="L307" i="6"/>
  <c r="D307" i="6"/>
  <c r="M307" i="6"/>
  <c r="M306" i="6"/>
  <c r="E306" i="6"/>
  <c r="S305" i="13" s="1"/>
  <c r="L306" i="6"/>
  <c r="J306" i="6"/>
  <c r="D306" i="6"/>
  <c r="L305" i="6"/>
  <c r="D305" i="6"/>
  <c r="M305" i="6"/>
  <c r="K305" i="6"/>
  <c r="J305" i="6"/>
  <c r="E305" i="6"/>
  <c r="S304" i="13" s="1"/>
  <c r="E304" i="6"/>
  <c r="S303" i="13" s="1"/>
  <c r="M304" i="6"/>
  <c r="D304" i="6"/>
  <c r="L304" i="6"/>
  <c r="K304" i="6"/>
  <c r="J304" i="6"/>
  <c r="E303" i="6"/>
  <c r="S302" i="13" s="1"/>
  <c r="M303" i="6"/>
  <c r="J303" i="6"/>
  <c r="D303" i="6"/>
  <c r="L303" i="6"/>
  <c r="K303" i="6"/>
  <c r="D302" i="6"/>
  <c r="E302" i="6"/>
  <c r="S301" i="13" s="1"/>
  <c r="J302" i="6"/>
  <c r="M302" i="6"/>
  <c r="L302" i="6"/>
  <c r="K302" i="6"/>
  <c r="J301" i="6"/>
  <c r="K301" i="6"/>
  <c r="L301" i="6"/>
  <c r="M301" i="6"/>
  <c r="D301" i="6"/>
  <c r="E301" i="6"/>
  <c r="S300" i="13" s="1"/>
  <c r="J300" i="6"/>
  <c r="E300" i="6"/>
  <c r="S299" i="13" s="1"/>
  <c r="D300" i="6"/>
  <c r="M300" i="6"/>
  <c r="L300" i="6"/>
  <c r="K300" i="6"/>
  <c r="J299" i="6"/>
  <c r="E299" i="6"/>
  <c r="S298" i="13" s="1"/>
  <c r="D299" i="6"/>
  <c r="M299" i="6"/>
  <c r="L299" i="6"/>
  <c r="K299" i="6"/>
  <c r="E298" i="6"/>
  <c r="S297" i="13" s="1"/>
  <c r="L298" i="6"/>
  <c r="J298" i="6"/>
  <c r="D298" i="6"/>
  <c r="M298" i="6"/>
  <c r="K298" i="6"/>
  <c r="M297" i="6"/>
  <c r="K297" i="6"/>
  <c r="J297" i="6"/>
  <c r="E297" i="6"/>
  <c r="S296" i="13" s="1"/>
  <c r="D297" i="6"/>
  <c r="L297" i="6"/>
  <c r="L296" i="6"/>
  <c r="J296" i="6"/>
  <c r="K296" i="6"/>
  <c r="E296" i="6"/>
  <c r="S295" i="13" s="1"/>
  <c r="D296" i="6"/>
  <c r="M296" i="6"/>
  <c r="L295" i="6"/>
  <c r="D295" i="6"/>
  <c r="K295" i="6"/>
  <c r="J295" i="6"/>
  <c r="E295" i="6"/>
  <c r="S294" i="13" s="1"/>
  <c r="M295" i="6"/>
  <c r="K294" i="6"/>
  <c r="M294" i="6"/>
  <c r="L294" i="6"/>
  <c r="E294" i="6"/>
  <c r="S293" i="13" s="1"/>
  <c r="J294" i="6"/>
  <c r="D294" i="6"/>
  <c r="D293" i="6"/>
  <c r="M293" i="6"/>
  <c r="L293" i="6"/>
  <c r="K293" i="6"/>
  <c r="J293" i="6"/>
  <c r="E293" i="6"/>
  <c r="S292" i="13" s="1"/>
  <c r="E292" i="6"/>
  <c r="S291" i="13" s="1"/>
  <c r="M292" i="6"/>
  <c r="D292" i="6"/>
  <c r="L292" i="6"/>
  <c r="K292" i="6"/>
  <c r="J292" i="6"/>
  <c r="M291" i="6"/>
  <c r="E291" i="6"/>
  <c r="S290" i="13" s="1"/>
  <c r="J291" i="6"/>
  <c r="D291" i="6"/>
  <c r="L291" i="6"/>
  <c r="K291" i="6"/>
  <c r="J290" i="6"/>
  <c r="D290" i="6"/>
  <c r="E290" i="6"/>
  <c r="S289" i="13" s="1"/>
  <c r="M290" i="6"/>
  <c r="L290" i="6"/>
  <c r="K290" i="6"/>
  <c r="J289" i="6"/>
  <c r="K289" i="6"/>
  <c r="L289" i="6"/>
  <c r="M289" i="6"/>
  <c r="D289" i="6"/>
  <c r="E289" i="6"/>
  <c r="S288" i="13" s="1"/>
  <c r="J288" i="6"/>
  <c r="E288" i="6"/>
  <c r="S287" i="13" s="1"/>
  <c r="D288" i="6"/>
  <c r="M288" i="6"/>
  <c r="L288" i="6"/>
  <c r="K288" i="6"/>
  <c r="J287" i="6"/>
  <c r="E287" i="6"/>
  <c r="S286" i="13" s="1"/>
  <c r="D287" i="6"/>
  <c r="M287" i="6"/>
  <c r="L287" i="6"/>
  <c r="K287" i="6"/>
  <c r="E286" i="6"/>
  <c r="S285" i="13" s="1"/>
  <c r="L286" i="6"/>
  <c r="J286" i="6"/>
  <c r="D286" i="6"/>
  <c r="M286" i="6"/>
  <c r="K286" i="6"/>
  <c r="M285" i="6"/>
  <c r="K285" i="6"/>
  <c r="J285" i="6"/>
  <c r="E285" i="6"/>
  <c r="S284" i="13" s="1"/>
  <c r="D285" i="6"/>
  <c r="L285" i="6"/>
  <c r="L284" i="6"/>
  <c r="J284" i="6"/>
  <c r="K284" i="6"/>
  <c r="E284" i="6"/>
  <c r="S283" i="13" s="1"/>
  <c r="D284" i="6"/>
  <c r="M284" i="6"/>
  <c r="J283" i="6"/>
  <c r="D283" i="6"/>
  <c r="L283" i="6"/>
  <c r="E283" i="6"/>
  <c r="S282" i="13" s="1"/>
  <c r="M283" i="6"/>
  <c r="K282" i="6"/>
  <c r="L282" i="6"/>
  <c r="M282" i="6"/>
  <c r="E282" i="6"/>
  <c r="S281" i="13" s="1"/>
  <c r="J282" i="6"/>
  <c r="D282" i="6"/>
  <c r="L281" i="6"/>
  <c r="D281" i="6"/>
  <c r="M281" i="6"/>
  <c r="K281" i="6"/>
  <c r="J281" i="6"/>
  <c r="E281" i="6"/>
  <c r="S280" i="13" s="1"/>
  <c r="E280" i="6"/>
  <c r="S279" i="13" s="1"/>
  <c r="D280" i="6"/>
  <c r="J280" i="6"/>
  <c r="M280" i="6"/>
  <c r="L280" i="6"/>
  <c r="K280" i="6"/>
  <c r="E279" i="6"/>
  <c r="S278" i="13" s="1"/>
  <c r="M279" i="6"/>
  <c r="J279" i="6"/>
  <c r="D279" i="6"/>
  <c r="L279" i="6"/>
  <c r="K279" i="6"/>
  <c r="E278" i="6"/>
  <c r="S277" i="13" s="1"/>
  <c r="J278" i="6"/>
  <c r="M278" i="6"/>
  <c r="L278" i="6"/>
  <c r="K278" i="6"/>
  <c r="J277" i="6"/>
  <c r="K277" i="6"/>
  <c r="L277" i="6"/>
  <c r="M277" i="6"/>
  <c r="D277" i="6"/>
  <c r="E277" i="6"/>
  <c r="S276" i="13" s="1"/>
  <c r="J276" i="6"/>
  <c r="E276" i="6"/>
  <c r="S275" i="13" s="1"/>
  <c r="D276" i="6"/>
  <c r="M276" i="6"/>
  <c r="L276" i="6"/>
  <c r="K276" i="6"/>
  <c r="J275" i="6"/>
  <c r="K275" i="6"/>
  <c r="E275" i="6"/>
  <c r="S274" i="13" s="1"/>
  <c r="D275" i="6"/>
  <c r="M275" i="6"/>
  <c r="L275" i="6"/>
  <c r="L274" i="6"/>
  <c r="J274" i="6"/>
  <c r="E274" i="6"/>
  <c r="S273" i="13" s="1"/>
  <c r="D274" i="6"/>
  <c r="M274" i="6"/>
  <c r="K274" i="6"/>
  <c r="L273" i="6"/>
  <c r="K273" i="6"/>
  <c r="E273" i="6"/>
  <c r="S272" i="13" s="1"/>
  <c r="D273" i="6"/>
  <c r="M273" i="6"/>
  <c r="J273" i="6"/>
  <c r="J272" i="6"/>
  <c r="L272" i="6"/>
  <c r="E272" i="6"/>
  <c r="S271" i="13" s="1"/>
  <c r="D272" i="6"/>
  <c r="M272" i="6"/>
  <c r="K272" i="6"/>
  <c r="E271" i="6"/>
  <c r="S270" i="13" s="1"/>
  <c r="D271" i="6"/>
  <c r="J271" i="6"/>
  <c r="K271" i="6"/>
  <c r="M271" i="6"/>
  <c r="L271" i="6"/>
  <c r="D270" i="6"/>
  <c r="J270" i="6"/>
  <c r="M270" i="6"/>
  <c r="E270" i="6"/>
  <c r="S269" i="13" s="1"/>
  <c r="L270" i="6"/>
  <c r="K270" i="6"/>
  <c r="E269" i="6"/>
  <c r="S268" i="13" s="1"/>
  <c r="J269" i="6"/>
  <c r="K269" i="6"/>
  <c r="D269" i="6"/>
  <c r="M269" i="6"/>
  <c r="L269" i="6"/>
  <c r="K268" i="6"/>
  <c r="L268" i="6"/>
  <c r="M268" i="6"/>
  <c r="E268" i="6"/>
  <c r="S267" i="13" s="1"/>
  <c r="D268" i="6"/>
  <c r="J268" i="6"/>
  <c r="E267" i="6"/>
  <c r="S266" i="13" s="1"/>
  <c r="K267" i="6"/>
  <c r="L267" i="6"/>
  <c r="M267" i="6"/>
  <c r="D267" i="6"/>
  <c r="J267" i="6"/>
  <c r="L266" i="6"/>
  <c r="J266" i="6"/>
  <c r="M266" i="6"/>
  <c r="D266" i="6"/>
  <c r="E266" i="6"/>
  <c r="S265" i="13" s="1"/>
  <c r="K266" i="6"/>
  <c r="K265" i="6"/>
  <c r="M265" i="6"/>
  <c r="D265" i="6"/>
  <c r="E265" i="6"/>
  <c r="S264" i="13" s="1"/>
  <c r="L265" i="6"/>
  <c r="J265" i="6"/>
  <c r="D264" i="6"/>
  <c r="L264" i="6"/>
  <c r="J264" i="6"/>
  <c r="E264" i="6"/>
  <c r="S263" i="13" s="1"/>
  <c r="M264" i="6"/>
  <c r="K264" i="6"/>
  <c r="D263" i="6"/>
  <c r="J263" i="6"/>
  <c r="M263" i="6"/>
  <c r="E263" i="6"/>
  <c r="S262" i="13" s="1"/>
  <c r="K263" i="6"/>
  <c r="L263" i="6"/>
  <c r="K262" i="6"/>
  <c r="E262" i="6"/>
  <c r="S261" i="13" s="1"/>
  <c r="J262" i="6"/>
  <c r="L262" i="6"/>
  <c r="M262" i="6"/>
  <c r="D262" i="6"/>
  <c r="J261" i="6"/>
  <c r="K261" i="6"/>
  <c r="M261" i="6"/>
  <c r="E261" i="6"/>
  <c r="S260" i="13" s="1"/>
  <c r="D261" i="6"/>
  <c r="L261" i="6"/>
  <c r="J260" i="6"/>
  <c r="E260" i="6"/>
  <c r="S259" i="13" s="1"/>
  <c r="M260" i="6"/>
  <c r="D260" i="6"/>
  <c r="L260" i="6"/>
  <c r="K260" i="6"/>
  <c r="J259" i="6"/>
  <c r="K259" i="6"/>
  <c r="L259" i="6"/>
  <c r="M259" i="6"/>
  <c r="D259" i="6"/>
  <c r="E259" i="6"/>
  <c r="S258" i="13" s="1"/>
  <c r="M258" i="6"/>
  <c r="J258" i="6"/>
  <c r="D258" i="6"/>
  <c r="E258" i="6"/>
  <c r="S257" i="13" s="1"/>
  <c r="L258" i="6"/>
  <c r="K258" i="6"/>
  <c r="J257" i="6"/>
  <c r="M257" i="6"/>
  <c r="K257" i="6"/>
  <c r="E257" i="6"/>
  <c r="S256" i="13" s="1"/>
  <c r="D257" i="6"/>
  <c r="L257" i="6"/>
  <c r="K256" i="6"/>
  <c r="L256" i="6"/>
  <c r="J256" i="6"/>
  <c r="E256" i="6"/>
  <c r="S255" i="13" s="1"/>
  <c r="D256" i="6"/>
  <c r="M256" i="6"/>
  <c r="L255" i="6"/>
  <c r="M255" i="6"/>
  <c r="K255" i="6"/>
  <c r="J255" i="6"/>
  <c r="E255" i="6"/>
  <c r="S254" i="13" s="1"/>
  <c r="D255" i="6"/>
  <c r="J254" i="6"/>
  <c r="L254" i="6"/>
  <c r="M254" i="6"/>
  <c r="K254" i="6"/>
  <c r="E254" i="6"/>
  <c r="S253" i="13" s="1"/>
  <c r="D254" i="6"/>
  <c r="D253" i="6"/>
  <c r="K253" i="6"/>
  <c r="M253" i="6"/>
  <c r="L253" i="6"/>
  <c r="J253" i="6"/>
  <c r="E253" i="6"/>
  <c r="S252" i="13" s="1"/>
  <c r="L252" i="6"/>
  <c r="J252" i="6"/>
  <c r="D252" i="6"/>
  <c r="E252" i="6"/>
  <c r="S251" i="13" s="1"/>
  <c r="M252" i="6"/>
  <c r="K252" i="6"/>
  <c r="J251" i="6"/>
  <c r="D251" i="6"/>
  <c r="E251" i="6"/>
  <c r="S250" i="13" s="1"/>
  <c r="M251" i="6"/>
  <c r="K251" i="6"/>
  <c r="L251" i="6"/>
  <c r="J250" i="6"/>
  <c r="K250" i="6"/>
  <c r="L250" i="6"/>
  <c r="M250" i="6"/>
  <c r="D250" i="6"/>
  <c r="E250" i="6"/>
  <c r="S249" i="13" s="1"/>
  <c r="J249" i="6"/>
  <c r="D249" i="6"/>
  <c r="E249" i="6"/>
  <c r="S248" i="13" s="1"/>
  <c r="M249" i="6"/>
  <c r="L249" i="6"/>
  <c r="K249" i="6"/>
  <c r="J248" i="6"/>
  <c r="E248" i="6"/>
  <c r="S247" i="13" s="1"/>
  <c r="M248" i="6"/>
  <c r="D248" i="6"/>
  <c r="L248" i="6"/>
  <c r="K248" i="6"/>
  <c r="J247" i="6"/>
  <c r="K247" i="6"/>
  <c r="L247" i="6"/>
  <c r="M247" i="6"/>
  <c r="D247" i="6"/>
  <c r="E247" i="6"/>
  <c r="S246" i="13" s="1"/>
  <c r="M246" i="6"/>
  <c r="D246" i="6"/>
  <c r="J246" i="6"/>
  <c r="E246" i="6"/>
  <c r="S245" i="13" s="1"/>
  <c r="L246" i="6"/>
  <c r="K246" i="6"/>
  <c r="K245" i="6"/>
  <c r="M245" i="6"/>
  <c r="E245" i="6"/>
  <c r="S244" i="13" s="1"/>
  <c r="J245" i="6"/>
  <c r="D245" i="6"/>
  <c r="L245" i="6"/>
  <c r="K244" i="6"/>
  <c r="L244" i="6"/>
  <c r="J244" i="6"/>
  <c r="E244" i="6"/>
  <c r="S243" i="13" s="1"/>
  <c r="D244" i="6"/>
  <c r="M244" i="6"/>
  <c r="M243" i="6"/>
  <c r="L243" i="6"/>
  <c r="K243" i="6"/>
  <c r="J243" i="6"/>
  <c r="E243" i="6"/>
  <c r="S242" i="13" s="1"/>
  <c r="D243" i="6"/>
  <c r="M242" i="6"/>
  <c r="J242" i="6"/>
  <c r="L242" i="6"/>
  <c r="K242" i="6"/>
  <c r="E242" i="6"/>
  <c r="S241" i="13" s="1"/>
  <c r="D242" i="6"/>
  <c r="M241" i="6"/>
  <c r="D241" i="6"/>
  <c r="K241" i="6"/>
  <c r="L241" i="6"/>
  <c r="J241" i="6"/>
  <c r="E241" i="6"/>
  <c r="S240" i="13" s="1"/>
  <c r="E240" i="6"/>
  <c r="S239" i="13" s="1"/>
  <c r="J240" i="6"/>
  <c r="D240" i="6"/>
  <c r="L240" i="6"/>
  <c r="M240" i="6"/>
  <c r="K240" i="6"/>
  <c r="E239" i="6"/>
  <c r="S238" i="13" s="1"/>
  <c r="M239" i="6"/>
  <c r="J239" i="6"/>
  <c r="K239" i="6"/>
  <c r="D239" i="6"/>
  <c r="L239" i="6"/>
  <c r="J238" i="6"/>
  <c r="K238" i="6"/>
  <c r="L238" i="6"/>
  <c r="M238" i="6"/>
  <c r="D238" i="6"/>
  <c r="E238" i="6"/>
  <c r="S237" i="13" s="1"/>
  <c r="D237" i="6"/>
  <c r="J237" i="6"/>
  <c r="E237" i="6"/>
  <c r="S236" i="13" s="1"/>
  <c r="M237" i="6"/>
  <c r="L237" i="6"/>
  <c r="K237" i="6"/>
  <c r="M236" i="6"/>
  <c r="J236" i="6"/>
  <c r="E236" i="6"/>
  <c r="S235" i="13" s="1"/>
  <c r="D236" i="6"/>
  <c r="L236" i="6"/>
  <c r="K236" i="6"/>
  <c r="J235" i="6"/>
  <c r="K235" i="6"/>
  <c r="L235" i="6"/>
  <c r="M235" i="6"/>
  <c r="D235" i="6"/>
  <c r="E235" i="6"/>
  <c r="S234" i="13" s="1"/>
  <c r="M234" i="6"/>
  <c r="D234" i="6"/>
  <c r="J234" i="6"/>
  <c r="E234" i="6"/>
  <c r="S233" i="13" s="1"/>
  <c r="L234" i="6"/>
  <c r="K234" i="6"/>
  <c r="J233" i="6"/>
  <c r="E233" i="6"/>
  <c r="S232" i="13" s="1"/>
  <c r="M233" i="6"/>
  <c r="K233" i="6"/>
  <c r="D233" i="6"/>
  <c r="L233" i="6"/>
  <c r="K232" i="6"/>
  <c r="L232" i="6"/>
  <c r="J232" i="6"/>
  <c r="E232" i="6"/>
  <c r="S231" i="13" s="1"/>
  <c r="D232" i="6"/>
  <c r="M232" i="6"/>
  <c r="L231" i="6"/>
  <c r="M231" i="6"/>
  <c r="K231" i="6"/>
  <c r="J231" i="6"/>
  <c r="E231" i="6"/>
  <c r="S230" i="13" s="1"/>
  <c r="D231" i="6"/>
  <c r="J230" i="6"/>
  <c r="M230" i="6"/>
  <c r="L230" i="6"/>
  <c r="K230" i="6"/>
  <c r="E230" i="6"/>
  <c r="S229" i="13" s="1"/>
  <c r="D230" i="6"/>
  <c r="D229" i="6"/>
  <c r="K229" i="6"/>
  <c r="M229" i="6"/>
  <c r="L229" i="6"/>
  <c r="J229" i="6"/>
  <c r="E229" i="6"/>
  <c r="S228" i="13" s="1"/>
  <c r="D228" i="6"/>
  <c r="L228" i="6"/>
  <c r="E228" i="6"/>
  <c r="S227" i="13" s="1"/>
  <c r="J228" i="6"/>
  <c r="M228" i="6"/>
  <c r="K228" i="6"/>
  <c r="D227" i="6"/>
  <c r="M227" i="6"/>
  <c r="E227" i="6"/>
  <c r="S226" i="13" s="1"/>
  <c r="J227" i="6"/>
  <c r="L227" i="6"/>
  <c r="K227" i="6"/>
  <c r="J226" i="6"/>
  <c r="K226" i="6"/>
  <c r="L226" i="6"/>
  <c r="M226" i="6"/>
  <c r="D226" i="6"/>
  <c r="E226" i="6"/>
  <c r="S225" i="13" s="1"/>
  <c r="J225" i="6"/>
  <c r="D225" i="6"/>
  <c r="E225" i="6"/>
  <c r="S224" i="13" s="1"/>
  <c r="M225" i="6"/>
  <c r="L225" i="6"/>
  <c r="K225" i="6"/>
  <c r="E224" i="6"/>
  <c r="S223" i="13" s="1"/>
  <c r="M224" i="6"/>
  <c r="J224" i="6"/>
  <c r="D224" i="6"/>
  <c r="L224" i="6"/>
  <c r="K224" i="6"/>
  <c r="J223" i="6"/>
  <c r="K223" i="6"/>
  <c r="L223" i="6"/>
  <c r="M223" i="6"/>
  <c r="D223" i="6"/>
  <c r="E223" i="6"/>
  <c r="S222" i="13" s="1"/>
  <c r="J222" i="6"/>
  <c r="M222" i="6"/>
  <c r="D222" i="6"/>
  <c r="E222" i="6"/>
  <c r="S221" i="13" s="1"/>
  <c r="L222" i="6"/>
  <c r="K222" i="6"/>
  <c r="J221" i="6"/>
  <c r="E221" i="6"/>
  <c r="S220" i="13" s="1"/>
  <c r="K221" i="6"/>
  <c r="D221" i="6"/>
  <c r="M221" i="6"/>
  <c r="L221" i="6"/>
  <c r="L220" i="6"/>
  <c r="K220" i="6"/>
  <c r="J220" i="6"/>
  <c r="E220" i="6"/>
  <c r="S219" i="13" s="1"/>
  <c r="D220" i="6"/>
  <c r="M220" i="6"/>
  <c r="L219" i="6"/>
  <c r="K219" i="6"/>
  <c r="M219" i="6"/>
  <c r="J219" i="6"/>
  <c r="E219" i="6"/>
  <c r="S218" i="13" s="1"/>
  <c r="D219" i="6"/>
  <c r="L218" i="6"/>
  <c r="J218" i="6"/>
  <c r="M218" i="6"/>
  <c r="K218" i="6"/>
  <c r="E218" i="6"/>
  <c r="S217" i="13" s="1"/>
  <c r="D218" i="6"/>
  <c r="M217" i="6"/>
  <c r="D217" i="6"/>
  <c r="L217" i="6"/>
  <c r="J217" i="6"/>
  <c r="E217" i="6"/>
  <c r="S216" i="13" s="1"/>
  <c r="E216" i="6"/>
  <c r="S215" i="13" s="1"/>
  <c r="D216" i="6"/>
  <c r="L216" i="6"/>
  <c r="M216" i="6"/>
  <c r="K216" i="6"/>
  <c r="J216" i="6"/>
  <c r="E215" i="6"/>
  <c r="S214" i="13" s="1"/>
  <c r="M215" i="6"/>
  <c r="J215" i="6"/>
  <c r="D215" i="6"/>
  <c r="L215" i="6"/>
  <c r="K215" i="6"/>
  <c r="J214" i="6"/>
  <c r="K214" i="6"/>
  <c r="L214" i="6"/>
  <c r="M214" i="6"/>
  <c r="D214" i="6"/>
  <c r="E214" i="6"/>
  <c r="S213" i="13" s="1"/>
  <c r="D213" i="6"/>
  <c r="J213" i="6"/>
  <c r="E213" i="6"/>
  <c r="S212" i="13" s="1"/>
  <c r="M213" i="6"/>
  <c r="L213" i="6"/>
  <c r="K213" i="6"/>
  <c r="E212" i="6"/>
  <c r="S211" i="13" s="1"/>
  <c r="M212" i="6"/>
  <c r="J212" i="6"/>
  <c r="D212" i="6"/>
  <c r="L212" i="6"/>
  <c r="K212" i="6"/>
  <c r="J211" i="6"/>
  <c r="K211" i="6"/>
  <c r="L211" i="6"/>
  <c r="M211" i="6"/>
  <c r="D211" i="6"/>
  <c r="E211" i="6"/>
  <c r="S210" i="13" s="1"/>
  <c r="M210" i="6"/>
  <c r="D210" i="6"/>
  <c r="J210" i="6"/>
  <c r="E210" i="6"/>
  <c r="S209" i="13" s="1"/>
  <c r="L210" i="6"/>
  <c r="K210" i="6"/>
  <c r="E209" i="6"/>
  <c r="S208" i="13" s="1"/>
  <c r="K209" i="6"/>
  <c r="J209" i="6"/>
  <c r="D209" i="6"/>
  <c r="M209" i="6"/>
  <c r="L209" i="6"/>
  <c r="K208" i="6"/>
  <c r="L208" i="6"/>
  <c r="J208" i="6"/>
  <c r="E208" i="6"/>
  <c r="S207" i="13" s="1"/>
  <c r="D208" i="6"/>
  <c r="M208" i="6"/>
  <c r="K207" i="6"/>
  <c r="M207" i="6"/>
  <c r="J207" i="6"/>
  <c r="L207" i="6"/>
  <c r="E207" i="6"/>
  <c r="S206" i="13" s="1"/>
  <c r="D207" i="6"/>
  <c r="M206" i="6"/>
  <c r="J206" i="6"/>
  <c r="L206" i="6"/>
  <c r="K206" i="6"/>
  <c r="E206" i="6"/>
  <c r="S205" i="13" s="1"/>
  <c r="D206" i="6"/>
  <c r="D205" i="6"/>
  <c r="K205" i="6"/>
  <c r="M205" i="6"/>
  <c r="L205" i="6"/>
  <c r="J205" i="6"/>
  <c r="E205" i="6"/>
  <c r="S204" i="13" s="1"/>
  <c r="L204" i="6"/>
  <c r="D204" i="6"/>
  <c r="E204" i="6"/>
  <c r="S203" i="13" s="1"/>
  <c r="M204" i="6"/>
  <c r="K204" i="6"/>
  <c r="J204" i="6"/>
  <c r="M203" i="6"/>
  <c r="D203" i="6"/>
  <c r="J203" i="6"/>
  <c r="L203" i="6"/>
  <c r="K203" i="6"/>
  <c r="J202" i="6"/>
  <c r="K202" i="6"/>
  <c r="L202" i="6"/>
  <c r="M202" i="6"/>
  <c r="D202" i="6"/>
  <c r="E202" i="6"/>
  <c r="S201" i="13" s="1"/>
  <c r="D201" i="6"/>
  <c r="J201" i="6"/>
  <c r="E201" i="6"/>
  <c r="S200" i="13" s="1"/>
  <c r="M201" i="6"/>
  <c r="L201" i="6"/>
  <c r="K201" i="6"/>
  <c r="J200" i="6"/>
  <c r="E200" i="6"/>
  <c r="S199" i="13" s="1"/>
  <c r="M200" i="6"/>
  <c r="D200" i="6"/>
  <c r="L200" i="6"/>
  <c r="K200" i="6"/>
  <c r="J199" i="6"/>
  <c r="K199" i="6"/>
  <c r="L199" i="6"/>
  <c r="M199" i="6"/>
  <c r="D199" i="6"/>
  <c r="E199" i="6"/>
  <c r="S198" i="13" s="1"/>
  <c r="M198" i="6"/>
  <c r="D198" i="6"/>
  <c r="J198" i="6"/>
  <c r="E198" i="6"/>
  <c r="S197" i="13" s="1"/>
  <c r="L198" i="6"/>
  <c r="K198" i="6"/>
  <c r="K197" i="6"/>
  <c r="J197" i="6"/>
  <c r="E197" i="6"/>
  <c r="S196" i="13" s="1"/>
  <c r="D197" i="6"/>
  <c r="M197" i="6"/>
  <c r="L197" i="6"/>
  <c r="L196" i="6"/>
  <c r="K196" i="6"/>
  <c r="J196" i="6"/>
  <c r="E196" i="6"/>
  <c r="S195" i="13" s="1"/>
  <c r="D196" i="6"/>
  <c r="M196" i="6"/>
  <c r="L195" i="6"/>
  <c r="M195" i="6"/>
  <c r="E195" i="6"/>
  <c r="S194" i="13" s="1"/>
  <c r="K195" i="6"/>
  <c r="J195" i="6"/>
  <c r="D195" i="6"/>
  <c r="L194" i="6"/>
  <c r="M194" i="6"/>
  <c r="J194" i="6"/>
  <c r="K194" i="6"/>
  <c r="E194" i="6"/>
  <c r="S193" i="13" s="1"/>
  <c r="D194" i="6"/>
  <c r="M193" i="6"/>
  <c r="K193" i="6"/>
  <c r="D193" i="6"/>
  <c r="L193" i="6"/>
  <c r="J193" i="6"/>
  <c r="E193" i="6"/>
  <c r="S192" i="13" s="1"/>
  <c r="L192" i="6"/>
  <c r="D192" i="6"/>
  <c r="E192" i="6"/>
  <c r="S191" i="13" s="1"/>
  <c r="M192" i="6"/>
  <c r="K192" i="6"/>
  <c r="J192" i="6"/>
  <c r="D191" i="6"/>
  <c r="M191" i="6"/>
  <c r="J191" i="6"/>
  <c r="E191" i="6"/>
  <c r="S190" i="13" s="1"/>
  <c r="L191" i="6"/>
  <c r="K191" i="6"/>
  <c r="J190" i="6"/>
  <c r="K190" i="6"/>
  <c r="L190" i="6"/>
  <c r="M190" i="6"/>
  <c r="D190" i="6"/>
  <c r="E190" i="6"/>
  <c r="S189" i="13" s="1"/>
  <c r="D189" i="6"/>
  <c r="J189" i="6"/>
  <c r="E189" i="6"/>
  <c r="S188" i="13" s="1"/>
  <c r="M189" i="6"/>
  <c r="L189" i="6"/>
  <c r="K189" i="6"/>
  <c r="J188" i="6"/>
  <c r="D188" i="6"/>
  <c r="M188" i="6"/>
  <c r="L188" i="6"/>
  <c r="K188" i="6"/>
  <c r="J187" i="6"/>
  <c r="K187" i="6"/>
  <c r="L187" i="6"/>
  <c r="M187" i="6"/>
  <c r="D187" i="6"/>
  <c r="E187" i="6"/>
  <c r="S186" i="13" s="1"/>
  <c r="M186" i="6"/>
  <c r="D186" i="6"/>
  <c r="J186" i="6"/>
  <c r="E186" i="6"/>
  <c r="S185" i="13" s="1"/>
  <c r="L186" i="6"/>
  <c r="K186" i="6"/>
  <c r="J185" i="6"/>
  <c r="E185" i="6"/>
  <c r="S184" i="13" s="1"/>
  <c r="K185" i="6"/>
  <c r="D185" i="6"/>
  <c r="M185" i="6"/>
  <c r="L185" i="6"/>
  <c r="D184" i="6"/>
  <c r="J184" i="6"/>
  <c r="K184" i="6"/>
  <c r="L184" i="6"/>
  <c r="E184" i="6"/>
  <c r="S183" i="13" s="1"/>
  <c r="M184" i="6"/>
  <c r="M183" i="6"/>
  <c r="L183" i="6"/>
  <c r="E183" i="6"/>
  <c r="S182" i="13" s="1"/>
  <c r="K183" i="6"/>
  <c r="J183" i="6"/>
  <c r="D183" i="6"/>
  <c r="J182" i="6"/>
  <c r="M182" i="6"/>
  <c r="L182" i="6"/>
  <c r="K182" i="6"/>
  <c r="E182" i="6"/>
  <c r="S181" i="13" s="1"/>
  <c r="D182" i="6"/>
  <c r="M181" i="6"/>
  <c r="K181" i="6"/>
  <c r="D181" i="6"/>
  <c r="L181" i="6"/>
  <c r="J181" i="6"/>
  <c r="E181" i="6"/>
  <c r="S180" i="13" s="1"/>
  <c r="L180" i="6"/>
  <c r="E180" i="6"/>
  <c r="S179" i="13" s="1"/>
  <c r="D180" i="6"/>
  <c r="M180" i="6"/>
  <c r="K180" i="6"/>
  <c r="J180" i="6"/>
  <c r="M179" i="6"/>
  <c r="E179" i="6"/>
  <c r="S178" i="13" s="1"/>
  <c r="J179" i="6"/>
  <c r="D179" i="6"/>
  <c r="L179" i="6"/>
  <c r="K179" i="6"/>
  <c r="J178" i="6"/>
  <c r="K178" i="6"/>
  <c r="L178" i="6"/>
  <c r="M178" i="6"/>
  <c r="D178" i="6"/>
  <c r="E178" i="6"/>
  <c r="S177" i="13" s="1"/>
  <c r="J177" i="6"/>
  <c r="D177" i="6"/>
  <c r="E177" i="6"/>
  <c r="S176" i="13" s="1"/>
  <c r="M177" i="6"/>
  <c r="L177" i="6"/>
  <c r="K177" i="6"/>
  <c r="J176" i="6"/>
  <c r="E176" i="6"/>
  <c r="S175" i="13" s="1"/>
  <c r="K176" i="6"/>
  <c r="D176" i="6"/>
  <c r="M176" i="6"/>
  <c r="L176" i="6"/>
  <c r="J175" i="6"/>
  <c r="K175" i="6"/>
  <c r="L175" i="6"/>
  <c r="M175" i="6"/>
  <c r="D175" i="6"/>
  <c r="E175" i="6"/>
  <c r="S174" i="13" s="1"/>
  <c r="J174" i="6"/>
  <c r="M174" i="6"/>
  <c r="D174" i="6"/>
  <c r="E174" i="6"/>
  <c r="S173" i="13" s="1"/>
  <c r="L174" i="6"/>
  <c r="K174" i="6"/>
  <c r="K173" i="6"/>
  <c r="J173" i="6"/>
  <c r="D173" i="6"/>
  <c r="E173" i="6"/>
  <c r="S172" i="13" s="1"/>
  <c r="M173" i="6"/>
  <c r="L173" i="6"/>
  <c r="K172" i="6"/>
  <c r="L172" i="6"/>
  <c r="D172" i="6"/>
  <c r="J172" i="6"/>
  <c r="E172" i="6"/>
  <c r="S171" i="13" s="1"/>
  <c r="M172" i="6"/>
  <c r="L171" i="6"/>
  <c r="E171" i="6"/>
  <c r="S170" i="13" s="1"/>
  <c r="K171" i="6"/>
  <c r="M171" i="6"/>
  <c r="J171" i="6"/>
  <c r="D171" i="6"/>
  <c r="J170" i="6"/>
  <c r="M170" i="6"/>
  <c r="L170" i="6"/>
  <c r="K170" i="6"/>
  <c r="E170" i="6"/>
  <c r="S169" i="13" s="1"/>
  <c r="D170" i="6"/>
  <c r="K169" i="6"/>
  <c r="M169" i="6"/>
  <c r="D169" i="6"/>
  <c r="L169" i="6"/>
  <c r="J169" i="6"/>
  <c r="E169" i="6"/>
  <c r="S168" i="13" s="1"/>
  <c r="E168" i="6"/>
  <c r="S167" i="13" s="1"/>
  <c r="L168" i="6"/>
  <c r="D168" i="6"/>
  <c r="M168" i="6"/>
  <c r="K168" i="6"/>
  <c r="J168" i="6"/>
  <c r="E167" i="6"/>
  <c r="S166" i="13" s="1"/>
  <c r="M167" i="6"/>
  <c r="D167" i="6"/>
  <c r="J167" i="6"/>
  <c r="L167" i="6"/>
  <c r="K167" i="6"/>
  <c r="J166" i="6"/>
  <c r="K166" i="6"/>
  <c r="L166" i="6"/>
  <c r="M166" i="6"/>
  <c r="D166" i="6"/>
  <c r="E166" i="6"/>
  <c r="S165" i="13" s="1"/>
  <c r="D165" i="6"/>
  <c r="J165" i="6"/>
  <c r="E165" i="6"/>
  <c r="S164" i="13" s="1"/>
  <c r="M165" i="6"/>
  <c r="L165" i="6"/>
  <c r="K165" i="6"/>
  <c r="E164" i="6"/>
  <c r="S163" i="13" s="1"/>
  <c r="K164" i="6"/>
  <c r="J164" i="6"/>
  <c r="D164" i="6"/>
  <c r="M164" i="6"/>
  <c r="L164" i="6"/>
  <c r="J163" i="6"/>
  <c r="K163" i="6"/>
  <c r="L163" i="6"/>
  <c r="M163" i="6"/>
  <c r="D163" i="6"/>
  <c r="E163" i="6"/>
  <c r="S162" i="13" s="1"/>
  <c r="M162" i="6"/>
  <c r="J162" i="6"/>
  <c r="E162" i="6"/>
  <c r="S161" i="13" s="1"/>
  <c r="D162" i="6"/>
  <c r="L162" i="6"/>
  <c r="K162" i="6"/>
  <c r="D161" i="6"/>
  <c r="M161" i="6"/>
  <c r="E161" i="6"/>
  <c r="S160" i="13" s="1"/>
  <c r="L161" i="6"/>
  <c r="K161" i="6"/>
  <c r="J161" i="6"/>
  <c r="J160" i="6"/>
  <c r="K160" i="6"/>
  <c r="L160" i="6"/>
  <c r="M160" i="6"/>
  <c r="D160" i="6"/>
  <c r="E160" i="6"/>
  <c r="S159" i="13" s="1"/>
  <c r="L159" i="6"/>
  <c r="M159" i="6"/>
  <c r="E159" i="6"/>
  <c r="S158" i="13" s="1"/>
  <c r="D159" i="6"/>
  <c r="K159" i="6"/>
  <c r="J159" i="6"/>
  <c r="M158" i="6"/>
  <c r="D158" i="6"/>
  <c r="L158" i="6"/>
  <c r="K158" i="6"/>
  <c r="J158" i="6"/>
  <c r="E158" i="6"/>
  <c r="S157" i="13" s="1"/>
  <c r="D157" i="6"/>
  <c r="E157" i="6"/>
  <c r="S156" i="13" s="1"/>
  <c r="J157" i="6"/>
  <c r="M157" i="6"/>
  <c r="L157" i="6"/>
  <c r="K157" i="6"/>
  <c r="K156" i="6"/>
  <c r="J156" i="6"/>
  <c r="D156" i="6"/>
  <c r="E156" i="6"/>
  <c r="S155" i="13" s="1"/>
  <c r="M156" i="6"/>
  <c r="L156" i="6"/>
  <c r="K155" i="6"/>
  <c r="J155" i="6"/>
  <c r="L155" i="6"/>
  <c r="M155" i="6"/>
  <c r="D155" i="6"/>
  <c r="E155" i="6"/>
  <c r="S154" i="13" s="1"/>
  <c r="J154" i="6"/>
  <c r="K154" i="6"/>
  <c r="M154" i="6"/>
  <c r="D154" i="6"/>
  <c r="E154" i="6"/>
  <c r="S153" i="13" s="1"/>
  <c r="L154" i="6"/>
  <c r="M153" i="6"/>
  <c r="J153" i="6"/>
  <c r="E153" i="6"/>
  <c r="S152" i="13" s="1"/>
  <c r="D153" i="6"/>
  <c r="L153" i="6"/>
  <c r="K153" i="6"/>
  <c r="J152" i="6"/>
  <c r="D152" i="6"/>
  <c r="E152" i="6"/>
  <c r="S151" i="13" s="1"/>
  <c r="M152" i="6"/>
  <c r="L152" i="6"/>
  <c r="K152" i="6"/>
  <c r="E151" i="6"/>
  <c r="S150" i="13" s="1"/>
  <c r="J151" i="6"/>
  <c r="D151" i="6"/>
  <c r="M151" i="6"/>
  <c r="L151" i="6"/>
  <c r="K151" i="6"/>
  <c r="K150" i="6"/>
  <c r="E150" i="6"/>
  <c r="S149" i="13" s="1"/>
  <c r="J150" i="6"/>
  <c r="D150" i="6"/>
  <c r="M150" i="6"/>
  <c r="L150" i="6"/>
  <c r="J149" i="6"/>
  <c r="L149" i="6"/>
  <c r="M149" i="6"/>
  <c r="D149" i="6"/>
  <c r="E149" i="6"/>
  <c r="S148" i="13" s="1"/>
  <c r="K149" i="6"/>
  <c r="M148" i="6"/>
  <c r="K148" i="6"/>
  <c r="L148" i="6"/>
  <c r="J148" i="6"/>
  <c r="E148" i="6"/>
  <c r="S147" i="13" s="1"/>
  <c r="D148" i="6"/>
  <c r="L147" i="6"/>
  <c r="M147" i="6"/>
  <c r="K147" i="6"/>
  <c r="J147" i="6"/>
  <c r="E147" i="6"/>
  <c r="S146" i="13" s="1"/>
  <c r="D147" i="6"/>
  <c r="D146" i="6"/>
  <c r="M146" i="6"/>
  <c r="L146" i="6"/>
  <c r="K146" i="6"/>
  <c r="J146" i="6"/>
  <c r="E146" i="6"/>
  <c r="S145" i="13" s="1"/>
  <c r="J145" i="6"/>
  <c r="E145" i="6"/>
  <c r="S144" i="13" s="1"/>
  <c r="D145" i="6"/>
  <c r="M145" i="6"/>
  <c r="L145" i="6"/>
  <c r="K145" i="6"/>
  <c r="D144" i="6"/>
  <c r="J144" i="6"/>
  <c r="K144" i="6"/>
  <c r="E144" i="6"/>
  <c r="S143" i="13" s="1"/>
  <c r="M144" i="6"/>
  <c r="L144" i="6"/>
  <c r="J143" i="6"/>
  <c r="E143" i="6"/>
  <c r="S142" i="13" s="1"/>
  <c r="D143" i="6"/>
  <c r="M143" i="6"/>
  <c r="L143" i="6"/>
  <c r="K143" i="6"/>
  <c r="J142" i="6"/>
  <c r="K142" i="6"/>
  <c r="L142" i="6"/>
  <c r="M142" i="6"/>
  <c r="D142" i="6"/>
  <c r="E142" i="6"/>
  <c r="S141" i="13" s="1"/>
  <c r="M141" i="6"/>
  <c r="J141" i="6"/>
  <c r="E141" i="6"/>
  <c r="S140" i="13" s="1"/>
  <c r="D141" i="6"/>
  <c r="L141" i="6"/>
  <c r="K141" i="6"/>
  <c r="J140" i="6"/>
  <c r="D140" i="6"/>
  <c r="E140" i="6"/>
  <c r="S139" i="13" s="1"/>
  <c r="M140" i="6"/>
  <c r="L140" i="6"/>
  <c r="K140" i="6"/>
  <c r="J139" i="6"/>
  <c r="D139" i="6"/>
  <c r="E139" i="6"/>
  <c r="S138" i="13" s="1"/>
  <c r="M139" i="6"/>
  <c r="L139" i="6"/>
  <c r="K139" i="6"/>
  <c r="K138" i="6"/>
  <c r="E138" i="6"/>
  <c r="S137" i="13" s="1"/>
  <c r="J138" i="6"/>
  <c r="D138" i="6"/>
  <c r="M138" i="6"/>
  <c r="L138" i="6"/>
  <c r="J137" i="6"/>
  <c r="L137" i="6"/>
  <c r="K137" i="6"/>
  <c r="E137" i="6"/>
  <c r="S136" i="13" s="1"/>
  <c r="D137" i="6"/>
  <c r="M137" i="6"/>
  <c r="K136" i="6"/>
  <c r="L136" i="6"/>
  <c r="M136" i="6"/>
  <c r="J136" i="6"/>
  <c r="E136" i="6"/>
  <c r="S135" i="13" s="1"/>
  <c r="D136" i="6"/>
  <c r="L135" i="6"/>
  <c r="M135" i="6"/>
  <c r="K135" i="6"/>
  <c r="J135" i="6"/>
  <c r="E135" i="6"/>
  <c r="S134" i="13" s="1"/>
  <c r="D135" i="6"/>
  <c r="M134" i="6"/>
  <c r="D134" i="6"/>
  <c r="L134" i="6"/>
  <c r="K134" i="6"/>
  <c r="J134" i="6"/>
  <c r="E134" i="6"/>
  <c r="S133" i="13" s="1"/>
  <c r="E133" i="6"/>
  <c r="S132" i="13" s="1"/>
  <c r="M133" i="6"/>
  <c r="J133" i="6"/>
  <c r="D133" i="6"/>
  <c r="L133" i="6"/>
  <c r="K133" i="6"/>
  <c r="J132" i="6"/>
  <c r="E132" i="6"/>
  <c r="S131" i="13" s="1"/>
  <c r="D132" i="6"/>
  <c r="K132" i="6"/>
  <c r="M132" i="6"/>
  <c r="L132" i="6"/>
  <c r="J131" i="6"/>
  <c r="E131" i="6"/>
  <c r="S130" i="13" s="1"/>
  <c r="D131" i="6"/>
  <c r="M131" i="6"/>
  <c r="L131" i="6"/>
  <c r="K131" i="6"/>
  <c r="J130" i="6"/>
  <c r="K130" i="6"/>
  <c r="L130" i="6"/>
  <c r="M130" i="6"/>
  <c r="D130" i="6"/>
  <c r="E130" i="6"/>
  <c r="S129" i="13" s="1"/>
  <c r="M129" i="6"/>
  <c r="J129" i="6"/>
  <c r="E129" i="6"/>
  <c r="S128" i="13" s="1"/>
  <c r="D129" i="6"/>
  <c r="L129" i="6"/>
  <c r="K129" i="6"/>
  <c r="D128" i="6"/>
  <c r="J128" i="6"/>
  <c r="E128" i="6"/>
  <c r="S127" i="13" s="1"/>
  <c r="M128" i="6"/>
  <c r="L128" i="6"/>
  <c r="K128" i="6"/>
  <c r="D127" i="6"/>
  <c r="E127" i="6"/>
  <c r="S126" i="13" s="1"/>
  <c r="J127" i="6"/>
  <c r="M127" i="6"/>
  <c r="L127" i="6"/>
  <c r="K127" i="6"/>
  <c r="K126" i="6"/>
  <c r="E126" i="6"/>
  <c r="S125" i="13" s="1"/>
  <c r="J126" i="6"/>
  <c r="D126" i="6"/>
  <c r="M126" i="6"/>
  <c r="L126" i="6"/>
  <c r="J125" i="6"/>
  <c r="L125" i="6"/>
  <c r="K125" i="6"/>
  <c r="E125" i="6"/>
  <c r="S124" i="13" s="1"/>
  <c r="D125" i="6"/>
  <c r="M125" i="6"/>
  <c r="K124" i="6"/>
  <c r="M124" i="6"/>
  <c r="L124" i="6"/>
  <c r="J124" i="6"/>
  <c r="E124" i="6"/>
  <c r="S123" i="13" s="1"/>
  <c r="D124" i="6"/>
  <c r="M123" i="6"/>
  <c r="L123" i="6"/>
  <c r="K123" i="6"/>
  <c r="J123" i="6"/>
  <c r="E123" i="6"/>
  <c r="S122" i="13" s="1"/>
  <c r="D123" i="6"/>
  <c r="D122" i="6"/>
  <c r="M122" i="6"/>
  <c r="L122" i="6"/>
  <c r="K122" i="6"/>
  <c r="J122" i="6"/>
  <c r="E122" i="6"/>
  <c r="S121" i="13" s="1"/>
  <c r="J121" i="6"/>
  <c r="D121" i="6"/>
  <c r="M121" i="6"/>
  <c r="E121" i="6"/>
  <c r="S120" i="13" s="1"/>
  <c r="L121" i="6"/>
  <c r="K121" i="6"/>
  <c r="J120" i="6"/>
  <c r="E120" i="6"/>
  <c r="S119" i="13" s="1"/>
  <c r="D120" i="6"/>
  <c r="K120" i="6"/>
  <c r="M120" i="6"/>
  <c r="L120" i="6"/>
  <c r="J119" i="6"/>
  <c r="E119" i="6"/>
  <c r="S118" i="13" s="1"/>
  <c r="D119" i="6"/>
  <c r="M119" i="6"/>
  <c r="L119" i="6"/>
  <c r="K119" i="6"/>
  <c r="J118" i="6"/>
  <c r="K118" i="6"/>
  <c r="L118" i="6"/>
  <c r="M118" i="6"/>
  <c r="D118" i="6"/>
  <c r="E118" i="6"/>
  <c r="S117" i="13" s="1"/>
  <c r="M117" i="6"/>
  <c r="J117" i="6"/>
  <c r="E117" i="6"/>
  <c r="S116" i="13" s="1"/>
  <c r="D117" i="6"/>
  <c r="L117" i="6"/>
  <c r="K117" i="6"/>
  <c r="D116" i="6"/>
  <c r="J116" i="6"/>
  <c r="E116" i="6"/>
  <c r="S115" i="13" s="1"/>
  <c r="M116" i="6"/>
  <c r="L116" i="6"/>
  <c r="K116" i="6"/>
  <c r="D115" i="6"/>
  <c r="E115" i="6"/>
  <c r="S114" i="13" s="1"/>
  <c r="J115" i="6"/>
  <c r="M115" i="6"/>
  <c r="L115" i="6"/>
  <c r="K115" i="6"/>
  <c r="K114" i="6"/>
  <c r="E114" i="6"/>
  <c r="S113" i="13" s="1"/>
  <c r="J114" i="6"/>
  <c r="D114" i="6"/>
  <c r="M114" i="6"/>
  <c r="L114" i="6"/>
  <c r="J113" i="6"/>
  <c r="L113" i="6"/>
  <c r="K113" i="6"/>
  <c r="E113" i="6"/>
  <c r="S112" i="13" s="1"/>
  <c r="D113" i="6"/>
  <c r="M113" i="6"/>
  <c r="K112" i="6"/>
  <c r="M112" i="6"/>
  <c r="L112" i="6"/>
  <c r="J112" i="6"/>
  <c r="E112" i="6"/>
  <c r="S111" i="13" s="1"/>
  <c r="D112" i="6"/>
  <c r="L111" i="6"/>
  <c r="D111" i="6"/>
  <c r="M111" i="6"/>
  <c r="K111" i="6"/>
  <c r="J111" i="6"/>
  <c r="E111" i="6"/>
  <c r="S110" i="13" s="1"/>
  <c r="M110" i="6"/>
  <c r="D110" i="6"/>
  <c r="L110" i="6"/>
  <c r="K110" i="6"/>
  <c r="J110" i="6"/>
  <c r="E110" i="6"/>
  <c r="S109" i="13" s="1"/>
  <c r="J109" i="6"/>
  <c r="D109" i="6"/>
  <c r="E109" i="6"/>
  <c r="S108" i="13" s="1"/>
  <c r="K109" i="6"/>
  <c r="M109" i="6"/>
  <c r="L109" i="6"/>
  <c r="K108" i="6"/>
  <c r="J108" i="6"/>
  <c r="D108" i="6"/>
  <c r="E108" i="6"/>
  <c r="S107" i="13" s="1"/>
  <c r="M108" i="6"/>
  <c r="L108" i="6"/>
  <c r="J107" i="6"/>
  <c r="D107" i="6"/>
  <c r="M107" i="6"/>
  <c r="L107" i="6"/>
  <c r="K107" i="6"/>
  <c r="J106" i="6"/>
  <c r="K106" i="6"/>
  <c r="L106" i="6"/>
  <c r="M106" i="6"/>
  <c r="D106" i="6"/>
  <c r="E106" i="6"/>
  <c r="S105" i="13" s="1"/>
  <c r="M105" i="6"/>
  <c r="J105" i="6"/>
  <c r="E105" i="6"/>
  <c r="S104" i="13" s="1"/>
  <c r="D105" i="6"/>
  <c r="L105" i="6"/>
  <c r="K105" i="6"/>
  <c r="J104" i="6"/>
  <c r="D104" i="6"/>
  <c r="E104" i="6"/>
  <c r="S103" i="13" s="1"/>
  <c r="M104" i="6"/>
  <c r="L104" i="6"/>
  <c r="K104" i="6"/>
  <c r="J103" i="6"/>
  <c r="D103" i="6"/>
  <c r="E103" i="6"/>
  <c r="S102" i="13" s="1"/>
  <c r="M103" i="6"/>
  <c r="L103" i="6"/>
  <c r="K103" i="6"/>
  <c r="K102" i="6"/>
  <c r="E102" i="6"/>
  <c r="S101" i="13" s="1"/>
  <c r="J102" i="6"/>
  <c r="D102" i="6"/>
  <c r="M102" i="6"/>
  <c r="L102" i="6"/>
  <c r="L101" i="6"/>
  <c r="J101" i="6"/>
  <c r="K101" i="6"/>
  <c r="E101" i="6"/>
  <c r="S100" i="13" s="1"/>
  <c r="D101" i="6"/>
  <c r="M101" i="6"/>
  <c r="K100" i="6"/>
  <c r="L100" i="6"/>
  <c r="M100" i="6"/>
  <c r="J100" i="6"/>
  <c r="E100" i="6"/>
  <c r="S99" i="13" s="1"/>
  <c r="D100" i="6"/>
  <c r="L99" i="6"/>
  <c r="M99" i="6"/>
  <c r="D99" i="6"/>
  <c r="K99" i="6"/>
  <c r="J99" i="6"/>
  <c r="E99" i="6"/>
  <c r="S98" i="13" s="1"/>
  <c r="D98" i="6"/>
  <c r="M98" i="6"/>
  <c r="E98" i="6"/>
  <c r="S97" i="13" s="1"/>
  <c r="L98" i="6"/>
  <c r="K98" i="6"/>
  <c r="J98" i="6"/>
  <c r="J97" i="6"/>
  <c r="D97" i="6"/>
  <c r="E97" i="6"/>
  <c r="S96" i="13" s="1"/>
  <c r="M97" i="6"/>
  <c r="L97" i="6"/>
  <c r="K97" i="6"/>
  <c r="J96" i="6"/>
  <c r="K96" i="6"/>
  <c r="D96" i="6"/>
  <c r="M96" i="6"/>
  <c r="L96" i="6"/>
  <c r="J95" i="6"/>
  <c r="E95" i="6"/>
  <c r="S94" i="13" s="1"/>
  <c r="D95" i="6"/>
  <c r="M95" i="6"/>
  <c r="L95" i="6"/>
  <c r="K95" i="6"/>
  <c r="J94" i="6"/>
  <c r="K94" i="6"/>
  <c r="L94" i="6"/>
  <c r="M94" i="6"/>
  <c r="D94" i="6"/>
  <c r="E94" i="6"/>
  <c r="S93" i="13" s="1"/>
  <c r="J93" i="6"/>
  <c r="M93" i="6"/>
  <c r="E93" i="6"/>
  <c r="S92" i="13" s="1"/>
  <c r="D93" i="6"/>
  <c r="L93" i="6"/>
  <c r="K93" i="6"/>
  <c r="D92" i="6"/>
  <c r="J92" i="6"/>
  <c r="E92" i="6"/>
  <c r="S91" i="13" s="1"/>
  <c r="M92" i="6"/>
  <c r="L92" i="6"/>
  <c r="K92" i="6"/>
  <c r="D91" i="6"/>
  <c r="E91" i="6"/>
  <c r="S90" i="13" s="1"/>
  <c r="J91" i="6"/>
  <c r="M91" i="6"/>
  <c r="L91" i="6"/>
  <c r="K91" i="6"/>
  <c r="K90" i="6"/>
  <c r="E90" i="6"/>
  <c r="S89" i="13" s="1"/>
  <c r="J90" i="6"/>
  <c r="D90" i="6"/>
  <c r="M90" i="6"/>
  <c r="L90" i="6"/>
  <c r="J89" i="6"/>
  <c r="L89" i="6"/>
  <c r="K89" i="6"/>
  <c r="E89" i="6"/>
  <c r="S88" i="13" s="1"/>
  <c r="D89" i="6"/>
  <c r="M89" i="6"/>
  <c r="K88" i="6"/>
  <c r="L88" i="6"/>
  <c r="M88" i="6"/>
  <c r="J88" i="6"/>
  <c r="E88" i="6"/>
  <c r="S87" i="13" s="1"/>
  <c r="D88" i="6"/>
  <c r="M87" i="6"/>
  <c r="L87" i="6"/>
  <c r="K87" i="6"/>
  <c r="J87" i="6"/>
  <c r="E87" i="6"/>
  <c r="S86" i="13" s="1"/>
  <c r="D87" i="6"/>
  <c r="E86" i="6"/>
  <c r="S85" i="13" s="1"/>
  <c r="M86" i="6"/>
  <c r="D86" i="6"/>
  <c r="L86" i="6"/>
  <c r="K86" i="6"/>
  <c r="J86" i="6"/>
  <c r="D85" i="6"/>
  <c r="E85" i="6"/>
  <c r="S84" i="13" s="1"/>
  <c r="J85" i="6"/>
  <c r="K85" i="6"/>
  <c r="M85" i="6"/>
  <c r="L85" i="6"/>
  <c r="E84" i="6"/>
  <c r="S83" i="13" s="1"/>
  <c r="K84" i="6"/>
  <c r="D84" i="6"/>
  <c r="M84" i="6"/>
  <c r="L84" i="6"/>
  <c r="J83" i="6"/>
  <c r="E83" i="6"/>
  <c r="S82" i="13" s="1"/>
  <c r="D83" i="6"/>
  <c r="M83" i="6"/>
  <c r="L83" i="6"/>
  <c r="K83" i="6"/>
  <c r="J82" i="6"/>
  <c r="K82" i="6"/>
  <c r="L82" i="6"/>
  <c r="M82" i="6"/>
  <c r="D82" i="6"/>
  <c r="E82" i="6"/>
  <c r="S81" i="13" s="1"/>
  <c r="M81" i="6"/>
  <c r="J81" i="6"/>
  <c r="E81" i="6"/>
  <c r="S80" i="13" s="1"/>
  <c r="D81" i="6"/>
  <c r="L81" i="6"/>
  <c r="K81" i="6"/>
  <c r="J80" i="6"/>
  <c r="D80" i="6"/>
  <c r="E80" i="6"/>
  <c r="S79" i="13" s="1"/>
  <c r="M80" i="6"/>
  <c r="L80" i="6"/>
  <c r="K80" i="6"/>
  <c r="D79" i="6"/>
  <c r="E79" i="6"/>
  <c r="S78" i="13" s="1"/>
  <c r="J79" i="6"/>
  <c r="M79" i="6"/>
  <c r="L79" i="6"/>
  <c r="K79" i="6"/>
  <c r="E78" i="6"/>
  <c r="S77" i="13" s="1"/>
  <c r="J78" i="6"/>
  <c r="K78" i="6"/>
  <c r="D78" i="6"/>
  <c r="M78" i="6"/>
  <c r="L78" i="6"/>
  <c r="L77" i="6"/>
  <c r="K77" i="6"/>
  <c r="E77" i="6"/>
  <c r="S76" i="13" s="1"/>
  <c r="D77" i="6"/>
  <c r="M77" i="6"/>
  <c r="L76" i="6"/>
  <c r="M76" i="6"/>
  <c r="J76" i="6"/>
  <c r="E76" i="6"/>
  <c r="S75" i="13" s="1"/>
  <c r="D76" i="6"/>
  <c r="M75" i="6"/>
  <c r="L75" i="6"/>
  <c r="K75" i="6"/>
  <c r="J75" i="6"/>
  <c r="E75" i="6"/>
  <c r="S74" i="13" s="1"/>
  <c r="D75" i="6"/>
  <c r="E74" i="6"/>
  <c r="S73" i="13" s="1"/>
  <c r="M74" i="6"/>
  <c r="D74" i="6"/>
  <c r="L74" i="6"/>
  <c r="K74" i="6"/>
  <c r="J74" i="6"/>
  <c r="E73" i="6"/>
  <c r="S72" i="13" s="1"/>
  <c r="J73" i="6"/>
  <c r="K73" i="6"/>
  <c r="D73" i="6"/>
  <c r="M73" i="6"/>
  <c r="L73" i="6"/>
  <c r="J72" i="6"/>
  <c r="K72" i="6"/>
  <c r="D72" i="6"/>
  <c r="M72" i="6"/>
  <c r="L72" i="6"/>
  <c r="J71" i="6"/>
  <c r="E71" i="6"/>
  <c r="S70" i="13" s="1"/>
  <c r="D71" i="6"/>
  <c r="M71" i="6"/>
  <c r="L71" i="6"/>
  <c r="K71" i="6"/>
  <c r="J70" i="6"/>
  <c r="K70" i="6"/>
  <c r="L70" i="6"/>
  <c r="M70" i="6"/>
  <c r="D70" i="6"/>
  <c r="E70" i="6"/>
  <c r="S69" i="13" s="1"/>
  <c r="M69" i="6"/>
  <c r="J69" i="6"/>
  <c r="E69" i="6"/>
  <c r="S68" i="13" s="1"/>
  <c r="D69" i="6"/>
  <c r="L69" i="6"/>
  <c r="K69" i="6"/>
  <c r="J68" i="6"/>
  <c r="E68" i="6"/>
  <c r="S67" i="13" s="1"/>
  <c r="M68" i="6"/>
  <c r="L68" i="6"/>
  <c r="K68" i="6"/>
  <c r="J67" i="6"/>
  <c r="D67" i="6"/>
  <c r="E67" i="6"/>
  <c r="S66" i="13" s="1"/>
  <c r="M67" i="6"/>
  <c r="L67" i="6"/>
  <c r="K67" i="6"/>
  <c r="E66" i="6"/>
  <c r="S65" i="13" s="1"/>
  <c r="J66" i="6"/>
  <c r="K66" i="6"/>
  <c r="D66" i="6"/>
  <c r="M66" i="6"/>
  <c r="L66" i="6"/>
  <c r="J65" i="6"/>
  <c r="L65" i="6"/>
  <c r="K65" i="6"/>
  <c r="E65" i="6"/>
  <c r="S64" i="13" s="1"/>
  <c r="D65" i="6"/>
  <c r="M65" i="6"/>
  <c r="E64" i="6"/>
  <c r="S63" i="13" s="1"/>
  <c r="M64" i="6"/>
  <c r="L64" i="6"/>
  <c r="J64" i="6"/>
  <c r="D64" i="6"/>
  <c r="L63" i="6"/>
  <c r="K63" i="6"/>
  <c r="J63" i="6"/>
  <c r="E63" i="6"/>
  <c r="S62" i="13" s="1"/>
  <c r="D63" i="6"/>
  <c r="D62" i="6"/>
  <c r="E62" i="6"/>
  <c r="S61" i="13" s="1"/>
  <c r="M62" i="6"/>
  <c r="L62" i="6"/>
  <c r="K62" i="6"/>
  <c r="J62" i="6"/>
  <c r="E61" i="6"/>
  <c r="S60" i="13" s="1"/>
  <c r="J61" i="6"/>
  <c r="L61" i="6"/>
  <c r="D61" i="6"/>
  <c r="K61" i="6"/>
  <c r="M61" i="6"/>
  <c r="E60" i="6"/>
  <c r="S59" i="13" s="1"/>
  <c r="K60" i="6"/>
  <c r="D60" i="6"/>
  <c r="M60" i="6"/>
  <c r="L60" i="6"/>
  <c r="J59" i="6"/>
  <c r="E59" i="6"/>
  <c r="S58" i="13" s="1"/>
  <c r="D59" i="6"/>
  <c r="M59" i="6"/>
  <c r="L59" i="6"/>
  <c r="K59" i="6"/>
  <c r="J58" i="6"/>
  <c r="K58" i="6"/>
  <c r="L58" i="6"/>
  <c r="M58" i="6"/>
  <c r="D58" i="6"/>
  <c r="E58" i="6"/>
  <c r="S57" i="13" s="1"/>
  <c r="J57" i="6"/>
  <c r="M57" i="6"/>
  <c r="E57" i="6"/>
  <c r="S56" i="13" s="1"/>
  <c r="D57" i="6"/>
  <c r="L57" i="6"/>
  <c r="K57" i="6"/>
  <c r="D56" i="6"/>
  <c r="J56" i="6"/>
  <c r="E56" i="6"/>
  <c r="S55" i="13" s="1"/>
  <c r="M56" i="6"/>
  <c r="L56" i="6"/>
  <c r="K56" i="6"/>
  <c r="J55" i="6"/>
  <c r="D55" i="6"/>
  <c r="E55" i="6"/>
  <c r="S54" i="13" s="1"/>
  <c r="M55" i="6"/>
  <c r="L55" i="6"/>
  <c r="K55" i="6"/>
  <c r="E54" i="6"/>
  <c r="S53" i="13" s="1"/>
  <c r="J54" i="6"/>
  <c r="K54" i="6"/>
  <c r="D54" i="6"/>
  <c r="M54" i="6"/>
  <c r="L54" i="6"/>
  <c r="J53" i="6"/>
  <c r="L53" i="6"/>
  <c r="K53" i="6"/>
  <c r="E53" i="6"/>
  <c r="S52" i="13" s="1"/>
  <c r="D53" i="6"/>
  <c r="M53" i="6"/>
  <c r="E52" i="6"/>
  <c r="S51" i="13" s="1"/>
  <c r="M52" i="6"/>
  <c r="K52" i="6"/>
  <c r="L52" i="6"/>
  <c r="J52" i="6"/>
  <c r="D52" i="6"/>
  <c r="L51" i="6"/>
  <c r="K51" i="6"/>
  <c r="J51" i="6"/>
  <c r="E51" i="6"/>
  <c r="S50" i="13" s="1"/>
  <c r="D51" i="6"/>
  <c r="E50" i="6"/>
  <c r="S49" i="13" s="1"/>
  <c r="M50" i="6"/>
  <c r="D50" i="6"/>
  <c r="L50" i="6"/>
  <c r="K50" i="6"/>
  <c r="J50" i="6"/>
  <c r="D49" i="6"/>
  <c r="K49" i="6"/>
  <c r="E49" i="6"/>
  <c r="S48" i="13" s="1"/>
  <c r="J49" i="6"/>
  <c r="M49" i="6"/>
  <c r="L49" i="6"/>
  <c r="J48" i="6"/>
  <c r="D48" i="6"/>
  <c r="K48" i="6"/>
  <c r="E48" i="6"/>
  <c r="S47" i="13" s="1"/>
  <c r="M48" i="6"/>
  <c r="L48" i="6"/>
  <c r="J47" i="6"/>
  <c r="E47" i="6"/>
  <c r="S46" i="13" s="1"/>
  <c r="D47" i="6"/>
  <c r="M47" i="6"/>
  <c r="L47" i="6"/>
  <c r="K47" i="6"/>
  <c r="J46" i="6"/>
  <c r="K46" i="6"/>
  <c r="L46" i="6"/>
  <c r="M46" i="6"/>
  <c r="D46" i="6"/>
  <c r="E46" i="6"/>
  <c r="S45" i="13" s="1"/>
  <c r="M45" i="6"/>
  <c r="J45" i="6"/>
  <c r="E45" i="6"/>
  <c r="S44" i="13" s="1"/>
  <c r="D45" i="6"/>
  <c r="L45" i="6"/>
  <c r="K45" i="6"/>
  <c r="D44" i="6"/>
  <c r="J44" i="6"/>
  <c r="E44" i="6"/>
  <c r="S43" i="13" s="1"/>
  <c r="M44" i="6"/>
  <c r="L44" i="6"/>
  <c r="K44" i="6"/>
  <c r="D43" i="6"/>
  <c r="E43" i="6"/>
  <c r="S42" i="13" s="1"/>
  <c r="M43" i="6"/>
  <c r="J43" i="6"/>
  <c r="L43" i="6"/>
  <c r="K43" i="6"/>
  <c r="E42" i="6"/>
  <c r="S41" i="13" s="1"/>
  <c r="J42" i="6"/>
  <c r="K42" i="6"/>
  <c r="D42" i="6"/>
  <c r="M42" i="6"/>
  <c r="L42" i="6"/>
  <c r="L41" i="6"/>
  <c r="J41" i="6"/>
  <c r="K41" i="6"/>
  <c r="E41" i="6"/>
  <c r="S40" i="13" s="1"/>
  <c r="D41" i="6"/>
  <c r="M41" i="6"/>
  <c r="L40" i="6"/>
  <c r="M40" i="6"/>
  <c r="K40" i="6"/>
  <c r="J40" i="6"/>
  <c r="E40" i="6"/>
  <c r="S39" i="13" s="1"/>
  <c r="D40" i="6"/>
  <c r="M39" i="6"/>
  <c r="L39" i="6"/>
  <c r="K39" i="6"/>
  <c r="J39" i="6"/>
  <c r="E39" i="6"/>
  <c r="S38" i="13" s="1"/>
  <c r="D39" i="6"/>
  <c r="M38" i="6"/>
  <c r="D38" i="6"/>
  <c r="L38" i="6"/>
  <c r="K38" i="6"/>
  <c r="J38" i="6"/>
  <c r="E38" i="6"/>
  <c r="S37" i="13" s="1"/>
  <c r="L330" i="6"/>
  <c r="E313" i="6"/>
  <c r="S312" i="13" s="1"/>
  <c r="K217" i="6"/>
  <c r="E203" i="6"/>
  <c r="S202" i="13" s="1"/>
  <c r="E96" i="6"/>
  <c r="S95" i="13" s="1"/>
  <c r="K76" i="6"/>
  <c r="E72" i="6"/>
  <c r="S71" i="13" s="1"/>
  <c r="D68" i="6"/>
  <c r="L331" i="6"/>
  <c r="D278" i="6"/>
  <c r="E107" i="6"/>
  <c r="S106" i="13" s="1"/>
  <c r="K283" i="6"/>
  <c r="E188" i="6"/>
  <c r="S187" i="13" s="1"/>
  <c r="J84" i="6"/>
  <c r="J77" i="6"/>
  <c r="M63" i="6"/>
  <c r="J60" i="6"/>
  <c r="M51" i="6"/>
  <c r="L404" i="6"/>
  <c r="D369" i="6"/>
  <c r="M328" i="6"/>
  <c r="K306" i="6"/>
  <c r="K64" i="6"/>
  <c r="T11" i="13"/>
  <c r="H11" i="13" s="1"/>
  <c r="T34" i="13"/>
  <c r="H34" i="13" s="1"/>
  <c r="T30" i="13"/>
  <c r="H30" i="13" s="1"/>
  <c r="T32" i="13"/>
  <c r="H32" i="13" s="1"/>
  <c r="T27" i="13"/>
  <c r="H27" i="13" s="1"/>
  <c r="T20" i="13"/>
  <c r="H20" i="13" s="1"/>
  <c r="T35" i="13"/>
  <c r="H35" i="13" s="1"/>
  <c r="T12" i="13"/>
  <c r="H12" i="13" s="1"/>
  <c r="T9" i="13"/>
  <c r="H9" i="13" s="1"/>
  <c r="T21" i="13"/>
  <c r="H21" i="13" s="1"/>
  <c r="T31" i="13"/>
  <c r="H31" i="13" s="1"/>
  <c r="T18" i="13"/>
  <c r="H18" i="13" s="1"/>
  <c r="T25" i="13"/>
  <c r="H25" i="13" s="1"/>
  <c r="T15" i="13"/>
  <c r="H15" i="13" s="1"/>
  <c r="T4" i="13"/>
  <c r="H4" i="13" s="1"/>
  <c r="T7" i="13"/>
  <c r="H7" i="13" s="1"/>
  <c r="T29" i="13"/>
  <c r="H29" i="13" s="1"/>
  <c r="T17" i="13"/>
  <c r="H17" i="13" s="1"/>
  <c r="T5" i="13"/>
  <c r="H5" i="13" s="1"/>
  <c r="T10" i="13"/>
  <c r="H10" i="13" s="1"/>
  <c r="D13" i="8"/>
  <c r="D30" i="8"/>
  <c r="E6" i="8"/>
  <c r="Q5" i="13" s="1"/>
  <c r="E18" i="8"/>
  <c r="Q17" i="13" s="1"/>
  <c r="D36" i="8"/>
  <c r="D16" i="8"/>
  <c r="E31" i="8"/>
  <c r="Q30" i="13" s="1"/>
  <c r="E28" i="8"/>
  <c r="Q27" i="13" s="1"/>
  <c r="D9" i="8"/>
  <c r="D22" i="8"/>
  <c r="E7" i="8"/>
  <c r="Q6" i="13" s="1"/>
  <c r="D20" i="8"/>
  <c r="E15" i="8"/>
  <c r="Q14" i="13" s="1"/>
  <c r="E17" i="8"/>
  <c r="Q16" i="13" s="1"/>
  <c r="E16" i="8"/>
  <c r="Q15" i="13" s="1"/>
  <c r="D14" i="8"/>
  <c r="E9" i="8"/>
  <c r="Q8" i="13" s="1"/>
  <c r="D31" i="8"/>
  <c r="D26" i="8"/>
  <c r="E10" i="8"/>
  <c r="Q9" i="13" s="1"/>
  <c r="E30" i="8"/>
  <c r="Q29" i="13" s="1"/>
  <c r="D19" i="8"/>
  <c r="E21" i="8"/>
  <c r="Q20" i="13" s="1"/>
  <c r="E8" i="6"/>
  <c r="D8" i="6"/>
  <c r="E21" i="6"/>
  <c r="D21" i="6"/>
  <c r="E11" i="6"/>
  <c r="D11" i="6"/>
  <c r="E19" i="6"/>
  <c r="D19" i="6"/>
  <c r="E33" i="6"/>
  <c r="D33" i="6"/>
  <c r="E37" i="6"/>
  <c r="D37" i="6"/>
  <c r="E34" i="6"/>
  <c r="D34" i="6"/>
  <c r="E29" i="6"/>
  <c r="D29" i="6"/>
  <c r="E13" i="6"/>
  <c r="D13" i="6"/>
  <c r="D30" i="6"/>
  <c r="E30" i="6"/>
  <c r="E25" i="6"/>
  <c r="D25" i="6"/>
  <c r="D14" i="6"/>
  <c r="E14" i="6"/>
  <c r="D18" i="6"/>
  <c r="E18" i="6"/>
  <c r="D28" i="6"/>
  <c r="E28" i="6"/>
  <c r="E7" i="6"/>
  <c r="D7" i="6"/>
  <c r="D27" i="6"/>
  <c r="E27" i="6"/>
  <c r="E31" i="6"/>
  <c r="D31" i="6"/>
  <c r="D26" i="6"/>
  <c r="E26" i="6"/>
  <c r="D17" i="6"/>
  <c r="E17" i="6"/>
  <c r="E35" i="6"/>
  <c r="D35" i="6"/>
  <c r="E10" i="6"/>
  <c r="D10" i="6"/>
  <c r="E12" i="6"/>
  <c r="D12" i="6"/>
  <c r="E22" i="6"/>
  <c r="D22" i="6"/>
  <c r="E9" i="6"/>
  <c r="D9" i="6"/>
  <c r="D6" i="6"/>
  <c r="E6" i="6"/>
  <c r="E23" i="6"/>
  <c r="D23" i="6"/>
  <c r="E20" i="6"/>
  <c r="D20" i="6"/>
  <c r="D15" i="6"/>
  <c r="E15" i="6"/>
  <c r="E36" i="6"/>
  <c r="D36" i="6"/>
  <c r="D24" i="6"/>
  <c r="E24" i="6"/>
  <c r="E32" i="6"/>
  <c r="D32" i="6"/>
  <c r="D5" i="6"/>
  <c r="E5" i="6"/>
  <c r="D16" i="6"/>
  <c r="E16" i="6"/>
  <c r="D8" i="8"/>
  <c r="D34" i="8"/>
  <c r="E22" i="8"/>
  <c r="Q21" i="13" s="1"/>
  <c r="D23" i="8"/>
  <c r="D10" i="8"/>
  <c r="D35" i="8"/>
  <c r="E35" i="8"/>
  <c r="Q34" i="13" s="1"/>
  <c r="D21" i="8"/>
  <c r="D4" i="8"/>
  <c r="D37" i="8"/>
  <c r="E32" i="8"/>
  <c r="Q31" i="13" s="1"/>
  <c r="D24" i="8"/>
  <c r="D27" i="8"/>
  <c r="D7" i="8"/>
  <c r="E20" i="8"/>
  <c r="Q19" i="13" s="1"/>
  <c r="D33" i="8"/>
  <c r="D25" i="8"/>
  <c r="E25" i="8"/>
  <c r="Q24" i="13" s="1"/>
  <c r="D12" i="8"/>
  <c r="E12" i="8"/>
  <c r="Q11" i="13" s="1"/>
  <c r="D11" i="8"/>
  <c r="E8" i="8"/>
  <c r="Q7" i="13" s="1"/>
  <c r="E29" i="8"/>
  <c r="Q28" i="13" s="1"/>
  <c r="D29" i="8"/>
  <c r="E19" i="8"/>
  <c r="Q18" i="13" s="1"/>
  <c r="D15" i="8"/>
  <c r="E26" i="8"/>
  <c r="Q25" i="13" s="1"/>
  <c r="E36" i="8"/>
  <c r="Q35" i="13" s="1"/>
  <c r="D6" i="8"/>
  <c r="E11" i="8"/>
  <c r="Q10" i="13" s="1"/>
  <c r="D5" i="8"/>
  <c r="E23" i="8"/>
  <c r="Q22" i="13" s="1"/>
  <c r="D17" i="8"/>
  <c r="E37" i="8"/>
  <c r="Q36" i="13" s="1"/>
  <c r="E27" i="8"/>
  <c r="Q26" i="13" s="1"/>
  <c r="E34" i="8"/>
  <c r="Q33" i="13" s="1"/>
  <c r="D28" i="8"/>
  <c r="E14" i="8"/>
  <c r="Q13" i="13" s="1"/>
  <c r="D32" i="8"/>
  <c r="E33" i="8"/>
  <c r="Q32" i="13" s="1"/>
  <c r="D18" i="8"/>
  <c r="E24" i="8"/>
  <c r="Q23" i="13" s="1"/>
  <c r="E13" i="8"/>
  <c r="Q12" i="13" s="1"/>
  <c r="E29" i="10"/>
  <c r="D29" i="10"/>
  <c r="D25" i="10"/>
  <c r="E25" i="10"/>
  <c r="D14" i="10"/>
  <c r="E14" i="10"/>
  <c r="D24" i="10"/>
  <c r="E24" i="10"/>
  <c r="D11" i="10"/>
  <c r="E11" i="10"/>
  <c r="D34" i="10"/>
  <c r="E34" i="10"/>
  <c r="D23" i="10"/>
  <c r="E23" i="10"/>
  <c r="E17" i="10"/>
  <c r="D17" i="10"/>
  <c r="D35" i="10"/>
  <c r="E35" i="10"/>
  <c r="D33" i="10"/>
  <c r="E33" i="10"/>
  <c r="E28" i="10"/>
  <c r="D28" i="10"/>
  <c r="D26" i="10"/>
  <c r="E26" i="10"/>
  <c r="E19" i="10"/>
  <c r="D19" i="10"/>
  <c r="D36" i="10"/>
  <c r="E36" i="10"/>
  <c r="D32" i="10"/>
  <c r="E32" i="10"/>
  <c r="E15" i="10"/>
  <c r="D15" i="10"/>
  <c r="E16" i="10"/>
  <c r="D16" i="10"/>
  <c r="D10" i="10"/>
  <c r="E10" i="10"/>
  <c r="E6" i="10"/>
  <c r="D6" i="10"/>
  <c r="D37" i="10"/>
  <c r="E37" i="10"/>
  <c r="D20" i="10"/>
  <c r="E20" i="10"/>
  <c r="D8" i="10"/>
  <c r="E8" i="10"/>
  <c r="E7" i="10"/>
  <c r="D7" i="10"/>
  <c r="E30" i="10"/>
  <c r="D30" i="10"/>
  <c r="D9" i="10"/>
  <c r="E9" i="10"/>
  <c r="E27" i="10"/>
  <c r="D27" i="10"/>
  <c r="D21" i="10"/>
  <c r="E21" i="10"/>
  <c r="E5" i="10"/>
  <c r="D5" i="10"/>
  <c r="E31" i="10"/>
  <c r="D31" i="10"/>
  <c r="D13" i="10"/>
  <c r="E13" i="10"/>
  <c r="D12" i="10"/>
  <c r="E12" i="10"/>
  <c r="D22" i="10"/>
  <c r="E22" i="10"/>
  <c r="E18" i="10"/>
  <c r="D18" i="10"/>
  <c r="M22" i="6"/>
  <c r="K22" i="6"/>
  <c r="J22" i="6"/>
  <c r="L30" i="6"/>
  <c r="J30" i="6"/>
  <c r="K30" i="6"/>
  <c r="L37" i="6"/>
  <c r="J24" i="6"/>
  <c r="M24" i="6"/>
  <c r="L12" i="6"/>
  <c r="J12" i="6"/>
  <c r="M32" i="6"/>
  <c r="M27" i="6"/>
  <c r="J27" i="6"/>
  <c r="M12" i="6"/>
  <c r="L27" i="6"/>
  <c r="M19" i="6"/>
  <c r="K37" i="6"/>
  <c r="J37" i="6"/>
  <c r="L19" i="6"/>
  <c r="K24" i="6"/>
  <c r="M37" i="6"/>
  <c r="K19" i="6"/>
  <c r="M30" i="6"/>
  <c r="K27" i="6"/>
  <c r="K12" i="6"/>
  <c r="J32" i="6"/>
  <c r="L22" i="6"/>
  <c r="L8" i="6"/>
  <c r="K8" i="6"/>
  <c r="J8" i="6"/>
  <c r="M8" i="6"/>
  <c r="M25" i="6"/>
  <c r="J25" i="6"/>
  <c r="K25" i="6"/>
  <c r="L25" i="6"/>
  <c r="L7" i="6"/>
  <c r="J7" i="6"/>
  <c r="M7" i="6"/>
  <c r="K7" i="6"/>
  <c r="M23" i="6"/>
  <c r="K23" i="6"/>
  <c r="L23" i="6"/>
  <c r="J23" i="6"/>
  <c r="K20" i="6"/>
  <c r="L20" i="6"/>
  <c r="M20" i="6"/>
  <c r="J20" i="6"/>
  <c r="K33" i="6"/>
  <c r="M33" i="6"/>
  <c r="L33" i="6"/>
  <c r="J33" i="6"/>
  <c r="K32" i="6"/>
  <c r="L32" i="6"/>
  <c r="K29" i="6"/>
  <c r="L29" i="6"/>
  <c r="J29" i="6"/>
  <c r="M29" i="6"/>
  <c r="K13" i="6"/>
  <c r="J13" i="6"/>
  <c r="M13" i="6"/>
  <c r="L13" i="6"/>
  <c r="K16" i="6"/>
  <c r="J16" i="6"/>
  <c r="L16" i="6"/>
  <c r="M16" i="6"/>
  <c r="M21" i="6"/>
  <c r="L21" i="6"/>
  <c r="J21" i="6"/>
  <c r="K21" i="6"/>
  <c r="M11" i="6"/>
  <c r="L11" i="6"/>
  <c r="J11" i="6"/>
  <c r="K11" i="6"/>
  <c r="J6" i="6"/>
  <c r="K6" i="6"/>
  <c r="M6" i="6"/>
  <c r="L6" i="6"/>
  <c r="L28" i="6"/>
  <c r="J28" i="6"/>
  <c r="M28" i="6"/>
  <c r="K28" i="6"/>
  <c r="K14" i="6"/>
  <c r="J14" i="6"/>
  <c r="M14" i="6"/>
  <c r="L14" i="6"/>
  <c r="L18" i="6"/>
  <c r="K18" i="6"/>
  <c r="J18" i="6"/>
  <c r="M18" i="6"/>
  <c r="J15" i="6"/>
  <c r="K15" i="6"/>
  <c r="L15" i="6"/>
  <c r="M15" i="6"/>
  <c r="J19" i="6"/>
  <c r="L36" i="6"/>
  <c r="M36" i="6"/>
  <c r="K36" i="6"/>
  <c r="J36" i="6"/>
  <c r="L31" i="6"/>
  <c r="K31" i="6"/>
  <c r="M31" i="6"/>
  <c r="J31" i="6"/>
  <c r="M26" i="6"/>
  <c r="K26" i="6"/>
  <c r="J26" i="6"/>
  <c r="L26" i="6"/>
  <c r="J17" i="6"/>
  <c r="L17" i="6"/>
  <c r="M17" i="6"/>
  <c r="K17" i="6"/>
  <c r="K4" i="6"/>
  <c r="J4" i="6"/>
  <c r="M4" i="6"/>
  <c r="L4" i="6"/>
  <c r="L35" i="6"/>
  <c r="J35" i="6"/>
  <c r="K35" i="6"/>
  <c r="M35" i="6"/>
  <c r="L24" i="6"/>
  <c r="K10" i="6"/>
  <c r="J10" i="6"/>
  <c r="L10" i="6"/>
  <c r="M10" i="6"/>
  <c r="J5" i="6"/>
  <c r="K5" i="6"/>
  <c r="M5" i="6"/>
  <c r="L5" i="6"/>
  <c r="K34" i="6"/>
  <c r="L34" i="6"/>
  <c r="J34" i="6"/>
  <c r="M34" i="6"/>
  <c r="M9" i="6"/>
  <c r="J9" i="6"/>
  <c r="L9" i="6"/>
  <c r="K9" i="6"/>
  <c r="T28" i="13"/>
  <c r="H28" i="13" s="1"/>
  <c r="T19" i="13"/>
  <c r="H19" i="13" s="1"/>
  <c r="T13" i="13"/>
  <c r="H13" i="13" s="1"/>
  <c r="J32" i="10"/>
  <c r="K32" i="10"/>
  <c r="O32" i="10"/>
  <c r="K29" i="10"/>
  <c r="J29" i="10"/>
  <c r="O29" i="10"/>
  <c r="J18" i="10"/>
  <c r="O18" i="10"/>
  <c r="K18" i="10"/>
  <c r="O17" i="10"/>
  <c r="J17" i="10"/>
  <c r="K17" i="10"/>
  <c r="K15" i="10"/>
  <c r="O15" i="10"/>
  <c r="J15" i="10"/>
  <c r="T26" i="13"/>
  <c r="H26" i="13" s="1"/>
  <c r="T14" i="13"/>
  <c r="H14" i="13" s="1"/>
  <c r="T24" i="13"/>
  <c r="H24" i="13" s="1"/>
  <c r="O28" i="10"/>
  <c r="K28" i="10"/>
  <c r="J28" i="10"/>
  <c r="O11" i="10"/>
  <c r="J11" i="10"/>
  <c r="K11" i="10"/>
  <c r="J6" i="10"/>
  <c r="O6" i="10"/>
  <c r="K6" i="10"/>
  <c r="K37" i="10"/>
  <c r="J37" i="10"/>
  <c r="O37" i="10"/>
  <c r="T6" i="13"/>
  <c r="H6" i="13" s="1"/>
  <c r="J22" i="10"/>
  <c r="O22" i="10"/>
  <c r="K22" i="10"/>
  <c r="K35" i="10"/>
  <c r="O35" i="10"/>
  <c r="J35" i="10"/>
  <c r="J36" i="10"/>
  <c r="K36" i="10"/>
  <c r="O36" i="10"/>
  <c r="T22" i="13"/>
  <c r="H22" i="13" s="1"/>
  <c r="J21" i="10"/>
  <c r="O21" i="10"/>
  <c r="K21" i="10"/>
  <c r="J8" i="10"/>
  <c r="O8" i="10"/>
  <c r="K8" i="10"/>
  <c r="K31" i="10"/>
  <c r="O31" i="10"/>
  <c r="J31" i="10"/>
  <c r="J34" i="10"/>
  <c r="K34" i="10"/>
  <c r="O34" i="10"/>
  <c r="K23" i="10"/>
  <c r="J23" i="10"/>
  <c r="O23" i="10"/>
  <c r="O27" i="10"/>
  <c r="J27" i="10"/>
  <c r="K27" i="10"/>
  <c r="O13" i="10"/>
  <c r="K13" i="10"/>
  <c r="J13" i="10"/>
  <c r="J16" i="10"/>
  <c r="O16" i="10"/>
  <c r="K16" i="10"/>
  <c r="T3" i="13"/>
  <c r="H3" i="13" s="1"/>
  <c r="T8" i="13"/>
  <c r="H8" i="13" s="1"/>
  <c r="T33" i="13"/>
  <c r="H33" i="13" s="1"/>
  <c r="J25" i="10"/>
  <c r="K25" i="10"/>
  <c r="O25" i="10"/>
  <c r="T16" i="13"/>
  <c r="H16" i="13" s="1"/>
  <c r="J14" i="10"/>
  <c r="K14" i="10"/>
  <c r="O14" i="10"/>
  <c r="J10" i="10"/>
  <c r="K10" i="10"/>
  <c r="O10" i="10"/>
  <c r="J24" i="10"/>
  <c r="K24" i="10"/>
  <c r="O24" i="10"/>
  <c r="O33" i="10"/>
  <c r="J33" i="10"/>
  <c r="K33" i="10"/>
  <c r="T23" i="13"/>
  <c r="H23" i="13" s="1"/>
  <c r="J20" i="10"/>
  <c r="O20" i="10"/>
  <c r="K20" i="10"/>
  <c r="K19" i="10"/>
  <c r="J19" i="10"/>
  <c r="O19" i="10"/>
  <c r="O7" i="10"/>
  <c r="J7" i="10"/>
  <c r="K7" i="10"/>
  <c r="J26" i="10"/>
  <c r="O26" i="10"/>
  <c r="K26" i="10"/>
  <c r="T36" i="13"/>
  <c r="H36" i="13" s="1"/>
  <c r="K5" i="10"/>
  <c r="J5" i="10"/>
  <c r="O5" i="10"/>
  <c r="O30" i="10"/>
  <c r="K30" i="10"/>
  <c r="J30" i="10"/>
  <c r="O9" i="10"/>
  <c r="K9" i="10"/>
  <c r="J9" i="10"/>
  <c r="K12" i="10"/>
  <c r="O12" i="10"/>
  <c r="J12" i="10"/>
  <c r="P390" i="13" l="1"/>
  <c r="K392" i="13"/>
  <c r="P392" i="13"/>
  <c r="E90" i="13"/>
  <c r="P90" i="13"/>
  <c r="E81" i="13"/>
  <c r="P81" i="13"/>
  <c r="E323" i="13"/>
  <c r="P323" i="13"/>
  <c r="K161" i="13"/>
  <c r="P161" i="13"/>
  <c r="J161" i="13" s="1"/>
  <c r="E312" i="13"/>
  <c r="P312" i="13"/>
  <c r="J312" i="13" s="1"/>
  <c r="E331" i="13"/>
  <c r="P331" i="13"/>
  <c r="E115" i="13"/>
  <c r="P115" i="13"/>
  <c r="K164" i="13"/>
  <c r="P164" i="13"/>
  <c r="E54" i="13"/>
  <c r="P54" i="13"/>
  <c r="K199" i="13"/>
  <c r="P199" i="13"/>
  <c r="J199" i="13" s="1"/>
  <c r="E286" i="13"/>
  <c r="P286" i="13"/>
  <c r="D286" i="13" s="1"/>
  <c r="E332" i="13"/>
  <c r="P332" i="13"/>
  <c r="E262" i="13"/>
  <c r="P262" i="13"/>
  <c r="K152" i="13"/>
  <c r="P152" i="13"/>
  <c r="E296" i="13"/>
  <c r="P296" i="13"/>
  <c r="K219" i="13"/>
  <c r="P219" i="13"/>
  <c r="D219" i="13" s="1"/>
  <c r="K83" i="13"/>
  <c r="P83" i="13"/>
  <c r="J83" i="13" s="1"/>
  <c r="K395" i="13"/>
  <c r="P395" i="13"/>
  <c r="E194" i="13"/>
  <c r="P194" i="13"/>
  <c r="E330" i="13"/>
  <c r="P330" i="13"/>
  <c r="E336" i="13"/>
  <c r="P336" i="13"/>
  <c r="K121" i="13"/>
  <c r="P121" i="13"/>
  <c r="J121" i="13" s="1"/>
  <c r="K326" i="13"/>
  <c r="P326" i="13"/>
  <c r="J326" i="13" s="1"/>
  <c r="K228" i="13"/>
  <c r="P228" i="13"/>
  <c r="K247" i="13"/>
  <c r="P247" i="13"/>
  <c r="K317" i="13"/>
  <c r="P317" i="13"/>
  <c r="K91" i="13"/>
  <c r="P91" i="13"/>
  <c r="K235" i="13"/>
  <c r="P235" i="13"/>
  <c r="D235" i="13" s="1"/>
  <c r="K239" i="13"/>
  <c r="P239" i="13"/>
  <c r="D239" i="13" s="1"/>
  <c r="K208" i="13"/>
  <c r="P208" i="13"/>
  <c r="E340" i="13"/>
  <c r="P340" i="13"/>
  <c r="K217" i="13"/>
  <c r="P217" i="13"/>
  <c r="K345" i="13"/>
  <c r="P345" i="13"/>
  <c r="K225" i="13"/>
  <c r="P225" i="13"/>
  <c r="J225" i="13" s="1"/>
  <c r="K207" i="13"/>
  <c r="P207" i="13"/>
  <c r="J207" i="13" s="1"/>
  <c r="K180" i="13"/>
  <c r="P180" i="13"/>
  <c r="K17" i="13"/>
  <c r="E97" i="13"/>
  <c r="P97" i="13"/>
  <c r="K58" i="13"/>
  <c r="P58" i="13"/>
  <c r="K397" i="13"/>
  <c r="P397" i="13"/>
  <c r="E181" i="13"/>
  <c r="P181" i="13"/>
  <c r="D181" i="13" s="1"/>
  <c r="K250" i="13"/>
  <c r="P250" i="13"/>
  <c r="K114" i="13"/>
  <c r="P114" i="13"/>
  <c r="K360" i="13"/>
  <c r="P360" i="13"/>
  <c r="E182" i="13"/>
  <c r="P182" i="13"/>
  <c r="K84" i="13"/>
  <c r="P84" i="13"/>
  <c r="E347" i="13"/>
  <c r="P347" i="13"/>
  <c r="D347" i="13" s="1"/>
  <c r="K59" i="13"/>
  <c r="P59" i="13"/>
  <c r="K369" i="13"/>
  <c r="P369" i="13"/>
  <c r="K220" i="13"/>
  <c r="P220" i="13"/>
  <c r="E170" i="13"/>
  <c r="P170" i="13"/>
  <c r="K373" i="13"/>
  <c r="P373" i="13"/>
  <c r="K154" i="13"/>
  <c r="P154" i="13"/>
  <c r="J154" i="13" s="1"/>
  <c r="K96" i="13"/>
  <c r="P96" i="13"/>
  <c r="K342" i="13"/>
  <c r="P342" i="13"/>
  <c r="E147" i="13"/>
  <c r="P147" i="13"/>
  <c r="E132" i="13"/>
  <c r="P132" i="13"/>
  <c r="E396" i="13"/>
  <c r="P396" i="13"/>
  <c r="K157" i="13"/>
  <c r="P157" i="13"/>
  <c r="J157" i="13" s="1"/>
  <c r="K338" i="13"/>
  <c r="P338" i="13"/>
  <c r="K327" i="13"/>
  <c r="P327" i="13"/>
  <c r="E377" i="13"/>
  <c r="P377" i="13"/>
  <c r="K245" i="13"/>
  <c r="P245" i="13"/>
  <c r="E282" i="13"/>
  <c r="P282" i="13"/>
  <c r="K93" i="13"/>
  <c r="P93" i="13"/>
  <c r="D93" i="13" s="1"/>
  <c r="K249" i="13"/>
  <c r="P249" i="13"/>
  <c r="K263" i="13"/>
  <c r="P263" i="13"/>
  <c r="K47" i="13"/>
  <c r="P47" i="13"/>
  <c r="E196" i="13"/>
  <c r="P196" i="13"/>
  <c r="E352" i="13"/>
  <c r="P352" i="13"/>
  <c r="E322" i="13"/>
  <c r="P322" i="13"/>
  <c r="J322" i="13" s="1"/>
  <c r="E218" i="13"/>
  <c r="P218" i="13"/>
  <c r="E85" i="13"/>
  <c r="P85" i="13"/>
  <c r="K113" i="13"/>
  <c r="P113" i="13"/>
  <c r="E36" i="13"/>
  <c r="E258" i="13"/>
  <c r="P258" i="13"/>
  <c r="D258" i="13" s="1"/>
  <c r="E295" i="13"/>
  <c r="P295" i="13"/>
  <c r="J295" i="13" s="1"/>
  <c r="K92" i="13"/>
  <c r="P92" i="13"/>
  <c r="K384" i="13"/>
  <c r="P384" i="13"/>
  <c r="E379" i="13"/>
  <c r="P379" i="13"/>
  <c r="E163" i="13"/>
  <c r="P163" i="13"/>
  <c r="E284" i="13"/>
  <c r="P284" i="13"/>
  <c r="D284" i="13" s="1"/>
  <c r="K354" i="13"/>
  <c r="P354" i="13"/>
  <c r="D354" i="13" s="1"/>
  <c r="K320" i="13"/>
  <c r="P320" i="13"/>
  <c r="K241" i="13"/>
  <c r="P241" i="13"/>
  <c r="K372" i="13"/>
  <c r="P372" i="13"/>
  <c r="K158" i="13"/>
  <c r="P158" i="13"/>
  <c r="J158" i="13" s="1"/>
  <c r="K192" i="13"/>
  <c r="P192" i="13"/>
  <c r="D192" i="13" s="1"/>
  <c r="E112" i="13"/>
  <c r="P112" i="13"/>
  <c r="J112" i="13" s="1"/>
  <c r="K146" i="13"/>
  <c r="P146" i="13"/>
  <c r="D146" i="13" s="1"/>
  <c r="K166" i="13"/>
  <c r="P166" i="13"/>
  <c r="E310" i="13"/>
  <c r="P310" i="13"/>
  <c r="K309" i="13"/>
  <c r="P309" i="13"/>
  <c r="K315" i="13"/>
  <c r="P315" i="13"/>
  <c r="J315" i="13" s="1"/>
  <c r="K261" i="13"/>
  <c r="P261" i="13"/>
  <c r="J261" i="13" s="1"/>
  <c r="K124" i="13"/>
  <c r="P124" i="13"/>
  <c r="J124" i="13" s="1"/>
  <c r="K193" i="13"/>
  <c r="P193" i="13"/>
  <c r="K350" i="13"/>
  <c r="P350" i="13"/>
  <c r="K351" i="13"/>
  <c r="P351" i="13"/>
  <c r="K204" i="13"/>
  <c r="P204" i="13"/>
  <c r="D204" i="13" s="1"/>
  <c r="K389" i="13"/>
  <c r="P389" i="13"/>
  <c r="D389" i="13" s="1"/>
  <c r="E173" i="13"/>
  <c r="P173" i="13"/>
  <c r="K318" i="13"/>
  <c r="P318" i="13"/>
  <c r="E273" i="13"/>
  <c r="P273" i="13"/>
  <c r="E259" i="13"/>
  <c r="P259" i="13"/>
  <c r="E321" i="13"/>
  <c r="P321" i="13"/>
  <c r="D321" i="13" s="1"/>
  <c r="K287" i="13"/>
  <c r="P287" i="13"/>
  <c r="K200" i="13"/>
  <c r="P200" i="13"/>
  <c r="K324" i="13"/>
  <c r="P324" i="13"/>
  <c r="E130" i="13"/>
  <c r="P130" i="13"/>
  <c r="K367" i="13"/>
  <c r="P367" i="13"/>
  <c r="K222" i="13"/>
  <c r="P222" i="13"/>
  <c r="J222" i="13" s="1"/>
  <c r="K277" i="13"/>
  <c r="P277" i="13"/>
  <c r="E61" i="13"/>
  <c r="P61" i="13"/>
  <c r="E361" i="13"/>
  <c r="P361" i="13"/>
  <c r="E145" i="13"/>
  <c r="P145" i="13"/>
  <c r="D145" i="13" s="1"/>
  <c r="K248" i="13"/>
  <c r="P248" i="13"/>
  <c r="J248" i="13" s="1"/>
  <c r="K44" i="13"/>
  <c r="P44" i="13"/>
  <c r="J44" i="13" s="1"/>
  <c r="E188" i="13"/>
  <c r="P188" i="13"/>
  <c r="D188" i="13" s="1"/>
  <c r="K109" i="13"/>
  <c r="P109" i="13"/>
  <c r="E134" i="13"/>
  <c r="P134" i="13"/>
  <c r="E400" i="13"/>
  <c r="P400" i="13"/>
  <c r="J400" i="13" s="1"/>
  <c r="K299" i="13"/>
  <c r="P299" i="13"/>
  <c r="J299" i="13" s="1"/>
  <c r="E387" i="13"/>
  <c r="P387" i="13"/>
  <c r="J387" i="13" s="1"/>
  <c r="K123" i="13"/>
  <c r="P123" i="13"/>
  <c r="D123" i="13" s="1"/>
  <c r="K303" i="13"/>
  <c r="P303" i="13"/>
  <c r="E122" i="13"/>
  <c r="P122" i="13"/>
  <c r="E178" i="13"/>
  <c r="P178" i="13"/>
  <c r="D178" i="13" s="1"/>
  <c r="E365" i="13"/>
  <c r="P365" i="13"/>
  <c r="J365" i="13" s="1"/>
  <c r="K371" i="13"/>
  <c r="P371" i="13"/>
  <c r="D371" i="13" s="1"/>
  <c r="K339" i="13"/>
  <c r="P339" i="13"/>
  <c r="D339" i="13" s="1"/>
  <c r="K156" i="13"/>
  <c r="P156" i="13"/>
  <c r="E285" i="13"/>
  <c r="P285" i="13"/>
  <c r="E229" i="13"/>
  <c r="P229" i="13"/>
  <c r="J229" i="13" s="1"/>
  <c r="E362" i="13"/>
  <c r="P362" i="13"/>
  <c r="K293" i="13"/>
  <c r="P293" i="13"/>
  <c r="D293" i="13" s="1"/>
  <c r="E41" i="13"/>
  <c r="P41" i="13"/>
  <c r="K45" i="13"/>
  <c r="P45" i="13"/>
  <c r="J45" i="13" s="1"/>
  <c r="E127" i="13"/>
  <c r="P127" i="13"/>
  <c r="E69" i="13"/>
  <c r="P69" i="13"/>
  <c r="J69" i="13" s="1"/>
  <c r="E311" i="13"/>
  <c r="P311" i="13"/>
  <c r="K376" i="13"/>
  <c r="P376" i="13"/>
  <c r="E3" i="13"/>
  <c r="E349" i="13"/>
  <c r="P349" i="13"/>
  <c r="D349" i="13" s="1"/>
  <c r="E246" i="13"/>
  <c r="P246" i="13"/>
  <c r="E279" i="13"/>
  <c r="P279" i="13"/>
  <c r="J279" i="13" s="1"/>
  <c r="E108" i="13"/>
  <c r="P108" i="13"/>
  <c r="J108" i="13" s="1"/>
  <c r="K215" i="13"/>
  <c r="P215" i="13"/>
  <c r="K150" i="13"/>
  <c r="P150" i="13"/>
  <c r="E43" i="13"/>
  <c r="P43" i="13"/>
  <c r="J43" i="13" s="1"/>
  <c r="E343" i="13"/>
  <c r="P343" i="13"/>
  <c r="D343" i="13" s="1"/>
  <c r="K212" i="13"/>
  <c r="P212" i="13"/>
  <c r="K142" i="13"/>
  <c r="P142" i="13"/>
  <c r="K118" i="13"/>
  <c r="P118" i="13"/>
  <c r="K56" i="13"/>
  <c r="P56" i="13"/>
  <c r="J56" i="13" s="1"/>
  <c r="E344" i="13"/>
  <c r="P344" i="13"/>
  <c r="D344" i="13" s="1"/>
  <c r="E110" i="13"/>
  <c r="P110" i="13"/>
  <c r="K292" i="13"/>
  <c r="P292" i="13"/>
  <c r="E275" i="13"/>
  <c r="P275" i="13"/>
  <c r="K399" i="13"/>
  <c r="P399" i="13"/>
  <c r="E57" i="13"/>
  <c r="P57" i="13"/>
  <c r="K255" i="13"/>
  <c r="P255" i="13"/>
  <c r="D255" i="13" s="1"/>
  <c r="E98" i="13"/>
  <c r="P98" i="13"/>
  <c r="K46" i="13"/>
  <c r="P46" i="13"/>
  <c r="J46" i="13" s="1"/>
  <c r="K190" i="13"/>
  <c r="P190" i="13"/>
  <c r="E334" i="13"/>
  <c r="P334" i="13"/>
  <c r="K401" i="13"/>
  <c r="P401" i="13"/>
  <c r="E333" i="13"/>
  <c r="P333" i="13"/>
  <c r="J333" i="13" s="1"/>
  <c r="E278" i="13"/>
  <c r="P278" i="13"/>
  <c r="K95" i="13"/>
  <c r="P95" i="13"/>
  <c r="E105" i="13"/>
  <c r="P105" i="13"/>
  <c r="K172" i="13"/>
  <c r="P172" i="13"/>
  <c r="K265" i="13"/>
  <c r="P265" i="13"/>
  <c r="K374" i="13"/>
  <c r="P374" i="13"/>
  <c r="J374" i="13" s="1"/>
  <c r="K125" i="13"/>
  <c r="P125" i="13"/>
  <c r="K101" i="13"/>
  <c r="P101" i="13"/>
  <c r="E65" i="13"/>
  <c r="P65" i="13"/>
  <c r="E243" i="13"/>
  <c r="P243" i="13"/>
  <c r="E139" i="13"/>
  <c r="P139" i="13"/>
  <c r="K283" i="13"/>
  <c r="P283" i="13"/>
  <c r="D283" i="13" s="1"/>
  <c r="E335" i="13"/>
  <c r="P335" i="13"/>
  <c r="E388" i="13"/>
  <c r="P388" i="13"/>
  <c r="D388" i="13" s="1"/>
  <c r="E133" i="13"/>
  <c r="P133" i="13"/>
  <c r="E298" i="13"/>
  <c r="P298" i="13"/>
  <c r="K99" i="13"/>
  <c r="P99" i="13"/>
  <c r="K300" i="13"/>
  <c r="P300" i="13"/>
  <c r="J300" i="13" s="1"/>
  <c r="K209" i="13"/>
  <c r="P209" i="13"/>
  <c r="E40" i="13"/>
  <c r="P40" i="13"/>
  <c r="J40" i="13" s="1"/>
  <c r="K34" i="13"/>
  <c r="K393" i="13"/>
  <c r="P393" i="13"/>
  <c r="E325" i="13"/>
  <c r="P325" i="13"/>
  <c r="J325" i="13" s="1"/>
  <c r="E176" i="13"/>
  <c r="P176" i="13"/>
  <c r="D176" i="13" s="1"/>
  <c r="E106" i="13"/>
  <c r="P106" i="13"/>
  <c r="K162" i="13"/>
  <c r="P162" i="13"/>
  <c r="E356" i="13"/>
  <c r="P356" i="13"/>
  <c r="K86" i="13"/>
  <c r="P86" i="13"/>
  <c r="E184" i="13"/>
  <c r="P184" i="13"/>
  <c r="D184" i="13" s="1"/>
  <c r="E375" i="13"/>
  <c r="P375" i="13"/>
  <c r="E64" i="13"/>
  <c r="P64" i="13"/>
  <c r="K120" i="13"/>
  <c r="P120" i="13"/>
  <c r="K74" i="13"/>
  <c r="P74" i="13"/>
  <c r="K346" i="13"/>
  <c r="P346" i="13"/>
  <c r="E186" i="13"/>
  <c r="P186" i="13"/>
  <c r="D186" i="13" s="1"/>
  <c r="E290" i="13"/>
  <c r="P290" i="13"/>
  <c r="J290" i="13" s="1"/>
  <c r="K107" i="13"/>
  <c r="P107" i="13"/>
  <c r="E251" i="13"/>
  <c r="P251" i="13"/>
  <c r="K301" i="13"/>
  <c r="P301" i="13"/>
  <c r="E329" i="13"/>
  <c r="P329" i="13"/>
  <c r="E53" i="13"/>
  <c r="P53" i="13"/>
  <c r="E233" i="13"/>
  <c r="P233" i="13"/>
  <c r="D233" i="13" s="1"/>
  <c r="E221" i="13"/>
  <c r="P221" i="13"/>
  <c r="J221" i="13" s="1"/>
  <c r="E252" i="13"/>
  <c r="P252" i="13"/>
  <c r="K117" i="13"/>
  <c r="P117" i="13"/>
  <c r="K71" i="13"/>
  <c r="P71" i="13"/>
  <c r="K359" i="13"/>
  <c r="P359" i="13"/>
  <c r="D359" i="13" s="1"/>
  <c r="K18" i="13"/>
  <c r="E368" i="13"/>
  <c r="P368" i="13"/>
  <c r="K306" i="13"/>
  <c r="P306" i="13"/>
  <c r="J306" i="13" s="1"/>
  <c r="K341" i="13"/>
  <c r="P341" i="13"/>
  <c r="D341" i="13" s="1"/>
  <c r="K79" i="13"/>
  <c r="P79" i="13"/>
  <c r="E78" i="13"/>
  <c r="P78" i="13"/>
  <c r="E223" i="13"/>
  <c r="P223" i="13"/>
  <c r="K140" i="13"/>
  <c r="P140" i="13"/>
  <c r="D140" i="13" s="1"/>
  <c r="K80" i="13"/>
  <c r="P80" i="13"/>
  <c r="D80" i="13" s="1"/>
  <c r="K224" i="13"/>
  <c r="P224" i="13"/>
  <c r="E201" i="13"/>
  <c r="P201" i="13"/>
  <c r="E62" i="13"/>
  <c r="P62" i="13"/>
  <c r="K76" i="13"/>
  <c r="P76" i="13"/>
  <c r="K227" i="13"/>
  <c r="P227" i="13"/>
  <c r="D227" i="13" s="1"/>
  <c r="K51" i="13"/>
  <c r="P51" i="13"/>
  <c r="D51" i="13" s="1"/>
  <c r="E50" i="13"/>
  <c r="P50" i="13"/>
  <c r="K70" i="13"/>
  <c r="P70" i="13"/>
  <c r="E214" i="13"/>
  <c r="P214" i="13"/>
  <c r="E358" i="13"/>
  <c r="P358" i="13"/>
  <c r="K153" i="13"/>
  <c r="P153" i="13"/>
  <c r="J153" i="13" s="1"/>
  <c r="K357" i="13"/>
  <c r="P357" i="13"/>
  <c r="D357" i="13" s="1"/>
  <c r="K302" i="13"/>
  <c r="P302" i="13"/>
  <c r="K216" i="13"/>
  <c r="P216" i="13"/>
  <c r="E129" i="13"/>
  <c r="P129" i="13"/>
  <c r="D129" i="13" s="1"/>
  <c r="E232" i="13"/>
  <c r="P232" i="13"/>
  <c r="E337" i="13"/>
  <c r="P337" i="13"/>
  <c r="D337" i="13" s="1"/>
  <c r="E398" i="13"/>
  <c r="P398" i="13"/>
  <c r="D398" i="13" s="1"/>
  <c r="E269" i="13"/>
  <c r="P269" i="13"/>
  <c r="K291" i="13"/>
  <c r="P291" i="13"/>
  <c r="E276" i="13"/>
  <c r="P276" i="13"/>
  <c r="K307" i="13"/>
  <c r="P307" i="13"/>
  <c r="K383" i="13"/>
  <c r="P383" i="13"/>
  <c r="D383" i="13" s="1"/>
  <c r="K100" i="13"/>
  <c r="P100" i="13"/>
  <c r="J100" i="13" s="1"/>
  <c r="E256" i="13"/>
  <c r="P256" i="13"/>
  <c r="K42" i="13"/>
  <c r="P42" i="13"/>
  <c r="E274" i="13"/>
  <c r="P274" i="13"/>
  <c r="D274" i="13" s="1"/>
  <c r="E73" i="13"/>
  <c r="P73" i="13"/>
  <c r="K380" i="13"/>
  <c r="P380" i="13"/>
  <c r="D380" i="13" s="1"/>
  <c r="K38" i="13"/>
  <c r="P38" i="13"/>
  <c r="D38" i="13" s="1"/>
  <c r="K237" i="13"/>
  <c r="P237" i="13"/>
  <c r="J237" i="13" s="1"/>
  <c r="E82" i="13"/>
  <c r="P82" i="13"/>
  <c r="K234" i="13"/>
  <c r="P234" i="13"/>
  <c r="E280" i="13"/>
  <c r="P280" i="13"/>
  <c r="E197" i="13"/>
  <c r="P197" i="13"/>
  <c r="J197" i="13" s="1"/>
  <c r="K175" i="13"/>
  <c r="P175" i="13"/>
  <c r="J175" i="13" s="1"/>
  <c r="K364" i="13"/>
  <c r="P364" i="13"/>
  <c r="E402" i="13"/>
  <c r="P402" i="13"/>
  <c r="E403" i="13"/>
  <c r="P403" i="13"/>
  <c r="D403" i="13" s="1"/>
  <c r="E308" i="13"/>
  <c r="P308" i="13"/>
  <c r="D308" i="13" s="1"/>
  <c r="E271" i="13"/>
  <c r="P271" i="13"/>
  <c r="J271" i="13" s="1"/>
  <c r="K55" i="13"/>
  <c r="P55" i="13"/>
  <c r="D55" i="13" s="1"/>
  <c r="K68" i="13"/>
  <c r="P68" i="13"/>
  <c r="E198" i="13"/>
  <c r="P198" i="13"/>
  <c r="E169" i="13"/>
  <c r="P169" i="13"/>
  <c r="K313" i="13"/>
  <c r="P313" i="13"/>
  <c r="J313" i="13" s="1"/>
  <c r="K288" i="13"/>
  <c r="P288" i="13"/>
  <c r="J288" i="13" s="1"/>
  <c r="K179" i="13"/>
  <c r="P179" i="13"/>
  <c r="K213" i="13"/>
  <c r="P213" i="13"/>
  <c r="J213" i="13" s="1"/>
  <c r="E268" i="13"/>
  <c r="P268" i="13"/>
  <c r="E94" i="13"/>
  <c r="P94" i="13"/>
  <c r="E238" i="13"/>
  <c r="P238" i="13"/>
  <c r="D238" i="13" s="1"/>
  <c r="K382" i="13"/>
  <c r="P382" i="13"/>
  <c r="J382" i="13" s="1"/>
  <c r="K143" i="13"/>
  <c r="P143" i="13"/>
  <c r="E72" i="13"/>
  <c r="P72" i="13"/>
  <c r="K328" i="13"/>
  <c r="P328" i="13"/>
  <c r="E230" i="13"/>
  <c r="P230" i="13"/>
  <c r="K111" i="13"/>
  <c r="P111" i="13"/>
  <c r="J111" i="13" s="1"/>
  <c r="K183" i="13"/>
  <c r="P183" i="13"/>
  <c r="D183" i="13" s="1"/>
  <c r="E102" i="13"/>
  <c r="P102" i="13"/>
  <c r="E149" i="13"/>
  <c r="P149" i="13"/>
  <c r="K363" i="13"/>
  <c r="P363" i="13"/>
  <c r="K187" i="13"/>
  <c r="P187" i="13"/>
  <c r="E316" i="13"/>
  <c r="P316" i="13"/>
  <c r="E205" i="13"/>
  <c r="P205" i="13"/>
  <c r="D205" i="13" s="1"/>
  <c r="K289" i="13"/>
  <c r="P289" i="13"/>
  <c r="E104" i="13"/>
  <c r="P104" i="13"/>
  <c r="K386" i="13"/>
  <c r="P386" i="13"/>
  <c r="E314" i="13"/>
  <c r="P314" i="13"/>
  <c r="K226" i="13"/>
  <c r="P226" i="13"/>
  <c r="J226" i="13" s="1"/>
  <c r="K231" i="13"/>
  <c r="P231" i="13"/>
  <c r="D231" i="13" s="1"/>
  <c r="E141" i="13"/>
  <c r="P141" i="13"/>
  <c r="J141" i="13" s="1"/>
  <c r="E159" i="13"/>
  <c r="P159" i="13"/>
  <c r="J159" i="13" s="1"/>
  <c r="K319" i="13"/>
  <c r="P319" i="13"/>
  <c r="K119" i="13"/>
  <c r="P119" i="13"/>
  <c r="J119" i="13" s="1"/>
  <c r="K25" i="13"/>
  <c r="K366" i="13"/>
  <c r="P366" i="13"/>
  <c r="D366" i="13" s="1"/>
  <c r="E385" i="13"/>
  <c r="P385" i="13"/>
  <c r="D385" i="13" s="1"/>
  <c r="E202" i="13"/>
  <c r="P202" i="13"/>
  <c r="D202" i="13" s="1"/>
  <c r="E253" i="13"/>
  <c r="P253" i="13"/>
  <c r="D253" i="13" s="1"/>
  <c r="E37" i="13"/>
  <c r="P37" i="13"/>
  <c r="E370" i="13"/>
  <c r="P370" i="13"/>
  <c r="D370" i="13" s="1"/>
  <c r="E210" i="13"/>
  <c r="P210" i="13"/>
  <c r="J210" i="13" s="1"/>
  <c r="E116" i="13"/>
  <c r="P116" i="13"/>
  <c r="J116" i="13" s="1"/>
  <c r="E260" i="13"/>
  <c r="P260" i="13"/>
  <c r="J260" i="13" s="1"/>
  <c r="E63" i="13"/>
  <c r="P63" i="13"/>
  <c r="J63" i="13" s="1"/>
  <c r="K244" i="13"/>
  <c r="P244" i="13"/>
  <c r="E155" i="13"/>
  <c r="P155" i="13"/>
  <c r="D155" i="13" s="1"/>
  <c r="K171" i="13"/>
  <c r="P171" i="13"/>
  <c r="D171" i="13" s="1"/>
  <c r="K168" i="13"/>
  <c r="P168" i="13"/>
  <c r="D168" i="13" s="1"/>
  <c r="E266" i="13"/>
  <c r="P266" i="13"/>
  <c r="D266" i="13" s="1"/>
  <c r="K394" i="13"/>
  <c r="P394" i="13"/>
  <c r="J394" i="13" s="1"/>
  <c r="E189" i="13"/>
  <c r="P189" i="13"/>
  <c r="E75" i="13"/>
  <c r="P75" i="13"/>
  <c r="D75" i="13" s="1"/>
  <c r="E264" i="13"/>
  <c r="P264" i="13"/>
  <c r="J264" i="13" s="1"/>
  <c r="E165" i="13"/>
  <c r="P165" i="13"/>
  <c r="E355" i="13"/>
  <c r="P355" i="13"/>
  <c r="J355" i="13" s="1"/>
  <c r="K254" i="13"/>
  <c r="P254" i="13"/>
  <c r="D254" i="13" s="1"/>
  <c r="K391" i="13"/>
  <c r="P391" i="13"/>
  <c r="K103" i="13"/>
  <c r="P103" i="13"/>
  <c r="J103" i="13" s="1"/>
  <c r="K257" i="13"/>
  <c r="P257" i="13"/>
  <c r="D257" i="13" s="1"/>
  <c r="K138" i="13"/>
  <c r="P138" i="13"/>
  <c r="J138" i="13" s="1"/>
  <c r="E77" i="13"/>
  <c r="P77" i="13"/>
  <c r="J77" i="13" s="1"/>
  <c r="K297" i="13"/>
  <c r="P297" i="13"/>
  <c r="J297" i="13" s="1"/>
  <c r="E167" i="13"/>
  <c r="P167" i="13"/>
  <c r="E88" i="13"/>
  <c r="P88" i="13"/>
  <c r="K148" i="13"/>
  <c r="P148" i="13"/>
  <c r="D148" i="13" s="1"/>
  <c r="K270" i="13"/>
  <c r="P270" i="13"/>
  <c r="D270" i="13" s="1"/>
  <c r="K378" i="13"/>
  <c r="P378" i="13"/>
  <c r="E203" i="13"/>
  <c r="P203" i="13"/>
  <c r="D203" i="13" s="1"/>
  <c r="K240" i="13"/>
  <c r="P240" i="13"/>
  <c r="E381" i="13"/>
  <c r="P381" i="13"/>
  <c r="D381" i="13" s="1"/>
  <c r="K60" i="13"/>
  <c r="P60" i="13"/>
  <c r="D60" i="13" s="1"/>
  <c r="E353" i="13"/>
  <c r="P353" i="13"/>
  <c r="D353" i="13" s="1"/>
  <c r="E66" i="13"/>
  <c r="P66" i="13"/>
  <c r="D66" i="13" s="1"/>
  <c r="E348" i="13"/>
  <c r="P348" i="13"/>
  <c r="K151" i="13"/>
  <c r="P151" i="13"/>
  <c r="J151" i="13" s="1"/>
  <c r="E236" i="13"/>
  <c r="P236" i="13"/>
  <c r="J236" i="13" s="1"/>
  <c r="K126" i="13"/>
  <c r="P126" i="13"/>
  <c r="J126" i="13" s="1"/>
  <c r="E128" i="13"/>
  <c r="P128" i="13"/>
  <c r="J128" i="13" s="1"/>
  <c r="K272" i="13"/>
  <c r="P272" i="13"/>
  <c r="D272" i="13" s="1"/>
  <c r="K39" i="13"/>
  <c r="P39" i="13"/>
  <c r="K136" i="13"/>
  <c r="P136" i="13"/>
  <c r="D136" i="13" s="1"/>
  <c r="K195" i="13"/>
  <c r="P195" i="13"/>
  <c r="J195" i="13" s="1"/>
  <c r="K131" i="13"/>
  <c r="P131" i="13"/>
  <c r="D131" i="13" s="1"/>
  <c r="K144" i="13"/>
  <c r="P144" i="13"/>
  <c r="E242" i="13"/>
  <c r="P242" i="13"/>
  <c r="D242" i="13" s="1"/>
  <c r="K294" i="13"/>
  <c r="P294" i="13"/>
  <c r="D294" i="13" s="1"/>
  <c r="K206" i="13"/>
  <c r="P206" i="13"/>
  <c r="D206" i="13" s="1"/>
  <c r="E87" i="13"/>
  <c r="P87" i="13"/>
  <c r="D87" i="13" s="1"/>
  <c r="K267" i="13"/>
  <c r="P267" i="13"/>
  <c r="J267" i="13" s="1"/>
  <c r="K177" i="13"/>
  <c r="P177" i="13"/>
  <c r="J177" i="13" s="1"/>
  <c r="K52" i="13"/>
  <c r="P52" i="13"/>
  <c r="J52" i="13" s="1"/>
  <c r="E49" i="13"/>
  <c r="P49" i="13"/>
  <c r="K135" i="13"/>
  <c r="P135" i="13"/>
  <c r="J135" i="13" s="1"/>
  <c r="E305" i="13"/>
  <c r="P305" i="13"/>
  <c r="J305" i="13" s="1"/>
  <c r="E185" i="13"/>
  <c r="P185" i="13"/>
  <c r="K174" i="13"/>
  <c r="P174" i="13"/>
  <c r="J174" i="13" s="1"/>
  <c r="K281" i="13"/>
  <c r="P281" i="13"/>
  <c r="D281" i="13" s="1"/>
  <c r="E137" i="13"/>
  <c r="P137" i="13"/>
  <c r="J137" i="13" s="1"/>
  <c r="K89" i="13"/>
  <c r="P89" i="13"/>
  <c r="E67" i="13"/>
  <c r="P67" i="13"/>
  <c r="J67" i="13" s="1"/>
  <c r="K211" i="13"/>
  <c r="P211" i="13"/>
  <c r="K48" i="13"/>
  <c r="P48" i="13"/>
  <c r="D48" i="13" s="1"/>
  <c r="E191" i="13"/>
  <c r="P191" i="13"/>
  <c r="J191" i="13" s="1"/>
  <c r="K304" i="13"/>
  <c r="P304" i="13"/>
  <c r="E160" i="13"/>
  <c r="P160" i="13"/>
  <c r="J160" i="13" s="1"/>
  <c r="D166" i="13"/>
  <c r="D185" i="13"/>
  <c r="J41" i="13"/>
  <c r="J190" i="13"/>
  <c r="J84" i="13"/>
  <c r="J336" i="13"/>
  <c r="D303" i="13"/>
  <c r="J352" i="13"/>
  <c r="D373" i="13"/>
  <c r="J395" i="13"/>
  <c r="J328" i="13"/>
  <c r="J291" i="13"/>
  <c r="J296" i="13"/>
  <c r="J170" i="13"/>
  <c r="D277" i="13"/>
  <c r="J179" i="13"/>
  <c r="D96" i="13"/>
  <c r="J348" i="13"/>
  <c r="D182" i="13"/>
  <c r="J402" i="13"/>
  <c r="D53" i="13"/>
  <c r="D91" i="13"/>
  <c r="D105" i="13"/>
  <c r="D375" i="13"/>
  <c r="D392" i="13"/>
  <c r="D386" i="13"/>
  <c r="J243" i="13"/>
  <c r="J319" i="13"/>
  <c r="J273" i="13"/>
  <c r="J167" i="13"/>
  <c r="J262" i="13"/>
  <c r="J214" i="13"/>
  <c r="J132" i="13"/>
  <c r="D37" i="13"/>
  <c r="D194" i="13"/>
  <c r="D89" i="13"/>
  <c r="D329" i="13"/>
  <c r="D282" i="13"/>
  <c r="D115" i="13"/>
  <c r="J397" i="13"/>
  <c r="J234" i="13"/>
  <c r="J310" i="13"/>
  <c r="J278" i="13"/>
  <c r="J95" i="13"/>
  <c r="D259" i="13"/>
  <c r="D73" i="13"/>
  <c r="D218" i="13"/>
  <c r="J172" i="13"/>
  <c r="J101" i="13"/>
  <c r="J42" i="13"/>
  <c r="D139" i="13"/>
  <c r="J401" i="13"/>
  <c r="D117" i="13"/>
  <c r="J173" i="13"/>
  <c r="J301" i="13"/>
  <c r="J85" i="13"/>
  <c r="J356" i="13"/>
  <c r="J269" i="13"/>
  <c r="J86" i="13"/>
  <c r="D340" i="13"/>
  <c r="D58" i="13"/>
  <c r="D250" i="13"/>
  <c r="D230" i="13"/>
  <c r="D149" i="13"/>
  <c r="D399" i="13"/>
  <c r="D165" i="13"/>
  <c r="J393" i="13"/>
  <c r="D378" i="13"/>
  <c r="D369" i="13"/>
  <c r="J216" i="13"/>
  <c r="J76" i="13"/>
  <c r="J228" i="13"/>
  <c r="D350" i="13"/>
  <c r="D152" i="13"/>
  <c r="D331" i="13"/>
  <c r="J241" i="13"/>
  <c r="J127" i="13"/>
  <c r="D70" i="13"/>
  <c r="D251" i="13"/>
  <c r="J133" i="13"/>
  <c r="D147" i="13"/>
  <c r="J220" i="13"/>
  <c r="D78" i="13"/>
  <c r="D318" i="13"/>
  <c r="D163" i="13"/>
  <c r="D376" i="13"/>
  <c r="J377" i="13"/>
  <c r="D360" i="13"/>
  <c r="J99" i="13"/>
  <c r="J265" i="13"/>
  <c r="D143" i="13"/>
  <c r="J118" i="13"/>
  <c r="D82" i="13"/>
  <c r="J334" i="13"/>
  <c r="J263" i="13"/>
  <c r="D240" i="13"/>
  <c r="J232" i="13"/>
  <c r="D209" i="13"/>
  <c r="D114" i="13"/>
  <c r="J330" i="13"/>
  <c r="J201" i="13"/>
  <c r="D372" i="13"/>
  <c r="D198" i="13"/>
  <c r="J90" i="13"/>
  <c r="J247" i="13"/>
  <c r="D363" i="13"/>
  <c r="D68" i="13"/>
  <c r="D223" i="13"/>
  <c r="J109" i="13"/>
  <c r="D94" i="13"/>
  <c r="J275" i="13"/>
  <c r="J217" i="13"/>
  <c r="D256" i="13"/>
  <c r="D342" i="13"/>
  <c r="D92" i="13"/>
  <c r="D189" i="13"/>
  <c r="J65" i="13"/>
  <c r="J338" i="13"/>
  <c r="J224" i="13"/>
  <c r="J134" i="13"/>
  <c r="J62" i="13"/>
  <c r="J208" i="13"/>
  <c r="D106" i="13"/>
  <c r="D71" i="13"/>
  <c r="D276" i="13"/>
  <c r="J302" i="13"/>
  <c r="D268" i="13"/>
  <c r="J245" i="13"/>
  <c r="D150" i="13"/>
  <c r="D249" i="13"/>
  <c r="D384" i="13"/>
  <c r="J164" i="13"/>
  <c r="J180" i="13"/>
  <c r="D47" i="13"/>
  <c r="J211" i="13"/>
  <c r="D345" i="13"/>
  <c r="J120" i="13"/>
  <c r="J332" i="13"/>
  <c r="J215" i="13"/>
  <c r="J125" i="13"/>
  <c r="J59" i="13"/>
  <c r="J298" i="13"/>
  <c r="J97" i="13"/>
  <c r="D130" i="13"/>
  <c r="J107" i="13"/>
  <c r="J311" i="13"/>
  <c r="J289" i="13"/>
  <c r="D292" i="13"/>
  <c r="D307" i="13"/>
  <c r="J379" i="13"/>
  <c r="J285" i="13"/>
  <c r="D396" i="13"/>
  <c r="J364" i="13"/>
  <c r="D193" i="13"/>
  <c r="D327" i="13"/>
  <c r="J102" i="13"/>
  <c r="J323" i="13"/>
  <c r="J122" i="13"/>
  <c r="J50" i="13"/>
  <c r="J88" i="13"/>
  <c r="D142" i="13"/>
  <c r="D335" i="13"/>
  <c r="J74" i="13"/>
  <c r="J362" i="13"/>
  <c r="D304" i="13"/>
  <c r="D57" i="13"/>
  <c r="J200" i="13"/>
  <c r="J162" i="13"/>
  <c r="J54" i="13"/>
  <c r="D346" i="13"/>
  <c r="J320" i="13"/>
  <c r="J187" i="13"/>
  <c r="J79" i="13"/>
  <c r="J390" i="13"/>
  <c r="J324" i="13"/>
  <c r="D39" i="13"/>
  <c r="D316" i="13"/>
  <c r="J246" i="13"/>
  <c r="J367" i="13"/>
  <c r="D391" i="13"/>
  <c r="J212" i="13"/>
  <c r="E138" i="13"/>
  <c r="K149" i="13"/>
  <c r="K335" i="13"/>
  <c r="K165" i="13"/>
  <c r="E257" i="13"/>
  <c r="K321" i="13"/>
  <c r="K352" i="13"/>
  <c r="K196" i="13"/>
  <c r="E215" i="13"/>
  <c r="K311" i="13"/>
  <c r="E283" i="13"/>
  <c r="K82" i="13"/>
  <c r="K259" i="13"/>
  <c r="K105" i="13"/>
  <c r="K64" i="13"/>
  <c r="E86" i="13"/>
  <c r="K310" i="13"/>
  <c r="K273" i="13"/>
  <c r="E166" i="13"/>
  <c r="K375" i="13"/>
  <c r="K368" i="13"/>
  <c r="K251" i="13"/>
  <c r="E74" i="13"/>
  <c r="E328" i="13"/>
  <c r="E341" i="13"/>
  <c r="E302" i="13"/>
  <c r="K147" i="13"/>
  <c r="K252" i="13"/>
  <c r="K381" i="13"/>
  <c r="K388" i="13"/>
  <c r="E117" i="13"/>
  <c r="E294" i="13"/>
  <c r="K256" i="13"/>
  <c r="E204" i="13"/>
  <c r="K185" i="13"/>
  <c r="E174" i="13"/>
  <c r="K379" i="13"/>
  <c r="E47" i="13"/>
  <c r="E199" i="13"/>
  <c r="K314" i="13"/>
  <c r="E183" i="13"/>
  <c r="E213" i="13"/>
  <c r="K358" i="13"/>
  <c r="E171" i="13"/>
  <c r="K398" i="13"/>
  <c r="K260" i="13"/>
  <c r="E70" i="13"/>
  <c r="K116" i="13"/>
  <c r="E100" i="13"/>
  <c r="K396" i="13"/>
  <c r="K155" i="13"/>
  <c r="E177" i="13"/>
  <c r="E111" i="13"/>
  <c r="K176" i="13"/>
  <c r="E71" i="13"/>
  <c r="K163" i="13"/>
  <c r="K276" i="13"/>
  <c r="E143" i="13"/>
  <c r="E307" i="13"/>
  <c r="K377" i="13"/>
  <c r="K77" i="13"/>
  <c r="E324" i="13"/>
  <c r="E359" i="13"/>
  <c r="K66" i="13"/>
  <c r="K305" i="13"/>
  <c r="K290" i="13"/>
  <c r="K264" i="13"/>
  <c r="E93" i="13"/>
  <c r="K173" i="13"/>
  <c r="E231" i="13"/>
  <c r="K246" i="13"/>
  <c r="E228" i="13"/>
  <c r="E148" i="13"/>
  <c r="K53" i="13"/>
  <c r="K184" i="13"/>
  <c r="E327" i="13"/>
  <c r="K353" i="13"/>
  <c r="E168" i="13"/>
  <c r="E397" i="13"/>
  <c r="E345" i="13"/>
  <c r="E131" i="13"/>
  <c r="E136" i="13"/>
  <c r="K312" i="13"/>
  <c r="E272" i="13"/>
  <c r="E58" i="13"/>
  <c r="E315" i="13"/>
  <c r="E144" i="13"/>
  <c r="E212" i="13"/>
  <c r="K238" i="13"/>
  <c r="E306" i="13"/>
  <c r="K230" i="13"/>
  <c r="E339" i="13"/>
  <c r="E39" i="13"/>
  <c r="K355" i="13"/>
  <c r="E52" i="13"/>
  <c r="K279" i="13"/>
  <c r="E226" i="13"/>
  <c r="K94" i="13"/>
  <c r="K128" i="13"/>
  <c r="K81" i="13"/>
  <c r="K49" i="13"/>
  <c r="K268" i="13"/>
  <c r="E156" i="13"/>
  <c r="E382" i="13"/>
  <c r="K181" i="13"/>
  <c r="E195" i="13"/>
  <c r="K67" i="13"/>
  <c r="E193" i="13"/>
  <c r="K88" i="13"/>
  <c r="K387" i="13"/>
  <c r="K188" i="13"/>
  <c r="K167" i="13"/>
  <c r="E44" i="13"/>
  <c r="K365" i="13"/>
  <c r="E60" i="13"/>
  <c r="E161" i="13"/>
  <c r="E318" i="13"/>
  <c r="E211" i="13"/>
  <c r="E123" i="13"/>
  <c r="E326" i="13"/>
  <c r="E48" i="13"/>
  <c r="K134" i="13"/>
  <c r="E220" i="13"/>
  <c r="E124" i="13"/>
  <c r="E261" i="13"/>
  <c r="K90" i="13"/>
  <c r="E109" i="13"/>
  <c r="K194" i="13"/>
  <c r="K400" i="13"/>
  <c r="E299" i="13"/>
  <c r="K132" i="13"/>
  <c r="K50" i="13"/>
  <c r="E248" i="13"/>
  <c r="E244" i="13"/>
  <c r="K102" i="13"/>
  <c r="E162" i="13"/>
  <c r="E376" i="13"/>
  <c r="K214" i="13"/>
  <c r="E291" i="13"/>
  <c r="K63" i="13"/>
  <c r="K139" i="13"/>
  <c r="E153" i="13"/>
  <c r="E357" i="13"/>
  <c r="E384" i="13"/>
  <c r="K201" i="13"/>
  <c r="K331" i="13"/>
  <c r="E392" i="13"/>
  <c r="E351" i="13"/>
  <c r="E235" i="13"/>
  <c r="K197" i="13"/>
  <c r="E350" i="13"/>
  <c r="K186" i="13"/>
  <c r="E55" i="13"/>
  <c r="K271" i="13"/>
  <c r="E91" i="13"/>
  <c r="E114" i="13"/>
  <c r="E172" i="13"/>
  <c r="E303" i="13"/>
  <c r="E265" i="13"/>
  <c r="K40" i="13"/>
  <c r="K160" i="13"/>
  <c r="K191" i="13"/>
  <c r="E239" i="13"/>
  <c r="K87" i="13"/>
  <c r="E76" i="13"/>
  <c r="E267" i="13"/>
  <c r="E208" i="13"/>
  <c r="E249" i="13"/>
  <c r="E45" i="13"/>
  <c r="E293" i="13"/>
  <c r="K340" i="13"/>
  <c r="K122" i="13"/>
  <c r="K37" i="13"/>
  <c r="E301" i="13"/>
  <c r="E227" i="13"/>
  <c r="E255" i="13"/>
  <c r="K402" i="13"/>
  <c r="E89" i="13"/>
  <c r="K332" i="13"/>
  <c r="K133" i="13"/>
  <c r="K322" i="13"/>
  <c r="K298" i="13"/>
  <c r="E224" i="13"/>
  <c r="K170" i="13"/>
  <c r="K72" i="13"/>
  <c r="E292" i="13"/>
  <c r="K269" i="13"/>
  <c r="E373" i="13"/>
  <c r="K253" i="13"/>
  <c r="K202" i="13"/>
  <c r="K362" i="13"/>
  <c r="E80" i="13"/>
  <c r="E354" i="13"/>
  <c r="E101" i="13"/>
  <c r="K178" i="13"/>
  <c r="E371" i="13"/>
  <c r="K62" i="13"/>
  <c r="K65" i="13"/>
  <c r="E154" i="13"/>
  <c r="K78" i="13"/>
  <c r="K229" i="13"/>
  <c r="K57" i="13"/>
  <c r="K73" i="13"/>
  <c r="E401" i="13"/>
  <c r="K41" i="13"/>
  <c r="K112" i="13"/>
  <c r="E367" i="13"/>
  <c r="K274" i="13"/>
  <c r="K285" i="13"/>
  <c r="K344" i="13"/>
  <c r="E79" i="13"/>
  <c r="E304" i="13"/>
  <c r="K275" i="13"/>
  <c r="E338" i="13"/>
  <c r="E289" i="13"/>
  <c r="E180" i="13"/>
  <c r="E56" i="13"/>
  <c r="E399" i="13"/>
  <c r="K236" i="13"/>
  <c r="K370" i="13"/>
  <c r="K282" i="13"/>
  <c r="K130" i="13"/>
  <c r="E241" i="13"/>
  <c r="E192" i="13"/>
  <c r="K323" i="13"/>
  <c r="E245" i="13"/>
  <c r="E297" i="13"/>
  <c r="K325" i="13"/>
  <c r="E216" i="13"/>
  <c r="E317" i="13"/>
  <c r="E157" i="13"/>
  <c r="E158" i="13"/>
  <c r="K316" i="13"/>
  <c r="E125" i="13"/>
  <c r="E68" i="13"/>
  <c r="E150" i="13"/>
  <c r="K218" i="13"/>
  <c r="E320" i="13"/>
  <c r="E209" i="13"/>
  <c r="E372" i="13"/>
  <c r="E270" i="13"/>
  <c r="E225" i="13"/>
  <c r="E277" i="13"/>
  <c r="E319" i="13"/>
  <c r="E363" i="13"/>
  <c r="K137" i="13"/>
  <c r="E175" i="13"/>
  <c r="E254" i="13"/>
  <c r="K85" i="13"/>
  <c r="E383" i="13"/>
  <c r="E389" i="13"/>
  <c r="E113" i="13"/>
  <c r="E391" i="13"/>
  <c r="E281" i="13"/>
  <c r="K296" i="13"/>
  <c r="E364" i="13"/>
  <c r="K242" i="13"/>
  <c r="E360" i="13"/>
  <c r="E247" i="13"/>
  <c r="E121" i="13"/>
  <c r="E187" i="13"/>
  <c r="E119" i="13"/>
  <c r="E118" i="13"/>
  <c r="E287" i="13"/>
  <c r="E288" i="13"/>
  <c r="E107" i="13"/>
  <c r="E346" i="13"/>
  <c r="K141" i="13"/>
  <c r="K169" i="13"/>
  <c r="K336" i="13"/>
  <c r="E237" i="13"/>
  <c r="K329" i="13"/>
  <c r="K284" i="13"/>
  <c r="E313" i="13"/>
  <c r="K69" i="13"/>
  <c r="E142" i="13"/>
  <c r="K159" i="13"/>
  <c r="K280" i="13"/>
  <c r="E217" i="13"/>
  <c r="E51" i="13"/>
  <c r="E179" i="13"/>
  <c r="E207" i="13"/>
  <c r="K127" i="13"/>
  <c r="E206" i="13"/>
  <c r="K104" i="13"/>
  <c r="K347" i="13"/>
  <c r="E222" i="13"/>
  <c r="K182" i="13"/>
  <c r="K295" i="13"/>
  <c r="K343" i="13"/>
  <c r="E369" i="13"/>
  <c r="K210" i="13"/>
  <c r="E59" i="13"/>
  <c r="E84" i="13"/>
  <c r="E342" i="13"/>
  <c r="E263" i="13"/>
  <c r="K61" i="13"/>
  <c r="K110" i="13"/>
  <c r="K115" i="13"/>
  <c r="K308" i="13"/>
  <c r="E386" i="13"/>
  <c r="E46" i="13"/>
  <c r="K333" i="13"/>
  <c r="K233" i="13"/>
  <c r="E190" i="13"/>
  <c r="K129" i="13"/>
  <c r="K334" i="13"/>
  <c r="K221" i="13"/>
  <c r="E120" i="13"/>
  <c r="K108" i="13"/>
  <c r="E380" i="13"/>
  <c r="K203" i="13"/>
  <c r="E135" i="13"/>
  <c r="E200" i="13"/>
  <c r="K232" i="13"/>
  <c r="K243" i="13"/>
  <c r="E38" i="13"/>
  <c r="E234" i="13"/>
  <c r="K286" i="13"/>
  <c r="E366" i="13"/>
  <c r="E240" i="13"/>
  <c r="E103" i="13"/>
  <c r="E300" i="13"/>
  <c r="K54" i="13"/>
  <c r="E374" i="13"/>
  <c r="E95" i="13"/>
  <c r="K337" i="13"/>
  <c r="K278" i="13"/>
  <c r="K98" i="13"/>
  <c r="K403" i="13"/>
  <c r="K262" i="13"/>
  <c r="E140" i="13"/>
  <c r="K361" i="13"/>
  <c r="E151" i="13"/>
  <c r="K189" i="13"/>
  <c r="E83" i="13"/>
  <c r="E219" i="13"/>
  <c r="K258" i="13"/>
  <c r="K106" i="13"/>
  <c r="E394" i="13"/>
  <c r="E99" i="13"/>
  <c r="K266" i="13"/>
  <c r="K198" i="13"/>
  <c r="E96" i="13"/>
  <c r="E395" i="13"/>
  <c r="K97" i="13"/>
  <c r="K330" i="13"/>
  <c r="E393" i="13"/>
  <c r="E152" i="13"/>
  <c r="K145" i="13"/>
  <c r="E126" i="13"/>
  <c r="E42" i="13"/>
  <c r="E309" i="13"/>
  <c r="K75" i="13"/>
  <c r="K356" i="13"/>
  <c r="E146" i="13"/>
  <c r="K43" i="13"/>
  <c r="E92" i="13"/>
  <c r="K349" i="13"/>
  <c r="K223" i="13"/>
  <c r="E164" i="13"/>
  <c r="K385" i="13"/>
  <c r="K205" i="13"/>
  <c r="E378" i="13"/>
  <c r="K348" i="13"/>
  <c r="E250" i="13"/>
  <c r="L45" i="13"/>
  <c r="F45" i="13"/>
  <c r="F57" i="13"/>
  <c r="L57" i="13"/>
  <c r="L60" i="13"/>
  <c r="F60" i="13"/>
  <c r="F63" i="13"/>
  <c r="L63" i="13"/>
  <c r="L69" i="13"/>
  <c r="F69" i="13"/>
  <c r="F75" i="13"/>
  <c r="L75" i="13"/>
  <c r="F78" i="13"/>
  <c r="L78" i="13"/>
  <c r="F81" i="13"/>
  <c r="L81" i="13"/>
  <c r="F87" i="13"/>
  <c r="L87" i="13"/>
  <c r="F93" i="13"/>
  <c r="L93" i="13"/>
  <c r="F105" i="13"/>
  <c r="L105" i="13"/>
  <c r="F111" i="13"/>
  <c r="L111" i="13"/>
  <c r="L117" i="13"/>
  <c r="F117" i="13"/>
  <c r="F123" i="13"/>
  <c r="L123" i="13"/>
  <c r="L129" i="13"/>
  <c r="F129" i="13"/>
  <c r="L141" i="13"/>
  <c r="F141" i="13"/>
  <c r="F150" i="13"/>
  <c r="L150" i="13"/>
  <c r="L156" i="13"/>
  <c r="F156" i="13"/>
  <c r="F159" i="13"/>
  <c r="L159" i="13"/>
  <c r="L165" i="13"/>
  <c r="F165" i="13"/>
  <c r="F183" i="13"/>
  <c r="L183" i="13"/>
  <c r="L207" i="13"/>
  <c r="F207" i="13"/>
  <c r="L213" i="13"/>
  <c r="F213" i="13"/>
  <c r="L219" i="13"/>
  <c r="F219" i="13"/>
  <c r="F222" i="13"/>
  <c r="L222" i="13"/>
  <c r="L225" i="13"/>
  <c r="F225" i="13"/>
  <c r="F228" i="13"/>
  <c r="L228" i="13"/>
  <c r="F231" i="13"/>
  <c r="L231" i="13"/>
  <c r="L243" i="13"/>
  <c r="F243" i="13"/>
  <c r="F252" i="13"/>
  <c r="L252" i="13"/>
  <c r="F261" i="13"/>
  <c r="L261" i="13"/>
  <c r="L273" i="13"/>
  <c r="F273" i="13"/>
  <c r="F279" i="13"/>
  <c r="L279" i="13"/>
  <c r="F282" i="13"/>
  <c r="L282" i="13"/>
  <c r="F291" i="13"/>
  <c r="L291" i="13"/>
  <c r="F294" i="13"/>
  <c r="L294" i="13"/>
  <c r="F297" i="13"/>
  <c r="L297" i="13"/>
  <c r="F306" i="13"/>
  <c r="L306" i="13"/>
  <c r="L309" i="13"/>
  <c r="F309" i="13"/>
  <c r="L312" i="13"/>
  <c r="F312" i="13"/>
  <c r="F333" i="13"/>
  <c r="L333" i="13"/>
  <c r="F336" i="13"/>
  <c r="L336" i="13"/>
  <c r="F342" i="13"/>
  <c r="L342" i="13"/>
  <c r="L348" i="13"/>
  <c r="F348" i="13"/>
  <c r="L354" i="13"/>
  <c r="F354" i="13"/>
  <c r="L369" i="13"/>
  <c r="F369" i="13"/>
  <c r="F399" i="13"/>
  <c r="L399" i="13"/>
  <c r="F402" i="13"/>
  <c r="L402" i="13"/>
  <c r="F37" i="13"/>
  <c r="L37" i="13"/>
  <c r="L43" i="13"/>
  <c r="F43" i="13"/>
  <c r="L46" i="13"/>
  <c r="F46" i="13"/>
  <c r="F49" i="13"/>
  <c r="L49" i="13"/>
  <c r="F55" i="13"/>
  <c r="L55" i="13"/>
  <c r="F58" i="13"/>
  <c r="L58" i="13"/>
  <c r="F61" i="13"/>
  <c r="L61" i="13"/>
  <c r="L67" i="13"/>
  <c r="F67" i="13"/>
  <c r="L73" i="13"/>
  <c r="F73" i="13"/>
  <c r="L76" i="13"/>
  <c r="F76" i="13"/>
  <c r="L79" i="13"/>
  <c r="F79" i="13"/>
  <c r="F85" i="13"/>
  <c r="L85" i="13"/>
  <c r="F88" i="13"/>
  <c r="L88" i="13"/>
  <c r="F94" i="13"/>
  <c r="L94" i="13"/>
  <c r="F100" i="13"/>
  <c r="L100" i="13"/>
  <c r="L103" i="13"/>
  <c r="F103" i="13"/>
  <c r="F106" i="13"/>
  <c r="L106" i="13"/>
  <c r="F112" i="13"/>
  <c r="L112" i="13"/>
  <c r="F115" i="13"/>
  <c r="L115" i="13"/>
  <c r="F121" i="13"/>
  <c r="L121" i="13"/>
  <c r="F127" i="13"/>
  <c r="L127" i="13"/>
  <c r="F130" i="13"/>
  <c r="L130" i="13"/>
  <c r="F133" i="13"/>
  <c r="L133" i="13"/>
  <c r="L136" i="13"/>
  <c r="F136" i="13"/>
  <c r="F142" i="13"/>
  <c r="L142" i="13"/>
  <c r="L148" i="13"/>
  <c r="F148" i="13"/>
  <c r="F151" i="13"/>
  <c r="L151" i="13"/>
  <c r="F154" i="13"/>
  <c r="L154" i="13"/>
  <c r="L157" i="13"/>
  <c r="F157" i="13"/>
  <c r="F160" i="13"/>
  <c r="L160" i="13"/>
  <c r="L166" i="13"/>
  <c r="F166" i="13"/>
  <c r="F172" i="13"/>
  <c r="L172" i="13"/>
  <c r="F178" i="13"/>
  <c r="L178" i="13"/>
  <c r="F181" i="13"/>
  <c r="L181" i="13"/>
  <c r="L196" i="13"/>
  <c r="F196" i="13"/>
  <c r="F208" i="13"/>
  <c r="L208" i="13"/>
  <c r="L211" i="13"/>
  <c r="F211" i="13"/>
  <c r="F214" i="13"/>
  <c r="L214" i="13"/>
  <c r="L220" i="13"/>
  <c r="F220" i="13"/>
  <c r="L223" i="13"/>
  <c r="F223" i="13"/>
  <c r="F226" i="13"/>
  <c r="L226" i="13"/>
  <c r="F229" i="13"/>
  <c r="L229" i="13"/>
  <c r="F232" i="13"/>
  <c r="L232" i="13"/>
  <c r="F235" i="13"/>
  <c r="L235" i="13"/>
  <c r="F244" i="13"/>
  <c r="L244" i="13"/>
  <c r="F247" i="13"/>
  <c r="L247" i="13"/>
  <c r="L250" i="13"/>
  <c r="F250" i="13"/>
  <c r="F259" i="13"/>
  <c r="L259" i="13"/>
  <c r="L265" i="13"/>
  <c r="F265" i="13"/>
  <c r="L268" i="13"/>
  <c r="F268" i="13"/>
  <c r="F277" i="13"/>
  <c r="L277" i="13"/>
  <c r="L280" i="13"/>
  <c r="F280" i="13"/>
  <c r="F283" i="13"/>
  <c r="L283" i="13"/>
  <c r="L286" i="13"/>
  <c r="F286" i="13"/>
  <c r="F289" i="13"/>
  <c r="L289" i="13"/>
  <c r="F298" i="13"/>
  <c r="L298" i="13"/>
  <c r="F301" i="13"/>
  <c r="L301" i="13"/>
  <c r="F304" i="13"/>
  <c r="L304" i="13"/>
  <c r="F307" i="13"/>
  <c r="L307" i="13"/>
  <c r="F310" i="13"/>
  <c r="L310" i="13"/>
  <c r="F316" i="13"/>
  <c r="L316" i="13"/>
  <c r="F343" i="13"/>
  <c r="L343" i="13"/>
  <c r="F349" i="13"/>
  <c r="L349" i="13"/>
  <c r="L352" i="13"/>
  <c r="F352" i="13"/>
  <c r="F358" i="13"/>
  <c r="L358" i="13"/>
  <c r="L361" i="13"/>
  <c r="F361" i="13"/>
  <c r="F364" i="13"/>
  <c r="L364" i="13"/>
  <c r="F370" i="13"/>
  <c r="L370" i="13"/>
  <c r="L376" i="13"/>
  <c r="F376" i="13"/>
  <c r="F382" i="13"/>
  <c r="L382" i="13"/>
  <c r="L388" i="13"/>
  <c r="F388" i="13"/>
  <c r="L394" i="13"/>
  <c r="F394" i="13"/>
  <c r="L41" i="13"/>
  <c r="F41" i="13"/>
  <c r="F50" i="13"/>
  <c r="L50" i="13"/>
  <c r="F53" i="13"/>
  <c r="L53" i="13"/>
  <c r="F71" i="13"/>
  <c r="L71" i="13"/>
  <c r="L110" i="13"/>
  <c r="F110" i="13"/>
  <c r="F116" i="13"/>
  <c r="L116" i="13"/>
  <c r="L122" i="13"/>
  <c r="F122" i="13"/>
  <c r="F125" i="13"/>
  <c r="L125" i="13"/>
  <c r="L128" i="13"/>
  <c r="F128" i="13"/>
  <c r="L131" i="13"/>
  <c r="F131" i="13"/>
  <c r="L134" i="13"/>
  <c r="F134" i="13"/>
  <c r="L149" i="13"/>
  <c r="F149" i="13"/>
  <c r="L161" i="13"/>
  <c r="F161" i="13"/>
  <c r="F167" i="13"/>
  <c r="L167" i="13"/>
  <c r="L197" i="13"/>
  <c r="F197" i="13"/>
  <c r="L200" i="13"/>
  <c r="F200" i="13"/>
  <c r="F209" i="13"/>
  <c r="L209" i="13"/>
  <c r="F212" i="13"/>
  <c r="L212" i="13"/>
  <c r="F227" i="13"/>
  <c r="L227" i="13"/>
  <c r="L236" i="13"/>
  <c r="F236" i="13"/>
  <c r="F245" i="13"/>
  <c r="L245" i="13"/>
  <c r="F257" i="13"/>
  <c r="L257" i="13"/>
  <c r="F275" i="13"/>
  <c r="L275" i="13"/>
  <c r="L290" i="13"/>
  <c r="F290" i="13"/>
  <c r="F299" i="13"/>
  <c r="L299" i="13"/>
  <c r="L317" i="13"/>
  <c r="F317" i="13"/>
  <c r="L329" i="13"/>
  <c r="F329" i="13"/>
  <c r="L338" i="13"/>
  <c r="F338" i="13"/>
  <c r="L359" i="13"/>
  <c r="F359" i="13"/>
  <c r="L374" i="13"/>
  <c r="F374" i="13"/>
  <c r="F386" i="13"/>
  <c r="L386" i="13"/>
  <c r="F392" i="13"/>
  <c r="L392" i="13"/>
  <c r="K390" i="13"/>
  <c r="E390" i="13"/>
  <c r="F42" i="13"/>
  <c r="L42" i="13"/>
  <c r="L48" i="13"/>
  <c r="F48" i="13"/>
  <c r="L51" i="13"/>
  <c r="F51" i="13"/>
  <c r="F72" i="13"/>
  <c r="L72" i="13"/>
  <c r="L90" i="13"/>
  <c r="F90" i="13"/>
  <c r="F96" i="13"/>
  <c r="L96" i="13"/>
  <c r="F99" i="13"/>
  <c r="L99" i="13"/>
  <c r="F114" i="13"/>
  <c r="L114" i="13"/>
  <c r="F126" i="13"/>
  <c r="L126" i="13"/>
  <c r="L132" i="13"/>
  <c r="F132" i="13"/>
  <c r="L135" i="13"/>
  <c r="F135" i="13"/>
  <c r="F144" i="13"/>
  <c r="L144" i="13"/>
  <c r="F153" i="13"/>
  <c r="L153" i="13"/>
  <c r="F162" i="13"/>
  <c r="L162" i="13"/>
  <c r="L180" i="13"/>
  <c r="F180" i="13"/>
  <c r="F186" i="13"/>
  <c r="L186" i="13"/>
  <c r="L192" i="13"/>
  <c r="F192" i="13"/>
  <c r="L195" i="13"/>
  <c r="F195" i="13"/>
  <c r="L201" i="13"/>
  <c r="F201" i="13"/>
  <c r="F210" i="13"/>
  <c r="L210" i="13"/>
  <c r="L234" i="13"/>
  <c r="F234" i="13"/>
  <c r="L237" i="13"/>
  <c r="F237" i="13"/>
  <c r="L249" i="13"/>
  <c r="F249" i="13"/>
  <c r="F258" i="13"/>
  <c r="L258" i="13"/>
  <c r="L264" i="13"/>
  <c r="F264" i="13"/>
  <c r="L285" i="13"/>
  <c r="F285" i="13"/>
  <c r="F288" i="13"/>
  <c r="L288" i="13"/>
  <c r="L303" i="13"/>
  <c r="F303" i="13"/>
  <c r="L315" i="13"/>
  <c r="F315" i="13"/>
  <c r="F321" i="13"/>
  <c r="L321" i="13"/>
  <c r="L324" i="13"/>
  <c r="F324" i="13"/>
  <c r="L360" i="13"/>
  <c r="F360" i="13"/>
  <c r="L363" i="13"/>
  <c r="F363" i="13"/>
  <c r="L366" i="13"/>
  <c r="F366" i="13"/>
  <c r="L372" i="13"/>
  <c r="F372" i="13"/>
  <c r="F378" i="13"/>
  <c r="L378" i="13"/>
  <c r="L384" i="13"/>
  <c r="F384" i="13"/>
  <c r="F390" i="13"/>
  <c r="L390" i="13"/>
  <c r="L396" i="13"/>
  <c r="F396" i="13"/>
  <c r="L40" i="13"/>
  <c r="F40" i="13"/>
  <c r="L64" i="13"/>
  <c r="F64" i="13"/>
  <c r="L70" i="13"/>
  <c r="F70" i="13"/>
  <c r="F82" i="13"/>
  <c r="L82" i="13"/>
  <c r="L91" i="13"/>
  <c r="F91" i="13"/>
  <c r="F118" i="13"/>
  <c r="L118" i="13"/>
  <c r="L124" i="13"/>
  <c r="F124" i="13"/>
  <c r="F145" i="13"/>
  <c r="L145" i="13"/>
  <c r="F163" i="13"/>
  <c r="L163" i="13"/>
  <c r="F184" i="13"/>
  <c r="L184" i="13"/>
  <c r="F190" i="13"/>
  <c r="L190" i="13"/>
  <c r="F205" i="13"/>
  <c r="L205" i="13"/>
  <c r="L217" i="13"/>
  <c r="F217" i="13"/>
  <c r="F238" i="13"/>
  <c r="L238" i="13"/>
  <c r="F241" i="13"/>
  <c r="L241" i="13"/>
  <c r="F253" i="13"/>
  <c r="L253" i="13"/>
  <c r="F256" i="13"/>
  <c r="L256" i="13"/>
  <c r="F262" i="13"/>
  <c r="L262" i="13"/>
  <c r="F271" i="13"/>
  <c r="L271" i="13"/>
  <c r="F295" i="13"/>
  <c r="L295" i="13"/>
  <c r="L313" i="13"/>
  <c r="F313" i="13"/>
  <c r="L319" i="13"/>
  <c r="F319" i="13"/>
  <c r="L325" i="13"/>
  <c r="F325" i="13"/>
  <c r="F340" i="13"/>
  <c r="L340" i="13"/>
  <c r="F346" i="13"/>
  <c r="L346" i="13"/>
  <c r="L373" i="13"/>
  <c r="F373" i="13"/>
  <c r="F385" i="13"/>
  <c r="L385" i="13"/>
  <c r="L397" i="13"/>
  <c r="F397" i="13"/>
  <c r="F400" i="13"/>
  <c r="L400" i="13"/>
  <c r="F38" i="13"/>
  <c r="L38" i="13"/>
  <c r="L44" i="13"/>
  <c r="F44" i="13"/>
  <c r="L47" i="13"/>
  <c r="F47" i="13"/>
  <c r="F59" i="13"/>
  <c r="L59" i="13"/>
  <c r="L77" i="13"/>
  <c r="F77" i="13"/>
  <c r="F89" i="13"/>
  <c r="L89" i="13"/>
  <c r="L92" i="13"/>
  <c r="F92" i="13"/>
  <c r="F95" i="13"/>
  <c r="L95" i="13"/>
  <c r="F98" i="13"/>
  <c r="L98" i="13"/>
  <c r="L101" i="13"/>
  <c r="F101" i="13"/>
  <c r="F104" i="13"/>
  <c r="L104" i="13"/>
  <c r="F107" i="13"/>
  <c r="L107" i="13"/>
  <c r="L143" i="13"/>
  <c r="F143" i="13"/>
  <c r="L146" i="13"/>
  <c r="F146" i="13"/>
  <c r="F158" i="13"/>
  <c r="L158" i="13"/>
  <c r="F164" i="13"/>
  <c r="L164" i="13"/>
  <c r="L170" i="13"/>
  <c r="F170" i="13"/>
  <c r="L173" i="13"/>
  <c r="F173" i="13"/>
  <c r="F179" i="13"/>
  <c r="L179" i="13"/>
  <c r="F185" i="13"/>
  <c r="L185" i="13"/>
  <c r="F191" i="13"/>
  <c r="L191" i="13"/>
  <c r="F194" i="13"/>
  <c r="L194" i="13"/>
  <c r="L203" i="13"/>
  <c r="F203" i="13"/>
  <c r="L218" i="13"/>
  <c r="F218" i="13"/>
  <c r="F230" i="13"/>
  <c r="L230" i="13"/>
  <c r="L254" i="13"/>
  <c r="F254" i="13"/>
  <c r="F266" i="13"/>
  <c r="L266" i="13"/>
  <c r="L269" i="13"/>
  <c r="F269" i="13"/>
  <c r="L272" i="13"/>
  <c r="F272" i="13"/>
  <c r="F281" i="13"/>
  <c r="L281" i="13"/>
  <c r="F284" i="13"/>
  <c r="L284" i="13"/>
  <c r="L302" i="13"/>
  <c r="F302" i="13"/>
  <c r="F305" i="13"/>
  <c r="L305" i="13"/>
  <c r="F311" i="13"/>
  <c r="L311" i="13"/>
  <c r="F314" i="13"/>
  <c r="L314" i="13"/>
  <c r="F320" i="13"/>
  <c r="L320" i="13"/>
  <c r="F323" i="13"/>
  <c r="L323" i="13"/>
  <c r="F335" i="13"/>
  <c r="L335" i="13"/>
  <c r="F341" i="13"/>
  <c r="L341" i="13"/>
  <c r="L344" i="13"/>
  <c r="F344" i="13"/>
  <c r="F353" i="13"/>
  <c r="L353" i="13"/>
  <c r="F368" i="13"/>
  <c r="L368" i="13"/>
  <c r="L389" i="13"/>
  <c r="F389" i="13"/>
  <c r="F395" i="13"/>
  <c r="L395" i="13"/>
  <c r="L39" i="13"/>
  <c r="F39" i="13"/>
  <c r="F54" i="13"/>
  <c r="L54" i="13"/>
  <c r="F66" i="13"/>
  <c r="L66" i="13"/>
  <c r="F84" i="13"/>
  <c r="L84" i="13"/>
  <c r="F102" i="13"/>
  <c r="L102" i="13"/>
  <c r="F108" i="13"/>
  <c r="L108" i="13"/>
  <c r="L120" i="13"/>
  <c r="F120" i="13"/>
  <c r="F138" i="13"/>
  <c r="L138" i="13"/>
  <c r="F147" i="13"/>
  <c r="L147" i="13"/>
  <c r="L168" i="13"/>
  <c r="F168" i="13"/>
  <c r="F171" i="13"/>
  <c r="L171" i="13"/>
  <c r="L174" i="13"/>
  <c r="F174" i="13"/>
  <c r="F177" i="13"/>
  <c r="L177" i="13"/>
  <c r="L189" i="13"/>
  <c r="F189" i="13"/>
  <c r="F198" i="13"/>
  <c r="L198" i="13"/>
  <c r="F204" i="13"/>
  <c r="L204" i="13"/>
  <c r="L216" i="13"/>
  <c r="F216" i="13"/>
  <c r="L240" i="13"/>
  <c r="F240" i="13"/>
  <c r="F246" i="13"/>
  <c r="L246" i="13"/>
  <c r="F255" i="13"/>
  <c r="L255" i="13"/>
  <c r="F267" i="13"/>
  <c r="L267" i="13"/>
  <c r="F270" i="13"/>
  <c r="L270" i="13"/>
  <c r="L276" i="13"/>
  <c r="F276" i="13"/>
  <c r="F300" i="13"/>
  <c r="L300" i="13"/>
  <c r="L318" i="13"/>
  <c r="F318" i="13"/>
  <c r="F327" i="13"/>
  <c r="L327" i="13"/>
  <c r="L330" i="13"/>
  <c r="F330" i="13"/>
  <c r="F339" i="13"/>
  <c r="L339" i="13"/>
  <c r="F345" i="13"/>
  <c r="L345" i="13"/>
  <c r="F351" i="13"/>
  <c r="L351" i="13"/>
  <c r="F357" i="13"/>
  <c r="L357" i="13"/>
  <c r="F375" i="13"/>
  <c r="L375" i="13"/>
  <c r="F381" i="13"/>
  <c r="L381" i="13"/>
  <c r="F387" i="13"/>
  <c r="L387" i="13"/>
  <c r="L393" i="13"/>
  <c r="F393" i="13"/>
  <c r="L52" i="13"/>
  <c r="F52" i="13"/>
  <c r="F97" i="13"/>
  <c r="L97" i="13"/>
  <c r="F109" i="13"/>
  <c r="L109" i="13"/>
  <c r="L139" i="13"/>
  <c r="F139" i="13"/>
  <c r="F169" i="13"/>
  <c r="L169" i="13"/>
  <c r="L175" i="13"/>
  <c r="F175" i="13"/>
  <c r="F187" i="13"/>
  <c r="L187" i="13"/>
  <c r="L193" i="13"/>
  <c r="F193" i="13"/>
  <c r="L199" i="13"/>
  <c r="F199" i="13"/>
  <c r="L202" i="13"/>
  <c r="F202" i="13"/>
  <c r="F274" i="13"/>
  <c r="L274" i="13"/>
  <c r="F292" i="13"/>
  <c r="L292" i="13"/>
  <c r="F322" i="13"/>
  <c r="L322" i="13"/>
  <c r="F328" i="13"/>
  <c r="L328" i="13"/>
  <c r="F331" i="13"/>
  <c r="L331" i="13"/>
  <c r="L334" i="13"/>
  <c r="F334" i="13"/>
  <c r="L337" i="13"/>
  <c r="F337" i="13"/>
  <c r="F355" i="13"/>
  <c r="L355" i="13"/>
  <c r="F367" i="13"/>
  <c r="L367" i="13"/>
  <c r="F379" i="13"/>
  <c r="L379" i="13"/>
  <c r="F391" i="13"/>
  <c r="L391" i="13"/>
  <c r="F403" i="13"/>
  <c r="L403" i="13"/>
  <c r="L56" i="13"/>
  <c r="F56" i="13"/>
  <c r="L62" i="13"/>
  <c r="F62" i="13"/>
  <c r="L65" i="13"/>
  <c r="F65" i="13"/>
  <c r="L68" i="13"/>
  <c r="F68" i="13"/>
  <c r="F74" i="13"/>
  <c r="L74" i="13"/>
  <c r="L80" i="13"/>
  <c r="F80" i="13"/>
  <c r="F83" i="13"/>
  <c r="L83" i="13"/>
  <c r="L86" i="13"/>
  <c r="F86" i="13"/>
  <c r="L113" i="13"/>
  <c r="F113" i="13"/>
  <c r="L119" i="13"/>
  <c r="F119" i="13"/>
  <c r="F137" i="13"/>
  <c r="L137" i="13"/>
  <c r="L140" i="13"/>
  <c r="F140" i="13"/>
  <c r="L152" i="13"/>
  <c r="F152" i="13"/>
  <c r="L155" i="13"/>
  <c r="F155" i="13"/>
  <c r="L176" i="13"/>
  <c r="F176" i="13"/>
  <c r="F182" i="13"/>
  <c r="L182" i="13"/>
  <c r="F188" i="13"/>
  <c r="L188" i="13"/>
  <c r="L206" i="13"/>
  <c r="F206" i="13"/>
  <c r="F215" i="13"/>
  <c r="L215" i="13"/>
  <c r="L221" i="13"/>
  <c r="F221" i="13"/>
  <c r="F224" i="13"/>
  <c r="L224" i="13"/>
  <c r="F233" i="13"/>
  <c r="L233" i="13"/>
  <c r="L239" i="13"/>
  <c r="F239" i="13"/>
  <c r="L242" i="13"/>
  <c r="F242" i="13"/>
  <c r="F248" i="13"/>
  <c r="L248" i="13"/>
  <c r="L251" i="13"/>
  <c r="F251" i="13"/>
  <c r="F260" i="13"/>
  <c r="L260" i="13"/>
  <c r="L263" i="13"/>
  <c r="F263" i="13"/>
  <c r="F278" i="13"/>
  <c r="L278" i="13"/>
  <c r="L287" i="13"/>
  <c r="F287" i="13"/>
  <c r="L293" i="13"/>
  <c r="F293" i="13"/>
  <c r="L296" i="13"/>
  <c r="F296" i="13"/>
  <c r="L308" i="13"/>
  <c r="F308" i="13"/>
  <c r="L326" i="13"/>
  <c r="F326" i="13"/>
  <c r="F332" i="13"/>
  <c r="L332" i="13"/>
  <c r="F347" i="13"/>
  <c r="L347" i="13"/>
  <c r="L350" i="13"/>
  <c r="F350" i="13"/>
  <c r="F356" i="13"/>
  <c r="L356" i="13"/>
  <c r="L362" i="13"/>
  <c r="F362" i="13"/>
  <c r="L365" i="13"/>
  <c r="F365" i="13"/>
  <c r="L371" i="13"/>
  <c r="F371" i="13"/>
  <c r="F377" i="13"/>
  <c r="L377" i="13"/>
  <c r="F380" i="13"/>
  <c r="L380" i="13"/>
  <c r="F383" i="13"/>
  <c r="L383" i="13"/>
  <c r="F398" i="13"/>
  <c r="L398" i="13"/>
  <c r="L401" i="13"/>
  <c r="F401" i="13"/>
  <c r="G187" i="13"/>
  <c r="M187" i="13"/>
  <c r="G106" i="13"/>
  <c r="M106" i="13"/>
  <c r="G71" i="13"/>
  <c r="M71" i="13"/>
  <c r="G95" i="13"/>
  <c r="M95" i="13"/>
  <c r="G202" i="13"/>
  <c r="M202" i="13"/>
  <c r="G312" i="13"/>
  <c r="M312" i="13"/>
  <c r="G37" i="13"/>
  <c r="M37" i="13"/>
  <c r="G38" i="13"/>
  <c r="M38" i="13"/>
  <c r="G39" i="13"/>
  <c r="M39" i="13"/>
  <c r="G40" i="13"/>
  <c r="M40" i="13"/>
  <c r="G41" i="13"/>
  <c r="M41" i="13"/>
  <c r="G42" i="13"/>
  <c r="M42" i="13"/>
  <c r="M43" i="13"/>
  <c r="G43" i="13"/>
  <c r="G44" i="13"/>
  <c r="M44" i="13"/>
  <c r="G45" i="13"/>
  <c r="M45" i="13"/>
  <c r="G46" i="13"/>
  <c r="M46" i="13"/>
  <c r="G47" i="13"/>
  <c r="M47" i="13"/>
  <c r="G48" i="13"/>
  <c r="M48" i="13"/>
  <c r="G49" i="13"/>
  <c r="M49" i="13"/>
  <c r="G50" i="13"/>
  <c r="M50" i="13"/>
  <c r="M51" i="13"/>
  <c r="G51" i="13"/>
  <c r="G52" i="13"/>
  <c r="M52" i="13"/>
  <c r="G53" i="13"/>
  <c r="M53" i="13"/>
  <c r="G54" i="13"/>
  <c r="M54" i="13"/>
  <c r="M55" i="13"/>
  <c r="G55" i="13"/>
  <c r="G56" i="13"/>
  <c r="M56" i="13"/>
  <c r="G57" i="13"/>
  <c r="M57" i="13"/>
  <c r="G58" i="13"/>
  <c r="M58" i="13"/>
  <c r="G59" i="13"/>
  <c r="M59" i="13"/>
  <c r="M60" i="13"/>
  <c r="G60" i="13"/>
  <c r="G61" i="13"/>
  <c r="M61" i="13"/>
  <c r="G62" i="13"/>
  <c r="M62" i="13"/>
  <c r="G63" i="13"/>
  <c r="M63" i="13"/>
  <c r="G64" i="13"/>
  <c r="M64" i="13"/>
  <c r="G65" i="13"/>
  <c r="M65" i="13"/>
  <c r="G66" i="13"/>
  <c r="M66" i="13"/>
  <c r="M67" i="13"/>
  <c r="G67" i="13"/>
  <c r="G68" i="13"/>
  <c r="M68" i="13"/>
  <c r="G69" i="13"/>
  <c r="M69" i="13"/>
  <c r="G70" i="13"/>
  <c r="M70" i="13"/>
  <c r="G72" i="13"/>
  <c r="M72" i="13"/>
  <c r="G73" i="13"/>
  <c r="M73" i="13"/>
  <c r="G74" i="13"/>
  <c r="M74" i="13"/>
  <c r="G75" i="13"/>
  <c r="M75" i="13"/>
  <c r="G76" i="13"/>
  <c r="M76" i="13"/>
  <c r="G77" i="13"/>
  <c r="M77" i="13"/>
  <c r="G78" i="13"/>
  <c r="M78" i="13"/>
  <c r="G79" i="13"/>
  <c r="M79" i="13"/>
  <c r="G80" i="13"/>
  <c r="M80" i="13"/>
  <c r="G81" i="13"/>
  <c r="M81" i="13"/>
  <c r="G82" i="13"/>
  <c r="M82" i="13"/>
  <c r="G83" i="13"/>
  <c r="M83" i="13"/>
  <c r="G84" i="13"/>
  <c r="M84" i="13"/>
  <c r="G85" i="13"/>
  <c r="M85" i="13"/>
  <c r="G86" i="13"/>
  <c r="M86" i="13"/>
  <c r="G87" i="13"/>
  <c r="M87" i="13"/>
  <c r="G88" i="13"/>
  <c r="M88" i="13"/>
  <c r="G89" i="13"/>
  <c r="M89" i="13"/>
  <c r="G90" i="13"/>
  <c r="M90" i="13"/>
  <c r="G91" i="13"/>
  <c r="M91" i="13"/>
  <c r="G92" i="13"/>
  <c r="M92" i="13"/>
  <c r="G93" i="13"/>
  <c r="M93" i="13"/>
  <c r="G94" i="13"/>
  <c r="M94" i="13"/>
  <c r="G96" i="13"/>
  <c r="M96" i="13"/>
  <c r="G97" i="13"/>
  <c r="M97" i="13"/>
  <c r="G98" i="13"/>
  <c r="M98" i="13"/>
  <c r="G99" i="13"/>
  <c r="M99" i="13"/>
  <c r="G100" i="13"/>
  <c r="M100" i="13"/>
  <c r="G101" i="13"/>
  <c r="M101" i="13"/>
  <c r="G102" i="13"/>
  <c r="M102" i="13"/>
  <c r="G103" i="13"/>
  <c r="M103" i="13"/>
  <c r="G104" i="13"/>
  <c r="M104" i="13"/>
  <c r="G105" i="13"/>
  <c r="M105" i="13"/>
  <c r="G107" i="13"/>
  <c r="M107" i="13"/>
  <c r="M108" i="13"/>
  <c r="G108" i="13"/>
  <c r="G109" i="13"/>
  <c r="M109" i="13"/>
  <c r="M110" i="13"/>
  <c r="G110" i="13"/>
  <c r="G111" i="13"/>
  <c r="M111" i="13"/>
  <c r="G112" i="13"/>
  <c r="M112" i="13"/>
  <c r="M113" i="13"/>
  <c r="G113" i="13"/>
  <c r="G114" i="13"/>
  <c r="M114" i="13"/>
  <c r="G115" i="13"/>
  <c r="M115" i="13"/>
  <c r="G116" i="13"/>
  <c r="M116" i="13"/>
  <c r="G117" i="13"/>
  <c r="M117" i="13"/>
  <c r="M118" i="13"/>
  <c r="G118" i="13"/>
  <c r="G119" i="13"/>
  <c r="M119" i="13"/>
  <c r="G120" i="13"/>
  <c r="M120" i="13"/>
  <c r="G121" i="13"/>
  <c r="M121" i="13"/>
  <c r="M122" i="13"/>
  <c r="G122" i="13"/>
  <c r="M123" i="13"/>
  <c r="G123" i="13"/>
  <c r="G124" i="13"/>
  <c r="M124" i="13"/>
  <c r="G125" i="13"/>
  <c r="M125" i="13"/>
  <c r="G126" i="13"/>
  <c r="M126" i="13"/>
  <c r="M127" i="13"/>
  <c r="G127" i="13"/>
  <c r="M128" i="13"/>
  <c r="G128" i="13"/>
  <c r="G129" i="13"/>
  <c r="M129" i="13"/>
  <c r="M130" i="13"/>
  <c r="G130" i="13"/>
  <c r="M131" i="13"/>
  <c r="G131" i="13"/>
  <c r="G132" i="13"/>
  <c r="M132" i="13"/>
  <c r="G133" i="13"/>
  <c r="M133" i="13"/>
  <c r="G134" i="13"/>
  <c r="M134" i="13"/>
  <c r="M135" i="13"/>
  <c r="G135" i="13"/>
  <c r="G136" i="13"/>
  <c r="M136" i="13"/>
  <c r="G137" i="13"/>
  <c r="M137" i="13"/>
  <c r="G138" i="13"/>
  <c r="M138" i="13"/>
  <c r="M139" i="13"/>
  <c r="G139" i="13"/>
  <c r="G140" i="13"/>
  <c r="M140" i="13"/>
  <c r="G141" i="13"/>
  <c r="M141" i="13"/>
  <c r="G142" i="13"/>
  <c r="M142" i="13"/>
  <c r="M143" i="13"/>
  <c r="G143" i="13"/>
  <c r="G144" i="13"/>
  <c r="M144" i="13"/>
  <c r="G145" i="13"/>
  <c r="M145" i="13"/>
  <c r="G146" i="13"/>
  <c r="M146" i="13"/>
  <c r="M147" i="13"/>
  <c r="G147" i="13"/>
  <c r="G148" i="13"/>
  <c r="M148" i="13"/>
  <c r="G149" i="13"/>
  <c r="M149" i="13"/>
  <c r="G150" i="13"/>
  <c r="M150" i="13"/>
  <c r="M151" i="13"/>
  <c r="G151" i="13"/>
  <c r="G152" i="13"/>
  <c r="M152" i="13"/>
  <c r="G153" i="13"/>
  <c r="M153" i="13"/>
  <c r="G154" i="13"/>
  <c r="M154" i="13"/>
  <c r="G155" i="13"/>
  <c r="M155" i="13"/>
  <c r="G156" i="13"/>
  <c r="M156" i="13"/>
  <c r="G157" i="13"/>
  <c r="M157" i="13"/>
  <c r="G158" i="13"/>
  <c r="M158" i="13"/>
  <c r="G159" i="13"/>
  <c r="M159" i="13"/>
  <c r="M160" i="13"/>
  <c r="G160" i="13"/>
  <c r="G161" i="13"/>
  <c r="M161" i="13"/>
  <c r="G162" i="13"/>
  <c r="M162" i="13"/>
  <c r="G163" i="13"/>
  <c r="M163" i="13"/>
  <c r="G164" i="13"/>
  <c r="M164" i="13"/>
  <c r="G165" i="13"/>
  <c r="M165" i="13"/>
  <c r="G166" i="13"/>
  <c r="M166" i="13"/>
  <c r="M167" i="13"/>
  <c r="G167" i="13"/>
  <c r="G168" i="13"/>
  <c r="M168" i="13"/>
  <c r="G169" i="13"/>
  <c r="M169" i="13"/>
  <c r="M170" i="13"/>
  <c r="G170" i="13"/>
  <c r="G171" i="13"/>
  <c r="M171" i="13"/>
  <c r="G172" i="13"/>
  <c r="M172" i="13"/>
  <c r="G173" i="13"/>
  <c r="M173" i="13"/>
  <c r="G174" i="13"/>
  <c r="M174" i="13"/>
  <c r="G175" i="13"/>
  <c r="M175" i="13"/>
  <c r="G176" i="13"/>
  <c r="M176" i="13"/>
  <c r="G177" i="13"/>
  <c r="M177" i="13"/>
  <c r="G178" i="13"/>
  <c r="M178" i="13"/>
  <c r="G179" i="13"/>
  <c r="M179" i="13"/>
  <c r="M180" i="13"/>
  <c r="G180" i="13"/>
  <c r="G181" i="13"/>
  <c r="M181" i="13"/>
  <c r="G182" i="13"/>
  <c r="M182" i="13"/>
  <c r="G183" i="13"/>
  <c r="M183" i="13"/>
  <c r="G184" i="13"/>
  <c r="M184" i="13"/>
  <c r="G185" i="13"/>
  <c r="M185" i="13"/>
  <c r="G186" i="13"/>
  <c r="M186" i="13"/>
  <c r="G188" i="13"/>
  <c r="M188" i="13"/>
  <c r="G189" i="13"/>
  <c r="M189" i="13"/>
  <c r="G190" i="13"/>
  <c r="M190" i="13"/>
  <c r="G191" i="13"/>
  <c r="M191" i="13"/>
  <c r="G192" i="13"/>
  <c r="M192" i="13"/>
  <c r="G193" i="13"/>
  <c r="M193" i="13"/>
  <c r="G194" i="13"/>
  <c r="M194" i="13"/>
  <c r="G195" i="13"/>
  <c r="M195" i="13"/>
  <c r="G196" i="13"/>
  <c r="M196" i="13"/>
  <c r="G197" i="13"/>
  <c r="M197" i="13"/>
  <c r="G198" i="13"/>
  <c r="M198" i="13"/>
  <c r="G199" i="13"/>
  <c r="M199" i="13"/>
  <c r="G200" i="13"/>
  <c r="M200" i="13"/>
  <c r="G201" i="13"/>
  <c r="M201" i="13"/>
  <c r="G203" i="13"/>
  <c r="M203" i="13"/>
  <c r="M204" i="13"/>
  <c r="G204" i="13"/>
  <c r="G205" i="13"/>
  <c r="M205" i="13"/>
  <c r="G206" i="13"/>
  <c r="M206" i="13"/>
  <c r="G207" i="13"/>
  <c r="M207" i="13"/>
  <c r="G208" i="13"/>
  <c r="M208" i="13"/>
  <c r="G209" i="13"/>
  <c r="M209" i="13"/>
  <c r="G210" i="13"/>
  <c r="M210" i="13"/>
  <c r="G211" i="13"/>
  <c r="M211" i="13"/>
  <c r="G212" i="13"/>
  <c r="M212" i="13"/>
  <c r="G213" i="13"/>
  <c r="M213" i="13"/>
  <c r="G214" i="13"/>
  <c r="M214" i="13"/>
  <c r="G215" i="13"/>
  <c r="M215" i="13"/>
  <c r="G216" i="13"/>
  <c r="M216" i="13"/>
  <c r="G217" i="13"/>
  <c r="M217" i="13"/>
  <c r="G218" i="13"/>
  <c r="M218" i="13"/>
  <c r="G219" i="13"/>
  <c r="M219" i="13"/>
  <c r="G220" i="13"/>
  <c r="M220" i="13"/>
  <c r="G221" i="13"/>
  <c r="M221" i="13"/>
  <c r="G222" i="13"/>
  <c r="M222" i="13"/>
  <c r="G223" i="13"/>
  <c r="M223" i="13"/>
  <c r="G224" i="13"/>
  <c r="M224" i="13"/>
  <c r="G225" i="13"/>
  <c r="M225" i="13"/>
  <c r="G226" i="13"/>
  <c r="M226" i="13"/>
  <c r="G227" i="13"/>
  <c r="M227" i="13"/>
  <c r="G228" i="13"/>
  <c r="M228" i="13"/>
  <c r="G229" i="13"/>
  <c r="M229" i="13"/>
  <c r="G230" i="13"/>
  <c r="M230" i="13"/>
  <c r="G231" i="13"/>
  <c r="M231" i="13"/>
  <c r="G232" i="13"/>
  <c r="M232" i="13"/>
  <c r="G233" i="13"/>
  <c r="M233" i="13"/>
  <c r="G234" i="13"/>
  <c r="M234" i="13"/>
  <c r="G235" i="13"/>
  <c r="M235" i="13"/>
  <c r="G236" i="13"/>
  <c r="M236" i="13"/>
  <c r="G237" i="13"/>
  <c r="M237" i="13"/>
  <c r="G238" i="13"/>
  <c r="M238" i="13"/>
  <c r="G239" i="13"/>
  <c r="M239" i="13"/>
  <c r="G240" i="13"/>
  <c r="M240" i="13"/>
  <c r="G241" i="13"/>
  <c r="M241" i="13"/>
  <c r="G242" i="13"/>
  <c r="M242" i="13"/>
  <c r="G243" i="13"/>
  <c r="M243" i="13"/>
  <c r="G244" i="13"/>
  <c r="M244" i="13"/>
  <c r="G245" i="13"/>
  <c r="M245" i="13"/>
  <c r="G246" i="13"/>
  <c r="M246" i="13"/>
  <c r="G247" i="13"/>
  <c r="M247" i="13"/>
  <c r="G248" i="13"/>
  <c r="M248" i="13"/>
  <c r="G249" i="13"/>
  <c r="M249" i="13"/>
  <c r="G250" i="13"/>
  <c r="M250" i="13"/>
  <c r="G251" i="13"/>
  <c r="M251" i="13"/>
  <c r="G252" i="13"/>
  <c r="M252" i="13"/>
  <c r="G253" i="13"/>
  <c r="M253" i="13"/>
  <c r="M254" i="13"/>
  <c r="G254" i="13"/>
  <c r="G255" i="13"/>
  <c r="M255" i="13"/>
  <c r="G256" i="13"/>
  <c r="M256" i="13"/>
  <c r="G257" i="13"/>
  <c r="M257" i="13"/>
  <c r="M258" i="13"/>
  <c r="G258" i="13"/>
  <c r="G259" i="13"/>
  <c r="M259" i="13"/>
  <c r="G260" i="13"/>
  <c r="M260" i="13"/>
  <c r="G261" i="13"/>
  <c r="M261" i="13"/>
  <c r="M262" i="13"/>
  <c r="G262" i="13"/>
  <c r="G263" i="13"/>
  <c r="M263" i="13"/>
  <c r="G264" i="13"/>
  <c r="M264" i="13"/>
  <c r="G265" i="13"/>
  <c r="M265" i="13"/>
  <c r="M266" i="13"/>
  <c r="G266" i="13"/>
  <c r="G267" i="13"/>
  <c r="M267" i="13"/>
  <c r="G268" i="13"/>
  <c r="M268" i="13"/>
  <c r="G269" i="13"/>
  <c r="M269" i="13"/>
  <c r="M270" i="13"/>
  <c r="G270" i="13"/>
  <c r="G271" i="13"/>
  <c r="M271" i="13"/>
  <c r="G272" i="13"/>
  <c r="M272" i="13"/>
  <c r="G273" i="13"/>
  <c r="M273" i="13"/>
  <c r="M274" i="13"/>
  <c r="G274" i="13"/>
  <c r="G275" i="13"/>
  <c r="M275" i="13"/>
  <c r="G276" i="13"/>
  <c r="M276" i="13"/>
  <c r="G277" i="13"/>
  <c r="M277" i="13"/>
  <c r="M278" i="13"/>
  <c r="G278" i="13"/>
  <c r="G279" i="13"/>
  <c r="M279" i="13"/>
  <c r="G280" i="13"/>
  <c r="M280" i="13"/>
  <c r="G281" i="13"/>
  <c r="M281" i="13"/>
  <c r="M282" i="13"/>
  <c r="G282" i="13"/>
  <c r="G283" i="13"/>
  <c r="M283" i="13"/>
  <c r="G284" i="13"/>
  <c r="M284" i="13"/>
  <c r="G285" i="13"/>
  <c r="M285" i="13"/>
  <c r="M286" i="13"/>
  <c r="G286" i="13"/>
  <c r="G287" i="13"/>
  <c r="M287" i="13"/>
  <c r="G288" i="13"/>
  <c r="M288" i="13"/>
  <c r="G289" i="13"/>
  <c r="M289" i="13"/>
  <c r="M290" i="13"/>
  <c r="G290" i="13"/>
  <c r="M291" i="13"/>
  <c r="G291" i="13"/>
  <c r="G292" i="13"/>
  <c r="M292" i="13"/>
  <c r="G293" i="13"/>
  <c r="M293" i="13"/>
  <c r="G294" i="13"/>
  <c r="M294" i="13"/>
  <c r="G295" i="13"/>
  <c r="M295" i="13"/>
  <c r="G296" i="13"/>
  <c r="M296" i="13"/>
  <c r="G297" i="13"/>
  <c r="M297" i="13"/>
  <c r="G298" i="13"/>
  <c r="M298" i="13"/>
  <c r="G299" i="13"/>
  <c r="M299" i="13"/>
  <c r="G300" i="13"/>
  <c r="M300" i="13"/>
  <c r="G301" i="13"/>
  <c r="M301" i="13"/>
  <c r="G302" i="13"/>
  <c r="M302" i="13"/>
  <c r="G303" i="13"/>
  <c r="M303" i="13"/>
  <c r="G304" i="13"/>
  <c r="M304" i="13"/>
  <c r="G305" i="13"/>
  <c r="M305" i="13"/>
  <c r="G306" i="13"/>
  <c r="M306" i="13"/>
  <c r="G307" i="13"/>
  <c r="M307" i="13"/>
  <c r="G308" i="13"/>
  <c r="M308" i="13"/>
  <c r="G309" i="13"/>
  <c r="M309" i="13"/>
  <c r="G310" i="13"/>
  <c r="M310" i="13"/>
  <c r="G311" i="13"/>
  <c r="M311" i="13"/>
  <c r="G313" i="13"/>
  <c r="M313" i="13"/>
  <c r="G314" i="13"/>
  <c r="M314" i="13"/>
  <c r="G315" i="13"/>
  <c r="M315" i="13"/>
  <c r="G316" i="13"/>
  <c r="M316" i="13"/>
  <c r="G317" i="13"/>
  <c r="M317" i="13"/>
  <c r="G318" i="13"/>
  <c r="M318" i="13"/>
  <c r="G319" i="13"/>
  <c r="M319" i="13"/>
  <c r="G320" i="13"/>
  <c r="M320" i="13"/>
  <c r="G321" i="13"/>
  <c r="M321" i="13"/>
  <c r="G322" i="13"/>
  <c r="M322" i="13"/>
  <c r="G323" i="13"/>
  <c r="M323" i="13"/>
  <c r="G324" i="13"/>
  <c r="M324" i="13"/>
  <c r="G325" i="13"/>
  <c r="M325" i="13"/>
  <c r="M326" i="13"/>
  <c r="G326" i="13"/>
  <c r="M327" i="13"/>
  <c r="G327" i="13"/>
  <c r="G328" i="13"/>
  <c r="M328" i="13"/>
  <c r="G329" i="13"/>
  <c r="M329" i="13"/>
  <c r="M330" i="13"/>
  <c r="G330" i="13"/>
  <c r="M331" i="13"/>
  <c r="G331" i="13"/>
  <c r="G332" i="13"/>
  <c r="M332" i="13"/>
  <c r="G333" i="13"/>
  <c r="M333" i="13"/>
  <c r="M334" i="13"/>
  <c r="G334" i="13"/>
  <c r="G335" i="13"/>
  <c r="M335" i="13"/>
  <c r="G336" i="13"/>
  <c r="M336" i="13"/>
  <c r="G337" i="13"/>
  <c r="M337" i="13"/>
  <c r="M338" i="13"/>
  <c r="G338" i="13"/>
  <c r="G339" i="13"/>
  <c r="M339" i="13"/>
  <c r="G340" i="13"/>
  <c r="M340" i="13"/>
  <c r="G341" i="13"/>
  <c r="M341" i="13"/>
  <c r="M342" i="13"/>
  <c r="G342" i="13"/>
  <c r="G343" i="13"/>
  <c r="M343" i="13"/>
  <c r="G344" i="13"/>
  <c r="M344" i="13"/>
  <c r="G345" i="13"/>
  <c r="M345" i="13"/>
  <c r="M346" i="13"/>
  <c r="G346" i="13"/>
  <c r="G347" i="13"/>
  <c r="M347" i="13"/>
  <c r="G348" i="13"/>
  <c r="M348" i="13"/>
  <c r="M349" i="13"/>
  <c r="G349" i="13"/>
  <c r="M350" i="13"/>
  <c r="G350" i="13"/>
  <c r="G351" i="13"/>
  <c r="M351" i="13"/>
  <c r="G352" i="13"/>
  <c r="M352" i="13"/>
  <c r="G353" i="13"/>
  <c r="M353" i="13"/>
  <c r="M354" i="13"/>
  <c r="G354" i="13"/>
  <c r="M355" i="13"/>
  <c r="G355" i="13"/>
  <c r="G356" i="13"/>
  <c r="M356" i="13"/>
  <c r="G357" i="13"/>
  <c r="M357" i="13"/>
  <c r="M358" i="13"/>
  <c r="G358" i="13"/>
  <c r="G359" i="13"/>
  <c r="M359" i="13"/>
  <c r="G360" i="13"/>
  <c r="M360" i="13"/>
  <c r="M361" i="13"/>
  <c r="G361" i="13"/>
  <c r="M362" i="13"/>
  <c r="G362" i="13"/>
  <c r="G363" i="13"/>
  <c r="M363" i="13"/>
  <c r="G364" i="13"/>
  <c r="M364" i="13"/>
  <c r="G365" i="13"/>
  <c r="M365" i="13"/>
  <c r="M366" i="13"/>
  <c r="G366" i="13"/>
  <c r="G367" i="13"/>
  <c r="M367" i="13"/>
  <c r="G368" i="13"/>
  <c r="M368" i="13"/>
  <c r="G369" i="13"/>
  <c r="M369" i="13"/>
  <c r="G370" i="13"/>
  <c r="M370" i="13"/>
  <c r="G371" i="13"/>
  <c r="M371" i="13"/>
  <c r="G372" i="13"/>
  <c r="M372" i="13"/>
  <c r="G373" i="13"/>
  <c r="M373" i="13"/>
  <c r="G374" i="13"/>
  <c r="M374" i="13"/>
  <c r="G375" i="13"/>
  <c r="M375" i="13"/>
  <c r="G376" i="13"/>
  <c r="M376" i="13"/>
  <c r="G377" i="13"/>
  <c r="M377" i="13"/>
  <c r="G378" i="13"/>
  <c r="M378" i="13"/>
  <c r="G379" i="13"/>
  <c r="M379" i="13"/>
  <c r="G380" i="13"/>
  <c r="M380" i="13"/>
  <c r="G381" i="13"/>
  <c r="M381" i="13"/>
  <c r="G382" i="13"/>
  <c r="M382" i="13"/>
  <c r="G383" i="13"/>
  <c r="M383" i="13"/>
  <c r="G384" i="13"/>
  <c r="M384" i="13"/>
  <c r="G385" i="13"/>
  <c r="M385" i="13"/>
  <c r="G386" i="13"/>
  <c r="M386" i="13"/>
  <c r="G387" i="13"/>
  <c r="M387" i="13"/>
  <c r="G388" i="13"/>
  <c r="M388" i="13"/>
  <c r="G389" i="13"/>
  <c r="M389" i="13"/>
  <c r="G390" i="13"/>
  <c r="M390" i="13"/>
  <c r="G391" i="13"/>
  <c r="M391" i="13"/>
  <c r="G392" i="13"/>
  <c r="M392" i="13"/>
  <c r="G393" i="13"/>
  <c r="M393" i="13"/>
  <c r="G394" i="13"/>
  <c r="M394" i="13"/>
  <c r="G395" i="13"/>
  <c r="M395" i="13"/>
  <c r="G396" i="13"/>
  <c r="M396" i="13"/>
  <c r="G397" i="13"/>
  <c r="M397" i="13"/>
  <c r="G398" i="13"/>
  <c r="M398" i="13"/>
  <c r="G399" i="13"/>
  <c r="M399" i="13"/>
  <c r="G400" i="13"/>
  <c r="M400" i="13"/>
  <c r="M401" i="13"/>
  <c r="G401" i="13"/>
  <c r="G402" i="13"/>
  <c r="M402" i="13"/>
  <c r="G403" i="13"/>
  <c r="M403" i="13"/>
  <c r="N5" i="13"/>
  <c r="N11" i="13"/>
  <c r="S21" i="13"/>
  <c r="M21" i="13" s="1"/>
  <c r="S29" i="13"/>
  <c r="M29" i="13" s="1"/>
  <c r="S36" i="13"/>
  <c r="M36" i="13" s="1"/>
  <c r="S26" i="13"/>
  <c r="M26" i="13" s="1"/>
  <c r="S11" i="13"/>
  <c r="S30" i="13"/>
  <c r="S20" i="13"/>
  <c r="S6" i="13"/>
  <c r="S7" i="13"/>
  <c r="S23" i="13"/>
  <c r="S5" i="13"/>
  <c r="S14" i="13"/>
  <c r="S22" i="13"/>
  <c r="S8" i="13"/>
  <c r="S4" i="13"/>
  <c r="S34" i="13"/>
  <c r="S25" i="13"/>
  <c r="S13" i="13"/>
  <c r="S33" i="13"/>
  <c r="S9" i="13"/>
  <c r="S3" i="13"/>
  <c r="S16" i="13"/>
  <c r="S18" i="13"/>
  <c r="S17" i="13"/>
  <c r="S10" i="13"/>
  <c r="S12" i="13"/>
  <c r="S32" i="13"/>
  <c r="S35" i="13"/>
  <c r="S27" i="13"/>
  <c r="S15" i="13"/>
  <c r="S19" i="13"/>
  <c r="S24" i="13"/>
  <c r="S31" i="13"/>
  <c r="S28" i="13"/>
  <c r="E17" i="13"/>
  <c r="K36" i="13"/>
  <c r="E34" i="13"/>
  <c r="E18" i="13"/>
  <c r="E25" i="13"/>
  <c r="E16" i="13"/>
  <c r="K16" i="13"/>
  <c r="K22" i="13"/>
  <c r="E22" i="13"/>
  <c r="K5" i="13"/>
  <c r="E5" i="13"/>
  <c r="K3" i="13"/>
  <c r="R21" i="13"/>
  <c r="N7" i="13"/>
  <c r="N15" i="13"/>
  <c r="R31" i="13"/>
  <c r="R8" i="13"/>
  <c r="K4" i="13"/>
  <c r="E4" i="13"/>
  <c r="R25" i="13"/>
  <c r="P25" i="13" s="1"/>
  <c r="N23" i="13"/>
  <c r="K30" i="13"/>
  <c r="E30" i="13"/>
  <c r="R13" i="13"/>
  <c r="K14" i="13"/>
  <c r="E14" i="13"/>
  <c r="K12" i="13"/>
  <c r="E12" i="13"/>
  <c r="N9" i="13"/>
  <c r="R35" i="13"/>
  <c r="P35" i="13" s="1"/>
  <c r="E6" i="13"/>
  <c r="K6" i="13"/>
  <c r="R36" i="13"/>
  <c r="P36" i="13" s="1"/>
  <c r="E10" i="13"/>
  <c r="K10" i="13"/>
  <c r="K35" i="13"/>
  <c r="E35" i="13"/>
  <c r="R6" i="13"/>
  <c r="N8" i="13"/>
  <c r="R10" i="13"/>
  <c r="R4" i="13"/>
  <c r="P4" i="13" s="1"/>
  <c r="N31" i="13"/>
  <c r="N17" i="13"/>
  <c r="E31" i="13"/>
  <c r="K31" i="13"/>
  <c r="K28" i="13"/>
  <c r="E28" i="13"/>
  <c r="N3" i="13"/>
  <c r="R20" i="13"/>
  <c r="E15" i="13"/>
  <c r="K15" i="13"/>
  <c r="N12" i="13"/>
  <c r="N6" i="13"/>
  <c r="N24" i="13"/>
  <c r="N14" i="13"/>
  <c r="E24" i="13"/>
  <c r="K24" i="13"/>
  <c r="R26" i="13"/>
  <c r="N32" i="13"/>
  <c r="R17" i="13"/>
  <c r="E29" i="13"/>
  <c r="K29" i="13"/>
  <c r="E20" i="13"/>
  <c r="K20" i="13"/>
  <c r="N25" i="13"/>
  <c r="N10" i="13"/>
  <c r="E32" i="13"/>
  <c r="K32" i="13"/>
  <c r="E26" i="13"/>
  <c r="K26" i="13"/>
  <c r="K23" i="13"/>
  <c r="E23" i="13"/>
  <c r="N20" i="13"/>
  <c r="N27" i="13"/>
  <c r="K8" i="13"/>
  <c r="E8" i="13"/>
  <c r="N4" i="13"/>
  <c r="N26" i="13"/>
  <c r="K11" i="13"/>
  <c r="E11" i="13"/>
  <c r="R28" i="13"/>
  <c r="R9" i="13"/>
  <c r="P9" i="13" s="1"/>
  <c r="R11" i="13"/>
  <c r="P11" i="13" s="1"/>
  <c r="N36" i="13"/>
  <c r="E13" i="13"/>
  <c r="K13" i="13"/>
  <c r="R3" i="13"/>
  <c r="P3" i="13" s="1"/>
  <c r="D3" i="13" s="1"/>
  <c r="R29" i="13"/>
  <c r="P29" i="13" s="1"/>
  <c r="N35" i="13"/>
  <c r="R23" i="13"/>
  <c r="R22" i="13"/>
  <c r="N22" i="13"/>
  <c r="N29" i="13"/>
  <c r="E19" i="13"/>
  <c r="K19" i="13"/>
  <c r="N30" i="13"/>
  <c r="N19" i="13"/>
  <c r="N28" i="13"/>
  <c r="N34" i="13"/>
  <c r="N21" i="13"/>
  <c r="R18" i="13"/>
  <c r="E27" i="13"/>
  <c r="K27" i="13"/>
  <c r="N18" i="13"/>
  <c r="R19" i="13"/>
  <c r="P19" i="13" s="1"/>
  <c r="K7" i="13"/>
  <c r="E7" i="13"/>
  <c r="E9" i="13"/>
  <c r="K9" i="13"/>
  <c r="N16" i="13"/>
  <c r="R24" i="13"/>
  <c r="N33" i="13"/>
  <c r="R15" i="13"/>
  <c r="R33" i="13"/>
  <c r="R7" i="13"/>
  <c r="E21" i="13"/>
  <c r="K21" i="13"/>
  <c r="R34" i="13"/>
  <c r="R5" i="13"/>
  <c r="R14" i="13"/>
  <c r="E33" i="13"/>
  <c r="K33" i="13"/>
  <c r="R32" i="13"/>
  <c r="P32" i="13" s="1"/>
  <c r="R12" i="13"/>
  <c r="P12" i="13" s="1"/>
  <c r="R30" i="13"/>
  <c r="R27" i="13"/>
  <c r="P27" i="13" s="1"/>
  <c r="R16" i="13"/>
  <c r="N13" i="13"/>
  <c r="P33" i="13" l="1"/>
  <c r="P34" i="13"/>
  <c r="P26" i="13"/>
  <c r="P16" i="13"/>
  <c r="P7" i="13"/>
  <c r="P22" i="13"/>
  <c r="D137" i="13"/>
  <c r="P10" i="13"/>
  <c r="P31" i="13"/>
  <c r="J31" i="13" s="1"/>
  <c r="P23" i="13"/>
  <c r="D23" i="13" s="1"/>
  <c r="P20" i="13"/>
  <c r="D20" i="13" s="1"/>
  <c r="P21" i="13"/>
  <c r="J21" i="13" s="1"/>
  <c r="P14" i="13"/>
  <c r="P13" i="13"/>
  <c r="P17" i="13"/>
  <c r="D17" i="13" s="1"/>
  <c r="P5" i="13"/>
  <c r="P28" i="13"/>
  <c r="P30" i="13"/>
  <c r="P15" i="13"/>
  <c r="J15" i="13" s="1"/>
  <c r="P18" i="13"/>
  <c r="P8" i="13"/>
  <c r="D8" i="13" s="1"/>
  <c r="P24" i="13"/>
  <c r="P6" i="13"/>
  <c r="D6" i="13" s="1"/>
  <c r="D261" i="13"/>
  <c r="J303" i="13"/>
  <c r="J155" i="13"/>
  <c r="D153" i="13"/>
  <c r="J337" i="13"/>
  <c r="D45" i="13"/>
  <c r="J185" i="13"/>
  <c r="D41" i="13"/>
  <c r="J166" i="13"/>
  <c r="D215" i="13"/>
  <c r="J47" i="13"/>
  <c r="D291" i="13"/>
  <c r="D296" i="13"/>
  <c r="D52" i="13"/>
  <c r="D190" i="13"/>
  <c r="J309" i="13"/>
  <c r="D309" i="13"/>
  <c r="J314" i="13"/>
  <c r="D314" i="13"/>
  <c r="D113" i="13"/>
  <c r="J113" i="13"/>
  <c r="J280" i="13"/>
  <c r="D280" i="13"/>
  <c r="D64" i="13"/>
  <c r="J64" i="13"/>
  <c r="D368" i="13"/>
  <c r="J368" i="13"/>
  <c r="J361" i="13"/>
  <c r="D361" i="13"/>
  <c r="J287" i="13"/>
  <c r="D287" i="13"/>
  <c r="J98" i="13"/>
  <c r="D98" i="13"/>
  <c r="D252" i="13"/>
  <c r="J252" i="13"/>
  <c r="J144" i="13"/>
  <c r="D144" i="13"/>
  <c r="J104" i="13"/>
  <c r="D104" i="13"/>
  <c r="J169" i="13"/>
  <c r="D169" i="13"/>
  <c r="J61" i="13"/>
  <c r="D61" i="13"/>
  <c r="D317" i="13"/>
  <c r="J317" i="13"/>
  <c r="J358" i="13"/>
  <c r="D358" i="13"/>
  <c r="D244" i="13"/>
  <c r="J244" i="13"/>
  <c r="D351" i="13"/>
  <c r="J351" i="13"/>
  <c r="J49" i="13"/>
  <c r="D49" i="13"/>
  <c r="J81" i="13"/>
  <c r="D81" i="13"/>
  <c r="D156" i="13"/>
  <c r="J156" i="13"/>
  <c r="J72" i="13"/>
  <c r="D72" i="13"/>
  <c r="J196" i="13"/>
  <c r="D196" i="13"/>
  <c r="J110" i="13"/>
  <c r="D110" i="13"/>
  <c r="D46" i="13"/>
  <c r="J340" i="13"/>
  <c r="J93" i="13"/>
  <c r="J307" i="13"/>
  <c r="J321" i="13"/>
  <c r="D338" i="13"/>
  <c r="D85" i="13"/>
  <c r="D170" i="13"/>
  <c r="D83" i="13"/>
  <c r="D159" i="13"/>
  <c r="J91" i="13"/>
  <c r="D237" i="13"/>
  <c r="D328" i="13"/>
  <c r="D160" i="13"/>
  <c r="J255" i="13"/>
  <c r="D84" i="13"/>
  <c r="D393" i="13"/>
  <c r="D279" i="13"/>
  <c r="D320" i="13"/>
  <c r="J331" i="13"/>
  <c r="J189" i="13"/>
  <c r="J398" i="13"/>
  <c r="D273" i="13"/>
  <c r="D207" i="13"/>
  <c r="J94" i="13"/>
  <c r="J80" i="13"/>
  <c r="D167" i="13"/>
  <c r="D229" i="13"/>
  <c r="J136" i="13"/>
  <c r="D285" i="13"/>
  <c r="D401" i="13"/>
  <c r="D40" i="13"/>
  <c r="D243" i="13"/>
  <c r="J148" i="13"/>
  <c r="D62" i="13"/>
  <c r="J327" i="13"/>
  <c r="J168" i="13"/>
  <c r="D311" i="13"/>
  <c r="J73" i="13"/>
  <c r="J277" i="13"/>
  <c r="D365" i="13"/>
  <c r="D295" i="13"/>
  <c r="D356" i="13"/>
  <c r="D310" i="13"/>
  <c r="J143" i="13"/>
  <c r="D126" i="13"/>
  <c r="J266" i="13"/>
  <c r="J183" i="13"/>
  <c r="D221" i="13"/>
  <c r="D59" i="13"/>
  <c r="J130" i="13"/>
  <c r="J139" i="13"/>
  <c r="D302" i="13"/>
  <c r="J378" i="13"/>
  <c r="J380" i="13"/>
  <c r="D247" i="13"/>
  <c r="J371" i="13"/>
  <c r="D97" i="13"/>
  <c r="D224" i="13"/>
  <c r="D103" i="13"/>
  <c r="J96" i="13"/>
  <c r="D141" i="13"/>
  <c r="J114" i="13"/>
  <c r="D63" i="13"/>
  <c r="D211" i="13"/>
  <c r="D161" i="13"/>
  <c r="D173" i="13"/>
  <c r="J140" i="13"/>
  <c r="J117" i="13"/>
  <c r="J178" i="13"/>
  <c r="J347" i="13"/>
  <c r="D319" i="13"/>
  <c r="D315" i="13"/>
  <c r="D394" i="13"/>
  <c r="J192" i="13"/>
  <c r="D197" i="13"/>
  <c r="J249" i="13"/>
  <c r="D112" i="13"/>
  <c r="J92" i="13"/>
  <c r="D100" i="13"/>
  <c r="D269" i="13"/>
  <c r="D135" i="13"/>
  <c r="D118" i="13"/>
  <c r="J233" i="13"/>
  <c r="J286" i="13"/>
  <c r="D191" i="13"/>
  <c r="D151" i="13"/>
  <c r="J71" i="13"/>
  <c r="D326" i="13"/>
  <c r="D306" i="13"/>
  <c r="D42" i="13"/>
  <c r="J39" i="13"/>
  <c r="D88" i="13"/>
  <c r="J343" i="13"/>
  <c r="J242" i="13"/>
  <c r="D162" i="13"/>
  <c r="D322" i="13"/>
  <c r="J206" i="13"/>
  <c r="D228" i="13"/>
  <c r="D175" i="13"/>
  <c r="D90" i="13"/>
  <c r="J259" i="13"/>
  <c r="D158" i="13"/>
  <c r="D157" i="13"/>
  <c r="D99" i="13"/>
  <c r="J75" i="13"/>
  <c r="D275" i="13"/>
  <c r="D348" i="13"/>
  <c r="J182" i="13"/>
  <c r="D200" i="13"/>
  <c r="D374" i="13"/>
  <c r="J385" i="13"/>
  <c r="D164" i="13"/>
  <c r="D127" i="13"/>
  <c r="J345" i="13"/>
  <c r="J193" i="13"/>
  <c r="D216" i="13"/>
  <c r="D79" i="13"/>
  <c r="D44" i="13"/>
  <c r="D260" i="13"/>
  <c r="J283" i="13"/>
  <c r="D298" i="13"/>
  <c r="D312" i="13"/>
  <c r="D265" i="13"/>
  <c r="D402" i="13"/>
  <c r="J370" i="13"/>
  <c r="D138" i="13"/>
  <c r="J58" i="13"/>
  <c r="J218" i="13"/>
  <c r="J150" i="13"/>
  <c r="J38" i="13"/>
  <c r="J373" i="13"/>
  <c r="D172" i="13"/>
  <c r="D377" i="13"/>
  <c r="J89" i="13"/>
  <c r="J68" i="13"/>
  <c r="D323" i="13"/>
  <c r="D301" i="13"/>
  <c r="D297" i="13"/>
  <c r="J145" i="13"/>
  <c r="D86" i="13"/>
  <c r="J363" i="13"/>
  <c r="J171" i="13"/>
  <c r="D43" i="13"/>
  <c r="D325" i="13"/>
  <c r="J354" i="13"/>
  <c r="J346" i="13"/>
  <c r="D180" i="13"/>
  <c r="D362" i="13"/>
  <c r="D289" i="13"/>
  <c r="J257" i="13"/>
  <c r="D132" i="13"/>
  <c r="J55" i="13"/>
  <c r="J186" i="13"/>
  <c r="J376" i="13"/>
  <c r="J396" i="13"/>
  <c r="D382" i="13"/>
  <c r="D313" i="13"/>
  <c r="D246" i="13"/>
  <c r="D390" i="13"/>
  <c r="J198" i="13"/>
  <c r="D208" i="13"/>
  <c r="D95" i="13"/>
  <c r="J350" i="13"/>
  <c r="D65" i="13"/>
  <c r="D187" i="13"/>
  <c r="J341" i="13"/>
  <c r="D364" i="13"/>
  <c r="D225" i="13"/>
  <c r="D109" i="13"/>
  <c r="D50" i="13"/>
  <c r="D278" i="13"/>
  <c r="D234" i="13"/>
  <c r="J219" i="13"/>
  <c r="D107" i="13"/>
  <c r="J349" i="13"/>
  <c r="J386" i="13"/>
  <c r="J78" i="13"/>
  <c r="J335" i="13"/>
  <c r="D352" i="13"/>
  <c r="D124" i="13"/>
  <c r="J399" i="13"/>
  <c r="J383" i="13"/>
  <c r="D226" i="13"/>
  <c r="J223" i="13"/>
  <c r="D122" i="13"/>
  <c r="D217" i="13"/>
  <c r="D212" i="13"/>
  <c r="D262" i="13"/>
  <c r="D134" i="13"/>
  <c r="D102" i="13"/>
  <c r="D54" i="13"/>
  <c r="D241" i="13"/>
  <c r="D125" i="13"/>
  <c r="D128" i="13"/>
  <c r="D77" i="13"/>
  <c r="D332" i="13"/>
  <c r="J353" i="13"/>
  <c r="J239" i="13"/>
  <c r="D121" i="13"/>
  <c r="J147" i="13"/>
  <c r="D387" i="13"/>
  <c r="D288" i="13"/>
  <c r="J194" i="13"/>
  <c r="D330" i="13"/>
  <c r="J316" i="13"/>
  <c r="J384" i="13"/>
  <c r="J308" i="13"/>
  <c r="J188" i="13"/>
  <c r="D210" i="13"/>
  <c r="D108" i="13"/>
  <c r="J152" i="13"/>
  <c r="D120" i="13"/>
  <c r="D67" i="13"/>
  <c r="D333" i="13"/>
  <c r="J205" i="13"/>
  <c r="D116" i="13"/>
  <c r="J359" i="13"/>
  <c r="D76" i="13"/>
  <c r="J369" i="13"/>
  <c r="D334" i="13"/>
  <c r="D245" i="13"/>
  <c r="J388" i="13"/>
  <c r="J339" i="13"/>
  <c r="J270" i="13"/>
  <c r="D395" i="13"/>
  <c r="D174" i="13"/>
  <c r="J360" i="13"/>
  <c r="J37" i="13"/>
  <c r="J184" i="13"/>
  <c r="D336" i="13"/>
  <c r="D74" i="13"/>
  <c r="J240" i="13"/>
  <c r="J292" i="13"/>
  <c r="J163" i="13"/>
  <c r="J294" i="13"/>
  <c r="J284" i="13"/>
  <c r="J129" i="13"/>
  <c r="D199" i="13"/>
  <c r="J403" i="13"/>
  <c r="J66" i="13"/>
  <c r="D220" i="13"/>
  <c r="J142" i="13"/>
  <c r="D263" i="13"/>
  <c r="J203" i="13"/>
  <c r="J274" i="13"/>
  <c r="J57" i="13"/>
  <c r="J282" i="13"/>
  <c r="J123" i="13"/>
  <c r="J366" i="13"/>
  <c r="D300" i="13"/>
  <c r="D56" i="13"/>
  <c r="J87" i="13"/>
  <c r="J392" i="13"/>
  <c r="D213" i="13"/>
  <c r="J235" i="13"/>
  <c r="D248" i="13"/>
  <c r="D324" i="13"/>
  <c r="D154" i="13"/>
  <c r="J48" i="13"/>
  <c r="J115" i="13"/>
  <c r="D355" i="13"/>
  <c r="J105" i="13"/>
  <c r="J391" i="13"/>
  <c r="J253" i="13"/>
  <c r="D69" i="13"/>
  <c r="D379" i="13"/>
  <c r="J176" i="13"/>
  <c r="D400" i="13"/>
  <c r="J357" i="13"/>
  <c r="J181" i="13"/>
  <c r="J254" i="13"/>
  <c r="D290" i="13"/>
  <c r="J230" i="13"/>
  <c r="J146" i="13"/>
  <c r="J342" i="13"/>
  <c r="J276" i="13"/>
  <c r="D214" i="13"/>
  <c r="J202" i="13"/>
  <c r="J272" i="13"/>
  <c r="D299" i="13"/>
  <c r="J329" i="13"/>
  <c r="J344" i="13"/>
  <c r="D367" i="13"/>
  <c r="J389" i="13"/>
  <c r="J372" i="13"/>
  <c r="D271" i="13"/>
  <c r="J51" i="13"/>
  <c r="D305" i="13"/>
  <c r="J293" i="13"/>
  <c r="D133" i="13"/>
  <c r="J106" i="13"/>
  <c r="J250" i="13"/>
  <c r="J70" i="13"/>
  <c r="D267" i="13"/>
  <c r="J231" i="13"/>
  <c r="D222" i="13"/>
  <c r="J238" i="13"/>
  <c r="D101" i="13"/>
  <c r="J256" i="13"/>
  <c r="J82" i="13"/>
  <c r="D232" i="13"/>
  <c r="J381" i="13"/>
  <c r="J268" i="13"/>
  <c r="J304" i="13"/>
  <c r="D236" i="13"/>
  <c r="J258" i="13"/>
  <c r="D119" i="13"/>
  <c r="J149" i="13"/>
  <c r="J251" i="13"/>
  <c r="J60" i="13"/>
  <c r="J227" i="13"/>
  <c r="D201" i="13"/>
  <c r="J53" i="13"/>
  <c r="J375" i="13"/>
  <c r="J281" i="13"/>
  <c r="J131" i="13"/>
  <c r="J204" i="13"/>
  <c r="D111" i="13"/>
  <c r="J209" i="13"/>
  <c r="D179" i="13"/>
  <c r="D264" i="13"/>
  <c r="J165" i="13"/>
  <c r="D195" i="13"/>
  <c r="J318" i="13"/>
  <c r="D177" i="13"/>
  <c r="D397" i="13"/>
  <c r="G21" i="13"/>
  <c r="J3" i="13"/>
  <c r="G36" i="13"/>
  <c r="G29" i="13"/>
  <c r="G26" i="13"/>
  <c r="G11" i="13"/>
  <c r="M11" i="13"/>
  <c r="M28" i="13"/>
  <c r="G28" i="13"/>
  <c r="G10" i="13"/>
  <c r="M10" i="13"/>
  <c r="M16" i="13"/>
  <c r="G16" i="13"/>
  <c r="G13" i="13"/>
  <c r="M13" i="13"/>
  <c r="G34" i="13"/>
  <c r="M34" i="13"/>
  <c r="M30" i="13"/>
  <c r="G30" i="13"/>
  <c r="G19" i="13"/>
  <c r="M19" i="13"/>
  <c r="G27" i="13"/>
  <c r="M27" i="13"/>
  <c r="G33" i="13"/>
  <c r="M33" i="13"/>
  <c r="G5" i="13"/>
  <c r="M5" i="13"/>
  <c r="M32" i="13"/>
  <c r="G32" i="13"/>
  <c r="M25" i="13"/>
  <c r="G25" i="13"/>
  <c r="G8" i="13"/>
  <c r="M8" i="13"/>
  <c r="G22" i="13"/>
  <c r="M22" i="13"/>
  <c r="M23" i="13"/>
  <c r="G23" i="13"/>
  <c r="M15" i="13"/>
  <c r="G15" i="13"/>
  <c r="G17" i="13"/>
  <c r="M17" i="13"/>
  <c r="M18" i="13"/>
  <c r="G18" i="13"/>
  <c r="G24" i="13"/>
  <c r="M24" i="13"/>
  <c r="G3" i="13"/>
  <c r="M3" i="13"/>
  <c r="M31" i="13"/>
  <c r="G31" i="13"/>
  <c r="G35" i="13"/>
  <c r="M35" i="13"/>
  <c r="M12" i="13"/>
  <c r="G12" i="13"/>
  <c r="M4" i="13"/>
  <c r="G4" i="13"/>
  <c r="G14" i="13"/>
  <c r="M14" i="13"/>
  <c r="M9" i="13"/>
  <c r="G9" i="13"/>
  <c r="G7" i="13"/>
  <c r="M7" i="13"/>
  <c r="M6" i="13"/>
  <c r="G6" i="13"/>
  <c r="G20" i="13"/>
  <c r="M20" i="13"/>
  <c r="L19" i="13"/>
  <c r="F19" i="13"/>
  <c r="L18" i="13"/>
  <c r="F18" i="13"/>
  <c r="J26" i="13"/>
  <c r="D26" i="13"/>
  <c r="L20" i="13"/>
  <c r="F20" i="13"/>
  <c r="D22" i="13"/>
  <c r="J22" i="13"/>
  <c r="J29" i="13"/>
  <c r="D29" i="13"/>
  <c r="L35" i="13"/>
  <c r="F35" i="13"/>
  <c r="J25" i="13"/>
  <c r="D25" i="13"/>
  <c r="F21" i="13"/>
  <c r="L21" i="13"/>
  <c r="D11" i="13"/>
  <c r="J11" i="13"/>
  <c r="D10" i="13"/>
  <c r="J10" i="13"/>
  <c r="F28" i="13"/>
  <c r="L28" i="13"/>
  <c r="J7" i="13"/>
  <c r="D7" i="13"/>
  <c r="F13" i="13"/>
  <c r="L13" i="13"/>
  <c r="L25" i="13"/>
  <c r="F25" i="13"/>
  <c r="D27" i="13"/>
  <c r="J27" i="13"/>
  <c r="L12" i="13"/>
  <c r="F12" i="13"/>
  <c r="L5" i="13"/>
  <c r="F5" i="13"/>
  <c r="D16" i="13"/>
  <c r="J16" i="13"/>
  <c r="L11" i="13"/>
  <c r="F11" i="13"/>
  <c r="L10" i="13"/>
  <c r="F10" i="13"/>
  <c r="F8" i="13"/>
  <c r="L8" i="13"/>
  <c r="L27" i="13"/>
  <c r="F27" i="13"/>
  <c r="J18" i="13"/>
  <c r="D18" i="13"/>
  <c r="L22" i="13"/>
  <c r="F22" i="13"/>
  <c r="L9" i="13"/>
  <c r="F9" i="13"/>
  <c r="J14" i="13"/>
  <c r="D14" i="13"/>
  <c r="L17" i="13"/>
  <c r="F17" i="13"/>
  <c r="J35" i="13"/>
  <c r="D35" i="13"/>
  <c r="L4" i="13"/>
  <c r="F4" i="13"/>
  <c r="J30" i="13"/>
  <c r="D30" i="13"/>
  <c r="L30" i="13"/>
  <c r="F30" i="13"/>
  <c r="L34" i="13"/>
  <c r="F34" i="13"/>
  <c r="L24" i="13"/>
  <c r="F24" i="13"/>
  <c r="J28" i="13"/>
  <c r="D28" i="13"/>
  <c r="D24" i="13"/>
  <c r="J24" i="13"/>
  <c r="J8" i="13"/>
  <c r="D34" i="13"/>
  <c r="J34" i="13"/>
  <c r="J5" i="13"/>
  <c r="D5" i="13"/>
  <c r="D15" i="13"/>
  <c r="L6" i="13"/>
  <c r="F6" i="13"/>
  <c r="L14" i="13"/>
  <c r="F14" i="13"/>
  <c r="L7" i="13"/>
  <c r="F7" i="13"/>
  <c r="L33" i="13"/>
  <c r="F33" i="13"/>
  <c r="L23" i="13"/>
  <c r="F23" i="13"/>
  <c r="L29" i="13"/>
  <c r="F29" i="13"/>
  <c r="J23" i="13"/>
  <c r="L16" i="13"/>
  <c r="F16" i="13"/>
  <c r="L32" i="13"/>
  <c r="F32" i="13"/>
  <c r="J32" i="13"/>
  <c r="D32" i="13"/>
  <c r="J13" i="13"/>
  <c r="D13" i="13"/>
  <c r="L26" i="13"/>
  <c r="F26" i="13"/>
  <c r="J33" i="13"/>
  <c r="D33" i="13"/>
  <c r="L36" i="13"/>
  <c r="F36" i="13"/>
  <c r="L31" i="13"/>
  <c r="F31" i="13"/>
  <c r="D4" i="13"/>
  <c r="J4" i="13"/>
  <c r="F15" i="13"/>
  <c r="L15" i="13"/>
  <c r="L3" i="13"/>
  <c r="F3" i="13"/>
  <c r="D19" i="13"/>
  <c r="J19" i="13"/>
  <c r="D9" i="13"/>
  <c r="J9" i="13"/>
  <c r="J12" i="13"/>
  <c r="D12" i="13"/>
  <c r="J36" i="13"/>
  <c r="D36" i="13"/>
  <c r="D21" i="13" l="1"/>
  <c r="J6" i="13"/>
  <c r="J20" i="13"/>
  <c r="J17" i="13"/>
  <c r="D31"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<sst xmlns="http://schemas.openxmlformats.org/spreadsheetml/2006/main" count="8038" uniqueCount="1040">
  <si>
    <t>ITEMS</t>
  </si>
  <si>
    <t>DESCRIPTION</t>
  </si>
  <si>
    <t>Project Background</t>
  </si>
  <si>
    <t>The Quarterly Food Security Monitoring framework was developed as part of a broader collaboration between WFP and REACH on the strenghtening of real time monitoring of food security in Afghanistan. Its objective is to allow for a regular monitoring of food security outcomes, leveraging available data sources, to consolidate existing real-time monitoring analysis within WFP and support a more targeted response and area prioritization.</t>
  </si>
  <si>
    <t>Methodology overview</t>
  </si>
  <si>
    <t>The Quarterly Food Security Monitoring relies on an analytical framework consisting of a collection of indicators from regular (quarterly or monthly) assessments, with corresponding severity thresholds for each indicator from least concerning (1. None/Minimal) to the highest levels of needs (5. Catastrophic).
From a theoretical perspective, the Quarterly Food Security Monitoring is built upon the three accepted dimensions of food security, as documented by the global food security cluster: Access, Availability and Utilization. In addition to this, a fourth dimension is considered, consisting of proxy first-level outcomes and reflecting the impact of the three former dimensions on hunger levels and coping strategies.
Each indicator added in the framework is indexed to one of those food security dimensions, and the aggregation of indicator-specific data is assigned a single severity for each dimension – allowing for a better overview of key drivers of food security needs in each assessed district.</t>
  </si>
  <si>
    <t>Frequency and geographic coverage</t>
  </si>
  <si>
    <t>The framework is used as a basis to run an analysis on a quarterly basis, and provides severities for each food security dimension, as well as an overall food security severity at the district level.</t>
  </si>
  <si>
    <t xml:space="preserve">Limitation </t>
  </si>
  <si>
    <t>AGGREGATION METHODOLOGY</t>
  </si>
  <si>
    <t>Data preparation</t>
  </si>
  <si>
    <t>Prior to aggregation, every data point (corresponding to a single interview) receives a severity for each of the indicators it informs, based on the thresholds outlined in the Analytical framework.
For HSM data, where KIs report on settlements with varying sizes, each interview is weighted according to its population’s relative size compared to the population of all assessed settlements within the district it lies in.</t>
  </si>
  <si>
    <t>Indicator-level aggregation</t>
  </si>
  <si>
    <t xml:space="preserve">Once all data points have received a severity for every relevant indicator, area-level severities for each indicator are determined based on 20% gradations, mirroring the methodology in IPC guidelines and JIAF 2.0 sectoral guidance. For instance, a province with 0% of KI's reporting severity 4 or 5, 15% in severity 3 and 8% in severity 2 receives a severity of 2 for that indicator. </t>
  </si>
  <si>
    <t>Dimension-specific aggregation</t>
  </si>
  <si>
    <t>Quarterly food security severity</t>
  </si>
  <si>
    <t>The overall food security severity consists of the average of all individual indicator severities, weighted equally across each dimension.</t>
  </si>
  <si>
    <t>Multisectoral Indicators</t>
  </si>
  <si>
    <t>#</t>
  </si>
  <si>
    <t>Sector</t>
  </si>
  <si>
    <t>Indicator name</t>
  </si>
  <si>
    <t>Assessment name</t>
  </si>
  <si>
    <t>Granularity</t>
  </si>
  <si>
    <t>Data collection date</t>
  </si>
  <si>
    <t>1. None/Minimal</t>
  </si>
  <si>
    <t>2. Stress</t>
  </si>
  <si>
    <t>3. Severe</t>
  </si>
  <si>
    <t>4. Extreme</t>
  </si>
  <si>
    <t>5. Catastrophic</t>
  </si>
  <si>
    <t>HSM</t>
  </si>
  <si>
    <t>District</t>
  </si>
  <si>
    <t>No criteria</t>
  </si>
  <si>
    <t>Nobody or almost nobody (around 0%)</t>
  </si>
  <si>
    <t>A few (around 1 in 4 people or 25%)</t>
  </si>
  <si>
    <t>About half (around 2 in 4 people or 50%)</t>
  </si>
  <si>
    <t>Most (around 3 in 4 people or 75%)</t>
  </si>
  <si>
    <t>Everyone or almost everyone (around 100%)</t>
  </si>
  <si>
    <t>% of settlements where KIs reporting women lack access to income-generating activities</t>
  </si>
  <si>
    <t>% settlements where KIs reporting the average time for accessing the nearest food market by the main source of transportation</t>
  </si>
  <si>
    <t>30 minutes to 1 hour</t>
  </si>
  <si>
    <t>1 to 2 hours</t>
  </si>
  <si>
    <t>More than 2 hours</t>
  </si>
  <si>
    <t>No access to market</t>
  </si>
  <si>
    <t>% settlements where KIs reporting on the problem with food accessibility</t>
  </si>
  <si>
    <t>No problem</t>
  </si>
  <si>
    <t>Moderate problem</t>
  </si>
  <si>
    <t>Serious problem</t>
  </si>
  <si>
    <t>Very serious problem</t>
  </si>
  <si>
    <t>Extremely serious problem</t>
  </si>
  <si>
    <t>Always able to purchase essential food items</t>
  </si>
  <si>
    <t>Sometimes able to purchase essential food items</t>
  </si>
  <si>
    <t>Rarely able to purchase essential food items</t>
  </si>
  <si>
    <t>Unable to purchase essential food items</t>
  </si>
  <si>
    <t>% settlements where KIs reporting the sudden change in food item prices in the past 30 days</t>
  </si>
  <si>
    <t>JMMI</t>
  </si>
  <si>
    <t>Province</t>
  </si>
  <si>
    <t>% settlements where KIs reporting a sudden drop in the number of livestock in the past 30 days</t>
  </si>
  <si>
    <t>Number of livestock is about half of what's normal for this time of year</t>
  </si>
  <si>
    <t xml:space="preserve">Number of livestock reduced by more than half
</t>
  </si>
  <si>
    <t>All food basket items are widely available</t>
  </si>
  <si>
    <t>One or two food basket items have limited availability</t>
  </si>
  <si>
    <t>One food basket component is completely unavailable
OR
Three to four food basket items have limited availability</t>
  </si>
  <si>
    <t>Two food basket items are completely unavailable</t>
  </si>
  <si>
    <t>Three or four food basket items are completely unavailable</t>
  </si>
  <si>
    <t>Water comes from an unimproved source (Not-protected from outside contamination ( for example: unprotected well, traditional dug well, unprotected natural spring, etc)</t>
  </si>
  <si>
    <t>Surface water, for example: river, dam, lake, pond, stream, canal, irrigation system, etc.</t>
  </si>
  <si>
    <t>% of settlements where Kis report the majority of households have access to a functional and improved sanitation facility</t>
  </si>
  <si>
    <t>% of settlements where KIs reporting on the perceived level of hunger among the households</t>
  </si>
  <si>
    <t>No Criteria</t>
  </si>
  <si>
    <t>All or almost all (around 4 in 4 people or 100%)</t>
  </si>
  <si>
    <t>Severities - Rounded</t>
  </si>
  <si>
    <t>Severities - In range of 0.5 severity points</t>
  </si>
  <si>
    <t>Severities - To the first decimal</t>
  </si>
  <si>
    <t>District Name</t>
  </si>
  <si>
    <t>Food Access</t>
  </si>
  <si>
    <t>Food Availability</t>
  </si>
  <si>
    <t>Food Utilization</t>
  </si>
  <si>
    <t>First Level Outcome</t>
  </si>
  <si>
    <t>Kabul</t>
  </si>
  <si>
    <t>AF0101</t>
  </si>
  <si>
    <t>Paghman</t>
  </si>
  <si>
    <t>AF0102</t>
  </si>
  <si>
    <t>Chahar Asyab</t>
  </si>
  <si>
    <t>AF0103</t>
  </si>
  <si>
    <t>Bagrami</t>
  </si>
  <si>
    <t>AF0104</t>
  </si>
  <si>
    <t>Deh Sabz</t>
  </si>
  <si>
    <t>AF0105</t>
  </si>
  <si>
    <t>Shakar Dara</t>
  </si>
  <si>
    <t>AF0106</t>
  </si>
  <si>
    <t>Musahi</t>
  </si>
  <si>
    <t>AF0107</t>
  </si>
  <si>
    <t>Mir Bacha Kot</t>
  </si>
  <si>
    <t>AF0108</t>
  </si>
  <si>
    <t>Khak-e-Jabbar</t>
  </si>
  <si>
    <t>AF0109</t>
  </si>
  <si>
    <t>Kalakan</t>
  </si>
  <si>
    <t>AF0110</t>
  </si>
  <si>
    <t>Guldara</t>
  </si>
  <si>
    <t>AF0111</t>
  </si>
  <si>
    <t>Farza</t>
  </si>
  <si>
    <t>AF0112</t>
  </si>
  <si>
    <t>Estalef</t>
  </si>
  <si>
    <t>AF0113</t>
  </si>
  <si>
    <t>Qara Bagh</t>
  </si>
  <si>
    <t>AF0114</t>
  </si>
  <si>
    <t>Surobi</t>
  </si>
  <si>
    <t>AF0115</t>
  </si>
  <si>
    <t>Kapisa</t>
  </si>
  <si>
    <t>Mahmood-e-Raqi</t>
  </si>
  <si>
    <t>AF0201</t>
  </si>
  <si>
    <t>Hisa-e-Duwum-e-Kohistan</t>
  </si>
  <si>
    <t>AF0202</t>
  </si>
  <si>
    <t>Koh Band</t>
  </si>
  <si>
    <t>AF0203</t>
  </si>
  <si>
    <t>Hisa-e-Awal-e-Kohistan</t>
  </si>
  <si>
    <t>AF0204</t>
  </si>
  <si>
    <t>Nijrab</t>
  </si>
  <si>
    <t>AF0205</t>
  </si>
  <si>
    <t>Tagab (Kapisa)</t>
  </si>
  <si>
    <t>AF0206</t>
  </si>
  <si>
    <t>Alasay</t>
  </si>
  <si>
    <t>AF0207</t>
  </si>
  <si>
    <t>Parwan</t>
  </si>
  <si>
    <t>Charikar</t>
  </si>
  <si>
    <t>AF0301</t>
  </si>
  <si>
    <t>Bagram</t>
  </si>
  <si>
    <t>AF0302</t>
  </si>
  <si>
    <t>Shinwari</t>
  </si>
  <si>
    <t>AF0303</t>
  </si>
  <si>
    <t>Sayed Khel</t>
  </si>
  <si>
    <t>AF0304</t>
  </si>
  <si>
    <t>Jabal Saraj</t>
  </si>
  <si>
    <t>AF0305</t>
  </si>
  <si>
    <t>Salang</t>
  </si>
  <si>
    <t>AF0306</t>
  </si>
  <si>
    <t>Ghorband</t>
  </si>
  <si>
    <t>AF0307</t>
  </si>
  <si>
    <t>Koh-e-Safi</t>
  </si>
  <si>
    <t>AF0308</t>
  </si>
  <si>
    <t>Surkh-e-Parsa</t>
  </si>
  <si>
    <t>AF0309</t>
  </si>
  <si>
    <t>Shekh Ali</t>
  </si>
  <si>
    <t>AF0310</t>
  </si>
  <si>
    <t>Maidan Wardak</t>
  </si>
  <si>
    <t>Maydan Shahr</t>
  </si>
  <si>
    <t>AF0401</t>
  </si>
  <si>
    <t>Nerkh</t>
  </si>
  <si>
    <t>AF0402</t>
  </si>
  <si>
    <t>Jalrez</t>
  </si>
  <si>
    <t>AF0403</t>
  </si>
  <si>
    <t>Chak-e-Wardak</t>
  </si>
  <si>
    <t>AF0404</t>
  </si>
  <si>
    <t>Saydabad</t>
  </si>
  <si>
    <t>AF0405</t>
  </si>
  <si>
    <t>Daymirdad</t>
  </si>
  <si>
    <t>AF0406</t>
  </si>
  <si>
    <t>Hesa-e-Awal-e-Behsud</t>
  </si>
  <si>
    <t>AF0407</t>
  </si>
  <si>
    <t>Jaghatu</t>
  </si>
  <si>
    <t>AF0408</t>
  </si>
  <si>
    <t>Markaz-e-Behsud</t>
  </si>
  <si>
    <t>AF0409</t>
  </si>
  <si>
    <t>Logar</t>
  </si>
  <si>
    <t>Pul-e-Alam</t>
  </si>
  <si>
    <t>AF0501</t>
  </si>
  <si>
    <t>Baraki Barak</t>
  </si>
  <si>
    <t>AF0502</t>
  </si>
  <si>
    <t>Charkh</t>
  </si>
  <si>
    <t>AF0503</t>
  </si>
  <si>
    <t>Khoshi</t>
  </si>
  <si>
    <t>AF0504</t>
  </si>
  <si>
    <t>Mohammad Agha</t>
  </si>
  <si>
    <t>AF0505</t>
  </si>
  <si>
    <t>Kharwar</t>
  </si>
  <si>
    <t>AF0506</t>
  </si>
  <si>
    <t>Azra</t>
  </si>
  <si>
    <t>AF0507</t>
  </si>
  <si>
    <t>Nangarhar</t>
  </si>
  <si>
    <t>Jalalabad</t>
  </si>
  <si>
    <t>AF0601</t>
  </si>
  <si>
    <t>Behsud</t>
  </si>
  <si>
    <t>AF0602</t>
  </si>
  <si>
    <t>Surkh Rod</t>
  </si>
  <si>
    <t>AF0603</t>
  </si>
  <si>
    <t>Chaparhar</t>
  </si>
  <si>
    <t>AF0604</t>
  </si>
  <si>
    <t>Kama</t>
  </si>
  <si>
    <t>AF0605</t>
  </si>
  <si>
    <t>Kuz Kunar</t>
  </si>
  <si>
    <t>AF0606</t>
  </si>
  <si>
    <t>Rodat</t>
  </si>
  <si>
    <t>AF0607</t>
  </si>
  <si>
    <t>Khogyani</t>
  </si>
  <si>
    <t>AF0608</t>
  </si>
  <si>
    <t>Bati Kot</t>
  </si>
  <si>
    <t>AF0609</t>
  </si>
  <si>
    <t>Deh Bala</t>
  </si>
  <si>
    <t>AF0610</t>
  </si>
  <si>
    <t>Pachir Wa Agam</t>
  </si>
  <si>
    <t>AF0611</t>
  </si>
  <si>
    <t>Dara-e-Nur</t>
  </si>
  <si>
    <t>AF0612</t>
  </si>
  <si>
    <t>Kot</t>
  </si>
  <si>
    <t>AF0613</t>
  </si>
  <si>
    <t>Goshta</t>
  </si>
  <si>
    <t>AF0614</t>
  </si>
  <si>
    <t>Achin</t>
  </si>
  <si>
    <t>AF0615</t>
  </si>
  <si>
    <t>Shinwar</t>
  </si>
  <si>
    <t>AF0616</t>
  </si>
  <si>
    <t>Muhmand Dara</t>
  </si>
  <si>
    <t>AF0617</t>
  </si>
  <si>
    <t>Lalpur</t>
  </si>
  <si>
    <t>AF0618</t>
  </si>
  <si>
    <t>Sherzad</t>
  </si>
  <si>
    <t>AF0619</t>
  </si>
  <si>
    <t>Nazyan</t>
  </si>
  <si>
    <t>AF0620</t>
  </si>
  <si>
    <t>Hesarak</t>
  </si>
  <si>
    <t>AF0621</t>
  </si>
  <si>
    <t>Dur Baba</t>
  </si>
  <si>
    <t>AF0622</t>
  </si>
  <si>
    <t>Laghman</t>
  </si>
  <si>
    <t>Mehtarlam</t>
  </si>
  <si>
    <t>AF0701</t>
  </si>
  <si>
    <t>Qarghayi</t>
  </si>
  <si>
    <t>AF0702</t>
  </si>
  <si>
    <t>Alishang</t>
  </si>
  <si>
    <t>AF0703</t>
  </si>
  <si>
    <t>Alingar</t>
  </si>
  <si>
    <t>AF0704</t>
  </si>
  <si>
    <t>Dawlatshah</t>
  </si>
  <si>
    <t>AF0705</t>
  </si>
  <si>
    <t>Panjsher</t>
  </si>
  <si>
    <t>Bazarak</t>
  </si>
  <si>
    <t>AF0801</t>
  </si>
  <si>
    <t>Rukha</t>
  </si>
  <si>
    <t>AF0802</t>
  </si>
  <si>
    <t>Dara</t>
  </si>
  <si>
    <t>AF0803</t>
  </si>
  <si>
    <t>Khenj</t>
  </si>
  <si>
    <t>AF0804</t>
  </si>
  <si>
    <t>Anawa</t>
  </si>
  <si>
    <t>AF0805</t>
  </si>
  <si>
    <t>Shutul</t>
  </si>
  <si>
    <t>AF0806</t>
  </si>
  <si>
    <t>Paryan</t>
  </si>
  <si>
    <t>AF0807</t>
  </si>
  <si>
    <t>Baghlan</t>
  </si>
  <si>
    <t>Pul-e-Khumri</t>
  </si>
  <si>
    <t>AF0901</t>
  </si>
  <si>
    <t>Dahana-e-Ghori</t>
  </si>
  <si>
    <t>AF0902</t>
  </si>
  <si>
    <t>Doshi</t>
  </si>
  <si>
    <t>AF0903</t>
  </si>
  <si>
    <t>Nahrin</t>
  </si>
  <si>
    <t>AF0904</t>
  </si>
  <si>
    <t>Baghlan-e-Jadid</t>
  </si>
  <si>
    <t>AF0905</t>
  </si>
  <si>
    <t>Khinjan</t>
  </si>
  <si>
    <t>AF0906</t>
  </si>
  <si>
    <t>Andarab</t>
  </si>
  <si>
    <t>AF0907</t>
  </si>
  <si>
    <t>Deh Salah</t>
  </si>
  <si>
    <t>AF0908</t>
  </si>
  <si>
    <t>Khwaja Hejran</t>
  </si>
  <si>
    <t>AF0909</t>
  </si>
  <si>
    <t>Burka</t>
  </si>
  <si>
    <t>AF0910</t>
  </si>
  <si>
    <t>Tala Wa Barfak</t>
  </si>
  <si>
    <t>AF0911</t>
  </si>
  <si>
    <t>Pul-e-Hisar</t>
  </si>
  <si>
    <t>AF0912</t>
  </si>
  <si>
    <t>Khost Wa Fereng</t>
  </si>
  <si>
    <t>AF0913</t>
  </si>
  <si>
    <t>Guzargah-e-Nur</t>
  </si>
  <si>
    <t>AF0914</t>
  </si>
  <si>
    <t>Fereng Wa Gharu</t>
  </si>
  <si>
    <t>AF0915</t>
  </si>
  <si>
    <t>Bamyan</t>
  </si>
  <si>
    <t>AF1001</t>
  </si>
  <si>
    <t>Shibar</t>
  </si>
  <si>
    <t>AF1002</t>
  </si>
  <si>
    <t>Sayghan</t>
  </si>
  <si>
    <t>AF1003</t>
  </si>
  <si>
    <t>Kahmard</t>
  </si>
  <si>
    <t>AF1004</t>
  </si>
  <si>
    <t>Yakawlang</t>
  </si>
  <si>
    <t>AF1005</t>
  </si>
  <si>
    <t>Panjab</t>
  </si>
  <si>
    <t>AF1006</t>
  </si>
  <si>
    <t>Waras</t>
  </si>
  <si>
    <t>AF1007</t>
  </si>
  <si>
    <t>Ghazni</t>
  </si>
  <si>
    <t>AF1101</t>
  </si>
  <si>
    <t>Wal-e-Muhammad-e-Shahid</t>
  </si>
  <si>
    <t>AF1102</t>
  </si>
  <si>
    <t>Khwaja Umari</t>
  </si>
  <si>
    <t>AF1103</t>
  </si>
  <si>
    <t>Waghaz</t>
  </si>
  <si>
    <t>AF1104</t>
  </si>
  <si>
    <t>Deh Yak</t>
  </si>
  <si>
    <t>AF1105</t>
  </si>
  <si>
    <t>Jaghato</t>
  </si>
  <si>
    <t>AF1106</t>
  </si>
  <si>
    <t>Andar</t>
  </si>
  <si>
    <t>AF1107</t>
  </si>
  <si>
    <t>Zanakhan</t>
  </si>
  <si>
    <t>AF1108</t>
  </si>
  <si>
    <t>Rashidan</t>
  </si>
  <si>
    <t>AF1109</t>
  </si>
  <si>
    <t>Nawur</t>
  </si>
  <si>
    <t>AF1110</t>
  </si>
  <si>
    <t>Qarabagh</t>
  </si>
  <si>
    <t>AF1111</t>
  </si>
  <si>
    <t>Giro</t>
  </si>
  <si>
    <t>AF1112</t>
  </si>
  <si>
    <t>Ab Band</t>
  </si>
  <si>
    <t>AF1113</t>
  </si>
  <si>
    <t>Jaghuri</t>
  </si>
  <si>
    <t>AF1114</t>
  </si>
  <si>
    <t>Muqur</t>
  </si>
  <si>
    <t>AF1115</t>
  </si>
  <si>
    <t>Malistan</t>
  </si>
  <si>
    <t>AF1116</t>
  </si>
  <si>
    <t>Gelan</t>
  </si>
  <si>
    <t>AF1117</t>
  </si>
  <si>
    <t>Ajristan</t>
  </si>
  <si>
    <t>AF1118</t>
  </si>
  <si>
    <t>Nawa</t>
  </si>
  <si>
    <t>AF1119</t>
  </si>
  <si>
    <t>Paktika</t>
  </si>
  <si>
    <t>Sharan</t>
  </si>
  <si>
    <t>AF1201</t>
  </si>
  <si>
    <t>Mata Khan</t>
  </si>
  <si>
    <t>AF1202</t>
  </si>
  <si>
    <t>Yosuf Khel</t>
  </si>
  <si>
    <t>AF1203</t>
  </si>
  <si>
    <t>Yahya Khel</t>
  </si>
  <si>
    <t>AF1204</t>
  </si>
  <si>
    <t>Sar Rawzah</t>
  </si>
  <si>
    <t>AF1205</t>
  </si>
  <si>
    <t>Omna</t>
  </si>
  <si>
    <t>AF1206</t>
  </si>
  <si>
    <t>Zarghun Shahr</t>
  </si>
  <si>
    <t>AF1207</t>
  </si>
  <si>
    <t>Gomal</t>
  </si>
  <si>
    <t>AF1208</t>
  </si>
  <si>
    <t>Jani Khel</t>
  </si>
  <si>
    <t>AF1209</t>
  </si>
  <si>
    <t>Sarobi</t>
  </si>
  <si>
    <t>AF1210</t>
  </si>
  <si>
    <t>Urgun</t>
  </si>
  <si>
    <t>AF1211</t>
  </si>
  <si>
    <t>Ziruk</t>
  </si>
  <si>
    <t>AF1212</t>
  </si>
  <si>
    <t>Nika</t>
  </si>
  <si>
    <t>AF1213</t>
  </si>
  <si>
    <t>Barmal</t>
  </si>
  <si>
    <t>AF1214</t>
  </si>
  <si>
    <t>Giyan</t>
  </si>
  <si>
    <t>AF1215</t>
  </si>
  <si>
    <t>Dila</t>
  </si>
  <si>
    <t>AF1216</t>
  </si>
  <si>
    <t>Wazakhah</t>
  </si>
  <si>
    <t>AF1217</t>
  </si>
  <si>
    <t>Wormamay</t>
  </si>
  <si>
    <t>AF1218</t>
  </si>
  <si>
    <t>Turwo</t>
  </si>
  <si>
    <t>AF1219</t>
  </si>
  <si>
    <t>Paktya</t>
  </si>
  <si>
    <t>Gardez</t>
  </si>
  <si>
    <t>AF1301</t>
  </si>
  <si>
    <t>Ahmadaba</t>
  </si>
  <si>
    <t>AF1302</t>
  </si>
  <si>
    <t>Zurmat</t>
  </si>
  <si>
    <t>AF1303</t>
  </si>
  <si>
    <t>Shawak</t>
  </si>
  <si>
    <t>AF1304</t>
  </si>
  <si>
    <t>Zadran</t>
  </si>
  <si>
    <t>AF1305</t>
  </si>
  <si>
    <t>Sayed Karam</t>
  </si>
  <si>
    <t>AF1306</t>
  </si>
  <si>
    <t>Jaji</t>
  </si>
  <si>
    <t>AF1307</t>
  </si>
  <si>
    <t>Lija Ahmad Khel</t>
  </si>
  <si>
    <t>AF1308</t>
  </si>
  <si>
    <t>AF1309</t>
  </si>
  <si>
    <t>Chamkani</t>
  </si>
  <si>
    <t>AF1310</t>
  </si>
  <si>
    <t>Dand Wa Patan</t>
  </si>
  <si>
    <t>AF1311</t>
  </si>
  <si>
    <t>Khost</t>
  </si>
  <si>
    <t>Matun</t>
  </si>
  <si>
    <t>AF1401</t>
  </si>
  <si>
    <t>Mandozayi</t>
  </si>
  <si>
    <t>AF1402</t>
  </si>
  <si>
    <t>Gurbuz</t>
  </si>
  <si>
    <t>AF1403</t>
  </si>
  <si>
    <t>Tani</t>
  </si>
  <si>
    <t>AF1404</t>
  </si>
  <si>
    <t>Musa Khel</t>
  </si>
  <si>
    <t>AF1405</t>
  </si>
  <si>
    <t>Nadir Shah Kot</t>
  </si>
  <si>
    <t>AF1406</t>
  </si>
  <si>
    <t>Sabari</t>
  </si>
  <si>
    <t>AF1407</t>
  </si>
  <si>
    <t>Terezayi</t>
  </si>
  <si>
    <t>AF1408</t>
  </si>
  <si>
    <t>Bak</t>
  </si>
  <si>
    <t>AF1409</t>
  </si>
  <si>
    <t>Qalandar</t>
  </si>
  <si>
    <t>AF1410</t>
  </si>
  <si>
    <t>Spera</t>
  </si>
  <si>
    <t>AF1411</t>
  </si>
  <si>
    <t>Shamal</t>
  </si>
  <si>
    <t>AF1412</t>
  </si>
  <si>
    <t>Jaji Maydan</t>
  </si>
  <si>
    <t>AF1413</t>
  </si>
  <si>
    <t>Kunar</t>
  </si>
  <si>
    <t>Asad Abad</t>
  </si>
  <si>
    <t>AF1501</t>
  </si>
  <si>
    <t>Marawara</t>
  </si>
  <si>
    <t>AF1502</t>
  </si>
  <si>
    <t>Watapur</t>
  </si>
  <si>
    <t>AF1503</t>
  </si>
  <si>
    <t>Narang</t>
  </si>
  <si>
    <t>AF1504</t>
  </si>
  <si>
    <t>Sar Kani</t>
  </si>
  <si>
    <t>AF1505</t>
  </si>
  <si>
    <t>Shigal</t>
  </si>
  <si>
    <t>AF1506</t>
  </si>
  <si>
    <t>Dara-e-Pech</t>
  </si>
  <si>
    <t>AF1507</t>
  </si>
  <si>
    <t>Bar Kunar</t>
  </si>
  <si>
    <t>AF1508</t>
  </si>
  <si>
    <t>Chawkay</t>
  </si>
  <si>
    <t>AF1509</t>
  </si>
  <si>
    <t>Khas Kunar</t>
  </si>
  <si>
    <t>AF1510</t>
  </si>
  <si>
    <t>Ghazi Abad</t>
  </si>
  <si>
    <t>AF1511</t>
  </si>
  <si>
    <t>Dangam</t>
  </si>
  <si>
    <t>AF1512</t>
  </si>
  <si>
    <t>Chapa Dara</t>
  </si>
  <si>
    <t>AF1513</t>
  </si>
  <si>
    <t>Nurgal</t>
  </si>
  <si>
    <t>AF1514</t>
  </si>
  <si>
    <t>Nari</t>
  </si>
  <si>
    <t>AF1515</t>
  </si>
  <si>
    <t>Nuristan</t>
  </si>
  <si>
    <t>Parun</t>
  </si>
  <si>
    <t>AF1601</t>
  </si>
  <si>
    <t>Waygal</t>
  </si>
  <si>
    <t>AF1602</t>
  </si>
  <si>
    <t>Wama</t>
  </si>
  <si>
    <t>AF1603</t>
  </si>
  <si>
    <t>Nurgaram</t>
  </si>
  <si>
    <t>AF1604</t>
  </si>
  <si>
    <t>Duab</t>
  </si>
  <si>
    <t>AF1605</t>
  </si>
  <si>
    <t>Kamdesh</t>
  </si>
  <si>
    <t>AF1606</t>
  </si>
  <si>
    <t>Mandol</t>
  </si>
  <si>
    <t>AF1607</t>
  </si>
  <si>
    <t>Barg-e-Matal</t>
  </si>
  <si>
    <t>AF1608</t>
  </si>
  <si>
    <t>Badakhshan</t>
  </si>
  <si>
    <t>Fayzabad</t>
  </si>
  <si>
    <t>AF1701</t>
  </si>
  <si>
    <t>Argo</t>
  </si>
  <si>
    <t>AF1702</t>
  </si>
  <si>
    <t>Arghanj Khwah</t>
  </si>
  <si>
    <t>AF1703</t>
  </si>
  <si>
    <t>Yaftal-e-Sufla</t>
  </si>
  <si>
    <t>AF1704</t>
  </si>
  <si>
    <t>Khash</t>
  </si>
  <si>
    <t>AF1705</t>
  </si>
  <si>
    <t>Baharak (Badakhshan)</t>
  </si>
  <si>
    <t>AF1706</t>
  </si>
  <si>
    <t>Darayem</t>
  </si>
  <si>
    <t>AF1707</t>
  </si>
  <si>
    <t>Kohestan</t>
  </si>
  <si>
    <t>AF1708</t>
  </si>
  <si>
    <t>Yawan</t>
  </si>
  <si>
    <t>AF1709</t>
  </si>
  <si>
    <t>Jorm</t>
  </si>
  <si>
    <t>AF1710</t>
  </si>
  <si>
    <t>Teshkan</t>
  </si>
  <si>
    <t>AF1711</t>
  </si>
  <si>
    <t>Shuhada</t>
  </si>
  <si>
    <t>AF1712</t>
  </si>
  <si>
    <t>Shahr-e-Buzorg</t>
  </si>
  <si>
    <t>AF1713</t>
  </si>
  <si>
    <t>Raghestan</t>
  </si>
  <si>
    <t>AF1714</t>
  </si>
  <si>
    <t>Keshem</t>
  </si>
  <si>
    <t>AF1715</t>
  </si>
  <si>
    <t>Warduj</t>
  </si>
  <si>
    <t>AF1716</t>
  </si>
  <si>
    <t>Tagab</t>
  </si>
  <si>
    <t>AF1717</t>
  </si>
  <si>
    <t>Yamgan</t>
  </si>
  <si>
    <t>AF1718</t>
  </si>
  <si>
    <t>Shighnan</t>
  </si>
  <si>
    <t>AF1719</t>
  </si>
  <si>
    <t>Khwahan</t>
  </si>
  <si>
    <t>AF1720</t>
  </si>
  <si>
    <t>Kofab</t>
  </si>
  <si>
    <t>AF1721</t>
  </si>
  <si>
    <t>Darwaz-e-Balla</t>
  </si>
  <si>
    <t>AF1722</t>
  </si>
  <si>
    <t>Eshkashem</t>
  </si>
  <si>
    <t>AF1723</t>
  </si>
  <si>
    <t>Shaki</t>
  </si>
  <si>
    <t>AF1724</t>
  </si>
  <si>
    <t>Zebak</t>
  </si>
  <si>
    <t>AF1725</t>
  </si>
  <si>
    <t>Koran Wa Monjan</t>
  </si>
  <si>
    <t>AF1726</t>
  </si>
  <si>
    <t>Darwaz</t>
  </si>
  <si>
    <t>AF1727</t>
  </si>
  <si>
    <t>Wakhan</t>
  </si>
  <si>
    <t>AF1728</t>
  </si>
  <si>
    <t>Takhar</t>
  </si>
  <si>
    <t>Taloqan</t>
  </si>
  <si>
    <t>AF1801</t>
  </si>
  <si>
    <t>Hazar Sumuch</t>
  </si>
  <si>
    <t>AF1802</t>
  </si>
  <si>
    <t>Baharak (Takhar)</t>
  </si>
  <si>
    <t>AF1803</t>
  </si>
  <si>
    <t>Bangi</t>
  </si>
  <si>
    <t>AF1804</t>
  </si>
  <si>
    <t>Chal</t>
  </si>
  <si>
    <t>AF1805</t>
  </si>
  <si>
    <t>Namak Ab</t>
  </si>
  <si>
    <t>AF1806</t>
  </si>
  <si>
    <t>Kalafgan</t>
  </si>
  <si>
    <t>AF1807</t>
  </si>
  <si>
    <t>Farkhar</t>
  </si>
  <si>
    <t>AF1808</t>
  </si>
  <si>
    <t>Khwaja Ghar</t>
  </si>
  <si>
    <t>AF1809</t>
  </si>
  <si>
    <t>Rostaq</t>
  </si>
  <si>
    <t>AF1810</t>
  </si>
  <si>
    <t>Eshkmesh</t>
  </si>
  <si>
    <t>AF1811</t>
  </si>
  <si>
    <t>Dasht-e-Qala</t>
  </si>
  <si>
    <t>AF1812</t>
  </si>
  <si>
    <t>Warsaj</t>
  </si>
  <si>
    <t>AF1813</t>
  </si>
  <si>
    <t>Khwaja Bahawuddin</t>
  </si>
  <si>
    <t>AF1814</t>
  </si>
  <si>
    <t>Darqad</t>
  </si>
  <si>
    <t>AF1815</t>
  </si>
  <si>
    <t>Kunduz</t>
  </si>
  <si>
    <t>Ali Abad</t>
  </si>
  <si>
    <t>AF1903</t>
  </si>
  <si>
    <t>Yangi Qala</t>
  </si>
  <si>
    <t>AF1817</t>
  </si>
  <si>
    <t>AF1901</t>
  </si>
  <si>
    <t>Chahar Darah</t>
  </si>
  <si>
    <t>AF1902</t>
  </si>
  <si>
    <t>Balkh</t>
  </si>
  <si>
    <t>Nahr-e-Shahi</t>
  </si>
  <si>
    <t>AF2102</t>
  </si>
  <si>
    <t>Khan Abad</t>
  </si>
  <si>
    <t>AF1904</t>
  </si>
  <si>
    <t>Imam Sahib</t>
  </si>
  <si>
    <t>AF1905</t>
  </si>
  <si>
    <t>Dasht-e-Archi</t>
  </si>
  <si>
    <t>AF1906</t>
  </si>
  <si>
    <t>Qala-e-Zal</t>
  </si>
  <si>
    <t>AF1907</t>
  </si>
  <si>
    <t>Samangan</t>
  </si>
  <si>
    <t>Aybak</t>
  </si>
  <si>
    <t>AF2001</t>
  </si>
  <si>
    <t>Hazrat-e-Sultan</t>
  </si>
  <si>
    <t>AF2002</t>
  </si>
  <si>
    <t>Khuram Wa Sarbagh</t>
  </si>
  <si>
    <t>AF2003</t>
  </si>
  <si>
    <t>Feroz Nakhcheer</t>
  </si>
  <si>
    <t>AF2004</t>
  </si>
  <si>
    <t>Ruy-e-Duab</t>
  </si>
  <si>
    <t>AF2005</t>
  </si>
  <si>
    <t>Dara-e-Suf-e-Payin</t>
  </si>
  <si>
    <t>AF2006</t>
  </si>
  <si>
    <t>Marmul</t>
  </si>
  <si>
    <t>AF2105</t>
  </si>
  <si>
    <t>Mazar-e-Sharif</t>
  </si>
  <si>
    <t>AF2101</t>
  </si>
  <si>
    <t>AF2106</t>
  </si>
  <si>
    <t>Dehdadi</t>
  </si>
  <si>
    <t>AF2103</t>
  </si>
  <si>
    <t>Charkent</t>
  </si>
  <si>
    <t>AF2104</t>
  </si>
  <si>
    <t>Dawlatabad (Balkh)</t>
  </si>
  <si>
    <t>AF2109</t>
  </si>
  <si>
    <t>Sar-e-Pul</t>
  </si>
  <si>
    <t>AF2201</t>
  </si>
  <si>
    <t>Sholgareh</t>
  </si>
  <si>
    <t>AF2107</t>
  </si>
  <si>
    <t>Chemtal</t>
  </si>
  <si>
    <t>AF2108</t>
  </si>
  <si>
    <t>Ghor</t>
  </si>
  <si>
    <t>Dawlatyar</t>
  </si>
  <si>
    <t>AF2303</t>
  </si>
  <si>
    <t>Khulm</t>
  </si>
  <si>
    <t>AF2110</t>
  </si>
  <si>
    <t>Char Bolak</t>
  </si>
  <si>
    <t>AF2111</t>
  </si>
  <si>
    <t>Shortepa</t>
  </si>
  <si>
    <t>AF2112</t>
  </si>
  <si>
    <t>Kaldar</t>
  </si>
  <si>
    <t>AF2113</t>
  </si>
  <si>
    <t>Keshendeh</t>
  </si>
  <si>
    <t>AF2114</t>
  </si>
  <si>
    <t>Zari</t>
  </si>
  <si>
    <t>AF2115</t>
  </si>
  <si>
    <t>Sharak-e-Hayratan</t>
  </si>
  <si>
    <t>AF2116</t>
  </si>
  <si>
    <t>Taywarah</t>
  </si>
  <si>
    <t>AF2308</t>
  </si>
  <si>
    <t>Sayad</t>
  </si>
  <si>
    <t>AF2202</t>
  </si>
  <si>
    <t>Kohestanat</t>
  </si>
  <si>
    <t>AF2203</t>
  </si>
  <si>
    <t>Sozmaqala</t>
  </si>
  <si>
    <t>AF2204</t>
  </si>
  <si>
    <t>Sancharak</t>
  </si>
  <si>
    <t>AF2205</t>
  </si>
  <si>
    <t>Gosfandi</t>
  </si>
  <si>
    <t>AF2206</t>
  </si>
  <si>
    <t>Balkhab</t>
  </si>
  <si>
    <t>AF2207</t>
  </si>
  <si>
    <t>Feroz Koh</t>
  </si>
  <si>
    <t>AF2301</t>
  </si>
  <si>
    <t>DoLayna</t>
  </si>
  <si>
    <t>AF2302</t>
  </si>
  <si>
    <t>Tolak</t>
  </si>
  <si>
    <t>AF2309</t>
  </si>
  <si>
    <t>Charsadra</t>
  </si>
  <si>
    <t>AF2304</t>
  </si>
  <si>
    <t>Pasaband</t>
  </si>
  <si>
    <t>AF2305</t>
  </si>
  <si>
    <t>Shahrak</t>
  </si>
  <si>
    <t>AF2306</t>
  </si>
  <si>
    <t>Lal Wa Sarjangal</t>
  </si>
  <si>
    <t>AF2307</t>
  </si>
  <si>
    <t>Saghar</t>
  </si>
  <si>
    <t>AF2310</t>
  </si>
  <si>
    <t>Daykundi</t>
  </si>
  <si>
    <t>Nili</t>
  </si>
  <si>
    <t>AF2401</t>
  </si>
  <si>
    <t>Zabul</t>
  </si>
  <si>
    <t>Qalat</t>
  </si>
  <si>
    <t>AF2601</t>
  </si>
  <si>
    <t>Shinkay</t>
  </si>
  <si>
    <t>AF2603</t>
  </si>
  <si>
    <t>Shahrestan</t>
  </si>
  <si>
    <t>AF2402</t>
  </si>
  <si>
    <t>Ashtarlay</t>
  </si>
  <si>
    <t>AF2403</t>
  </si>
  <si>
    <t>Khadir</t>
  </si>
  <si>
    <t>AF2404</t>
  </si>
  <si>
    <t>Kiti</t>
  </si>
  <si>
    <t>AF2405</t>
  </si>
  <si>
    <t>Miramor</t>
  </si>
  <si>
    <t>AF2406</t>
  </si>
  <si>
    <t>Sang-e-Takht</t>
  </si>
  <si>
    <t>AF2407</t>
  </si>
  <si>
    <t>Kajran</t>
  </si>
  <si>
    <t>AF2408</t>
  </si>
  <si>
    <t>Patoo</t>
  </si>
  <si>
    <t>AF2409</t>
  </si>
  <si>
    <t>Uruzgan</t>
  </si>
  <si>
    <t>Tirinkot</t>
  </si>
  <si>
    <t>AF2501</t>
  </si>
  <si>
    <t>Dehrawud</t>
  </si>
  <si>
    <t>AF2502</t>
  </si>
  <si>
    <t>Chora</t>
  </si>
  <si>
    <t>AF2503</t>
  </si>
  <si>
    <t>Shahid-e-Hassas</t>
  </si>
  <si>
    <t>AF2504</t>
  </si>
  <si>
    <t>Khas Uruzgan</t>
  </si>
  <si>
    <t>AF2505</t>
  </si>
  <si>
    <t>Chinarto</t>
  </si>
  <si>
    <t>AF2506</t>
  </si>
  <si>
    <t>Gizab</t>
  </si>
  <si>
    <t>AF2507</t>
  </si>
  <si>
    <t>Mizan</t>
  </si>
  <si>
    <t>AF2604</t>
  </si>
  <si>
    <t>Tarnak Wa Jaldak</t>
  </si>
  <si>
    <t>AF2602</t>
  </si>
  <si>
    <t>Nawbahar</t>
  </si>
  <si>
    <t>AF2609</t>
  </si>
  <si>
    <t>Kandahar</t>
  </si>
  <si>
    <t>Shorabak</t>
  </si>
  <si>
    <t>AF2714</t>
  </si>
  <si>
    <t>Arghandab</t>
  </si>
  <si>
    <t>AF2605</t>
  </si>
  <si>
    <t>Shah Joi</t>
  </si>
  <si>
    <t>AF2606</t>
  </si>
  <si>
    <t>Daychopan</t>
  </si>
  <si>
    <t>AF2607</t>
  </si>
  <si>
    <t>Atghar</t>
  </si>
  <si>
    <t>AF2608</t>
  </si>
  <si>
    <t>Reg</t>
  </si>
  <si>
    <t>AF2716</t>
  </si>
  <si>
    <t>Shamul Zayi</t>
  </si>
  <si>
    <t>AF2610</t>
  </si>
  <si>
    <t>Kakar</t>
  </si>
  <si>
    <t>AF2611</t>
  </si>
  <si>
    <t>AF2701</t>
  </si>
  <si>
    <t>AF2702</t>
  </si>
  <si>
    <t>Daman</t>
  </si>
  <si>
    <t>AF2703</t>
  </si>
  <si>
    <t>Panjwayi</t>
  </si>
  <si>
    <t>AF2704</t>
  </si>
  <si>
    <t>Zheray</t>
  </si>
  <si>
    <t>AF2705</t>
  </si>
  <si>
    <t>Shah Wali Kot</t>
  </si>
  <si>
    <t>AF2706</t>
  </si>
  <si>
    <t>Khakrez</t>
  </si>
  <si>
    <t>AF2707</t>
  </si>
  <si>
    <t>Arghestan</t>
  </si>
  <si>
    <t>AF2708</t>
  </si>
  <si>
    <t>Ghorak</t>
  </si>
  <si>
    <t>AF2709</t>
  </si>
  <si>
    <t>Maywand</t>
  </si>
  <si>
    <t>AF2710</t>
  </si>
  <si>
    <t>Spin Boldak</t>
  </si>
  <si>
    <t>AF2711</t>
  </si>
  <si>
    <t>Nesh</t>
  </si>
  <si>
    <t>AF2712</t>
  </si>
  <si>
    <t>Miyanshin</t>
  </si>
  <si>
    <t>AF2713</t>
  </si>
  <si>
    <t>Faryab</t>
  </si>
  <si>
    <t>Maimana</t>
  </si>
  <si>
    <t>AF2901</t>
  </si>
  <si>
    <t>Maruf</t>
  </si>
  <si>
    <t>AF2715</t>
  </si>
  <si>
    <t>Almar</t>
  </si>
  <si>
    <t>AF2904</t>
  </si>
  <si>
    <t>Jawzjan</t>
  </si>
  <si>
    <t>Sheberghan</t>
  </si>
  <si>
    <t>AF2801</t>
  </si>
  <si>
    <t>Khwaja Du Koh</t>
  </si>
  <si>
    <t>AF2802</t>
  </si>
  <si>
    <t>Khanaqa</t>
  </si>
  <si>
    <t>AF2803</t>
  </si>
  <si>
    <t>Mingajik</t>
  </si>
  <si>
    <t>AF2804</t>
  </si>
  <si>
    <t>Qush Tepa</t>
  </si>
  <si>
    <t>AF2805</t>
  </si>
  <si>
    <t>Khamyab</t>
  </si>
  <si>
    <t>AF2806</t>
  </si>
  <si>
    <t>Aqcha</t>
  </si>
  <si>
    <t>AF2807</t>
  </si>
  <si>
    <t>Fayzabad (Jawzjan)</t>
  </si>
  <si>
    <t>AF2808</t>
  </si>
  <si>
    <t>Mardyan</t>
  </si>
  <si>
    <t>AF2809</t>
  </si>
  <si>
    <t>Qarqin</t>
  </si>
  <si>
    <t>AF2810</t>
  </si>
  <si>
    <t>Darzab</t>
  </si>
  <si>
    <t>AF2811</t>
  </si>
  <si>
    <t>Qaisar</t>
  </si>
  <si>
    <t>AF2907</t>
  </si>
  <si>
    <t>Pashtunkot</t>
  </si>
  <si>
    <t>AF2902</t>
  </si>
  <si>
    <t>Khwaja Sabz Posh</t>
  </si>
  <si>
    <t>AF2903</t>
  </si>
  <si>
    <t>Dawlatabad (Faryab)</t>
  </si>
  <si>
    <t>AF2909</t>
  </si>
  <si>
    <t>Bilcheragh</t>
  </si>
  <si>
    <t>AF2905</t>
  </si>
  <si>
    <t>Shirintagab</t>
  </si>
  <si>
    <t>AF2906</t>
  </si>
  <si>
    <t>Andkhoy</t>
  </si>
  <si>
    <t>AF2913</t>
  </si>
  <si>
    <t>Garzewan</t>
  </si>
  <si>
    <t>AF2908</t>
  </si>
  <si>
    <t>Badghis</t>
  </si>
  <si>
    <t>Ab Kamari</t>
  </si>
  <si>
    <t>AF3102</t>
  </si>
  <si>
    <t>Kohistan (Faryab)</t>
  </si>
  <si>
    <t>AF2910</t>
  </si>
  <si>
    <t>Qaram Qul</t>
  </si>
  <si>
    <t>AF2911</t>
  </si>
  <si>
    <t>Qurghan</t>
  </si>
  <si>
    <t>AF2912</t>
  </si>
  <si>
    <t>Hirat</t>
  </si>
  <si>
    <t>Ghoryan</t>
  </si>
  <si>
    <t>AF3211</t>
  </si>
  <si>
    <t>Khancharbagh</t>
  </si>
  <si>
    <t>AF2914</t>
  </si>
  <si>
    <t>Hilmand</t>
  </si>
  <si>
    <t>Lashkargah</t>
  </si>
  <si>
    <t>AF3001</t>
  </si>
  <si>
    <t>Nad-e-Ali</t>
  </si>
  <si>
    <t>AF3002</t>
  </si>
  <si>
    <t>Nawa-e-Barakzaiy</t>
  </si>
  <si>
    <t>AF3003</t>
  </si>
  <si>
    <t>Nahr-e-Saraj</t>
  </si>
  <si>
    <t>AF3004</t>
  </si>
  <si>
    <t>Washer</t>
  </si>
  <si>
    <t>AF3005</t>
  </si>
  <si>
    <t>Garmser</t>
  </si>
  <si>
    <t>AF3006</t>
  </si>
  <si>
    <t>Nawzad</t>
  </si>
  <si>
    <t>AF3007</t>
  </si>
  <si>
    <t>Sangin</t>
  </si>
  <si>
    <t>AF3008</t>
  </si>
  <si>
    <t>Musa Qala</t>
  </si>
  <si>
    <t>AF3009</t>
  </si>
  <si>
    <t>Kajaki</t>
  </si>
  <si>
    <t>AF3010</t>
  </si>
  <si>
    <t>Reg-i-Khan Nishin</t>
  </si>
  <si>
    <t>AF3011</t>
  </si>
  <si>
    <t>Baghran</t>
  </si>
  <si>
    <t>AF3012</t>
  </si>
  <si>
    <t>Deh-e-Shu</t>
  </si>
  <si>
    <t>AF3013</t>
  </si>
  <si>
    <t>Qala-e-Naw</t>
  </si>
  <si>
    <t>AF3101</t>
  </si>
  <si>
    <t>Obe</t>
  </si>
  <si>
    <t>AF3212</t>
  </si>
  <si>
    <t>AF3103</t>
  </si>
  <si>
    <t>Qadis</t>
  </si>
  <si>
    <t>AF3104</t>
  </si>
  <si>
    <t>Bala Murghab</t>
  </si>
  <si>
    <t>AF3105</t>
  </si>
  <si>
    <t>Jawand</t>
  </si>
  <si>
    <t>AF3106</t>
  </si>
  <si>
    <t>Ghormach</t>
  </si>
  <si>
    <t>AF3107</t>
  </si>
  <si>
    <t>AF3201</t>
  </si>
  <si>
    <t>Injil</t>
  </si>
  <si>
    <t>AF3202</t>
  </si>
  <si>
    <t>Guzara</t>
  </si>
  <si>
    <t>AF3203</t>
  </si>
  <si>
    <t>Karukh</t>
  </si>
  <si>
    <t>AF3204</t>
  </si>
  <si>
    <t>Zindajan</t>
  </si>
  <si>
    <t>AF3205</t>
  </si>
  <si>
    <t>Pashtun Zarghun</t>
  </si>
  <si>
    <t>AF3206</t>
  </si>
  <si>
    <t>Kushk</t>
  </si>
  <si>
    <t>AF3207</t>
  </si>
  <si>
    <t>Gulran</t>
  </si>
  <si>
    <t>AF3208</t>
  </si>
  <si>
    <t>Adraskan</t>
  </si>
  <si>
    <t>AF3209</t>
  </si>
  <si>
    <t>Kushk-e-Kuhna</t>
  </si>
  <si>
    <t>AF3210</t>
  </si>
  <si>
    <t>Chisht-e-Sharif</t>
  </si>
  <si>
    <t>AF3216</t>
  </si>
  <si>
    <t>Farah</t>
  </si>
  <si>
    <t>Shibkoh</t>
  </si>
  <si>
    <t>AF3305</t>
  </si>
  <si>
    <t>Kohsan</t>
  </si>
  <si>
    <t>AF3213</t>
  </si>
  <si>
    <t>Shindand</t>
  </si>
  <si>
    <t>AF3214</t>
  </si>
  <si>
    <t>Farsi</t>
  </si>
  <si>
    <t>AF3215</t>
  </si>
  <si>
    <t>Nimroz</t>
  </si>
  <si>
    <t>Zaranj</t>
  </si>
  <si>
    <t>AF3401</t>
  </si>
  <si>
    <t>AF3301</t>
  </si>
  <si>
    <t>Pushtrod</t>
  </si>
  <si>
    <t>AF3302</t>
  </si>
  <si>
    <t>Khak-e-Safed</t>
  </si>
  <si>
    <t>AF3303</t>
  </si>
  <si>
    <t>Qala-e-Kah</t>
  </si>
  <si>
    <t>AF3304</t>
  </si>
  <si>
    <t>Char Burjak</t>
  </si>
  <si>
    <t>AF3404</t>
  </si>
  <si>
    <t>Bala Buluk</t>
  </si>
  <si>
    <t>AF3306</t>
  </si>
  <si>
    <t>Anar Dara</t>
  </si>
  <si>
    <t>AF3307</t>
  </si>
  <si>
    <t>Bakwa</t>
  </si>
  <si>
    <t>AF3308</t>
  </si>
  <si>
    <t>Lash-e-Juwayn</t>
  </si>
  <si>
    <t>AF3309</t>
  </si>
  <si>
    <t>Gulistan</t>
  </si>
  <si>
    <t>AF3310</t>
  </si>
  <si>
    <t>Pur Chaman</t>
  </si>
  <si>
    <t>AF3311</t>
  </si>
  <si>
    <t>Chahab</t>
  </si>
  <si>
    <t>AF1816</t>
  </si>
  <si>
    <t>Kang</t>
  </si>
  <si>
    <t>AF3402</t>
  </si>
  <si>
    <t>Chakhansur</t>
  </si>
  <si>
    <t>AF3403</t>
  </si>
  <si>
    <t>Dara-e-Suf-e-Bala</t>
  </si>
  <si>
    <t>AF2007</t>
  </si>
  <si>
    <t>Khashrod</t>
  </si>
  <si>
    <t>AF3405</t>
  </si>
  <si>
    <t>District Code</t>
  </si>
  <si>
    <t>#1</t>
  </si>
  <si>
    <t>#2</t>
  </si>
  <si>
    <t>#3</t>
  </si>
  <si>
    <t>#4</t>
  </si>
  <si>
    <t>Thresholds</t>
  </si>
  <si>
    <t>Value</t>
  </si>
  <si>
    <t>2</t>
  </si>
  <si>
    <t>3</t>
  </si>
  <si>
    <t>5</t>
  </si>
  <si>
    <t>Severity</t>
  </si>
  <si>
    <t>4</t>
  </si>
  <si>
    <t>1</t>
  </si>
  <si>
    <t>Always (more than 20 days)</t>
  </si>
  <si>
    <t>Often (11-20 days)</t>
  </si>
  <si>
    <t>Sometimes (3-10 days)</t>
  </si>
  <si>
    <t>Yes, water has been sufficient</t>
  </si>
  <si>
    <t>% of settlement where KIs reporting on main source of drinking water for most people</t>
  </si>
  <si>
    <t>Water comes from an improved source (Protected from outside contamination (improved water source), for example: piped water/tap, covered dug well, pumped well/borehole, tanker truck/carts with tank/store, bottled water, water bags, protected rainwater, etc.)</t>
  </si>
  <si>
    <t>Food Consumption &amp; Livelihood</t>
  </si>
  <si>
    <t>disaggregation</t>
  </si>
  <si>
    <t>Rounded - Average severity of the 3 food availability indicators</t>
  </si>
  <si>
    <t>Decimal - Average severity of the 3 food availability indicators</t>
  </si>
  <si>
    <t>Rounded - Average severity of the 2 food consumption &amp; livelihood indicators</t>
  </si>
  <si>
    <t>Decimal - Average severity of the 2 food consumption &amp; livelihood indicators</t>
  </si>
  <si>
    <t>Multi-Dimensional Severity</t>
  </si>
  <si>
    <t>% of settlements where KIs reporting on Condition of pasture during the grazing season compared to last year.</t>
  </si>
  <si>
    <t>Similar to last year</t>
  </si>
  <si>
    <t>Slightly worse than last year</t>
  </si>
  <si>
    <t>Worse than last year</t>
  </si>
  <si>
    <t>% of settlements where KIs reporting on fruit production condition compared to last year</t>
  </si>
  <si>
    <t>% of settlements where KIs reporting on milk production condition compared to last year</t>
  </si>
  <si>
    <t>#5</t>
  </si>
  <si>
    <t>#6</t>
  </si>
  <si>
    <t>1 – 20%</t>
  </si>
  <si>
    <t>21 – 40%</t>
  </si>
  <si>
    <t>40 – 60%</t>
  </si>
  <si>
    <t>60%+</t>
  </si>
  <si>
    <t>% of settlements where KIs reporting the three most common challenges for people regarding access to markets</t>
  </si>
  <si>
    <t>None</t>
  </si>
  <si>
    <t>Cannot afford Or Market too far</t>
  </si>
  <si>
    <t>Unsafe road/conditions</t>
  </si>
  <si>
    <t>criminality</t>
  </si>
  <si>
    <t xml:space="preserve">No criteria </t>
  </si>
  <si>
    <t>No change Or
small decrease Or a big decrease in prices</t>
  </si>
  <si>
    <t>small increase in prices</t>
  </si>
  <si>
    <t>big increase in prices</t>
  </si>
  <si>
    <t>% settlements where KIs report that, for the majority of people in the settlement, crop yield from the last harvest decreased compared with the previous harvest of the same crops</t>
  </si>
  <si>
    <t>Usual crop yield; 
A bit more than usual; 
much more than usual</t>
  </si>
  <si>
    <t>A bit less than usual</t>
  </si>
  <si>
    <t>Much less than usual</t>
  </si>
  <si>
    <t>No harvest at all; All harvest were lost</t>
  </si>
  <si>
    <t>Not applicable - people do not currently raise animals in this community, Number of livestock is normal or almost normal for this time of the year</t>
  </si>
  <si>
    <t>% traders reporting unavailable food basket items in markets
Food basket items include: Wheat flour (local or imported), vegetable oil, pulses (beans, lentils or split peas) and salt</t>
  </si>
  <si>
    <t xml:space="preserve">% of settlements where the majority of KIs reported their settlements do not have access to suffcient quantity of water for cooking, bathing, washing or other domestic use </t>
  </si>
  <si>
    <t xml:space="preserve">Rarely (1-2 days)
</t>
  </si>
  <si>
    <t xml:space="preserve">No hunger </t>
  </si>
  <si>
    <t>Small hunger</t>
  </si>
  <si>
    <t>Bad hunger</t>
  </si>
  <si>
    <t>Worst hunger</t>
  </si>
  <si>
    <t>In the last [30 days], what proportion of the population in [the community] had to do very unusual and desperate things just to obtain a small amount of food?</t>
  </si>
  <si>
    <t>Nobody or almost noboby (0%)</t>
  </si>
  <si>
    <t>a few (around 1 in 4 people or 25%)</t>
  </si>
  <si>
    <t>Better/Slightly better</t>
  </si>
  <si>
    <t>Dec 2025, Jan 2026, Feb 2026</t>
  </si>
  <si>
    <t>% settlements where KIs reporting on the ability to purchase essential food items in the past 30 days</t>
  </si>
  <si>
    <t>Once every area has received a severity for each indicator, severities are aggregated at the food security dimension level, based on the average severity of all indicators within each dimension.
For the first-level outcomes dimension, in the specific case where a settlement combines a severity of 4 for indicators 14, 15 (indicative of severe hunger, practice of emergency level coping strategies and third-level negative behaviors to cope with lack of food), that settlement receives a severity of 5 for the dimension.</t>
  </si>
  <si>
    <t>qfsm_1_female_employee- value -minimal</t>
  </si>
  <si>
    <t>qfsm_1_female_employee- value -stress</t>
  </si>
  <si>
    <t>qfsm_1_female_employee- value -severe</t>
  </si>
  <si>
    <t>qfsm_1_female_employee- value -extreme</t>
  </si>
  <si>
    <t>qfsm_1_female_employee- value -catastrophic</t>
  </si>
  <si>
    <t>qfsm_3_market_challenges_people- value -minimal</t>
  </si>
  <si>
    <t>qfsm_3_market_challenges_people- value -stress</t>
  </si>
  <si>
    <t>qfsm_3_market_challenges_people- value -severe</t>
  </si>
  <si>
    <t>qfsm_3_market_challenges_people- value -extreme</t>
  </si>
  <si>
    <t>qfsm_4_food_access_problem- value -minimal</t>
  </si>
  <si>
    <t>qfsm_4_food_access_problem- value -stress</t>
  </si>
  <si>
    <t>qfsm_4_food_access_problem- value -severe</t>
  </si>
  <si>
    <t>qfsm_4_food_access_problem- value -extreme</t>
  </si>
  <si>
    <t>qfsm_4_food_access_problem- value -catastrophic</t>
  </si>
  <si>
    <t>qfsm_5_food_purchase_ability- value -minimal</t>
  </si>
  <si>
    <t>qfsm_5_food_purchase_ability- value -stress</t>
  </si>
  <si>
    <t>qfsm_5_food_purchase_ability- value -severe</t>
  </si>
  <si>
    <t>qfsm_5_food_purchase_ability- value -extreme</t>
  </si>
  <si>
    <t>qfsm_6_food_price_change- value -minimal</t>
  </si>
  <si>
    <t>qfsm_6_food_price_change- value -stress</t>
  </si>
  <si>
    <t>qfsm_6_food_price_change- value -severe</t>
  </si>
  <si>
    <t>qfsm_7_harvest_change- value -minimal</t>
  </si>
  <si>
    <t>qfsm_7_harvest_change- value -stress</t>
  </si>
  <si>
    <t>qfsm_7_harvest_change- value -severe</t>
  </si>
  <si>
    <t>qfsm_7_harvest_change- value -catastrophic</t>
  </si>
  <si>
    <t>qfsm_8_livestock_drop- value -minimal</t>
  </si>
  <si>
    <t>qfsm_8_livestock_drop- value -stress</t>
  </si>
  <si>
    <t>qfsm_8_livestock_drop- value -severe</t>
  </si>
  <si>
    <t>qfsm_8_livestock_drop- value -extreme</t>
  </si>
  <si>
    <t>qfsm_8_livestock_drop- value -catastrophic</t>
  </si>
  <si>
    <t>qfsm_9_unavailable_food_basket- value -minimal</t>
  </si>
  <si>
    <t>qfsm_9_unavailable_food_basket- value -stress</t>
  </si>
  <si>
    <t>qfsm_9_unavailable_food_basket- value -severe</t>
  </si>
  <si>
    <t>qfsm_9_unavailable_food_basket- value -extreme</t>
  </si>
  <si>
    <t>qfsm_9_unavailable_food_basket- value -catastrophic</t>
  </si>
  <si>
    <t>qfsm_10_water_access- value -minimal</t>
  </si>
  <si>
    <t>qfsm_10_water_access- value -stress</t>
  </si>
  <si>
    <t>qfsm_10_water_access- value -severe</t>
  </si>
  <si>
    <t>qfsm_10_water_access- value -extreme</t>
  </si>
  <si>
    <t>qfsm_10_water_access- value -catastrophic</t>
  </si>
  <si>
    <t>qfsm_11_sanitation_facility- value -minimal</t>
  </si>
  <si>
    <t>qfsm_11_sanitation_facility- value -stress</t>
  </si>
  <si>
    <t>qfsm_11_sanitation_facility- value -severe</t>
  </si>
  <si>
    <t>qfsm_11_sanitation_facility- value -extreme</t>
  </si>
  <si>
    <t>qfsm_11_sanitation_facility- value -catastrophic</t>
  </si>
  <si>
    <t>qfsm_12_water_source- value -minimal</t>
  </si>
  <si>
    <t>qfsm_12_water_source- value -stress</t>
  </si>
  <si>
    <t>qfsm_12_water_source- value -severe</t>
  </si>
  <si>
    <t>qfsm_13_hunger_level- value -minimal</t>
  </si>
  <si>
    <t>qfsm_13_hunger_level- value -stress</t>
  </si>
  <si>
    <t>qfsm_13_hunger_level- value -severe</t>
  </si>
  <si>
    <t>qfsm_13_hunger_level- value -extreme</t>
  </si>
  <si>
    <t>qfsm_14_cop_str- value -minimal</t>
  </si>
  <si>
    <t>qfsm_14_cop_str- value -stress</t>
  </si>
  <si>
    <t>qfsm_14_cop_str- value -severe</t>
  </si>
  <si>
    <t>qfsm_14_cop_str- value -extreme</t>
  </si>
  <si>
    <t>qfsm_14_cop_str- value -catastrophic</t>
  </si>
  <si>
    <t>qfsm_15_pasture_condition- value -minimal</t>
  </si>
  <si>
    <t>qfsm_15_pasture_condition- value -stress</t>
  </si>
  <si>
    <t>qfsm_15_pasture_condition- value -severe</t>
  </si>
  <si>
    <t>qfsm_15_pasture_condition- value -extreme</t>
  </si>
  <si>
    <t>qfsm_2_market_access- value -minimal</t>
  </si>
  <si>
    <t>qfsm_2_market_access- value -stress</t>
  </si>
  <si>
    <t>qfsm_2_market_access- value -severe</t>
  </si>
  <si>
    <t>qfsm_2_market_access- value -extreme</t>
  </si>
  <si>
    <t>Rounded - Average severity of the 6 food access indicators</t>
  </si>
  <si>
    <t>Decimal - Average severity of the 6 food access indicators</t>
  </si>
  <si>
    <t>Rounded - Average severity of the 5 food utilization indicators</t>
  </si>
  <si>
    <t>Decimal - Average severity of the 5 food utilization indicators</t>
  </si>
  <si>
    <t>REACH AFGHANISTAN | QUARTERLY FOOD SECURITY MONITORING: June 2026</t>
  </si>
  <si>
    <r>
      <rPr>
        <b/>
        <sz val="10"/>
        <color rgb="FF000000"/>
        <rFont val="Arial Narrow"/>
        <family val="2"/>
      </rPr>
      <t xml:space="preserve">Data Gaps for Indicator 9:
</t>
    </r>
    <r>
      <rPr>
        <sz val="10"/>
        <color rgb="FF000000"/>
        <rFont val="Arial Narrow"/>
        <family val="2"/>
      </rPr>
      <t>No data was available for districts in Panjsher, Khost, Nuristan, Paktika, Paktya, and some districts in Kabul, resulting in a lack of information for Indicator 9 in these areas. As a result, any analysis or conclusions drawn for Indicator 9 will not include these areas, which may affect the overall regional representation and the accuracy of insights regarding these districts.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</si>
</sst>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8" x14ac:knownFonts="1">
    <font>
      <sz val="11"/>
      <color theme="1"/>
      <name val="Calibri"/>
      <family val="2"/>
      <scheme val="minor"/>
    </font>
    <font>
      <sz val="11"/>
      <color theme="1"/>
      <name val="Calibri"/>
      <family val="2"/>
      <scheme val="minor"/>
    </font>
    <font>
      <sz val="10"/>
      <color theme="1"/>
      <name val="Segoe UI"/>
      <family val="2"/>
    </font>
    <font>
      <b/>
      <sz val="10"/>
      <name val="Segoe UI"/>
      <family val="2"/>
    </font>
    <font>
      <sz val="10"/>
      <color theme="1" tint="0.14999847407452621"/>
      <name val="Segoe UI"/>
      <family val="2"/>
    </font>
    <font>
      <sz val="10"/>
      <name val="Segoe UI"/>
      <family val="2"/>
    </font>
    <font>
      <sz val="10"/>
      <color theme="0"/>
      <name val="Segoe UI"/>
      <family val="2"/>
    </font>
    <font>
      <sz val="10"/>
      <color rgb="FFFFFFFF"/>
      <name val="Segoe UI"/>
      <family val="2"/>
    </font>
    <font>
      <b/>
      <sz val="10"/>
      <color theme="1" tint="0.14999847407452621"/>
      <name val="Segoe UI"/>
      <family val="2"/>
    </font>
    <font>
      <sz val="12"/>
      <color theme="1"/>
      <name val="Calibri"/>
      <family val="2"/>
      <scheme val="minor"/>
    </font>
    <font>
      <sz val="10"/>
      <color theme="1"/>
      <name val="Arial Narrow"/>
      <family val="2"/>
    </font>
    <font>
      <sz val="8"/>
      <name val="Calibri"/>
      <family val="2"/>
      <scheme val="minor"/>
    </font>
    <font>
      <b/>
      <sz val="11"/>
      <color theme="1"/>
      <name val="Calibri"/>
      <family val="2"/>
      <scheme val="minor"/>
    </font>
    <font>
      <sz val="11"/>
      <color theme="1"/>
      <name val="Segoe UI"/>
      <family val="2"/>
    </font>
    <font>
      <b/>
      <sz val="12"/>
      <color theme="0"/>
      <name val="Segoe UI"/>
      <family val="2"/>
    </font>
    <font>
      <sz val="11"/>
      <color rgb="FF000000"/>
      <name val="Calibri"/>
      <family val="2"/>
      <scheme val="minor"/>
    </font>
    <font>
      <b/>
      <sz val="10"/>
      <color theme="1"/>
      <name val="Segoe UI"/>
      <family val="2"/>
    </font>
    <font>
      <sz val="11"/>
      <color theme="0"/>
      <name val="Segoe UI"/>
      <family val="2"/>
    </font>
    <font>
      <sz val="10"/>
      <name val="Arial Narrow"/>
      <family val="2"/>
    </font>
    <font>
      <sz val="10"/>
      <name val="Arial"/>
      <family val="2"/>
    </font>
    <font>
      <b/>
      <sz val="10"/>
      <name val="Segoe UI"/>
      <family val="2"/>
    </font>
    <font>
      <b/>
      <sz val="22"/>
      <color rgb="FF000000"/>
      <name val="Arial Narrow"/>
      <family val="2"/>
    </font>
    <font>
      <b/>
      <sz val="11"/>
      <color theme="0"/>
      <name val="Segoe UI"/>
      <family val="2"/>
    </font>
    <font>
      <b/>
      <sz val="10"/>
      <name val="Arial Narrow"/>
      <family val="2"/>
    </font>
    <font>
      <sz val="10"/>
      <name val="Arial Narrow"/>
      <family val="2"/>
    </font>
    <font>
      <b/>
      <sz val="10"/>
      <color rgb="FF000000"/>
      <name val="Arial Narrow"/>
      <family val="2"/>
    </font>
    <font>
      <sz val="10"/>
      <color rgb="FF000000"/>
      <name val="Arial Narrow"/>
      <family val="2"/>
    </font>
    <font>
      <sz val="9"/>
      <color theme="1"/>
      <name val="Segoe UI"/>
      <family val="2"/>
    </font>
  </fonts>
  <fills count="2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E6B8AF"/>
        <bgColor rgb="FFE6B8AF"/>
      </patternFill>
    </fill>
    <fill>
      <patternFill patternType="solid">
        <fgColor rgb="FFDD7E6B"/>
        <bgColor rgb="FFDD7E6B"/>
      </patternFill>
    </fill>
    <fill>
      <patternFill patternType="solid">
        <fgColor rgb="FFCC4125"/>
        <bgColor rgb="FFCC4125"/>
      </patternFill>
    </fill>
    <fill>
      <patternFill patternType="solid">
        <fgColor rgb="FFA61C00"/>
        <bgColor rgb="FFA61C00"/>
      </patternFill>
    </fill>
    <fill>
      <patternFill patternType="solid">
        <fgColor rgb="FF85200C"/>
        <bgColor rgb="FF85200C"/>
      </patternFill>
    </fill>
    <fill>
      <patternFill patternType="solid">
        <fgColor rgb="FFCCCCCC"/>
        <bgColor rgb="FFCCCCCC"/>
      </patternFill>
    </fill>
    <fill>
      <patternFill patternType="solid">
        <fgColor theme="1" tint="0.499984740745262"/>
        <bgColor rgb="FFCCCCCC"/>
      </patternFill>
    </fill>
    <fill>
      <patternFill patternType="solid">
        <fgColor theme="0"/>
        <bgColor indexed="64"/>
      </patternFill>
    </fill>
    <fill>
      <patternFill patternType="solid">
        <fgColor rgb="FFD9D9D9"/>
        <bgColor indexed="64"/>
      </patternFill>
    </fill>
    <fill>
      <patternFill patternType="solid">
        <fgColor rgb="FFDFECEF"/>
        <bgColor indexed="64"/>
      </patternFill>
    </fill>
    <fill>
      <patternFill patternType="solid">
        <fgColor rgb="FF8FC1CC"/>
        <bgColor indexed="64"/>
      </patternFill>
    </fill>
    <fill>
      <patternFill patternType="solid">
        <fgColor rgb="FF4096AA"/>
        <bgColor indexed="64"/>
      </patternFill>
    </fill>
    <fill>
      <patternFill patternType="solid">
        <fgColor rgb="FF256A7A"/>
        <bgColor indexed="64"/>
      </patternFill>
    </fill>
    <fill>
      <patternFill patternType="solid">
        <fgColor rgb="FF0C3842"/>
        <bgColor indexed="64"/>
      </patternFill>
    </fill>
    <fill>
      <patternFill patternType="solid">
        <fgColor theme="0" tint="-0.14999847407452621"/>
        <bgColor rgb="FFA6A6A6"/>
      </patternFill>
    </fill>
    <fill>
      <patternFill patternType="solid">
        <fgColor theme="0"/>
        <bgColor rgb="FFA6A6A6"/>
      </patternFill>
    </fill>
  </fills>
  <borders count="36">
    <border>
      <left/>
      <right/>
      <top/>
      <bottom/>
      <diagonal/>
    </border>
    <border>
      <left style="thick">
        <color theme="2" tint="-0.499984740745262"/>
      </left>
      <right style="thin">
        <color theme="2" tint="-9.9978637043366805E-2"/>
      </right>
      <top style="thick">
        <color theme="2" tint="-0.499984740745262"/>
      </top>
      <bottom/>
      <diagonal/>
    </border>
    <border>
      <left/>
      <right/>
      <top style="thick">
        <color theme="2" tint="-0.499984740745262"/>
      </top>
      <bottom style="thin">
        <color theme="0" tint="-0.24994659260841701"/>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style="thin">
        <color theme="2" tint="-9.9978637043366805E-2"/>
      </right>
      <top style="thin">
        <color theme="0" tint="-0.24994659260841701"/>
      </top>
      <bottom/>
      <diagonal/>
    </border>
    <border>
      <left style="thick">
        <color theme="2" tint="-9.9978637043366805E-2"/>
      </left>
      <right/>
      <top style="thick">
        <color theme="2" tint="-9.9978637043366805E-2"/>
      </top>
      <bottom style="thick">
        <color theme="2" tint="-9.9978637043366805E-2"/>
      </bottom>
      <diagonal/>
    </border>
    <border>
      <left style="thick">
        <color theme="2" tint="-9.9978637043366805E-2"/>
      </left>
      <right style="thick">
        <color theme="2" tint="-0.499984740745262"/>
      </right>
      <top style="thick">
        <color theme="2" tint="-9.9978637043366805E-2"/>
      </top>
      <bottom/>
      <diagonal/>
    </border>
    <border>
      <left style="thick">
        <color theme="2" tint="-0.499984740745262"/>
      </left>
      <right style="thin">
        <color theme="2" tint="-9.9978637043366805E-2"/>
      </right>
      <top/>
      <bottom style="thin">
        <color theme="0" tint="-0.24994659260841701"/>
      </bottom>
      <diagonal/>
    </border>
    <border>
      <left style="thick">
        <color theme="2" tint="-9.9978637043366805E-2"/>
      </left>
      <right style="thick">
        <color theme="2" tint="-0.499984740745262"/>
      </right>
      <top/>
      <bottom/>
      <diagonal/>
    </border>
    <border>
      <left style="thick">
        <color theme="2" tint="-0.499984740745262"/>
      </left>
      <right/>
      <top style="thin">
        <color theme="0" tint="-0.24994659260841701"/>
      </top>
      <bottom/>
      <diagonal/>
    </border>
    <border>
      <left style="thin">
        <color theme="1" tint="0.499984740745262"/>
      </left>
      <right/>
      <top style="thin">
        <color theme="1" tint="0.499984740745262"/>
      </top>
      <bottom/>
      <diagonal/>
    </border>
    <border>
      <left style="thick">
        <color theme="2" tint="-9.9978637043366805E-2"/>
      </left>
      <right/>
      <top style="thin">
        <color theme="1"/>
      </top>
      <bottom/>
      <diagonal/>
    </border>
    <border>
      <left style="thick">
        <color theme="2" tint="-0.499984740745262"/>
      </left>
      <right/>
      <top style="thick">
        <color theme="2" tint="-9.9978637043366805E-2"/>
      </top>
      <bottom/>
      <diagonal/>
    </border>
    <border>
      <left style="thick">
        <color theme="2" tint="-9.9978637043366805E-2"/>
      </left>
      <right/>
      <top style="thick">
        <color theme="2" tint="-9.9978637043366805E-2"/>
      </top>
      <bottom/>
      <diagonal/>
    </border>
    <border>
      <left style="thick">
        <color theme="2" tint="-9.9978637043366805E-2"/>
      </left>
      <right/>
      <top style="thin">
        <color theme="1" tint="0.499984740745262"/>
      </top>
      <bottom/>
      <diagonal/>
    </border>
    <border>
      <left style="thin">
        <color auto="1"/>
      </left>
      <right/>
      <top style="thin">
        <color theme="0" tint="-0.24994659260841701"/>
      </top>
      <bottom/>
      <diagonal/>
    </border>
    <border>
      <left style="thin">
        <color auto="1"/>
      </left>
      <right/>
      <top/>
      <bottom/>
      <diagonal/>
    </border>
    <border>
      <left/>
      <right style="thick">
        <color theme="2" tint="-0.499984740745262"/>
      </right>
      <top/>
      <bottom/>
      <diagonal/>
    </border>
    <border>
      <left/>
      <right/>
      <top/>
      <bottom style="thick">
        <color theme="2" tint="-9.9978637043366805E-2"/>
      </bottom>
      <diagonal/>
    </border>
    <border>
      <left style="thin">
        <color theme="2" tint="-0.499984740745262"/>
      </left>
      <right/>
      <top/>
      <bottom/>
      <diagonal/>
    </border>
    <border>
      <left/>
      <right style="thin">
        <color auto="1"/>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ck">
        <color theme="2" tint="-9.9978637043366805E-2"/>
      </left>
      <right style="thick">
        <color theme="2" tint="-9.9978637043366805E-2"/>
      </right>
      <top style="thick">
        <color theme="2" tint="-9.9978637043366805E-2"/>
      </top>
      <bottom style="thick">
        <color theme="2" tint="-9.9978637043366805E-2"/>
      </bottom>
      <diagonal/>
    </border>
    <border>
      <left style="thin">
        <color theme="2" tint="-0.499984740745262"/>
      </left>
      <right style="medium">
        <color rgb="FF000000"/>
      </right>
      <top style="thin">
        <color theme="2" tint="-0.499984740745262"/>
      </top>
      <bottom/>
      <diagonal/>
    </border>
    <border>
      <left style="medium">
        <color rgb="FF000000"/>
      </left>
      <right style="thin">
        <color theme="2" tint="-0.499984740745262"/>
      </right>
      <top style="thin">
        <color theme="2" tint="-0.499984740745262"/>
      </top>
      <bottom/>
      <diagonal/>
    </border>
    <border>
      <left style="thin">
        <color theme="2" tint="-0.49998474074526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0.499984740745262"/>
      </right>
      <top style="thin">
        <color theme="2" tint="-9.9978637043366805E-2"/>
      </top>
      <bottom style="thin">
        <color theme="2" tint="-9.9978637043366805E-2"/>
      </bottom>
      <diagonal/>
    </border>
    <border>
      <left style="thin">
        <color theme="2" tint="-0.499984740745262"/>
      </left>
      <right style="medium">
        <color rgb="FFFFFFFF"/>
      </right>
      <top style="medium">
        <color rgb="FFFFFFFF"/>
      </top>
      <bottom/>
      <diagonal/>
    </border>
    <border>
      <left/>
      <right style="thin">
        <color theme="2" tint="-0.499984740745262"/>
      </right>
      <top/>
      <bottom/>
      <diagonal/>
    </border>
    <border>
      <left style="thin">
        <color theme="2" tint="-0.499984740745262"/>
      </left>
      <right style="medium">
        <color rgb="FFFFFFFF"/>
      </right>
      <top style="medium">
        <color rgb="FFFFFFFF"/>
      </top>
      <bottom style="medium">
        <color rgb="FFFFFFFF"/>
      </bottom>
      <diagonal/>
    </border>
    <border>
      <left style="medium">
        <color rgb="FFFFFFFF"/>
      </left>
      <right style="thin">
        <color theme="2" tint="-0.499984740745262"/>
      </right>
      <top style="medium">
        <color rgb="FFFFFFFF"/>
      </top>
      <bottom style="medium">
        <color rgb="FFFFFFFF"/>
      </bottom>
      <diagonal/>
    </border>
    <border>
      <left style="thin">
        <color theme="2" tint="-0.499984740745262"/>
      </left>
      <right/>
      <top/>
      <bottom style="medium">
        <color rgb="FFFFFFFF"/>
      </bottom>
      <diagonal/>
    </border>
    <border>
      <left/>
      <right style="thin">
        <color theme="2" tint="-0.499984740745262"/>
      </right>
      <top/>
      <bottom style="medium">
        <color rgb="FFFFFFFF"/>
      </bottom>
      <diagonal/>
    </border>
    <border>
      <left style="thin">
        <color theme="2" tint="-0.499984740745262"/>
      </left>
      <right style="medium">
        <color rgb="FFFFFFFF"/>
      </right>
      <top style="medium">
        <color rgb="FFFFFFFF"/>
      </top>
      <bottom style="thin">
        <color theme="2" tint="-0.499984740745262"/>
      </bottom>
      <diagonal/>
    </border>
    <border>
      <left style="medium">
        <color rgb="FFFFFFFF"/>
      </left>
      <right style="thin">
        <color theme="2" tint="-0.499984740745262"/>
      </right>
      <top style="medium">
        <color rgb="FFFFFFFF"/>
      </top>
      <bottom style="thin">
        <color theme="2" tint="-0.499984740745262"/>
      </bottom>
      <diagonal/>
    </border>
  </borders>
  <cellStyleXfs count="6">
    <xf numFmtId="0" fontId="0" fillId="0" borderId="0"/>
    <xf numFmtId="164" fontId="1" fillId="0" borderId="0" applyFont="0" applyFill="0" applyBorder="0" applyAlignment="0" applyProtection="0"/>
    <xf numFmtId="0" fontId="9" fillId="0" borderId="0"/>
    <xf numFmtId="0" fontId="15" fillId="0" borderId="0"/>
    <xf numFmtId="0" fontId="1" fillId="0" borderId="0"/>
    <xf numFmtId="9" fontId="1" fillId="0" borderId="0" applyFont="0" applyFill="0" applyBorder="0" applyAlignment="0" applyProtection="0"/>
  </cellStyleXfs>
  <cellXfs count="92">
    <xf numFmtId="0" fontId="0" fillId="0" borderId="0" xfId="0"/>
    <xf numFmtId="0" fontId="2" fillId="2" borderId="1" xfId="0" applyFont="1" applyFill="1" applyBorder="1" applyAlignment="1">
      <alignment vertical="center" wrapText="1"/>
    </xf>
    <xf numFmtId="0" fontId="2" fillId="2" borderId="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4" borderId="11" xfId="1" applyNumberFormat="1" applyFont="1" applyFill="1" applyBorder="1" applyAlignment="1">
      <alignment horizontal="center" vertical="center" wrapText="1"/>
    </xf>
    <xf numFmtId="0" fontId="6" fillId="5" borderId="11" xfId="1" applyNumberFormat="1" applyFont="1" applyFill="1" applyBorder="1" applyAlignment="1">
      <alignment horizontal="center" vertical="center" wrapText="1"/>
    </xf>
    <xf numFmtId="0" fontId="6" fillId="6" borderId="11" xfId="1" applyNumberFormat="1" applyFont="1" applyFill="1" applyBorder="1" applyAlignment="1">
      <alignment horizontal="center" vertical="center" wrapText="1"/>
    </xf>
    <xf numFmtId="0" fontId="7" fillId="7" borderId="11" xfId="1" applyNumberFormat="1" applyFont="1" applyFill="1" applyBorder="1" applyAlignment="1">
      <alignment horizontal="center" vertical="center" wrapText="1"/>
    </xf>
    <xf numFmtId="0" fontId="7" fillId="8" borderId="11" xfId="1" applyNumberFormat="1" applyFont="1" applyFill="1" applyBorder="1" applyAlignment="1">
      <alignment horizontal="center" vertical="center" wrapText="1"/>
    </xf>
    <xf numFmtId="9" fontId="2" fillId="0" borderId="14" xfId="0" applyNumberFormat="1" applyFont="1" applyBorder="1" applyAlignment="1">
      <alignment horizontal="center" vertical="center"/>
    </xf>
    <xf numFmtId="0" fontId="2" fillId="4" borderId="14" xfId="1" applyNumberFormat="1" applyFont="1" applyFill="1" applyBorder="1" applyAlignment="1">
      <alignment horizontal="center" vertical="center" wrapText="1"/>
    </xf>
    <xf numFmtId="9" fontId="2" fillId="0" borderId="13" xfId="0" applyNumberFormat="1" applyFont="1" applyBorder="1"/>
    <xf numFmtId="0" fontId="2" fillId="4" borderId="15" xfId="1" applyNumberFormat="1" applyFont="1" applyFill="1" applyBorder="1" applyAlignment="1">
      <alignment horizontal="center" vertical="center" wrapText="1"/>
    </xf>
    <xf numFmtId="9" fontId="2" fillId="0" borderId="13" xfId="0" applyNumberFormat="1" applyFont="1" applyBorder="1" applyAlignment="1">
      <alignment horizontal="center"/>
    </xf>
    <xf numFmtId="0" fontId="5" fillId="2" borderId="16" xfId="0" applyFont="1" applyFill="1" applyBorder="1" applyAlignment="1">
      <alignment vertical="top" wrapText="1"/>
    </xf>
    <xf numFmtId="0" fontId="2" fillId="2" borderId="17" xfId="0" applyFont="1" applyFill="1" applyBorder="1" applyAlignment="1">
      <alignment vertical="center" wrapText="1"/>
    </xf>
    <xf numFmtId="0" fontId="2" fillId="2" borderId="0" xfId="0" applyFont="1" applyFill="1" applyAlignment="1">
      <alignment vertical="center" wrapText="1"/>
    </xf>
    <xf numFmtId="0" fontId="4" fillId="0" borderId="14" xfId="0" applyFont="1" applyBorder="1" applyAlignment="1">
      <alignment horizontal="center" vertical="center"/>
    </xf>
    <xf numFmtId="0" fontId="2" fillId="2" borderId="5" xfId="0" applyFont="1" applyFill="1" applyBorder="1" applyAlignment="1">
      <alignment vertical="center" wrapText="1"/>
    </xf>
    <xf numFmtId="0" fontId="2" fillId="2" borderId="8" xfId="0" applyFont="1" applyFill="1" applyBorder="1" applyAlignment="1">
      <alignment vertical="center" wrapText="1"/>
    </xf>
    <xf numFmtId="9" fontId="2" fillId="2" borderId="6" xfId="0" applyNumberFormat="1" applyFont="1" applyFill="1" applyBorder="1" applyAlignment="1">
      <alignment horizontal="center" vertical="center" wrapText="1"/>
    </xf>
    <xf numFmtId="10" fontId="0" fillId="0" borderId="0" xfId="0" applyNumberFormat="1"/>
    <xf numFmtId="0" fontId="10" fillId="0" borderId="0" xfId="2" applyFont="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13" fillId="0" borderId="0" xfId="0" applyFont="1" applyAlignment="1">
      <alignment horizontal="center"/>
    </xf>
    <xf numFmtId="0" fontId="5" fillId="2"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8" fillId="0" borderId="14" xfId="0" applyFont="1" applyBorder="1" applyAlignment="1">
      <alignment horizontal="center" vertical="center"/>
    </xf>
    <xf numFmtId="0" fontId="3" fillId="3" borderId="17" xfId="0" applyFont="1" applyFill="1" applyBorder="1" applyAlignment="1">
      <alignment horizontal="center" vertical="center" wrapText="1"/>
    </xf>
    <xf numFmtId="0" fontId="3" fillId="9" borderId="20" xfId="0" applyFont="1" applyFill="1" applyBorder="1" applyAlignment="1">
      <alignment horizontal="left" vertical="center" wrapText="1"/>
    </xf>
    <xf numFmtId="0" fontId="16" fillId="3" borderId="12" xfId="0" applyFont="1" applyFill="1" applyBorder="1" applyAlignment="1">
      <alignment vertical="center" wrapText="1"/>
    </xf>
    <xf numFmtId="0" fontId="13" fillId="0" borderId="22" xfId="4" applyFont="1" applyBorder="1" applyAlignment="1">
      <alignment horizontal="center" vertical="center"/>
    </xf>
    <xf numFmtId="0" fontId="13" fillId="0" borderId="22" xfId="4" applyFont="1" applyBorder="1" applyAlignment="1">
      <alignment horizontal="left" vertical="center"/>
    </xf>
    <xf numFmtId="0" fontId="13" fillId="13" borderId="22" xfId="4" applyFont="1" applyFill="1" applyBorder="1" applyAlignment="1">
      <alignment horizontal="center" vertical="center" wrapText="1"/>
    </xf>
    <xf numFmtId="0" fontId="13" fillId="14" borderId="22" xfId="4" applyFont="1" applyFill="1" applyBorder="1" applyAlignment="1">
      <alignment horizontal="center" vertical="center" wrapText="1"/>
    </xf>
    <xf numFmtId="0" fontId="17" fillId="15" borderId="22" xfId="4" applyFont="1" applyFill="1" applyBorder="1" applyAlignment="1">
      <alignment horizontal="center" vertical="center" wrapText="1"/>
    </xf>
    <xf numFmtId="0" fontId="17" fillId="16" borderId="22" xfId="4" applyFont="1" applyFill="1" applyBorder="1" applyAlignment="1">
      <alignment horizontal="center" vertical="center" wrapText="1"/>
    </xf>
    <xf numFmtId="0" fontId="17" fillId="17" borderId="22" xfId="4" applyFont="1" applyFill="1" applyBorder="1" applyAlignment="1">
      <alignment horizontal="center" vertical="center" wrapText="1"/>
    </xf>
    <xf numFmtId="0" fontId="13" fillId="11" borderId="0" xfId="4" applyFont="1" applyFill="1"/>
    <xf numFmtId="0" fontId="1" fillId="11" borderId="0" xfId="4" applyFill="1"/>
    <xf numFmtId="0" fontId="13" fillId="11" borderId="0" xfId="4" applyFont="1" applyFill="1" applyAlignment="1">
      <alignment horizontal="center" vertical="center" wrapText="1"/>
    </xf>
    <xf numFmtId="0" fontId="18" fillId="0" borderId="31" xfId="4" applyFont="1" applyBorder="1" applyAlignment="1">
      <alignment horizontal="left" vertical="center" wrapText="1"/>
    </xf>
    <xf numFmtId="9" fontId="0" fillId="0" borderId="23" xfId="5" applyFont="1" applyBorder="1" applyAlignment="1">
      <alignment horizontal="center"/>
    </xf>
    <xf numFmtId="0" fontId="0" fillId="0" borderId="0" xfId="0" applyAlignment="1">
      <alignment horizontal="center"/>
    </xf>
    <xf numFmtId="0" fontId="2" fillId="2" borderId="18" xfId="0" applyFont="1" applyFill="1" applyBorder="1" applyAlignment="1">
      <alignment horizontal="center" vertical="center" wrapText="1"/>
    </xf>
    <xf numFmtId="0" fontId="5" fillId="2" borderId="16" xfId="0" applyFont="1" applyFill="1" applyBorder="1" applyAlignment="1">
      <alignment horizontal="center" vertical="top" wrapText="1"/>
    </xf>
    <xf numFmtId="0" fontId="19" fillId="0" borderId="0" xfId="0" applyFont="1"/>
    <xf numFmtId="0" fontId="22" fillId="17" borderId="26" xfId="4" applyFont="1" applyFill="1" applyBorder="1" applyAlignment="1">
      <alignment horizontal="left" vertical="center" wrapText="1"/>
    </xf>
    <xf numFmtId="0" fontId="22" fillId="17" borderId="27" xfId="4" applyFont="1" applyFill="1" applyBorder="1" applyAlignment="1">
      <alignment horizontal="left" vertical="center" wrapText="1"/>
    </xf>
    <xf numFmtId="0" fontId="23" fillId="3" borderId="28" xfId="4" applyFont="1" applyFill="1" applyBorder="1" applyAlignment="1">
      <alignment horizontal="left" vertical="center" wrapText="1"/>
    </xf>
    <xf numFmtId="0" fontId="24" fillId="3" borderId="29" xfId="4" applyFont="1" applyFill="1" applyBorder="1" applyAlignment="1">
      <alignment horizontal="left" vertical="center" wrapText="1"/>
    </xf>
    <xf numFmtId="0" fontId="23" fillId="0" borderId="30" xfId="4" applyFont="1" applyBorder="1" applyAlignment="1">
      <alignment horizontal="left" vertical="center" wrapText="1"/>
    </xf>
    <xf numFmtId="0" fontId="24" fillId="0" borderId="31" xfId="4" applyFont="1" applyBorder="1" applyAlignment="1">
      <alignment horizontal="left" vertical="center" wrapText="1"/>
    </xf>
    <xf numFmtId="0" fontId="23" fillId="3" borderId="30" xfId="4" applyFont="1" applyFill="1" applyBorder="1" applyAlignment="1">
      <alignment vertical="center" wrapText="1"/>
    </xf>
    <xf numFmtId="0" fontId="24" fillId="18" borderId="29" xfId="4" applyFont="1" applyFill="1" applyBorder="1" applyAlignment="1">
      <alignment horizontal="left" vertical="center" wrapText="1"/>
    </xf>
    <xf numFmtId="0" fontId="23" fillId="11" borderId="32" xfId="4" applyFont="1" applyFill="1" applyBorder="1" applyAlignment="1">
      <alignment vertical="center" wrapText="1"/>
    </xf>
    <xf numFmtId="0" fontId="24" fillId="18" borderId="29" xfId="4" applyFont="1" applyFill="1" applyBorder="1" applyAlignment="1">
      <alignment horizontal="left" vertical="top" wrapText="1"/>
    </xf>
    <xf numFmtId="0" fontId="23" fillId="0" borderId="34" xfId="4" applyFont="1" applyBorder="1" applyAlignment="1">
      <alignment horizontal="left" vertical="center" wrapText="1"/>
    </xf>
    <xf numFmtId="0" fontId="24" fillId="0" borderId="35" xfId="4" applyFont="1" applyBorder="1" applyAlignment="1">
      <alignment horizontal="left" vertical="center" wrapText="1"/>
    </xf>
    <xf numFmtId="9" fontId="0" fillId="0" borderId="13" xfId="0" applyNumberFormat="1" applyBorder="1"/>
    <xf numFmtId="0" fontId="26" fillId="19" borderId="29" xfId="4" applyFont="1" applyFill="1" applyBorder="1" applyAlignment="1">
      <alignment horizontal="left" vertical="top" wrapText="1"/>
    </xf>
    <xf numFmtId="17" fontId="13" fillId="0" borderId="22" xfId="4" applyNumberFormat="1" applyFont="1" applyBorder="1" applyAlignment="1">
      <alignment horizontal="center" vertical="center"/>
    </xf>
    <xf numFmtId="0" fontId="3" fillId="3" borderId="0" xfId="0" applyFont="1" applyFill="1" applyAlignment="1">
      <alignment horizontal="center" vertical="center" wrapText="1"/>
    </xf>
    <xf numFmtId="0" fontId="5" fillId="3" borderId="0" xfId="0" applyFont="1" applyFill="1" applyAlignment="1">
      <alignment horizontal="center" vertical="center" wrapText="1"/>
    </xf>
    <xf numFmtId="0" fontId="27" fillId="0" borderId="22" xfId="4" applyFont="1" applyBorder="1" applyAlignment="1">
      <alignment horizontal="center" vertical="center" wrapText="1"/>
    </xf>
    <xf numFmtId="0" fontId="13" fillId="0" borderId="22" xfId="4" applyFont="1" applyBorder="1" applyAlignment="1">
      <alignment horizontal="left" vertical="center" wrapText="1"/>
    </xf>
    <xf numFmtId="49" fontId="13" fillId="0" borderId="22" xfId="4" applyNumberFormat="1" applyFont="1" applyBorder="1" applyAlignment="1">
      <alignment horizontal="center" vertical="center" wrapText="1"/>
    </xf>
    <xf numFmtId="9" fontId="13" fillId="13" borderId="22" xfId="4" applyNumberFormat="1" applyFont="1" applyFill="1" applyBorder="1" applyAlignment="1">
      <alignment horizontal="center" vertical="center" wrapText="1"/>
    </xf>
    <xf numFmtId="0" fontId="21" fillId="0" borderId="24" xfId="4" applyFont="1" applyBorder="1" applyAlignment="1">
      <alignment horizontal="left" vertical="top" wrapText="1"/>
    </xf>
    <xf numFmtId="0" fontId="21" fillId="0" borderId="25" xfId="4" applyFont="1" applyBorder="1" applyAlignment="1">
      <alignment horizontal="left" vertical="top" wrapText="1"/>
    </xf>
    <xf numFmtId="0" fontId="22" fillId="17" borderId="32" xfId="4" applyFont="1" applyFill="1" applyBorder="1" applyAlignment="1">
      <alignment horizontal="left" vertical="center" wrapText="1"/>
    </xf>
    <xf numFmtId="0" fontId="22" fillId="17" borderId="33" xfId="4" applyFont="1" applyFill="1" applyBorder="1" applyAlignment="1">
      <alignment horizontal="left" vertical="center" wrapText="1"/>
    </xf>
    <xf numFmtId="0" fontId="14" fillId="10" borderId="17" xfId="0" applyFont="1" applyFill="1" applyBorder="1" applyAlignment="1">
      <alignment horizontal="left" vertical="center" wrapText="1"/>
    </xf>
    <xf numFmtId="0" fontId="14" fillId="10" borderId="0" xfId="0" applyFont="1" applyFill="1" applyAlignment="1">
      <alignment horizontal="left" vertical="center" wrapText="1"/>
    </xf>
    <xf numFmtId="0" fontId="12" fillId="3" borderId="0" xfId="0" applyFont="1" applyFill="1" applyAlignment="1">
      <alignment horizontal="center"/>
    </xf>
    <xf numFmtId="0" fontId="3" fillId="3" borderId="0" xfId="0" applyFont="1" applyFill="1" applyAlignment="1">
      <alignment horizontal="center" vertical="center" wrapText="1"/>
    </xf>
    <xf numFmtId="0" fontId="3" fillId="3" borderId="19" xfId="0" applyFont="1" applyFill="1" applyBorder="1" applyAlignment="1">
      <alignment horizontal="center" vertical="center" wrapText="1"/>
    </xf>
    <xf numFmtId="0" fontId="20" fillId="3" borderId="1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cellXfs>
  <cellStyles count="6">
    <cellStyle name="Comma" xfId="1" builtinId="3"/>
    <cellStyle name="Normal" xfId="0" builtinId="0"/>
    <cellStyle name="Normal 2" xfId="2" xr:uid="{BE638343-6086-4613-AC45-D2CB16283DC9}"/>
    <cellStyle name="Normal 2 2 2" xfId="3" xr:uid="{78F5E5A5-07A1-4543-8ABA-D9ECF15D01EE}"/>
    <cellStyle name="Normal 2 3" xfId="4" xr:uid="{F59B491F-D9D1-497A-ADEE-1B9A808E1BDD}"/>
    <cellStyle name="Percent" xfId="5" builtinId="5"/>
  </cellStyles>
  <dxfs count="76">
    <dxf>
      <fill>
        <patternFill>
          <bgColor rgb="FFE6B8AF"/>
        </patternFill>
      </fill>
    </dxf>
    <dxf>
      <fill>
        <patternFill>
          <bgColor rgb="FFE6B8AF"/>
        </patternFill>
      </fill>
    </dxf>
    <dxf>
      <font>
        <color theme="0"/>
      </font>
      <fill>
        <patternFill>
          <bgColor rgb="FFA61C00"/>
        </patternFill>
      </fill>
    </dxf>
    <dxf>
      <font>
        <color theme="0"/>
      </font>
      <fill>
        <patternFill>
          <bgColor rgb="FF85200C"/>
        </patternFill>
      </fill>
    </dxf>
    <dxf>
      <fill>
        <patternFill>
          <bgColor rgb="FFCC4125"/>
        </patternFill>
      </fill>
    </dxf>
    <dxf>
      <fill>
        <patternFill>
          <bgColor rgb="FFDD7E6B"/>
        </patternFill>
      </fill>
    </dxf>
    <dxf>
      <fill>
        <patternFill>
          <bgColor rgb="FFE6B8AF"/>
        </patternFill>
      </fill>
    </dxf>
    <dxf>
      <fill>
        <patternFill>
          <bgColor rgb="FFE6B8AF"/>
        </patternFill>
      </fill>
    </dxf>
    <dxf>
      <fill>
        <patternFill>
          <bgColor rgb="FFE6B8AF"/>
        </patternFill>
      </fill>
    </dxf>
    <dxf>
      <fill>
        <patternFill>
          <bgColor rgb="FFE6B8AF"/>
        </patternFill>
      </fill>
    </dxf>
    <dxf>
      <fill>
        <patternFill>
          <bgColor rgb="FFE6B8AF"/>
        </patternFill>
      </fill>
    </dxf>
    <dxf>
      <fill>
        <patternFill>
          <bgColor rgb="FFE6B8AF"/>
        </patternFill>
      </fill>
    </dxf>
    <dxf>
      <fill>
        <patternFill>
          <bgColor rgb="FFCC4125"/>
        </patternFill>
      </fill>
    </dxf>
    <dxf>
      <font>
        <color theme="0"/>
      </font>
      <fill>
        <patternFill>
          <bgColor rgb="FFA61C00"/>
        </patternFill>
      </fill>
    </dxf>
    <dxf>
      <font>
        <color theme="0"/>
      </font>
      <fill>
        <patternFill>
          <bgColor rgb="FF85200C"/>
        </patternFill>
      </fill>
    </dxf>
    <dxf>
      <fill>
        <patternFill>
          <bgColor rgb="FFDD7E6B"/>
        </patternFill>
      </fill>
    </dxf>
    <dxf>
      <fill>
        <patternFill>
          <bgColor rgb="FFE6B8AF"/>
        </patternFill>
      </fill>
    </dxf>
    <dxf>
      <fill>
        <patternFill>
          <bgColor rgb="FFE6B8AF"/>
        </patternFill>
      </fill>
    </dxf>
    <dxf>
      <fill>
        <patternFill>
          <bgColor rgb="FFE6B8AF"/>
        </patternFill>
      </fill>
    </dxf>
    <dxf>
      <fill>
        <patternFill>
          <bgColor rgb="FFCC4125"/>
        </patternFill>
      </fill>
    </dxf>
    <dxf>
      <fill>
        <patternFill>
          <bgColor rgb="FFE6B8AF"/>
        </patternFill>
      </fill>
    </dxf>
    <dxf>
      <font>
        <color theme="0"/>
      </font>
      <fill>
        <patternFill>
          <bgColor rgb="FFA61C00"/>
        </patternFill>
      </fill>
    </dxf>
    <dxf>
      <font>
        <color theme="0"/>
      </font>
      <fill>
        <patternFill>
          <bgColor rgb="FF85200C"/>
        </patternFill>
      </fill>
    </dxf>
    <dxf>
      <fill>
        <patternFill>
          <bgColor rgb="FFDD7E6B"/>
        </patternFill>
      </fill>
    </dxf>
    <dxf>
      <fill>
        <patternFill>
          <bgColor rgb="FFE6B8AF"/>
        </patternFill>
      </fill>
    </dxf>
    <dxf>
      <font>
        <color theme="0"/>
      </font>
      <fill>
        <patternFill>
          <bgColor rgb="FF85200C"/>
        </patternFill>
      </fill>
    </dxf>
    <dxf>
      <fill>
        <patternFill>
          <bgColor rgb="FFCC4125"/>
        </patternFill>
      </fill>
    </dxf>
    <dxf>
      <fill>
        <patternFill>
          <bgColor rgb="FFDD7E6B"/>
        </patternFill>
      </fill>
    </dxf>
    <dxf>
      <fill>
        <patternFill>
          <bgColor rgb="FFE6B8AF"/>
        </patternFill>
      </fill>
    </dxf>
    <dxf>
      <font>
        <color theme="0"/>
      </font>
      <fill>
        <patternFill>
          <bgColor rgb="FFA61C00"/>
        </patternFill>
      </fill>
    </dxf>
    <dxf>
      <fill>
        <patternFill>
          <bgColor rgb="FFE6B8AF"/>
        </patternFill>
      </fill>
    </dxf>
    <dxf>
      <fill>
        <patternFill>
          <bgColor rgb="FFE6B8AF"/>
        </patternFill>
      </fill>
    </dxf>
    <dxf>
      <font>
        <color theme="0"/>
      </font>
      <fill>
        <patternFill>
          <bgColor rgb="FF85200C"/>
        </patternFill>
      </fill>
    </dxf>
    <dxf>
      <font>
        <color theme="0"/>
      </font>
      <fill>
        <patternFill>
          <bgColor rgb="FFA61C00"/>
        </patternFill>
      </fill>
    </dxf>
    <dxf>
      <fill>
        <patternFill>
          <bgColor rgb="FFCC4125"/>
        </patternFill>
      </fill>
    </dxf>
    <dxf>
      <fill>
        <patternFill>
          <bgColor rgb="FFDD7E6B"/>
        </patternFill>
      </fill>
    </dxf>
    <dxf>
      <fill>
        <patternFill>
          <bgColor rgb="FFE6B8AF"/>
        </patternFill>
      </fill>
    </dxf>
    <dxf>
      <fill>
        <patternFill>
          <bgColor rgb="FFE6B8AF"/>
        </patternFill>
      </fill>
    </dxf>
    <dxf>
      <fill>
        <patternFill>
          <bgColor rgb="FFE6B8AF"/>
        </patternFill>
      </fill>
    </dxf>
    <dxf>
      <fill>
        <patternFill>
          <bgColor rgb="FFDD7E6B"/>
        </patternFill>
      </fill>
    </dxf>
    <dxf>
      <fill>
        <patternFill>
          <bgColor rgb="FFCC4125"/>
        </patternFill>
      </fill>
    </dxf>
    <dxf>
      <font>
        <color theme="0"/>
      </font>
      <fill>
        <patternFill>
          <bgColor rgb="FFA61C00"/>
        </patternFill>
      </fill>
    </dxf>
    <dxf>
      <font>
        <color theme="0"/>
      </font>
      <fill>
        <patternFill>
          <bgColor rgb="FF85200C"/>
        </patternFill>
      </fill>
    </dxf>
    <dxf>
      <fill>
        <patternFill>
          <bgColor rgb="FFE6B8AF"/>
        </patternFill>
      </fill>
    </dxf>
    <dxf>
      <fill>
        <patternFill>
          <bgColor rgb="FFDD7E6B"/>
        </patternFill>
      </fill>
    </dxf>
    <dxf>
      <fill>
        <patternFill>
          <bgColor rgb="FFCC4125"/>
        </patternFill>
      </fill>
    </dxf>
    <dxf>
      <font>
        <color theme="0"/>
      </font>
      <fill>
        <patternFill>
          <bgColor rgb="FFA61C00"/>
        </patternFill>
      </fill>
    </dxf>
    <dxf>
      <font>
        <color theme="0"/>
      </font>
      <fill>
        <patternFill>
          <bgColor rgb="FF85200C"/>
        </patternFill>
      </fill>
    </dxf>
    <dxf>
      <fill>
        <patternFill>
          <bgColor rgb="FFE6B8AF"/>
        </patternFill>
      </fill>
    </dxf>
    <dxf>
      <fill>
        <patternFill>
          <bgColor rgb="FFDD7E6B"/>
        </patternFill>
      </fill>
    </dxf>
    <dxf>
      <fill>
        <patternFill>
          <bgColor rgb="FFCC4125"/>
        </patternFill>
      </fill>
    </dxf>
    <dxf>
      <font>
        <color theme="0"/>
      </font>
      <fill>
        <patternFill>
          <bgColor rgb="FFA61C00"/>
        </patternFill>
      </fill>
    </dxf>
    <dxf>
      <font>
        <color theme="0"/>
      </font>
      <fill>
        <patternFill>
          <bgColor rgb="FF85200C"/>
        </patternFill>
      </fill>
    </dxf>
    <dxf>
      <fill>
        <patternFill>
          <bgColor rgb="FFE6B8AF"/>
        </patternFill>
      </fill>
    </dxf>
    <dxf>
      <fill>
        <patternFill>
          <bgColor rgb="FFDD7E6B"/>
        </patternFill>
      </fill>
    </dxf>
    <dxf>
      <fill>
        <patternFill>
          <bgColor rgb="FFCC4125"/>
        </patternFill>
      </fill>
    </dxf>
    <dxf>
      <font>
        <color theme="0"/>
      </font>
      <fill>
        <patternFill>
          <bgColor rgb="FFA61C00"/>
        </patternFill>
      </fill>
    </dxf>
    <dxf>
      <font>
        <color theme="0"/>
      </font>
      <fill>
        <patternFill>
          <bgColor rgb="FF85200C"/>
        </patternFill>
      </fill>
    </dxf>
    <dxf>
      <fill>
        <patternFill>
          <bgColor rgb="FFE6B8AF"/>
        </patternFill>
      </fill>
    </dxf>
    <dxf>
      <fill>
        <patternFill>
          <bgColor rgb="FFDD7E6B"/>
        </patternFill>
      </fill>
    </dxf>
    <dxf>
      <fill>
        <patternFill>
          <bgColor rgb="FFCC4125"/>
        </patternFill>
      </fill>
    </dxf>
    <dxf>
      <font>
        <color theme="0"/>
      </font>
      <fill>
        <patternFill>
          <bgColor rgb="FFA61C00"/>
        </patternFill>
      </fill>
    </dxf>
    <dxf>
      <font>
        <color theme="0"/>
      </font>
      <fill>
        <patternFill>
          <bgColor rgb="FF85200C"/>
        </patternFill>
      </fill>
    </dxf>
    <dxf>
      <font>
        <b val="0"/>
        <i val="0"/>
        <strike val="0"/>
        <condense val="0"/>
        <extend val="0"/>
        <outline val="0"/>
        <shadow val="0"/>
        <u val="none"/>
        <vertAlign val="baseline"/>
        <sz val="10"/>
        <color rgb="FFFFFFFF"/>
        <name val="Segoe UI"/>
        <family val="2"/>
        <scheme val="none"/>
      </font>
      <numFmt numFmtId="22" formatCode="mmm\-yy"/>
      <fill>
        <patternFill patternType="solid">
          <fgColor rgb="FF85200C"/>
          <bgColor theme="2" tint="-0.749992370372631"/>
        </patternFill>
      </fill>
      <alignment horizontal="center" vertical="center" textRotation="0" wrapText="1" indent="0" justifyLastLine="0" shrinkToFit="0" readingOrder="0"/>
      <border diagonalUp="0" diagonalDown="0">
        <left style="thin">
          <color theme="2" tint="-0.499984740745262"/>
        </left>
        <right/>
        <top style="thin">
          <color theme="2" tint="-0.499984740745262"/>
        </top>
        <bottom/>
        <vertical/>
        <horizontal/>
      </border>
    </dxf>
    <dxf>
      <font>
        <b val="0"/>
        <i val="0"/>
        <strike val="0"/>
        <condense val="0"/>
        <extend val="0"/>
        <outline val="0"/>
        <shadow val="0"/>
        <u val="none"/>
        <vertAlign val="baseline"/>
        <sz val="10"/>
        <color rgb="FFFFFFFF"/>
        <name val="Segoe UI"/>
        <family val="2"/>
        <scheme val="none"/>
      </font>
      <numFmt numFmtId="22" formatCode="mmm\-yy"/>
      <fill>
        <patternFill patternType="solid">
          <fgColor rgb="FFA61C00"/>
          <bgColor theme="2" tint="-0.499984740745262"/>
        </patternFill>
      </fill>
      <alignment horizontal="center" vertical="center" textRotation="0" wrapText="1" indent="0" justifyLastLine="0" shrinkToFit="0" readingOrder="0"/>
      <border diagonalUp="0" diagonalDown="0">
        <left style="thin">
          <color theme="2" tint="-0.499984740745262"/>
        </left>
        <right/>
        <top style="thin">
          <color theme="2" tint="-0.499984740745262"/>
        </top>
        <bottom/>
        <vertical/>
        <horizontal/>
      </border>
    </dxf>
    <dxf>
      <font>
        <b val="0"/>
        <i val="0"/>
        <strike val="0"/>
        <condense val="0"/>
        <extend val="0"/>
        <outline val="0"/>
        <shadow val="0"/>
        <u val="none"/>
        <vertAlign val="baseline"/>
        <sz val="10"/>
        <color theme="1"/>
        <name val="Segoe UI"/>
        <family val="2"/>
        <scheme val="none"/>
      </font>
      <numFmt numFmtId="22" formatCode="mmm\-yy"/>
      <fill>
        <patternFill patternType="solid">
          <fgColor rgb="FFCC4125"/>
          <bgColor theme="0" tint="-0.34998626667073579"/>
        </patternFill>
      </fill>
      <alignment horizontal="center" vertical="center" textRotation="0" wrapText="1" indent="0" justifyLastLine="0" shrinkToFit="0" readingOrder="0"/>
      <border diagonalUp="0" diagonalDown="0">
        <left style="thin">
          <color theme="2" tint="-0.499984740745262"/>
        </left>
        <right/>
        <top style="thin">
          <color theme="2" tint="-0.499984740745262"/>
        </top>
        <bottom/>
        <vertical/>
        <horizontal/>
      </border>
    </dxf>
    <dxf>
      <font>
        <b val="0"/>
        <i val="0"/>
        <strike val="0"/>
        <condense val="0"/>
        <extend val="0"/>
        <outline val="0"/>
        <shadow val="0"/>
        <u val="none"/>
        <vertAlign val="baseline"/>
        <sz val="10"/>
        <color theme="1"/>
        <name val="Segoe UI"/>
        <family val="2"/>
        <scheme val="none"/>
      </font>
      <numFmt numFmtId="22" formatCode="mmm\-yy"/>
      <fill>
        <patternFill patternType="solid">
          <fgColor rgb="FFDD7E6B"/>
          <bgColor theme="0" tint="-0.14999847407452621"/>
        </patternFill>
      </fill>
      <alignment horizontal="center" vertical="center" textRotation="0" wrapText="1" indent="0" justifyLastLine="0" shrinkToFit="0" readingOrder="0"/>
      <border diagonalUp="0" diagonalDown="0">
        <left style="thin">
          <color theme="2" tint="-0.499984740745262"/>
        </left>
        <right/>
        <top style="thin">
          <color theme="2" tint="-0.499984740745262"/>
        </top>
        <bottom/>
        <vertical/>
        <horizontal/>
      </border>
    </dxf>
    <dxf>
      <font>
        <b val="0"/>
        <i val="0"/>
        <strike val="0"/>
        <condense val="0"/>
        <extend val="0"/>
        <outline val="0"/>
        <shadow val="0"/>
        <u val="none"/>
        <vertAlign val="baseline"/>
        <sz val="10"/>
        <color theme="1"/>
        <name val="Segoe UI"/>
        <family val="2"/>
        <scheme val="none"/>
      </font>
      <numFmt numFmtId="22" formatCode="mmm\-yy"/>
      <fill>
        <patternFill patternType="solid">
          <fgColor rgb="FFE6B8AF"/>
          <bgColor theme="0" tint="-4.9989318521683403E-2"/>
        </patternFill>
      </fill>
      <alignment horizontal="center" vertical="center" textRotation="0" wrapText="1" indent="0" justifyLastLine="0" shrinkToFit="0" readingOrder="0"/>
      <border diagonalUp="0" diagonalDown="0">
        <left style="thin">
          <color theme="2" tint="-0.499984740745262"/>
        </left>
        <right/>
        <top style="thin">
          <color theme="2" tint="-0.499984740745262"/>
        </top>
        <bottom/>
        <vertical/>
        <horizontal/>
      </border>
    </dxf>
    <dxf>
      <font>
        <b val="0"/>
        <i val="0"/>
        <strike val="0"/>
        <condense val="0"/>
        <extend val="0"/>
        <outline val="0"/>
        <shadow val="0"/>
        <u val="none"/>
        <vertAlign val="baseline"/>
        <sz val="10"/>
        <color theme="1"/>
        <name val="Segoe UI"/>
        <family val="2"/>
        <scheme val="none"/>
      </font>
      <numFmt numFmtId="22" formatCode="mmm\-yy"/>
      <alignment horizontal="center" vertical="center" textRotation="0" wrapText="1" indent="0" justifyLastLine="0" shrinkToFit="0" readingOrder="0"/>
      <border diagonalUp="0" diagonalDown="0">
        <left style="thin">
          <color theme="1" tint="0.499984740745262"/>
        </left>
        <right/>
        <top style="thin">
          <color theme="1" tint="0.499984740745262"/>
        </top>
        <bottom/>
        <vertical/>
        <horizontal/>
      </border>
    </dxf>
    <dxf>
      <font>
        <b val="0"/>
        <i val="0"/>
        <strike val="0"/>
        <condense val="0"/>
        <extend val="0"/>
        <outline val="0"/>
        <shadow val="0"/>
        <u val="none"/>
        <vertAlign val="baseline"/>
        <sz val="10"/>
        <color theme="1"/>
        <name val="Segoe UI"/>
        <family val="2"/>
        <scheme val="none"/>
      </font>
      <alignment horizontal="center" vertical="center" textRotation="0" wrapText="1" indent="0" justifyLastLine="0" shrinkToFit="0" readingOrder="0"/>
      <border diagonalUp="0" diagonalDown="0">
        <left style="thin">
          <color theme="1" tint="0.499984740745262"/>
        </left>
        <right/>
        <top style="thin">
          <color theme="1" tint="0.499984740745262"/>
        </top>
        <bottom/>
        <vertical/>
        <horizontal/>
      </border>
    </dxf>
    <dxf>
      <font>
        <b val="0"/>
        <i val="0"/>
        <strike val="0"/>
        <condense val="0"/>
        <extend val="0"/>
        <outline val="0"/>
        <shadow val="0"/>
        <u val="none"/>
        <vertAlign val="baseline"/>
        <sz val="10"/>
        <color theme="1"/>
        <name val="Segoe UI"/>
        <family val="2"/>
        <scheme val="none"/>
      </font>
      <alignment horizontal="center" vertical="center" textRotation="0" wrapText="1" indent="0" justifyLastLine="0" shrinkToFit="0" readingOrder="0"/>
      <border diagonalUp="0" diagonalDown="0">
        <left style="thin">
          <color theme="1" tint="0.499984740745262"/>
        </left>
        <right/>
        <top style="thin">
          <color theme="1" tint="0.499984740745262"/>
        </top>
        <bottom/>
        <vertical/>
        <horizontal/>
      </border>
    </dxf>
    <dxf>
      <font>
        <b val="0"/>
        <i val="0"/>
        <strike val="0"/>
        <condense val="0"/>
        <extend val="0"/>
        <outline val="0"/>
        <shadow val="0"/>
        <u val="none"/>
        <vertAlign val="baseline"/>
        <sz val="10"/>
        <color theme="1"/>
        <name val="Segoe UI"/>
        <family val="2"/>
        <scheme val="none"/>
      </font>
      <alignment horizontal="left" vertical="center" textRotation="0" wrapText="1" indent="0" justifyLastLine="0" shrinkToFit="0" readingOrder="0"/>
      <border diagonalUp="0" diagonalDown="0" outline="0">
        <left style="thin">
          <color theme="2" tint="-9.9978637043366805E-2"/>
        </left>
        <right/>
        <top style="thin">
          <color theme="1" tint="0.499984740745262"/>
        </top>
        <bottom/>
      </border>
    </dxf>
    <dxf>
      <font>
        <b val="0"/>
        <i val="0"/>
        <strike val="0"/>
        <condense val="0"/>
        <extend val="0"/>
        <outline val="0"/>
        <shadow val="0"/>
        <u val="none"/>
        <vertAlign val="baseline"/>
        <sz val="9"/>
        <color theme="1"/>
        <name val="Segoe UI"/>
        <family val="2"/>
        <scheme val="none"/>
      </font>
      <alignment horizontal="center" vertical="center" textRotation="0" wrapText="1" indent="0" justifyLastLine="0" shrinkToFit="0" readingOrder="0"/>
      <border diagonalUp="0" diagonalDown="0" outline="0">
        <left style="thin">
          <color theme="1" tint="0.499984740745262"/>
        </left>
        <right/>
        <top style="thin">
          <color theme="1" tint="0.499984740745262"/>
        </top>
        <bottom/>
      </border>
    </dxf>
    <dxf>
      <font>
        <b val="0"/>
        <i val="0"/>
        <strike val="0"/>
        <condense val="0"/>
        <extend val="0"/>
        <outline val="0"/>
        <shadow val="0"/>
        <u val="none"/>
        <vertAlign val="baseline"/>
        <sz val="10"/>
        <color theme="1"/>
        <name val="Segoe UI"/>
        <family val="2"/>
        <scheme val="none"/>
      </font>
      <alignment horizontal="center" vertical="center" textRotation="0" wrapText="1" indent="0" justifyLastLine="0" shrinkToFit="0" readingOrder="0"/>
      <border diagonalUp="0" diagonalDown="0" outline="0">
        <left style="thin">
          <color theme="1" tint="0.499984740745262"/>
        </left>
        <right style="thin">
          <color theme="2" tint="-9.9978637043366805E-2"/>
        </right>
        <top style="thin">
          <color theme="1" tint="0.499984740745262"/>
        </top>
        <bottom/>
      </border>
    </dxf>
    <dxf>
      <border outline="0">
        <top style="thin">
          <color theme="1"/>
        </top>
      </border>
    </dxf>
    <dxf>
      <font>
        <b/>
        <i val="0"/>
        <strike val="0"/>
        <condense val="0"/>
        <extend val="0"/>
        <outline val="0"/>
        <shadow val="0"/>
        <u val="none"/>
        <vertAlign val="baseline"/>
        <sz val="10"/>
        <color auto="1"/>
        <name val="Segoe UI"/>
        <family val="2"/>
        <scheme val="none"/>
      </font>
      <fill>
        <patternFill patternType="solid">
          <fgColor rgb="FFCCCCCC"/>
          <bgColor rgb="FFCCCCCC"/>
        </patternFill>
      </fill>
      <alignment horizontal="left" vertical="center" textRotation="0" wrapText="1" indent="0" justifyLastLine="0" shrinkToFit="0" readingOrder="0"/>
    </dxf>
  </dxfs>
  <tableStyles count="0" defaultTableStyle="TableStyleMedium2" defaultPivotStyle="PivotStyleLight16"/>
  <colors>
    <mruColors>
      <color rgb="FFA61C0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s://data.humdata.org/dataset/76469da4-94ea-4760-82be-00a3ae2ef75e" TargetMode="External"/></Relationships>
</file>

<file path=xl/drawings/drawing1.xml><?xml version="1.0" encoding="utf-8"?>
<xdr:wsDr xmlns:xdr="http://schemas.openxmlformats.org/drawingml/2006/spreadsheetDrawing" xmlns:a="http://schemas.openxmlformats.org/drawingml/2006/main">
  <xdr:twoCellAnchor>
    <xdr:from>
      <xdr:col>1</xdr:col>
      <xdr:colOff>7983682</xdr:colOff>
      <xdr:row>1</xdr:row>
      <xdr:rowOff>0</xdr:rowOff>
    </xdr:from>
    <xdr:to>
      <xdr:col>1</xdr:col>
      <xdr:colOff>8243455</xdr:colOff>
      <xdr:row>1</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5EB68027-4753-441D-9621-4C3964FC2526}"/>
            </a:ext>
          </a:extLst>
        </xdr:cNvPr>
        <xdr:cNvSpPr/>
      </xdr:nvSpPr>
      <xdr:spPr>
        <a:xfrm>
          <a:off x="8694247" y="361950"/>
          <a:ext cx="693"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891FC4-C7D4-4582-9B45-553428C4AB4F}" name="Table1" displayName="Table1" ref="A2:K19" totalsRowShown="0" headerRowDxfId="75" tableBorderDxfId="74">
  <autoFilter ref="A2:K19" xr:uid="{48891FC4-C7D4-4582-9B45-553428C4AB4F}"/>
  <tableColumns count="11">
    <tableColumn id="1" xr3:uid="{27C4A690-F359-4F69-9EB4-D4CC127A0D5E}" name="#" dataDxfId="73" dataCellStyle="Normal 2"/>
    <tableColumn id="2" xr3:uid="{87217551-2986-47A5-8B09-CB1744932B4A}" name="Sector" dataDxfId="72" dataCellStyle="Normal 2"/>
    <tableColumn id="3" xr3:uid="{63AE4CB7-44B1-481B-8D3D-DA7EF3B87197}" name="Indicator name" dataDxfId="71" dataCellStyle="Normal 2"/>
    <tableColumn id="4" xr3:uid="{5FA34365-5D74-4227-A6F0-CA2DD6E34852}" name="Assessment name" dataDxfId="70" dataCellStyle="Normal 2"/>
    <tableColumn id="5" xr3:uid="{2197912F-1532-4F57-B49B-BA06B2ABE0C4}" name="Granularity" dataDxfId="69" dataCellStyle="Normal 2"/>
    <tableColumn id="6" xr3:uid="{F02FF6D9-62C1-4AE1-8F6E-0DCFC44A8660}" name="Data collection date" dataDxfId="68" dataCellStyle="Normal 2"/>
    <tableColumn id="8" xr3:uid="{5B1A6A1E-2022-4EAB-BC6C-C6F9F2698238}" name="1. None/Minimal" dataDxfId="67" dataCellStyle="Normal 2"/>
    <tableColumn id="9" xr3:uid="{42A19D11-1F71-4F30-862E-AE55C0392570}" name="2. Stress" dataDxfId="66" dataCellStyle="Normal 2"/>
    <tableColumn id="10" xr3:uid="{23E6696C-9676-43A9-9416-56B7E7C7F9A6}" name="3. Severe" dataDxfId="65" dataCellStyle="Normal 2"/>
    <tableColumn id="11" xr3:uid="{EC5C9004-7F83-491E-8179-5CE8B00328DA}" name="4. Extreme" dataDxfId="64" dataCellStyle="Normal 2"/>
    <tableColumn id="12" xr3:uid="{E6CF5842-0D0F-45F0-AB83-98540F6A8EA5}" name="5. Catastrophic" dataDxfId="63" dataCellStyle="Normal 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E34599F-C4FF-437F-9254-6264FA8195C0}" name="Table4" displayName="Table4" ref="A2:BN403" totalsRowShown="0">
  <autoFilter ref="A2:BN403" xr:uid="{4E34599F-C4FF-437F-9254-6264FA8195C0}"/>
  <tableColumns count="66">
    <tableColumn id="1" xr3:uid="{87034F8E-BB77-4167-9523-A7CC11F70F68}" name="disaggregation"/>
    <tableColumn id="2" xr3:uid="{F7D46ED8-520D-4F03-95EA-67D4EA4C603D}" name="qfsm_1_female_employee- value -minimal"/>
    <tableColumn id="3" xr3:uid="{3FF59C16-A419-4537-BD1B-EAB2CDFD1B0C}" name="qfsm_1_female_employee- value -stress"/>
    <tableColumn id="4" xr3:uid="{2C094BEA-3937-4BE2-8702-FE25189BFAB0}" name="qfsm_1_female_employee- value -severe"/>
    <tableColumn id="5" xr3:uid="{BCB3C6D4-EA9B-41A3-90E3-AE95BDFDF306}" name="qfsm_1_female_employee- value -extreme"/>
    <tableColumn id="6" xr3:uid="{8F44FD6E-9055-401F-960E-C8EED46CEAC0}" name="qfsm_1_female_employee- value -catastrophic"/>
    <tableColumn id="7" xr3:uid="{4FE04A02-12F8-4F1A-8DD2-D7EE7AF82D60}" name="qfsm_2_market_access- value -minimal"/>
    <tableColumn id="8" xr3:uid="{0423EBFB-3B9D-4203-A9C5-2924D70732F4}" name="qfsm_2_market_access- value -stress"/>
    <tableColumn id="9" xr3:uid="{E5045BDF-1FA9-4693-85F9-8AC25FAB5CBE}" name="qfsm_2_market_access- value -severe"/>
    <tableColumn id="10" xr3:uid="{61855EEB-C164-4772-AF22-5ED92E6114F6}" name="qfsm_2_market_access- value -extreme"/>
    <tableColumn id="11" xr3:uid="{29CDC2CF-E8E4-4101-B0FC-BB96ADB80D76}" name="qfsm_3_market_challenges_people- value -minimal"/>
    <tableColumn id="12" xr3:uid="{597C6204-01BC-4743-A5DE-6470EEF49870}" name="qfsm_3_market_challenges_people- value -stress"/>
    <tableColumn id="13" xr3:uid="{8F60AF49-6B1F-458D-AA9F-B499D93E5263}" name="qfsm_3_market_challenges_people- value -severe"/>
    <tableColumn id="14" xr3:uid="{8063D453-6F85-41D8-B86F-F888C6200363}" name="qfsm_3_market_challenges_people- value -extreme"/>
    <tableColumn id="15" xr3:uid="{3FC120A2-A75A-4F01-B191-FE4C47B2AAFF}" name="qfsm_4_food_access_problem- value -minimal"/>
    <tableColumn id="16" xr3:uid="{27ED4D98-78D4-44B4-88D3-A55348CD3D3D}" name="qfsm_4_food_access_problem- value -stress"/>
    <tableColumn id="17" xr3:uid="{C07CF249-4E18-40EB-95C8-BE139B837C4A}" name="qfsm_4_food_access_problem- value -severe"/>
    <tableColumn id="18" xr3:uid="{2DF48F6D-8B64-4E72-90BF-CC8BD7383608}" name="qfsm_4_food_access_problem- value -extreme"/>
    <tableColumn id="19" xr3:uid="{33A764B5-2FA9-4EFF-88D5-E8FA30308339}" name="qfsm_4_food_access_problem- value -catastrophic"/>
    <tableColumn id="20" xr3:uid="{1533915B-45AD-4AD7-868D-9BDB85BA2E30}" name="qfsm_5_food_purchase_ability- value -minimal"/>
    <tableColumn id="21" xr3:uid="{CE3FF83E-ED1C-4F76-956D-3BEDB53347C3}" name="qfsm_5_food_purchase_ability- value -stress"/>
    <tableColumn id="22" xr3:uid="{7B3ADD13-46B7-40EC-B45B-DB5043321971}" name="qfsm_5_food_purchase_ability- value -severe"/>
    <tableColumn id="23" xr3:uid="{EC9434E5-1603-4F28-B07F-56B55FA04E60}" name="qfsm_5_food_purchase_ability- value -extreme"/>
    <tableColumn id="24" xr3:uid="{466CD912-7EF3-419A-A164-CD3E051D7BAC}" name="qfsm_6_food_price_change- value -minimal"/>
    <tableColumn id="25" xr3:uid="{E02E3670-1DE8-4942-AA10-70D2F44F5412}" name="qfsm_6_food_price_change- value -stress"/>
    <tableColumn id="26" xr3:uid="{3EBE1145-C5C6-4EEB-9C74-10323E4BC630}" name="qfsm_6_food_price_change- value -severe"/>
    <tableColumn id="27" xr3:uid="{883CEAFA-680D-4E72-8613-AB237D4A8797}" name="qfsm_7_harvest_change- value -minimal"/>
    <tableColumn id="28" xr3:uid="{03768929-B5A0-45E7-9DE6-5368BE7B6AEA}" name="qfsm_7_harvest_change- value -stress"/>
    <tableColumn id="29" xr3:uid="{A34D57A4-99F2-473D-991C-5AF7F20B4B4B}" name="qfsm_7_harvest_change- value -severe"/>
    <tableColumn id="30" xr3:uid="{7AEF29DF-1FC0-4103-BF68-F76199C7ED5F}" name="qfsm_7_harvest_change- value -catastrophic"/>
    <tableColumn id="31" xr3:uid="{5172FF6F-F1B6-47BA-A462-6D5E11B5BACF}" name="qfsm_8_livestock_drop- value -minimal"/>
    <tableColumn id="32" xr3:uid="{9E8652B7-5DF9-4F64-9849-55E657B22131}" name="qfsm_8_livestock_drop- value -stress"/>
    <tableColumn id="33" xr3:uid="{B765B835-16E9-4628-8C83-5A6D0966B234}" name="qfsm_8_livestock_drop- value -severe"/>
    <tableColumn id="34" xr3:uid="{9BA9D86B-9179-4FF8-9F82-943715CAD9C4}" name="qfsm_8_livestock_drop- value -extreme"/>
    <tableColumn id="35" xr3:uid="{E9E6F77F-30CE-4CFC-8331-F0E7F4CC385F}" name="qfsm_8_livestock_drop- value -catastrophic"/>
    <tableColumn id="36" xr3:uid="{A70B669C-1A8B-4BA4-B353-40C9FD17A6F2}" name="qfsm_9_unavailable_food_basket- value -minimal"/>
    <tableColumn id="37" xr3:uid="{90C709FF-E7CB-4853-829D-4B62995A3B91}" name="qfsm_9_unavailable_food_basket- value -stress"/>
    <tableColumn id="38" xr3:uid="{9E232B05-5DBA-4946-9045-98AEC270B963}" name="qfsm_9_unavailable_food_basket- value -severe"/>
    <tableColumn id="39" xr3:uid="{A5AB2833-1C84-4B31-827F-239B264A317B}" name="qfsm_9_unavailable_food_basket- value -extreme"/>
    <tableColumn id="40" xr3:uid="{4B4E44F7-F100-4827-9CF6-19D3EDEB6625}" name="qfsm_9_unavailable_food_basket- value -catastrophic"/>
    <tableColumn id="41" xr3:uid="{D7722A71-1F4F-4FEE-8920-FE18547B6A8C}" name="qfsm_10_water_access- value -minimal"/>
    <tableColumn id="42" xr3:uid="{791B9424-D26D-4613-A461-924B81EAC653}" name="qfsm_10_water_access- value -stress"/>
    <tableColumn id="43" xr3:uid="{1159F5E4-440D-45EF-A33C-A6CFB1767BE6}" name="qfsm_10_water_access- value -severe"/>
    <tableColumn id="44" xr3:uid="{8D69F593-87C1-4892-93B8-11F04D4D390A}" name="qfsm_10_water_access- value -extreme"/>
    <tableColumn id="45" xr3:uid="{6C338280-5DF9-47F9-B0ED-161542A83405}" name="qfsm_10_water_access- value -catastrophic"/>
    <tableColumn id="46" xr3:uid="{228F86F2-2C87-47CE-BFA0-D62DDFCD2BAC}" name="qfsm_11_sanitation_facility- value -minimal"/>
    <tableColumn id="47" xr3:uid="{E256C10E-1082-4909-9268-8FDFAD5E4F87}" name="qfsm_11_sanitation_facility- value -stress"/>
    <tableColumn id="48" xr3:uid="{8ED5E6F0-330F-4703-9070-1DA2D976F8D7}" name="qfsm_11_sanitation_facility- value -severe"/>
    <tableColumn id="49" xr3:uid="{15739A82-3D6E-415E-958E-F5E552FDF74E}" name="qfsm_11_sanitation_facility- value -extreme"/>
    <tableColumn id="50" xr3:uid="{807B4B3D-3013-4B8D-A594-CC9821C43C1B}" name="qfsm_11_sanitation_facility- value -catastrophic"/>
    <tableColumn id="51" xr3:uid="{A4124A8D-66C4-45CB-827E-BCAD094FEE14}" name="qfsm_12_water_source- value -minimal"/>
    <tableColumn id="52" xr3:uid="{7B0E7DFB-5909-425A-B809-FA8E31EF818A}" name="qfsm_12_water_source- value -stress"/>
    <tableColumn id="53" xr3:uid="{7B1F95BD-3F19-44B4-A3B8-788EB4FA6388}" name="qfsm_12_water_source- value -severe"/>
    <tableColumn id="54" xr3:uid="{16049D53-3188-41D1-B236-39993016F1EF}" name="qfsm_13_hunger_level- value -minimal"/>
    <tableColumn id="55" xr3:uid="{D410E11B-EF51-474B-A14B-6659C7B1B545}" name="qfsm_13_hunger_level- value -stress"/>
    <tableColumn id="56" xr3:uid="{A834BE8F-B6E8-4E36-949C-6A7586E41377}" name="qfsm_13_hunger_level- value -severe"/>
    <tableColumn id="57" xr3:uid="{BC67ECE0-5BA3-4A79-88F4-7191B5AC4693}" name="qfsm_13_hunger_level- value -extreme"/>
    <tableColumn id="58" xr3:uid="{A4D93A15-8ACB-40C9-9527-4983D1944CFA}" name="qfsm_14_cop_str- value -minimal"/>
    <tableColumn id="59" xr3:uid="{E03FD5C8-B02F-4CE5-8BBB-B6F84CD2A348}" name="qfsm_14_cop_str- value -stress"/>
    <tableColumn id="60" xr3:uid="{2761AC56-F82D-4879-A91F-B60614C4D0C7}" name="qfsm_14_cop_str- value -severe"/>
    <tableColumn id="61" xr3:uid="{7E72062E-F13B-4FDA-A846-B0668CEEF5D5}" name="qfsm_14_cop_str- value -extreme"/>
    <tableColumn id="62" xr3:uid="{F942A55E-82A0-44E4-ADF1-1367E5E3C5E9}" name="qfsm_14_cop_str- value -catastrophic"/>
    <tableColumn id="63" xr3:uid="{BC9B5E7F-E49D-4C83-8EAC-F36465A69547}" name="qfsm_15_pasture_condition- value -minimal"/>
    <tableColumn id="64" xr3:uid="{67820974-0EB0-43D6-A723-DB7F5E3ED8A3}" name="qfsm_15_pasture_condition- value -stress"/>
    <tableColumn id="65" xr3:uid="{6B66C6D1-B86B-4A42-A46A-C58EB2E106DF}" name="qfsm_15_pasture_condition- value -severe"/>
    <tableColumn id="66" xr3:uid="{9DB131D4-054E-424D-B285-0A923BF8AE28}" name="qfsm_15_pasture_condition- value -extreme"/>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D281F-7A4A-4EB4-9F23-A080CBF64605}">
  <dimension ref="A1:B11"/>
  <sheetViews>
    <sheetView topLeftCell="A4" zoomScale="98" workbookViewId="0">
      <selection activeCell="B10" sqref="B10"/>
    </sheetView>
  </sheetViews>
  <sheetFormatPr defaultColWidth="8.6640625" defaultRowHeight="14.4" x14ac:dyDescent="0.3"/>
  <cols>
    <col min="1" max="1" width="29.44140625" style="40" customWidth="1"/>
    <col min="2" max="2" width="116.6640625" style="40" customWidth="1"/>
    <col min="3" max="16384" width="8.6640625" style="40"/>
  </cols>
  <sheetData>
    <row r="1" spans="1:2" ht="28.2" customHeight="1" x14ac:dyDescent="0.3">
      <c r="A1" s="69" t="s">
        <v>1038</v>
      </c>
      <c r="B1" s="70"/>
    </row>
    <row r="2" spans="1:2" ht="19.2" customHeight="1" x14ac:dyDescent="0.3">
      <c r="A2" s="48" t="s">
        <v>0</v>
      </c>
      <c r="B2" s="49" t="s">
        <v>1</v>
      </c>
    </row>
    <row r="3" spans="1:2" ht="58.2" customHeight="1" x14ac:dyDescent="0.3">
      <c r="A3" s="50" t="s">
        <v>2</v>
      </c>
      <c r="B3" s="51" t="s">
        <v>3</v>
      </c>
    </row>
    <row r="4" spans="1:2" ht="135.75" customHeight="1" x14ac:dyDescent="0.3">
      <c r="A4" s="52" t="s">
        <v>4</v>
      </c>
      <c r="B4" s="53" t="s">
        <v>5</v>
      </c>
    </row>
    <row r="5" spans="1:2" ht="31.2" customHeight="1" x14ac:dyDescent="0.3">
      <c r="A5" s="54" t="s">
        <v>6</v>
      </c>
      <c r="B5" s="55" t="s">
        <v>7</v>
      </c>
    </row>
    <row r="6" spans="1:2" ht="66.599999999999994" customHeight="1" x14ac:dyDescent="0.3">
      <c r="A6" s="56" t="s">
        <v>8</v>
      </c>
      <c r="B6" s="61" t="s">
        <v>1039</v>
      </c>
    </row>
    <row r="7" spans="1:2" ht="19.2" customHeight="1" x14ac:dyDescent="0.3">
      <c r="A7" s="71" t="s">
        <v>9</v>
      </c>
      <c r="B7" s="72"/>
    </row>
    <row r="8" spans="1:2" ht="56.1" customHeight="1" x14ac:dyDescent="0.3">
      <c r="A8" s="50" t="s">
        <v>10</v>
      </c>
      <c r="B8" s="51" t="s">
        <v>11</v>
      </c>
    </row>
    <row r="9" spans="1:2" ht="42" customHeight="1" x14ac:dyDescent="0.3">
      <c r="A9" s="52" t="s">
        <v>12</v>
      </c>
      <c r="B9" s="42" t="s">
        <v>13</v>
      </c>
    </row>
    <row r="10" spans="1:2" ht="69.599999999999994" customHeight="1" x14ac:dyDescent="0.3">
      <c r="A10" s="54" t="s">
        <v>14</v>
      </c>
      <c r="B10" s="57" t="s">
        <v>968</v>
      </c>
    </row>
    <row r="11" spans="1:2" ht="27.75" customHeight="1" x14ac:dyDescent="0.3">
      <c r="A11" s="58" t="s">
        <v>15</v>
      </c>
      <c r="B11" s="59" t="s">
        <v>16</v>
      </c>
    </row>
  </sheetData>
  <mergeCells count="2">
    <mergeCell ref="A1:B1"/>
    <mergeCell ref="A7:B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EE006-862E-4C71-A4BF-53C89E4C2BEA}">
  <dimension ref="A1:N19"/>
  <sheetViews>
    <sheetView tabSelected="1" zoomScale="80" zoomScaleNormal="80" workbookViewId="0">
      <selection activeCell="C8" sqref="C8"/>
    </sheetView>
  </sheetViews>
  <sheetFormatPr defaultColWidth="8.6640625" defaultRowHeight="14.4" x14ac:dyDescent="0.3"/>
  <cols>
    <col min="1" max="1" width="11" customWidth="1"/>
    <col min="2" max="2" width="16" customWidth="1"/>
    <col min="3" max="3" width="67.44140625" customWidth="1"/>
    <col min="4" max="4" width="19" customWidth="1"/>
    <col min="5" max="5" width="13.33203125" customWidth="1"/>
    <col min="6" max="6" width="23.44140625" customWidth="1"/>
    <col min="7" max="7" width="39.88671875" customWidth="1"/>
    <col min="8" max="11" width="26.6640625" customWidth="1"/>
    <col min="12" max="12" width="22" customWidth="1"/>
  </cols>
  <sheetData>
    <row r="1" spans="1:14" ht="17.850000000000001" customHeight="1" x14ac:dyDescent="0.3">
      <c r="A1" s="73" t="s">
        <v>17</v>
      </c>
      <c r="B1" s="74"/>
      <c r="C1" s="74"/>
      <c r="D1" s="74"/>
      <c r="E1" s="74"/>
      <c r="F1" s="74"/>
      <c r="G1" s="74"/>
      <c r="H1" s="74"/>
      <c r="I1" s="74"/>
      <c r="J1" s="74"/>
      <c r="K1" s="74"/>
    </row>
    <row r="2" spans="1:14" ht="15" x14ac:dyDescent="0.3">
      <c r="A2" s="30" t="s">
        <v>18</v>
      </c>
      <c r="B2" s="30" t="s">
        <v>19</v>
      </c>
      <c r="C2" s="30" t="s">
        <v>20</v>
      </c>
      <c r="D2" s="30" t="s">
        <v>21</v>
      </c>
      <c r="E2" s="30" t="s">
        <v>22</v>
      </c>
      <c r="F2" s="30" t="s">
        <v>23</v>
      </c>
      <c r="G2" s="30" t="s">
        <v>24</v>
      </c>
      <c r="H2" s="30" t="s">
        <v>25</v>
      </c>
      <c r="I2" s="30" t="s">
        <v>26</v>
      </c>
      <c r="J2" s="30" t="s">
        <v>27</v>
      </c>
      <c r="K2" s="30" t="s">
        <v>28</v>
      </c>
    </row>
    <row r="3" spans="1:14" s="40" customFormat="1" ht="33.6" x14ac:dyDescent="0.4">
      <c r="A3" s="32">
        <v>1</v>
      </c>
      <c r="B3" s="65" t="s">
        <v>74</v>
      </c>
      <c r="C3" s="66" t="s">
        <v>37</v>
      </c>
      <c r="D3" s="33" t="s">
        <v>29</v>
      </c>
      <c r="E3" s="33" t="s">
        <v>30</v>
      </c>
      <c r="F3" s="62">
        <v>46189</v>
      </c>
      <c r="G3" s="68">
        <v>0</v>
      </c>
      <c r="H3" s="35" t="s">
        <v>936</v>
      </c>
      <c r="I3" s="36" t="s">
        <v>937</v>
      </c>
      <c r="J3" s="37" t="s">
        <v>938</v>
      </c>
      <c r="K3" s="38" t="s">
        <v>939</v>
      </c>
      <c r="L3" s="39"/>
      <c r="M3" s="39"/>
      <c r="N3" s="39"/>
    </row>
    <row r="4" spans="1:14" s="40" customFormat="1" ht="33.6" x14ac:dyDescent="0.4">
      <c r="A4" s="32">
        <v>2</v>
      </c>
      <c r="B4" s="65" t="s">
        <v>74</v>
      </c>
      <c r="C4" s="66" t="s">
        <v>38</v>
      </c>
      <c r="D4" s="33" t="s">
        <v>29</v>
      </c>
      <c r="E4" s="33" t="s">
        <v>30</v>
      </c>
      <c r="F4" s="62">
        <v>46189</v>
      </c>
      <c r="G4" s="34" t="s">
        <v>39</v>
      </c>
      <c r="H4" s="35" t="s">
        <v>40</v>
      </c>
      <c r="I4" s="36" t="s">
        <v>41</v>
      </c>
      <c r="J4" s="37" t="s">
        <v>42</v>
      </c>
      <c r="K4" s="38" t="s">
        <v>31</v>
      </c>
      <c r="L4" s="39"/>
      <c r="M4" s="39"/>
      <c r="N4" s="39"/>
    </row>
    <row r="5" spans="1:14" s="40" customFormat="1" ht="33.6" x14ac:dyDescent="0.4">
      <c r="A5" s="32">
        <v>3</v>
      </c>
      <c r="B5" s="65" t="s">
        <v>74</v>
      </c>
      <c r="C5" s="66" t="s">
        <v>940</v>
      </c>
      <c r="D5" s="33" t="s">
        <v>29</v>
      </c>
      <c r="E5" s="33" t="s">
        <v>30</v>
      </c>
      <c r="F5" s="62">
        <v>46189</v>
      </c>
      <c r="G5" s="34" t="s">
        <v>941</v>
      </c>
      <c r="H5" s="35" t="s">
        <v>942</v>
      </c>
      <c r="I5" s="36" t="s">
        <v>943</v>
      </c>
      <c r="J5" s="37" t="s">
        <v>944</v>
      </c>
      <c r="K5" s="38" t="s">
        <v>945</v>
      </c>
      <c r="L5" s="39"/>
      <c r="M5" s="39"/>
      <c r="N5" s="41"/>
    </row>
    <row r="6" spans="1:14" s="40" customFormat="1" ht="37.200000000000003" customHeight="1" x14ac:dyDescent="0.4">
      <c r="A6" s="32">
        <v>4</v>
      </c>
      <c r="B6" s="65" t="s">
        <v>74</v>
      </c>
      <c r="C6" s="66" t="s">
        <v>43</v>
      </c>
      <c r="D6" s="33" t="s">
        <v>29</v>
      </c>
      <c r="E6" s="33" t="s">
        <v>30</v>
      </c>
      <c r="F6" s="62">
        <v>46189</v>
      </c>
      <c r="G6" s="34" t="s">
        <v>44</v>
      </c>
      <c r="H6" s="35" t="s">
        <v>45</v>
      </c>
      <c r="I6" s="36" t="s">
        <v>46</v>
      </c>
      <c r="J6" s="37" t="s">
        <v>47</v>
      </c>
      <c r="K6" s="38" t="s">
        <v>48</v>
      </c>
      <c r="L6" s="39"/>
      <c r="M6" s="39"/>
      <c r="N6" s="39"/>
    </row>
    <row r="7" spans="1:14" s="40" customFormat="1" ht="71.400000000000006" customHeight="1" x14ac:dyDescent="0.4">
      <c r="A7" s="32">
        <v>5</v>
      </c>
      <c r="B7" s="65" t="s">
        <v>74</v>
      </c>
      <c r="C7" s="66" t="s">
        <v>967</v>
      </c>
      <c r="D7" s="33" t="s">
        <v>29</v>
      </c>
      <c r="E7" s="33" t="s">
        <v>30</v>
      </c>
      <c r="F7" s="62">
        <v>46189</v>
      </c>
      <c r="G7" s="34" t="s">
        <v>49</v>
      </c>
      <c r="H7" s="35" t="s">
        <v>50</v>
      </c>
      <c r="I7" s="36" t="s">
        <v>51</v>
      </c>
      <c r="J7" s="37" t="s">
        <v>52</v>
      </c>
      <c r="K7" s="38" t="s">
        <v>31</v>
      </c>
      <c r="L7" s="39"/>
      <c r="M7" s="39"/>
      <c r="N7" s="39"/>
    </row>
    <row r="8" spans="1:14" s="40" customFormat="1" ht="39.75" customHeight="1" x14ac:dyDescent="0.4">
      <c r="A8" s="32">
        <v>6</v>
      </c>
      <c r="B8" s="65" t="s">
        <v>74</v>
      </c>
      <c r="C8" s="66" t="s">
        <v>53</v>
      </c>
      <c r="D8" s="33" t="s">
        <v>29</v>
      </c>
      <c r="E8" s="33" t="s">
        <v>30</v>
      </c>
      <c r="F8" s="62">
        <v>46189</v>
      </c>
      <c r="G8" s="34" t="s">
        <v>946</v>
      </c>
      <c r="H8" s="35" t="s">
        <v>947</v>
      </c>
      <c r="I8" s="36" t="s">
        <v>948</v>
      </c>
      <c r="J8" s="37" t="s">
        <v>31</v>
      </c>
      <c r="K8" s="38" t="s">
        <v>31</v>
      </c>
      <c r="L8" s="39"/>
      <c r="M8" s="39"/>
      <c r="N8" s="39"/>
    </row>
    <row r="9" spans="1:14" s="40" customFormat="1" ht="50.4" x14ac:dyDescent="0.4">
      <c r="A9" s="32">
        <v>7</v>
      </c>
      <c r="B9" s="65" t="s">
        <v>75</v>
      </c>
      <c r="C9" s="66" t="s">
        <v>949</v>
      </c>
      <c r="D9" s="33" t="s">
        <v>29</v>
      </c>
      <c r="E9" s="33" t="s">
        <v>30</v>
      </c>
      <c r="F9" s="62">
        <v>46189</v>
      </c>
      <c r="G9" s="34" t="s">
        <v>950</v>
      </c>
      <c r="H9" s="35" t="s">
        <v>951</v>
      </c>
      <c r="I9" s="36" t="s">
        <v>952</v>
      </c>
      <c r="J9" s="37" t="s">
        <v>953</v>
      </c>
      <c r="K9" s="38" t="s">
        <v>31</v>
      </c>
      <c r="L9" s="39"/>
      <c r="M9" s="39"/>
      <c r="N9" s="39"/>
    </row>
    <row r="10" spans="1:14" s="40" customFormat="1" ht="67.2" x14ac:dyDescent="0.4">
      <c r="A10" s="32">
        <v>8</v>
      </c>
      <c r="B10" s="65" t="s">
        <v>75</v>
      </c>
      <c r="C10" s="66" t="s">
        <v>56</v>
      </c>
      <c r="D10" s="33" t="s">
        <v>29</v>
      </c>
      <c r="E10" s="33" t="s">
        <v>30</v>
      </c>
      <c r="F10" s="62">
        <v>46189</v>
      </c>
      <c r="G10" s="34" t="s">
        <v>954</v>
      </c>
      <c r="H10" s="35" t="s">
        <v>31</v>
      </c>
      <c r="I10" s="36" t="s">
        <v>57</v>
      </c>
      <c r="J10" s="37" t="s">
        <v>58</v>
      </c>
      <c r="K10" s="38" t="s">
        <v>31</v>
      </c>
      <c r="L10" s="39"/>
      <c r="M10" s="39"/>
      <c r="N10" s="39"/>
    </row>
    <row r="11" spans="1:14" s="40" customFormat="1" ht="117.6" x14ac:dyDescent="0.4">
      <c r="A11" s="32">
        <v>9</v>
      </c>
      <c r="B11" s="65" t="s">
        <v>75</v>
      </c>
      <c r="C11" s="66" t="s">
        <v>955</v>
      </c>
      <c r="D11" s="33" t="s">
        <v>54</v>
      </c>
      <c r="E11" s="33" t="s">
        <v>55</v>
      </c>
      <c r="F11" s="67" t="s">
        <v>966</v>
      </c>
      <c r="G11" s="34" t="s">
        <v>59</v>
      </c>
      <c r="H11" s="35" t="s">
        <v>60</v>
      </c>
      <c r="I11" s="36" t="s">
        <v>61</v>
      </c>
      <c r="J11" s="37" t="s">
        <v>62</v>
      </c>
      <c r="K11" s="38" t="s">
        <v>63</v>
      </c>
      <c r="L11" s="39"/>
      <c r="M11" s="39"/>
      <c r="N11" s="39"/>
    </row>
    <row r="12" spans="1:14" s="40" customFormat="1" ht="50.4" x14ac:dyDescent="0.4">
      <c r="A12" s="32">
        <v>10</v>
      </c>
      <c r="B12" s="65" t="s">
        <v>76</v>
      </c>
      <c r="C12" s="66" t="s">
        <v>956</v>
      </c>
      <c r="D12" s="33" t="s">
        <v>29</v>
      </c>
      <c r="E12" s="33" t="s">
        <v>30</v>
      </c>
      <c r="F12" s="62">
        <v>46189</v>
      </c>
      <c r="G12" s="34" t="s">
        <v>918</v>
      </c>
      <c r="H12" s="35" t="s">
        <v>957</v>
      </c>
      <c r="I12" s="36" t="s">
        <v>917</v>
      </c>
      <c r="J12" s="37" t="s">
        <v>916</v>
      </c>
      <c r="K12" s="38" t="s">
        <v>915</v>
      </c>
      <c r="L12" s="39"/>
      <c r="M12" s="39"/>
      <c r="N12" s="39"/>
    </row>
    <row r="13" spans="1:14" s="40" customFormat="1" ht="33.6" x14ac:dyDescent="0.4">
      <c r="A13" s="32">
        <v>11</v>
      </c>
      <c r="B13" s="65" t="s">
        <v>76</v>
      </c>
      <c r="C13" s="66" t="s">
        <v>66</v>
      </c>
      <c r="D13" s="33" t="s">
        <v>29</v>
      </c>
      <c r="E13" s="33" t="s">
        <v>30</v>
      </c>
      <c r="F13" s="62">
        <v>46189</v>
      </c>
      <c r="G13" s="34" t="s">
        <v>36</v>
      </c>
      <c r="H13" s="35" t="s">
        <v>35</v>
      </c>
      <c r="I13" s="36" t="s">
        <v>34</v>
      </c>
      <c r="J13" s="37" t="s">
        <v>33</v>
      </c>
      <c r="K13" s="38" t="s">
        <v>32</v>
      </c>
      <c r="L13" s="39"/>
      <c r="N13" s="39"/>
    </row>
    <row r="14" spans="1:14" s="40" customFormat="1" ht="65.099999999999994" customHeight="1" x14ac:dyDescent="0.4">
      <c r="A14" s="32">
        <v>12</v>
      </c>
      <c r="B14" s="65" t="s">
        <v>76</v>
      </c>
      <c r="C14" s="66" t="s">
        <v>919</v>
      </c>
      <c r="D14" s="33" t="s">
        <v>29</v>
      </c>
      <c r="E14" s="33" t="s">
        <v>30</v>
      </c>
      <c r="F14" s="62">
        <v>46189</v>
      </c>
      <c r="G14" s="34" t="s">
        <v>920</v>
      </c>
      <c r="H14" s="35" t="s">
        <v>64</v>
      </c>
      <c r="I14" s="36" t="s">
        <v>65</v>
      </c>
      <c r="J14" s="37" t="s">
        <v>31</v>
      </c>
      <c r="K14" s="38" t="s">
        <v>31</v>
      </c>
      <c r="L14" s="39"/>
      <c r="N14" s="39"/>
    </row>
    <row r="15" spans="1:14" s="40" customFormat="1" ht="33.6" x14ac:dyDescent="0.4">
      <c r="A15" s="32">
        <v>13</v>
      </c>
      <c r="B15" s="65" t="s">
        <v>76</v>
      </c>
      <c r="C15" s="66" t="s">
        <v>67</v>
      </c>
      <c r="D15" s="33" t="s">
        <v>29</v>
      </c>
      <c r="E15" s="33" t="s">
        <v>30</v>
      </c>
      <c r="F15" s="62">
        <v>46189</v>
      </c>
      <c r="G15" s="34" t="s">
        <v>958</v>
      </c>
      <c r="H15" s="35" t="s">
        <v>959</v>
      </c>
      <c r="I15" s="36" t="s">
        <v>960</v>
      </c>
      <c r="J15" s="37" t="s">
        <v>961</v>
      </c>
      <c r="K15" s="38" t="s">
        <v>68</v>
      </c>
      <c r="L15" s="39"/>
      <c r="N15" s="39"/>
    </row>
    <row r="16" spans="1:14" s="40" customFormat="1" ht="138.30000000000001" customHeight="1" x14ac:dyDescent="0.4">
      <c r="A16" s="32">
        <v>14</v>
      </c>
      <c r="B16" s="65" t="s">
        <v>921</v>
      </c>
      <c r="C16" s="66" t="s">
        <v>962</v>
      </c>
      <c r="D16" s="33" t="s">
        <v>29</v>
      </c>
      <c r="E16" s="33" t="s">
        <v>30</v>
      </c>
      <c r="F16" s="62">
        <v>46189</v>
      </c>
      <c r="G16" s="34" t="s">
        <v>963</v>
      </c>
      <c r="H16" s="35" t="s">
        <v>964</v>
      </c>
      <c r="I16" s="36" t="s">
        <v>34</v>
      </c>
      <c r="J16" s="37" t="s">
        <v>35</v>
      </c>
      <c r="K16" s="38" t="s">
        <v>69</v>
      </c>
      <c r="L16" s="39"/>
      <c r="N16" s="39"/>
    </row>
    <row r="17" spans="1:14" s="40" customFormat="1" ht="127.2" customHeight="1" x14ac:dyDescent="0.4">
      <c r="A17" s="32">
        <v>15</v>
      </c>
      <c r="B17" s="65" t="s">
        <v>921</v>
      </c>
      <c r="C17" s="66" t="s">
        <v>928</v>
      </c>
      <c r="D17" s="33" t="s">
        <v>29</v>
      </c>
      <c r="E17" s="33" t="s">
        <v>30</v>
      </c>
      <c r="F17" s="62">
        <v>46189</v>
      </c>
      <c r="G17" s="34" t="s">
        <v>965</v>
      </c>
      <c r="H17" s="35" t="s">
        <v>929</v>
      </c>
      <c r="I17" s="36" t="s">
        <v>930</v>
      </c>
      <c r="J17" s="37" t="s">
        <v>931</v>
      </c>
      <c r="K17" s="38" t="s">
        <v>68</v>
      </c>
      <c r="L17" s="39"/>
      <c r="M17" s="39"/>
      <c r="N17" s="39"/>
    </row>
    <row r="18" spans="1:14" ht="33.6" x14ac:dyDescent="0.3">
      <c r="A18" s="32">
        <v>16</v>
      </c>
      <c r="B18" s="65" t="s">
        <v>75</v>
      </c>
      <c r="C18" s="66" t="s">
        <v>932</v>
      </c>
      <c r="D18" s="33" t="s">
        <v>29</v>
      </c>
      <c r="E18" s="33" t="s">
        <v>30</v>
      </c>
      <c r="F18" s="62">
        <v>46189</v>
      </c>
      <c r="G18" s="34" t="s">
        <v>965</v>
      </c>
      <c r="H18" s="35" t="s">
        <v>929</v>
      </c>
      <c r="I18" s="36" t="s">
        <v>930</v>
      </c>
      <c r="J18" s="37" t="s">
        <v>931</v>
      </c>
      <c r="K18" s="38" t="s">
        <v>68</v>
      </c>
    </row>
    <row r="19" spans="1:14" ht="33.6" x14ac:dyDescent="0.3">
      <c r="A19" s="32">
        <v>17</v>
      </c>
      <c r="B19" s="65" t="s">
        <v>75</v>
      </c>
      <c r="C19" s="66" t="s">
        <v>933</v>
      </c>
      <c r="D19" s="33" t="s">
        <v>29</v>
      </c>
      <c r="E19" s="33" t="s">
        <v>30</v>
      </c>
      <c r="F19" s="62">
        <v>46189</v>
      </c>
      <c r="G19" s="34" t="s">
        <v>965</v>
      </c>
      <c r="H19" s="35" t="s">
        <v>929</v>
      </c>
      <c r="I19" s="36" t="s">
        <v>930</v>
      </c>
      <c r="J19" s="37" t="s">
        <v>931</v>
      </c>
      <c r="K19" s="38" t="s">
        <v>68</v>
      </c>
    </row>
  </sheetData>
  <mergeCells count="1">
    <mergeCell ref="A1:K1"/>
  </mergeCells>
  <phoneticPr fontId="11" type="noConversion"/>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C6ACA-86BF-4FF7-829A-A07C7FC1F16B}">
  <sheetPr>
    <tabColor theme="5" tint="0.59999389629810485"/>
  </sheetPr>
  <dimension ref="A1:T403"/>
  <sheetViews>
    <sheetView zoomScale="80" zoomScaleNormal="80" workbookViewId="0">
      <pane xSplit="3" ySplit="2" topLeftCell="D3" activePane="bottomRight" state="frozen"/>
      <selection pane="topRight" activeCell="D1" sqref="D1"/>
      <selection pane="bottomLeft" activeCell="A3" sqref="A3"/>
      <selection pane="bottomRight" activeCell="E11" sqref="E11"/>
    </sheetView>
  </sheetViews>
  <sheetFormatPr defaultRowHeight="14.4" x14ac:dyDescent="0.3"/>
  <cols>
    <col min="1" max="1" width="12.6640625" bestFit="1" customWidth="1"/>
    <col min="2" max="2" width="24.33203125" bestFit="1" customWidth="1"/>
    <col min="3" max="3" width="12.6640625" bestFit="1" customWidth="1"/>
    <col min="4" max="4" width="16.44140625" customWidth="1"/>
    <col min="5" max="5" width="12.6640625" bestFit="1" customWidth="1"/>
    <col min="6" max="6" width="14" bestFit="1" customWidth="1"/>
    <col min="7" max="7" width="13.44140625" bestFit="1" customWidth="1"/>
    <col min="8" max="8" width="13.88671875" bestFit="1" customWidth="1"/>
    <col min="10" max="10" width="13.44140625" customWidth="1"/>
    <col min="11" max="11" width="12.44140625" bestFit="1" customWidth="1"/>
    <col min="12" max="12" width="14.109375" bestFit="1" customWidth="1"/>
    <col min="13" max="13" width="13.44140625" bestFit="1" customWidth="1"/>
    <col min="14" max="14" width="13.88671875" bestFit="1" customWidth="1"/>
    <col min="16" max="16" width="13.44140625" customWidth="1"/>
    <col min="17" max="17" width="12.44140625" bestFit="1" customWidth="1"/>
    <col min="18" max="18" width="14.109375" bestFit="1" customWidth="1"/>
    <col min="19" max="19" width="13.44140625" bestFit="1" customWidth="1"/>
    <col min="20" max="20" width="13.88671875" bestFit="1" customWidth="1"/>
  </cols>
  <sheetData>
    <row r="1" spans="1:20" ht="15" customHeight="1" x14ac:dyDescent="0.3">
      <c r="A1" s="76" t="s">
        <v>55</v>
      </c>
      <c r="B1" s="76" t="s">
        <v>73</v>
      </c>
      <c r="C1" s="76" t="s">
        <v>902</v>
      </c>
      <c r="D1" s="75" t="s">
        <v>70</v>
      </c>
      <c r="E1" s="75"/>
      <c r="F1" s="75"/>
      <c r="G1" s="75"/>
      <c r="H1" s="75"/>
      <c r="J1" s="75" t="s">
        <v>71</v>
      </c>
      <c r="K1" s="75"/>
      <c r="L1" s="75"/>
      <c r="M1" s="75"/>
      <c r="N1" s="75"/>
      <c r="P1" s="75" t="s">
        <v>72</v>
      </c>
      <c r="Q1" s="75"/>
      <c r="R1" s="75"/>
      <c r="S1" s="75"/>
      <c r="T1" s="75"/>
    </row>
    <row r="2" spans="1:20" ht="64.2" customHeight="1" thickBot="1" x14ac:dyDescent="0.35">
      <c r="A2" s="76"/>
      <c r="B2" s="76"/>
      <c r="C2" s="76"/>
      <c r="D2" s="29" t="s">
        <v>927</v>
      </c>
      <c r="E2" s="63" t="s">
        <v>74</v>
      </c>
      <c r="F2" s="63" t="s">
        <v>75</v>
      </c>
      <c r="G2" s="63" t="s">
        <v>76</v>
      </c>
      <c r="H2" s="63" t="s">
        <v>77</v>
      </c>
      <c r="I2" s="23"/>
      <c r="J2" s="64" t="s">
        <v>927</v>
      </c>
      <c r="K2" s="64" t="s">
        <v>74</v>
      </c>
      <c r="L2" s="64" t="s">
        <v>75</v>
      </c>
      <c r="M2" s="64" t="s">
        <v>76</v>
      </c>
      <c r="N2" s="64" t="s">
        <v>77</v>
      </c>
      <c r="O2" s="23"/>
      <c r="P2" s="64" t="s">
        <v>927</v>
      </c>
      <c r="Q2" s="64" t="s">
        <v>74</v>
      </c>
      <c r="R2" s="64" t="s">
        <v>75</v>
      </c>
      <c r="S2" s="64" t="s">
        <v>76</v>
      </c>
      <c r="T2" s="64" t="s">
        <v>77</v>
      </c>
    </row>
    <row r="3" spans="1:20" ht="18" thickTop="1" thickBot="1" x14ac:dyDescent="0.45">
      <c r="A3" s="47" t="s">
        <v>78</v>
      </c>
      <c r="B3" s="47" t="s">
        <v>78</v>
      </c>
      <c r="C3" s="47" t="s">
        <v>79</v>
      </c>
      <c r="D3" s="10">
        <f>ROUND(P3, 0)</f>
        <v>3</v>
      </c>
      <c r="E3" s="24">
        <f>ROUND(Q3, 0)</f>
        <v>3</v>
      </c>
      <c r="F3" s="24">
        <f t="shared" ref="F3:F66" si="0">ROUND(R3, 0)</f>
        <v>1</v>
      </c>
      <c r="G3" s="24">
        <f t="shared" ref="G3:G66" si="1">ROUND(S3, 0)</f>
        <v>2</v>
      </c>
      <c r="H3" s="24">
        <f>IFERROR(ROUND(T3, 0),"")</f>
        <v>4</v>
      </c>
      <c r="I3" s="23"/>
      <c r="J3" s="24" t="str">
        <f t="shared" ref="J3:J66" si="2">IF(P3&gt;=4.5, "4.5 - 5.0", IF(P3&gt;=4, "4.0 - 4.4", IF(P3&gt;= 3.5, "3.5 - 3.9", IF(P3&gt;=3, "3.0 - 3.4", IF(P3&gt;= 2.5, "2.5 - 2.9", IF(P3 &gt;=2, "2.0 - 2.4", IF(P3&gt;=1.5, "1.5 - 1.9", IF(P3 &gt;=1, "1.0 - 1.4"))))))))</f>
        <v>2.5 - 2.9</v>
      </c>
      <c r="K3" s="24" t="str">
        <f t="shared" ref="K3:K66" si="3">IF(Q3&gt;=4.5, "4.5 - 5.0", IF(Q3&gt;=4, "4.0 - 4.4", IF(Q3&gt;= 3.5, "3.5 - 3.9", IF(Q3&gt;=3, "3.0 - 3.4", IF(Q3&gt;= 2.5, "2.5 - 2.9", IF(Q3 &gt;=2, "2.0 - 2.4", IF(Q3&gt;=1.5, "1.5 - 1.9", IF(Q3 &gt;=1, "1.0 - 1.4"))))))))</f>
        <v>2.5 - 2.9</v>
      </c>
      <c r="L3" s="24" t="str">
        <f t="shared" ref="L3:L66" si="4">IF(R3&gt;=4.5, "4.5 - 5.0", IF(R3&gt;=4, "4.0 - 4.4", IF(R3&gt;= 3.5, "3.5 - 3.9", IF(R3&gt;=3, "3.0 - 3.4", IF(R3&gt;= 2.5, "2.5 - 2.9", IF(R3 &gt;=2, "2.0 - 2.4", IF(R3&gt;=1.5, "1.5 - 1.9", IF(R3 &gt;=1, "1.0 - 1.4"))))))))</f>
        <v>1.0 - 1.4</v>
      </c>
      <c r="M3" s="24" t="str">
        <f t="shared" ref="M3:M66" si="5">IF(S3&gt;=4.5, "4.5 - 5.0", IF(S3&gt;=4, "4.0 - 4.4", IF(S3&gt;= 3.5, "3.5 - 3.9", IF(S3&gt;=3, "3.0 - 3.4", IF(S3&gt;= 2.5, "2.5 - 2.9", IF(S3 &gt;=2, "2.0 - 2.4", IF(S3&gt;=1.5, "1.5 - 1.9", IF(S3 &gt;=1, "1.0 - 1.4"))))))))</f>
        <v>2.0 - 2.4</v>
      </c>
      <c r="N3" s="24" t="str">
        <f t="shared" ref="N3:N66" si="6">IF(T3&gt;=4.5, "4.5 - 5.0", IF(T3&gt;=4, "4.0 - 4.4", IF(T3&gt;= 3.5, "3.5 - 3.9", IF(T3&gt;=3, "3.0 - 3.4", IF(T3&gt;= 2.5, "2.5 - 2.9", IF(T3 &gt;=2, "2.0 - 2.4", IF(T3&gt;=1.5, "1.5 - 1.9", IF(T3 &gt;=1, "1.0 - 1.4"))))))))</f>
        <v>4.0 - 4.4</v>
      </c>
      <c r="O3" s="23"/>
      <c r="P3" s="25">
        <f>ROUND(AVERAGE(Q3:T3), 1)</f>
        <v>2.5</v>
      </c>
      <c r="Q3" s="25">
        <f>VLOOKUP($C3, 'Food Access'!C:E, 3, FALSE)</f>
        <v>2.5</v>
      </c>
      <c r="R3" s="25">
        <f>VLOOKUP($C3, 'Food Availability'!C:E, 3, FALSE)</f>
        <v>1</v>
      </c>
      <c r="S3" s="25">
        <f>VLOOKUP($C3, 'Food Utilization'!C:E, 3, FALSE)</f>
        <v>2.2999999999999998</v>
      </c>
      <c r="T3" s="25">
        <f>VLOOKUP($C3, 'Food Consumption &amp; Livelihoods'!C:F, 3, FALSE)</f>
        <v>4</v>
      </c>
    </row>
    <row r="4" spans="1:20" ht="18" thickTop="1" thickBot="1" x14ac:dyDescent="0.45">
      <c r="A4" s="47" t="s">
        <v>78</v>
      </c>
      <c r="B4" s="47" t="s">
        <v>80</v>
      </c>
      <c r="C4" s="47" t="s">
        <v>81</v>
      </c>
      <c r="D4" s="10">
        <f t="shared" ref="D4:D66" si="7">ROUND(P4, 0)</f>
        <v>3</v>
      </c>
      <c r="E4" s="24">
        <f t="shared" ref="E4:E66" si="8">ROUND(Q4, 0)</f>
        <v>3</v>
      </c>
      <c r="F4" s="24">
        <f t="shared" si="0"/>
        <v>2</v>
      </c>
      <c r="G4" s="24">
        <f t="shared" si="1"/>
        <v>3</v>
      </c>
      <c r="H4" s="24">
        <f t="shared" ref="H4:H67" si="9">IFERROR(ROUND(T4, 0),"")</f>
        <v>3</v>
      </c>
      <c r="I4" s="23"/>
      <c r="J4" s="24" t="str">
        <f t="shared" si="2"/>
        <v>2.5 - 2.9</v>
      </c>
      <c r="K4" s="24" t="str">
        <f t="shared" si="3"/>
        <v>2.5 - 2.9</v>
      </c>
      <c r="L4" s="24" t="str">
        <f t="shared" si="4"/>
        <v>1.5 - 1.9</v>
      </c>
      <c r="M4" s="24" t="str">
        <f t="shared" si="5"/>
        <v>2.5 - 2.9</v>
      </c>
      <c r="N4" s="24" t="str">
        <f t="shared" si="6"/>
        <v>3.0 - 3.4</v>
      </c>
      <c r="O4" s="23"/>
      <c r="P4" s="25">
        <f t="shared" ref="P4:P67" si="10">ROUND(AVERAGE(Q4:T4), 1)</f>
        <v>2.5</v>
      </c>
      <c r="Q4" s="25">
        <f>VLOOKUP($C4, 'Food Access'!C:E, 3, FALSE)</f>
        <v>2.7</v>
      </c>
      <c r="R4" s="25">
        <f>VLOOKUP($C4, 'Food Availability'!C:E, 3, FALSE)</f>
        <v>1.7</v>
      </c>
      <c r="S4" s="25">
        <f>VLOOKUP($C4, 'Food Utilization'!C:E, 3, FALSE)</f>
        <v>2.5</v>
      </c>
      <c r="T4" s="25">
        <f>VLOOKUP($C4, 'Food Consumption &amp; Livelihoods'!C:F, 3, FALSE)</f>
        <v>3</v>
      </c>
    </row>
    <row r="5" spans="1:20" ht="18" thickTop="1" thickBot="1" x14ac:dyDescent="0.45">
      <c r="A5" s="47" t="s">
        <v>78</v>
      </c>
      <c r="B5" s="47" t="s">
        <v>82</v>
      </c>
      <c r="C5" s="47" t="s">
        <v>83</v>
      </c>
      <c r="D5" s="10">
        <f t="shared" si="7"/>
        <v>3</v>
      </c>
      <c r="E5" s="24">
        <f t="shared" si="8"/>
        <v>3</v>
      </c>
      <c r="F5" s="24">
        <f t="shared" si="0"/>
        <v>2</v>
      </c>
      <c r="G5" s="24">
        <f t="shared" si="1"/>
        <v>2</v>
      </c>
      <c r="H5" s="24">
        <f t="shared" si="9"/>
        <v>4</v>
      </c>
      <c r="I5" s="23"/>
      <c r="J5" s="24" t="str">
        <f t="shared" si="2"/>
        <v>2.5 - 2.9</v>
      </c>
      <c r="K5" s="24" t="str">
        <f t="shared" si="3"/>
        <v>3.0 - 3.4</v>
      </c>
      <c r="L5" s="24" t="str">
        <f t="shared" si="4"/>
        <v>1.5 - 1.9</v>
      </c>
      <c r="M5" s="24" t="str">
        <f t="shared" si="5"/>
        <v>2.0 - 2.4</v>
      </c>
      <c r="N5" s="24" t="str">
        <f t="shared" si="6"/>
        <v>4.0 - 4.4</v>
      </c>
      <c r="O5" s="23"/>
      <c r="P5" s="25">
        <f t="shared" si="10"/>
        <v>2.8</v>
      </c>
      <c r="Q5" s="25">
        <f>VLOOKUP($C5, 'Food Access'!C:E, 3, FALSE)</f>
        <v>3.2</v>
      </c>
      <c r="R5" s="25">
        <f>VLOOKUP($C5, 'Food Availability'!C:E, 3, FALSE)</f>
        <v>1.7</v>
      </c>
      <c r="S5" s="25">
        <f>VLOOKUP($C5, 'Food Utilization'!C:E, 3, FALSE)</f>
        <v>2.2999999999999998</v>
      </c>
      <c r="T5" s="25">
        <f>VLOOKUP($C5, 'Food Consumption &amp; Livelihoods'!C:F, 3, FALSE)</f>
        <v>4</v>
      </c>
    </row>
    <row r="6" spans="1:20" ht="18" thickTop="1" thickBot="1" x14ac:dyDescent="0.45">
      <c r="A6" s="47" t="s">
        <v>78</v>
      </c>
      <c r="B6" s="47" t="s">
        <v>84</v>
      </c>
      <c r="C6" s="47" t="s">
        <v>85</v>
      </c>
      <c r="D6" s="10">
        <f t="shared" si="7"/>
        <v>3</v>
      </c>
      <c r="E6" s="24">
        <f t="shared" si="8"/>
        <v>2</v>
      </c>
      <c r="F6" s="24">
        <f t="shared" si="0"/>
        <v>2</v>
      </c>
      <c r="G6" s="24">
        <f t="shared" si="1"/>
        <v>2</v>
      </c>
      <c r="H6" s="24">
        <f t="shared" si="9"/>
        <v>4</v>
      </c>
      <c r="I6" s="23"/>
      <c r="J6" s="24" t="str">
        <f t="shared" si="2"/>
        <v>2.5 - 2.9</v>
      </c>
      <c r="K6" s="24" t="str">
        <f t="shared" si="3"/>
        <v>2.0 - 2.4</v>
      </c>
      <c r="L6" s="24" t="str">
        <f t="shared" si="4"/>
        <v>2.0 - 2.4</v>
      </c>
      <c r="M6" s="24" t="str">
        <f t="shared" si="5"/>
        <v>2.0 - 2.4</v>
      </c>
      <c r="N6" s="24" t="str">
        <f t="shared" si="6"/>
        <v>4.0 - 4.4</v>
      </c>
      <c r="O6" s="23"/>
      <c r="P6" s="25">
        <f t="shared" si="10"/>
        <v>2.7</v>
      </c>
      <c r="Q6" s="25">
        <f>VLOOKUP($C6, 'Food Access'!C:E, 3, FALSE)</f>
        <v>2.2999999999999998</v>
      </c>
      <c r="R6" s="25">
        <f>VLOOKUP($C6, 'Food Availability'!C:E, 3, FALSE)</f>
        <v>2</v>
      </c>
      <c r="S6" s="25">
        <f>VLOOKUP($C6, 'Food Utilization'!C:E, 3, FALSE)</f>
        <v>2.2999999999999998</v>
      </c>
      <c r="T6" s="25">
        <f>VLOOKUP($C6, 'Food Consumption &amp; Livelihoods'!C:F, 3, FALSE)</f>
        <v>4</v>
      </c>
    </row>
    <row r="7" spans="1:20" ht="18" thickTop="1" thickBot="1" x14ac:dyDescent="0.45">
      <c r="A7" s="47" t="s">
        <v>78</v>
      </c>
      <c r="B7" s="47" t="s">
        <v>86</v>
      </c>
      <c r="C7" s="47" t="s">
        <v>87</v>
      </c>
      <c r="D7" s="10">
        <f t="shared" si="7"/>
        <v>2</v>
      </c>
      <c r="E7" s="24">
        <f t="shared" si="8"/>
        <v>3</v>
      </c>
      <c r="F7" s="24">
        <f t="shared" si="0"/>
        <v>2</v>
      </c>
      <c r="G7" s="24">
        <f t="shared" si="1"/>
        <v>2</v>
      </c>
      <c r="H7" s="24">
        <f t="shared" si="9"/>
        <v>3</v>
      </c>
      <c r="I7" s="23"/>
      <c r="J7" s="24" t="str">
        <f t="shared" si="2"/>
        <v>2.0 - 2.4</v>
      </c>
      <c r="K7" s="24" t="str">
        <f t="shared" si="3"/>
        <v>3.0 - 3.4</v>
      </c>
      <c r="L7" s="24" t="str">
        <f t="shared" si="4"/>
        <v>1.5 - 1.9</v>
      </c>
      <c r="M7" s="24" t="str">
        <f t="shared" si="5"/>
        <v>1.5 - 1.9</v>
      </c>
      <c r="N7" s="24" t="str">
        <f t="shared" si="6"/>
        <v>3.0 - 3.4</v>
      </c>
      <c r="O7" s="23"/>
      <c r="P7" s="25">
        <f t="shared" si="10"/>
        <v>2.4</v>
      </c>
      <c r="Q7" s="25">
        <f>VLOOKUP($C7, 'Food Access'!C:E, 3, FALSE)</f>
        <v>3</v>
      </c>
      <c r="R7" s="25">
        <f>VLOOKUP($C7, 'Food Availability'!C:E, 3, FALSE)</f>
        <v>1.7</v>
      </c>
      <c r="S7" s="25">
        <f>VLOOKUP($C7, 'Food Utilization'!C:E, 3, FALSE)</f>
        <v>1.8</v>
      </c>
      <c r="T7" s="25">
        <f>VLOOKUP($C7, 'Food Consumption &amp; Livelihoods'!C:F, 3, FALSE)</f>
        <v>3</v>
      </c>
    </row>
    <row r="8" spans="1:20" ht="18" thickTop="1" thickBot="1" x14ac:dyDescent="0.45">
      <c r="A8" s="47" t="s">
        <v>78</v>
      </c>
      <c r="B8" s="47" t="s">
        <v>88</v>
      </c>
      <c r="C8" s="47" t="s">
        <v>89</v>
      </c>
      <c r="D8" s="10">
        <f t="shared" si="7"/>
        <v>2</v>
      </c>
      <c r="E8" s="24">
        <f t="shared" si="8"/>
        <v>2</v>
      </c>
      <c r="F8" s="24">
        <f t="shared" si="0"/>
        <v>2</v>
      </c>
      <c r="G8" s="24">
        <f t="shared" si="1"/>
        <v>2</v>
      </c>
      <c r="H8" s="24">
        <f t="shared" si="9"/>
        <v>4</v>
      </c>
      <c r="I8" s="23"/>
      <c r="J8" s="24" t="str">
        <f t="shared" si="2"/>
        <v>2.0 - 2.4</v>
      </c>
      <c r="K8" s="24" t="str">
        <f t="shared" si="3"/>
        <v>2.0 - 2.4</v>
      </c>
      <c r="L8" s="24" t="str">
        <f t="shared" si="4"/>
        <v>1.5 - 1.9</v>
      </c>
      <c r="M8" s="24" t="str">
        <f t="shared" si="5"/>
        <v>1.5 - 1.9</v>
      </c>
      <c r="N8" s="24" t="str">
        <f t="shared" si="6"/>
        <v>4.0 - 4.4</v>
      </c>
      <c r="O8" s="23"/>
      <c r="P8" s="25">
        <f t="shared" si="10"/>
        <v>2.4</v>
      </c>
      <c r="Q8" s="25">
        <f>VLOOKUP($C8, 'Food Access'!C:E, 3, FALSE)</f>
        <v>2.2000000000000002</v>
      </c>
      <c r="R8" s="25">
        <f>VLOOKUP($C8, 'Food Availability'!C:E, 3, FALSE)</f>
        <v>1.5</v>
      </c>
      <c r="S8" s="25">
        <f>VLOOKUP($C8, 'Food Utilization'!C:E, 3, FALSE)</f>
        <v>1.8</v>
      </c>
      <c r="T8" s="25">
        <f>VLOOKUP($C8, 'Food Consumption &amp; Livelihoods'!C:F, 3, FALSE)</f>
        <v>4</v>
      </c>
    </row>
    <row r="9" spans="1:20" ht="18" thickTop="1" thickBot="1" x14ac:dyDescent="0.45">
      <c r="A9" s="47" t="s">
        <v>78</v>
      </c>
      <c r="B9" s="47" t="s">
        <v>90</v>
      </c>
      <c r="C9" s="47" t="s">
        <v>91</v>
      </c>
      <c r="D9" s="10">
        <f t="shared" si="7"/>
        <v>3</v>
      </c>
      <c r="E9" s="24">
        <f t="shared" si="8"/>
        <v>2</v>
      </c>
      <c r="F9" s="24">
        <f t="shared" si="0"/>
        <v>3</v>
      </c>
      <c r="G9" s="24">
        <f t="shared" si="1"/>
        <v>2</v>
      </c>
      <c r="H9" s="24">
        <f t="shared" si="9"/>
        <v>4</v>
      </c>
      <c r="I9" s="23"/>
      <c r="J9" s="24" t="str">
        <f t="shared" si="2"/>
        <v>2.5 - 2.9</v>
      </c>
      <c r="K9" s="24" t="str">
        <f t="shared" si="3"/>
        <v>2.0 - 2.4</v>
      </c>
      <c r="L9" s="24" t="str">
        <f t="shared" si="4"/>
        <v>2.5 - 2.9</v>
      </c>
      <c r="M9" s="24" t="str">
        <f t="shared" si="5"/>
        <v>1.5 - 1.9</v>
      </c>
      <c r="N9" s="24" t="str">
        <f t="shared" si="6"/>
        <v>4.0 - 4.4</v>
      </c>
      <c r="O9" s="23"/>
      <c r="P9" s="25">
        <f t="shared" si="10"/>
        <v>2.6</v>
      </c>
      <c r="Q9" s="25">
        <f>VLOOKUP($C9, 'Food Access'!C:E, 3, FALSE)</f>
        <v>2</v>
      </c>
      <c r="R9" s="25">
        <f>VLOOKUP($C9, 'Food Availability'!C:E, 3, FALSE)</f>
        <v>2.7</v>
      </c>
      <c r="S9" s="25">
        <f>VLOOKUP($C9, 'Food Utilization'!C:E, 3, FALSE)</f>
        <v>1.5</v>
      </c>
      <c r="T9" s="25">
        <f>VLOOKUP($C9, 'Food Consumption &amp; Livelihoods'!C:F, 3, FALSE)</f>
        <v>4</v>
      </c>
    </row>
    <row r="10" spans="1:20" ht="18" thickTop="1" thickBot="1" x14ac:dyDescent="0.45">
      <c r="A10" s="47" t="s">
        <v>78</v>
      </c>
      <c r="B10" s="47" t="s">
        <v>92</v>
      </c>
      <c r="C10" s="47" t="s">
        <v>93</v>
      </c>
      <c r="D10" s="10">
        <f t="shared" si="7"/>
        <v>2</v>
      </c>
      <c r="E10" s="24">
        <f t="shared" si="8"/>
        <v>2</v>
      </c>
      <c r="F10" s="24">
        <f t="shared" si="0"/>
        <v>2</v>
      </c>
      <c r="G10" s="24">
        <f t="shared" si="1"/>
        <v>2</v>
      </c>
      <c r="H10" s="24">
        <f t="shared" si="9"/>
        <v>4</v>
      </c>
      <c r="I10" s="23"/>
      <c r="J10" s="24" t="str">
        <f t="shared" si="2"/>
        <v>2.0 - 2.4</v>
      </c>
      <c r="K10" s="24" t="str">
        <f t="shared" si="3"/>
        <v>2.0 - 2.4</v>
      </c>
      <c r="L10" s="24" t="str">
        <f t="shared" si="4"/>
        <v>1.5 - 1.9</v>
      </c>
      <c r="M10" s="24" t="str">
        <f t="shared" si="5"/>
        <v>1.5 - 1.9</v>
      </c>
      <c r="N10" s="24" t="str">
        <f t="shared" si="6"/>
        <v>4.0 - 4.4</v>
      </c>
      <c r="O10" s="23"/>
      <c r="P10" s="25">
        <f t="shared" si="10"/>
        <v>2.2999999999999998</v>
      </c>
      <c r="Q10" s="25">
        <f>VLOOKUP($C10, 'Food Access'!C:E, 3, FALSE)</f>
        <v>2</v>
      </c>
      <c r="R10" s="25">
        <f>VLOOKUP($C10, 'Food Availability'!C:E, 3, FALSE)</f>
        <v>1.5</v>
      </c>
      <c r="S10" s="25">
        <f>VLOOKUP($C10, 'Food Utilization'!C:E, 3, FALSE)</f>
        <v>1.8</v>
      </c>
      <c r="T10" s="25">
        <f>VLOOKUP($C10, 'Food Consumption &amp; Livelihoods'!C:F, 3, FALSE)</f>
        <v>4</v>
      </c>
    </row>
    <row r="11" spans="1:20" ht="18" thickTop="1" thickBot="1" x14ac:dyDescent="0.45">
      <c r="A11" s="47" t="s">
        <v>78</v>
      </c>
      <c r="B11" s="47" t="s">
        <v>94</v>
      </c>
      <c r="C11" s="47" t="s">
        <v>95</v>
      </c>
      <c r="D11" s="10">
        <f t="shared" si="7"/>
        <v>2</v>
      </c>
      <c r="E11" s="24">
        <f t="shared" si="8"/>
        <v>2</v>
      </c>
      <c r="F11" s="24">
        <f t="shared" si="0"/>
        <v>3</v>
      </c>
      <c r="G11" s="24">
        <f t="shared" si="1"/>
        <v>2</v>
      </c>
      <c r="H11" s="24">
        <f t="shared" si="9"/>
        <v>3</v>
      </c>
      <c r="I11" s="23"/>
      <c r="J11" s="24" t="str">
        <f t="shared" si="2"/>
        <v>2.0 - 2.4</v>
      </c>
      <c r="K11" s="24" t="str">
        <f t="shared" si="3"/>
        <v>2.0 - 2.4</v>
      </c>
      <c r="L11" s="24" t="str">
        <f t="shared" si="4"/>
        <v>3.0 - 3.4</v>
      </c>
      <c r="M11" s="24" t="str">
        <f t="shared" si="5"/>
        <v>1.5 - 1.9</v>
      </c>
      <c r="N11" s="24" t="str">
        <f t="shared" si="6"/>
        <v>3.0 - 3.4</v>
      </c>
      <c r="O11" s="23"/>
      <c r="P11" s="25">
        <f t="shared" si="10"/>
        <v>2.4</v>
      </c>
      <c r="Q11" s="25">
        <f>VLOOKUP($C11, 'Food Access'!C:E, 3, FALSE)</f>
        <v>2</v>
      </c>
      <c r="R11" s="25">
        <f>VLOOKUP($C11, 'Food Availability'!C:E, 3, FALSE)</f>
        <v>3</v>
      </c>
      <c r="S11" s="25">
        <f>VLOOKUP($C11, 'Food Utilization'!C:E, 3, FALSE)</f>
        <v>1.5</v>
      </c>
      <c r="T11" s="25">
        <f>VLOOKUP($C11, 'Food Consumption &amp; Livelihoods'!C:F, 3, FALSE)</f>
        <v>3</v>
      </c>
    </row>
    <row r="12" spans="1:20" ht="18" thickTop="1" thickBot="1" x14ac:dyDescent="0.45">
      <c r="A12" s="47" t="s">
        <v>78</v>
      </c>
      <c r="B12" s="47" t="s">
        <v>96</v>
      </c>
      <c r="C12" s="47" t="s">
        <v>97</v>
      </c>
      <c r="D12" s="10">
        <f t="shared" si="7"/>
        <v>3</v>
      </c>
      <c r="E12" s="24">
        <f t="shared" si="8"/>
        <v>3</v>
      </c>
      <c r="F12" s="24">
        <f t="shared" si="0"/>
        <v>2</v>
      </c>
      <c r="G12" s="24">
        <f t="shared" si="1"/>
        <v>3</v>
      </c>
      <c r="H12" s="24">
        <f t="shared" si="9"/>
        <v>4</v>
      </c>
      <c r="I12" s="23"/>
      <c r="J12" s="24" t="str">
        <f t="shared" si="2"/>
        <v>2.5 - 2.9</v>
      </c>
      <c r="K12" s="24" t="str">
        <f t="shared" si="3"/>
        <v>2.5 - 2.9</v>
      </c>
      <c r="L12" s="24" t="str">
        <f t="shared" si="4"/>
        <v>1.5 - 1.9</v>
      </c>
      <c r="M12" s="24" t="str">
        <f t="shared" si="5"/>
        <v>2.5 - 2.9</v>
      </c>
      <c r="N12" s="24" t="str">
        <f t="shared" si="6"/>
        <v>4.0 - 4.4</v>
      </c>
      <c r="O12" s="23"/>
      <c r="P12" s="25">
        <f t="shared" si="10"/>
        <v>2.8</v>
      </c>
      <c r="Q12" s="25">
        <f>VLOOKUP($C12, 'Food Access'!C:E, 3, FALSE)</f>
        <v>2.8</v>
      </c>
      <c r="R12" s="25">
        <f>VLOOKUP($C12, 'Food Availability'!C:E, 3, FALSE)</f>
        <v>1.7</v>
      </c>
      <c r="S12" s="25">
        <f>VLOOKUP($C12, 'Food Utilization'!C:E, 3, FALSE)</f>
        <v>2.8</v>
      </c>
      <c r="T12" s="25">
        <f>VLOOKUP($C12, 'Food Consumption &amp; Livelihoods'!C:F, 3, FALSE)</f>
        <v>4</v>
      </c>
    </row>
    <row r="13" spans="1:20" ht="18" thickTop="1" thickBot="1" x14ac:dyDescent="0.45">
      <c r="A13" s="47" t="s">
        <v>78</v>
      </c>
      <c r="B13" s="47" t="s">
        <v>98</v>
      </c>
      <c r="C13" s="47" t="s">
        <v>99</v>
      </c>
      <c r="D13" s="10">
        <f t="shared" si="7"/>
        <v>3</v>
      </c>
      <c r="E13" s="24">
        <f t="shared" si="8"/>
        <v>2</v>
      </c>
      <c r="F13" s="24">
        <f t="shared" si="0"/>
        <v>2</v>
      </c>
      <c r="G13" s="24">
        <f t="shared" si="1"/>
        <v>2</v>
      </c>
      <c r="H13" s="24">
        <f t="shared" si="9"/>
        <v>4</v>
      </c>
      <c r="I13" s="23"/>
      <c r="J13" s="24" t="str">
        <f t="shared" si="2"/>
        <v>2.5 - 2.9</v>
      </c>
      <c r="K13" s="24" t="str">
        <f t="shared" si="3"/>
        <v>2.0 - 2.4</v>
      </c>
      <c r="L13" s="24" t="str">
        <f t="shared" si="4"/>
        <v>1.5 - 1.9</v>
      </c>
      <c r="M13" s="24" t="str">
        <f t="shared" si="5"/>
        <v>2.0 - 2.4</v>
      </c>
      <c r="N13" s="24" t="str">
        <f t="shared" si="6"/>
        <v>4.0 - 4.4</v>
      </c>
      <c r="O13" s="23"/>
      <c r="P13" s="25">
        <f t="shared" si="10"/>
        <v>2.5</v>
      </c>
      <c r="Q13" s="25">
        <f>VLOOKUP($C13, 'Food Access'!C:E, 3, FALSE)</f>
        <v>2</v>
      </c>
      <c r="R13" s="25">
        <f>VLOOKUP($C13, 'Food Availability'!C:E, 3, FALSE)</f>
        <v>1.5</v>
      </c>
      <c r="S13" s="25">
        <f>VLOOKUP($C13, 'Food Utilization'!C:E, 3, FALSE)</f>
        <v>2.2999999999999998</v>
      </c>
      <c r="T13" s="25">
        <f>VLOOKUP($C13, 'Food Consumption &amp; Livelihoods'!C:F, 3, FALSE)</f>
        <v>4</v>
      </c>
    </row>
    <row r="14" spans="1:20" ht="18" thickTop="1" thickBot="1" x14ac:dyDescent="0.45">
      <c r="A14" s="47" t="s">
        <v>78</v>
      </c>
      <c r="B14" s="47" t="s">
        <v>100</v>
      </c>
      <c r="C14" s="47" t="s">
        <v>101</v>
      </c>
      <c r="D14" s="10">
        <f t="shared" si="7"/>
        <v>3</v>
      </c>
      <c r="E14" s="24">
        <f t="shared" si="8"/>
        <v>3</v>
      </c>
      <c r="F14" s="24">
        <f t="shared" si="0"/>
        <v>2</v>
      </c>
      <c r="G14" s="24">
        <f t="shared" si="1"/>
        <v>3</v>
      </c>
      <c r="H14" s="24">
        <f t="shared" si="9"/>
        <v>4</v>
      </c>
      <c r="I14" s="23"/>
      <c r="J14" s="24" t="str">
        <f t="shared" si="2"/>
        <v>2.5 - 2.9</v>
      </c>
      <c r="K14" s="24" t="str">
        <f t="shared" si="3"/>
        <v>2.5 - 2.9</v>
      </c>
      <c r="L14" s="24" t="str">
        <f t="shared" si="4"/>
        <v>2.0 - 2.4</v>
      </c>
      <c r="M14" s="24" t="str">
        <f t="shared" si="5"/>
        <v>2.5 - 2.9</v>
      </c>
      <c r="N14" s="24" t="str">
        <f t="shared" si="6"/>
        <v>4.0 - 4.4</v>
      </c>
      <c r="O14" s="23"/>
      <c r="P14" s="25">
        <f t="shared" si="10"/>
        <v>2.9</v>
      </c>
      <c r="Q14" s="25">
        <f>VLOOKUP($C14, 'Food Access'!C:E, 3, FALSE)</f>
        <v>2.7</v>
      </c>
      <c r="R14" s="25">
        <f>VLOOKUP($C14, 'Food Availability'!C:E, 3, FALSE)</f>
        <v>2</v>
      </c>
      <c r="S14" s="25">
        <f>VLOOKUP($C14, 'Food Utilization'!C:E, 3, FALSE)</f>
        <v>2.8</v>
      </c>
      <c r="T14" s="25">
        <f>VLOOKUP($C14, 'Food Consumption &amp; Livelihoods'!C:F, 3, FALSE)</f>
        <v>4</v>
      </c>
    </row>
    <row r="15" spans="1:20" ht="18" thickTop="1" thickBot="1" x14ac:dyDescent="0.45">
      <c r="A15" s="47" t="s">
        <v>78</v>
      </c>
      <c r="B15" s="47" t="s">
        <v>102</v>
      </c>
      <c r="C15" s="47" t="s">
        <v>103</v>
      </c>
      <c r="D15" s="10">
        <f t="shared" si="7"/>
        <v>3</v>
      </c>
      <c r="E15" s="24">
        <f t="shared" si="8"/>
        <v>3</v>
      </c>
      <c r="F15" s="24">
        <f t="shared" si="0"/>
        <v>3</v>
      </c>
      <c r="G15" s="24">
        <f t="shared" si="1"/>
        <v>3</v>
      </c>
      <c r="H15" s="24">
        <f t="shared" si="9"/>
        <v>4</v>
      </c>
      <c r="I15" s="23"/>
      <c r="J15" s="24" t="str">
        <f t="shared" si="2"/>
        <v>3.0 - 3.4</v>
      </c>
      <c r="K15" s="24" t="str">
        <f t="shared" si="3"/>
        <v>3.0 - 3.4</v>
      </c>
      <c r="L15" s="24" t="str">
        <f t="shared" si="4"/>
        <v>2.5 - 2.9</v>
      </c>
      <c r="M15" s="24" t="str">
        <f t="shared" si="5"/>
        <v>2.5 - 2.9</v>
      </c>
      <c r="N15" s="24" t="str">
        <f t="shared" si="6"/>
        <v>4.0 - 4.4</v>
      </c>
      <c r="O15" s="23"/>
      <c r="P15" s="25">
        <f t="shared" si="10"/>
        <v>3.1</v>
      </c>
      <c r="Q15" s="25">
        <f>VLOOKUP($C15, 'Food Access'!C:E, 3, FALSE)</f>
        <v>3</v>
      </c>
      <c r="R15" s="25">
        <f>VLOOKUP($C15, 'Food Availability'!C:E, 3, FALSE)</f>
        <v>2.7</v>
      </c>
      <c r="S15" s="25">
        <f>VLOOKUP($C15, 'Food Utilization'!C:E, 3, FALSE)</f>
        <v>2.8</v>
      </c>
      <c r="T15" s="25">
        <f>VLOOKUP($C15, 'Food Consumption &amp; Livelihoods'!C:F, 3, FALSE)</f>
        <v>4</v>
      </c>
    </row>
    <row r="16" spans="1:20" ht="18" thickTop="1" thickBot="1" x14ac:dyDescent="0.45">
      <c r="A16" s="47" t="s">
        <v>78</v>
      </c>
      <c r="B16" s="47" t="s">
        <v>104</v>
      </c>
      <c r="C16" s="47" t="s">
        <v>105</v>
      </c>
      <c r="D16" s="10">
        <f t="shared" si="7"/>
        <v>3</v>
      </c>
      <c r="E16" s="24">
        <f t="shared" si="8"/>
        <v>3</v>
      </c>
      <c r="F16" s="24">
        <f t="shared" si="0"/>
        <v>2</v>
      </c>
      <c r="G16" s="24">
        <f t="shared" si="1"/>
        <v>2</v>
      </c>
      <c r="H16" s="24">
        <f t="shared" si="9"/>
        <v>3</v>
      </c>
      <c r="I16" s="23"/>
      <c r="J16" s="24" t="str">
        <f t="shared" si="2"/>
        <v>2.5 - 2.9</v>
      </c>
      <c r="K16" s="24" t="str">
        <f t="shared" si="3"/>
        <v>3.0 - 3.4</v>
      </c>
      <c r="L16" s="24" t="str">
        <f t="shared" si="4"/>
        <v>2.0 - 2.4</v>
      </c>
      <c r="M16" s="24" t="str">
        <f t="shared" si="5"/>
        <v>2.0 - 2.4</v>
      </c>
      <c r="N16" s="24" t="str">
        <f t="shared" si="6"/>
        <v>3.0 - 3.4</v>
      </c>
      <c r="O16" s="23"/>
      <c r="P16" s="25">
        <f t="shared" si="10"/>
        <v>2.6</v>
      </c>
      <c r="Q16" s="25">
        <f>VLOOKUP($C16, 'Food Access'!C:E, 3, FALSE)</f>
        <v>3</v>
      </c>
      <c r="R16" s="25">
        <f>VLOOKUP($C16, 'Food Availability'!C:E, 3, FALSE)</f>
        <v>2.2999999999999998</v>
      </c>
      <c r="S16" s="25">
        <f>VLOOKUP($C16, 'Food Utilization'!C:E, 3, FALSE)</f>
        <v>2</v>
      </c>
      <c r="T16" s="25">
        <f>VLOOKUP($C16, 'Food Consumption &amp; Livelihoods'!C:F, 3, FALSE)</f>
        <v>3</v>
      </c>
    </row>
    <row r="17" spans="1:20" ht="18" thickTop="1" thickBot="1" x14ac:dyDescent="0.45">
      <c r="A17" s="47" t="s">
        <v>78</v>
      </c>
      <c r="B17" s="47" t="s">
        <v>106</v>
      </c>
      <c r="C17" s="47" t="s">
        <v>107</v>
      </c>
      <c r="D17" s="10">
        <f t="shared" si="7"/>
        <v>2</v>
      </c>
      <c r="E17" s="24">
        <f t="shared" si="8"/>
        <v>3</v>
      </c>
      <c r="F17" s="24">
        <f t="shared" si="0"/>
        <v>1</v>
      </c>
      <c r="G17" s="24">
        <f t="shared" si="1"/>
        <v>2</v>
      </c>
      <c r="H17" s="24">
        <f t="shared" si="9"/>
        <v>3</v>
      </c>
      <c r="I17" s="23"/>
      <c r="J17" s="24" t="str">
        <f t="shared" si="2"/>
        <v>2.0 - 2.4</v>
      </c>
      <c r="K17" s="24" t="str">
        <f t="shared" si="3"/>
        <v>2.5 - 2.9</v>
      </c>
      <c r="L17" s="24" t="str">
        <f t="shared" si="4"/>
        <v>1.0 - 1.4</v>
      </c>
      <c r="M17" s="24" t="str">
        <f t="shared" si="5"/>
        <v>2.0 - 2.4</v>
      </c>
      <c r="N17" s="24" t="str">
        <f t="shared" si="6"/>
        <v>3.0 - 3.4</v>
      </c>
      <c r="O17" s="23"/>
      <c r="P17" s="25">
        <f t="shared" si="10"/>
        <v>2.4</v>
      </c>
      <c r="Q17" s="25">
        <f>VLOOKUP($C17, 'Food Access'!C:E, 3, FALSE)</f>
        <v>2.8</v>
      </c>
      <c r="R17" s="25">
        <f>VLOOKUP($C17, 'Food Availability'!C:E, 3, FALSE)</f>
        <v>1.3</v>
      </c>
      <c r="S17" s="25">
        <f>VLOOKUP($C17, 'Food Utilization'!C:E, 3, FALSE)</f>
        <v>2.2999999999999998</v>
      </c>
      <c r="T17" s="25">
        <f>VLOOKUP($C17, 'Food Consumption &amp; Livelihoods'!C:F, 3, FALSE)</f>
        <v>3</v>
      </c>
    </row>
    <row r="18" spans="1:20" ht="18" thickTop="1" thickBot="1" x14ac:dyDescent="0.45">
      <c r="A18" s="47" t="s">
        <v>108</v>
      </c>
      <c r="B18" s="47" t="s">
        <v>109</v>
      </c>
      <c r="C18" s="47" t="s">
        <v>110</v>
      </c>
      <c r="D18" s="10">
        <f t="shared" si="7"/>
        <v>2</v>
      </c>
      <c r="E18" s="24">
        <f t="shared" si="8"/>
        <v>2</v>
      </c>
      <c r="F18" s="24">
        <f t="shared" si="0"/>
        <v>2</v>
      </c>
      <c r="G18" s="24">
        <f t="shared" si="1"/>
        <v>2</v>
      </c>
      <c r="H18" s="24">
        <f t="shared" si="9"/>
        <v>3</v>
      </c>
      <c r="I18" s="23"/>
      <c r="J18" s="24" t="str">
        <f t="shared" si="2"/>
        <v>2.0 - 2.4</v>
      </c>
      <c r="K18" s="24" t="str">
        <f t="shared" si="3"/>
        <v>2.0 - 2.4</v>
      </c>
      <c r="L18" s="24" t="str">
        <f t="shared" si="4"/>
        <v>1.5 - 1.9</v>
      </c>
      <c r="M18" s="24" t="str">
        <f t="shared" si="5"/>
        <v>1.5 - 1.9</v>
      </c>
      <c r="N18" s="24" t="str">
        <f t="shared" si="6"/>
        <v>3.0 - 3.4</v>
      </c>
      <c r="O18" s="23"/>
      <c r="P18" s="25">
        <f t="shared" si="10"/>
        <v>2.1</v>
      </c>
      <c r="Q18" s="25">
        <f>VLOOKUP($C18, 'Food Access'!C:E, 3, FALSE)</f>
        <v>2.2999999999999998</v>
      </c>
      <c r="R18" s="25">
        <f>VLOOKUP($C18, 'Food Availability'!C:E, 3, FALSE)</f>
        <v>1.5</v>
      </c>
      <c r="S18" s="25">
        <f>VLOOKUP($C18, 'Food Utilization'!C:E, 3, FALSE)</f>
        <v>1.5</v>
      </c>
      <c r="T18" s="25">
        <f>VLOOKUP($C18, 'Food Consumption &amp; Livelihoods'!C:F, 3, FALSE)</f>
        <v>3</v>
      </c>
    </row>
    <row r="19" spans="1:20" ht="18" thickTop="1" thickBot="1" x14ac:dyDescent="0.45">
      <c r="A19" s="47" t="s">
        <v>108</v>
      </c>
      <c r="B19" s="47" t="s">
        <v>111</v>
      </c>
      <c r="C19" s="47" t="s">
        <v>112</v>
      </c>
      <c r="D19" s="10">
        <f t="shared" si="7"/>
        <v>2</v>
      </c>
      <c r="E19" s="24">
        <f t="shared" si="8"/>
        <v>2</v>
      </c>
      <c r="F19" s="24">
        <f t="shared" si="0"/>
        <v>2</v>
      </c>
      <c r="G19" s="24">
        <f t="shared" si="1"/>
        <v>2</v>
      </c>
      <c r="H19" s="24">
        <f t="shared" si="9"/>
        <v>2</v>
      </c>
      <c r="I19" s="23"/>
      <c r="J19" s="24" t="str">
        <f t="shared" si="2"/>
        <v>2.0 - 2.4</v>
      </c>
      <c r="K19" s="24" t="str">
        <f t="shared" si="3"/>
        <v>2.0 - 2.4</v>
      </c>
      <c r="L19" s="24" t="str">
        <f t="shared" si="4"/>
        <v>2.0 - 2.4</v>
      </c>
      <c r="M19" s="24" t="str">
        <f t="shared" si="5"/>
        <v>2.0 - 2.4</v>
      </c>
      <c r="N19" s="24" t="str">
        <f t="shared" si="6"/>
        <v>2.0 - 2.4</v>
      </c>
      <c r="O19" s="23"/>
      <c r="P19" s="25">
        <f t="shared" si="10"/>
        <v>2</v>
      </c>
      <c r="Q19" s="25">
        <f>VLOOKUP($C19, 'Food Access'!C:E, 3, FALSE)</f>
        <v>2</v>
      </c>
      <c r="R19" s="25">
        <f>VLOOKUP($C19, 'Food Availability'!C:E, 3, FALSE)</f>
        <v>2</v>
      </c>
      <c r="S19" s="25">
        <f>VLOOKUP($C19, 'Food Utilization'!C:E, 3, FALSE)</f>
        <v>2</v>
      </c>
      <c r="T19" s="25">
        <f>VLOOKUP($C19, 'Food Consumption &amp; Livelihoods'!C:F, 3, FALSE)</f>
        <v>2</v>
      </c>
    </row>
    <row r="20" spans="1:20" ht="18" thickTop="1" thickBot="1" x14ac:dyDescent="0.45">
      <c r="A20" s="47" t="s">
        <v>108</v>
      </c>
      <c r="B20" s="47" t="s">
        <v>113</v>
      </c>
      <c r="C20" s="47" t="s">
        <v>114</v>
      </c>
      <c r="D20" s="10">
        <f t="shared" si="7"/>
        <v>2</v>
      </c>
      <c r="E20" s="24">
        <f t="shared" si="8"/>
        <v>3</v>
      </c>
      <c r="F20" s="24">
        <f t="shared" si="0"/>
        <v>3</v>
      </c>
      <c r="G20" s="24">
        <f t="shared" si="1"/>
        <v>2</v>
      </c>
      <c r="H20" s="24">
        <f t="shared" si="9"/>
        <v>2</v>
      </c>
      <c r="I20" s="23"/>
      <c r="J20" s="24" t="str">
        <f t="shared" si="2"/>
        <v>2.0 - 2.4</v>
      </c>
      <c r="K20" s="24" t="str">
        <f t="shared" si="3"/>
        <v>2.5 - 2.9</v>
      </c>
      <c r="L20" s="24" t="str">
        <f t="shared" si="4"/>
        <v>2.5 - 2.9</v>
      </c>
      <c r="M20" s="24" t="str">
        <f t="shared" si="5"/>
        <v>2.0 - 2.4</v>
      </c>
      <c r="N20" s="24" t="str">
        <f t="shared" si="6"/>
        <v>2.0 - 2.4</v>
      </c>
      <c r="O20" s="23"/>
      <c r="P20" s="25">
        <f t="shared" si="10"/>
        <v>2.2999999999999998</v>
      </c>
      <c r="Q20" s="25">
        <f>VLOOKUP($C20, 'Food Access'!C:E, 3, FALSE)</f>
        <v>2.5</v>
      </c>
      <c r="R20" s="25">
        <f>VLOOKUP($C20, 'Food Availability'!C:E, 3, FALSE)</f>
        <v>2.5</v>
      </c>
      <c r="S20" s="25">
        <f>VLOOKUP($C20, 'Food Utilization'!C:E, 3, FALSE)</f>
        <v>2.2999999999999998</v>
      </c>
      <c r="T20" s="25">
        <f>VLOOKUP($C20, 'Food Consumption &amp; Livelihoods'!C:F, 3, FALSE)</f>
        <v>2</v>
      </c>
    </row>
    <row r="21" spans="1:20" ht="18" thickTop="1" thickBot="1" x14ac:dyDescent="0.45">
      <c r="A21" s="47" t="s">
        <v>108</v>
      </c>
      <c r="B21" s="47" t="s">
        <v>115</v>
      </c>
      <c r="C21" s="47" t="s">
        <v>116</v>
      </c>
      <c r="D21" s="10">
        <f t="shared" si="7"/>
        <v>2</v>
      </c>
      <c r="E21" s="24">
        <f t="shared" si="8"/>
        <v>2</v>
      </c>
      <c r="F21" s="24">
        <f t="shared" si="0"/>
        <v>1</v>
      </c>
      <c r="G21" s="24">
        <f t="shared" si="1"/>
        <v>2</v>
      </c>
      <c r="H21" s="24">
        <f t="shared" si="9"/>
        <v>2</v>
      </c>
      <c r="I21" s="23"/>
      <c r="J21" s="24" t="str">
        <f t="shared" si="2"/>
        <v>2.0 - 2.4</v>
      </c>
      <c r="K21" s="24" t="str">
        <f t="shared" si="3"/>
        <v>2.0 - 2.4</v>
      </c>
      <c r="L21" s="24" t="str">
        <f t="shared" si="4"/>
        <v>1.0 - 1.4</v>
      </c>
      <c r="M21" s="24" t="str">
        <f t="shared" si="5"/>
        <v>2.0 - 2.4</v>
      </c>
      <c r="N21" s="24" t="str">
        <f t="shared" si="6"/>
        <v>2.0 - 2.4</v>
      </c>
      <c r="O21" s="23"/>
      <c r="P21" s="25">
        <f t="shared" si="10"/>
        <v>2</v>
      </c>
      <c r="Q21" s="25">
        <f>VLOOKUP($C21, 'Food Access'!C:E, 3, FALSE)</f>
        <v>2.2999999999999998</v>
      </c>
      <c r="R21" s="25">
        <f>VLOOKUP($C21, 'Food Availability'!C:E, 3, FALSE)</f>
        <v>1.3</v>
      </c>
      <c r="S21" s="25">
        <f>VLOOKUP($C21, 'Food Utilization'!C:E, 3, FALSE)</f>
        <v>2.2999999999999998</v>
      </c>
      <c r="T21" s="25">
        <f>VLOOKUP($C21, 'Food Consumption &amp; Livelihoods'!C:F, 3, FALSE)</f>
        <v>2</v>
      </c>
    </row>
    <row r="22" spans="1:20" ht="18" thickTop="1" thickBot="1" x14ac:dyDescent="0.45">
      <c r="A22" s="47" t="s">
        <v>108</v>
      </c>
      <c r="B22" s="47" t="s">
        <v>117</v>
      </c>
      <c r="C22" s="47" t="s">
        <v>118</v>
      </c>
      <c r="D22" s="10">
        <f t="shared" si="7"/>
        <v>3</v>
      </c>
      <c r="E22" s="24">
        <f t="shared" si="8"/>
        <v>3</v>
      </c>
      <c r="F22" s="24">
        <f t="shared" si="0"/>
        <v>3</v>
      </c>
      <c r="G22" s="24">
        <f t="shared" si="1"/>
        <v>3</v>
      </c>
      <c r="H22" s="24">
        <f t="shared" si="9"/>
        <v>3</v>
      </c>
      <c r="I22" s="23"/>
      <c r="J22" s="24" t="str">
        <f t="shared" si="2"/>
        <v>2.5 - 2.9</v>
      </c>
      <c r="K22" s="24" t="str">
        <f t="shared" si="3"/>
        <v>2.5 - 2.9</v>
      </c>
      <c r="L22" s="24" t="str">
        <f t="shared" si="4"/>
        <v>2.5 - 2.9</v>
      </c>
      <c r="M22" s="24" t="str">
        <f t="shared" si="5"/>
        <v>2.5 - 2.9</v>
      </c>
      <c r="N22" s="24" t="str">
        <f t="shared" si="6"/>
        <v>3.0 - 3.4</v>
      </c>
      <c r="O22" s="23"/>
      <c r="P22" s="25">
        <f t="shared" si="10"/>
        <v>2.9</v>
      </c>
      <c r="Q22" s="25">
        <f>VLOOKUP($C22, 'Food Access'!C:E, 3, FALSE)</f>
        <v>2.8</v>
      </c>
      <c r="R22" s="25">
        <f>VLOOKUP($C22, 'Food Availability'!C:E, 3, FALSE)</f>
        <v>2.8</v>
      </c>
      <c r="S22" s="25">
        <f>VLOOKUP($C22, 'Food Utilization'!C:E, 3, FALSE)</f>
        <v>2.8</v>
      </c>
      <c r="T22" s="25">
        <f>VLOOKUP($C22, 'Food Consumption &amp; Livelihoods'!C:F, 3, FALSE)</f>
        <v>3</v>
      </c>
    </row>
    <row r="23" spans="1:20" ht="18" thickTop="1" thickBot="1" x14ac:dyDescent="0.45">
      <c r="A23" s="47" t="s">
        <v>108</v>
      </c>
      <c r="B23" s="47" t="s">
        <v>119</v>
      </c>
      <c r="C23" s="47" t="s">
        <v>120</v>
      </c>
      <c r="D23" s="10">
        <f t="shared" si="7"/>
        <v>3</v>
      </c>
      <c r="E23" s="24">
        <f t="shared" si="8"/>
        <v>3</v>
      </c>
      <c r="F23" s="24">
        <f t="shared" si="0"/>
        <v>3</v>
      </c>
      <c r="G23" s="24">
        <f t="shared" si="1"/>
        <v>2</v>
      </c>
      <c r="H23" s="24">
        <f t="shared" si="9"/>
        <v>3</v>
      </c>
      <c r="I23" s="23"/>
      <c r="J23" s="24" t="str">
        <f t="shared" si="2"/>
        <v>2.5 - 2.9</v>
      </c>
      <c r="K23" s="24" t="str">
        <f t="shared" si="3"/>
        <v>3.0 - 3.4</v>
      </c>
      <c r="L23" s="24" t="str">
        <f t="shared" si="4"/>
        <v>3.0 - 3.4</v>
      </c>
      <c r="M23" s="24" t="str">
        <f t="shared" si="5"/>
        <v>2.0 - 2.4</v>
      </c>
      <c r="N23" s="24" t="str">
        <f t="shared" si="6"/>
        <v>3.0 - 3.4</v>
      </c>
      <c r="O23" s="23"/>
      <c r="P23" s="25">
        <f t="shared" si="10"/>
        <v>2.9</v>
      </c>
      <c r="Q23" s="25">
        <f>VLOOKUP($C23, 'Food Access'!C:E, 3, FALSE)</f>
        <v>3.3</v>
      </c>
      <c r="R23" s="25">
        <f>VLOOKUP($C23, 'Food Availability'!C:E, 3, FALSE)</f>
        <v>3</v>
      </c>
      <c r="S23" s="25">
        <f>VLOOKUP($C23, 'Food Utilization'!C:E, 3, FALSE)</f>
        <v>2.2999999999999998</v>
      </c>
      <c r="T23" s="25">
        <f>VLOOKUP($C23, 'Food Consumption &amp; Livelihoods'!C:F, 3, FALSE)</f>
        <v>3</v>
      </c>
    </row>
    <row r="24" spans="1:20" ht="18" thickTop="1" thickBot="1" x14ac:dyDescent="0.45">
      <c r="A24" s="47" t="s">
        <v>108</v>
      </c>
      <c r="B24" s="47" t="s">
        <v>121</v>
      </c>
      <c r="C24" s="47" t="s">
        <v>122</v>
      </c>
      <c r="D24" s="10">
        <f t="shared" si="7"/>
        <v>3</v>
      </c>
      <c r="E24" s="24">
        <f t="shared" si="8"/>
        <v>4</v>
      </c>
      <c r="F24" s="24">
        <f t="shared" si="0"/>
        <v>3</v>
      </c>
      <c r="G24" s="24">
        <f t="shared" si="1"/>
        <v>3</v>
      </c>
      <c r="H24" s="24">
        <f t="shared" si="9"/>
        <v>3</v>
      </c>
      <c r="I24" s="23"/>
      <c r="J24" s="24" t="str">
        <f t="shared" si="2"/>
        <v>3.0 - 3.4</v>
      </c>
      <c r="K24" s="24" t="str">
        <f t="shared" si="3"/>
        <v>3.5 - 3.9</v>
      </c>
      <c r="L24" s="24" t="str">
        <f t="shared" si="4"/>
        <v>2.5 - 2.9</v>
      </c>
      <c r="M24" s="24" t="str">
        <f t="shared" si="5"/>
        <v>2.5 - 2.9</v>
      </c>
      <c r="N24" s="24" t="str">
        <f t="shared" si="6"/>
        <v>3.0 - 3.4</v>
      </c>
      <c r="O24" s="23"/>
      <c r="P24" s="25">
        <f t="shared" si="10"/>
        <v>3</v>
      </c>
      <c r="Q24" s="25">
        <f>VLOOKUP($C24, 'Food Access'!C:E, 3, FALSE)</f>
        <v>3.7</v>
      </c>
      <c r="R24" s="25">
        <f>VLOOKUP($C24, 'Food Availability'!C:E, 3, FALSE)</f>
        <v>2.5</v>
      </c>
      <c r="S24" s="25">
        <f>VLOOKUP($C24, 'Food Utilization'!C:E, 3, FALSE)</f>
        <v>2.8</v>
      </c>
      <c r="T24" s="25">
        <f>VLOOKUP($C24, 'Food Consumption &amp; Livelihoods'!C:F, 3, FALSE)</f>
        <v>3</v>
      </c>
    </row>
    <row r="25" spans="1:20" ht="18" thickTop="1" thickBot="1" x14ac:dyDescent="0.45">
      <c r="A25" s="47" t="s">
        <v>123</v>
      </c>
      <c r="B25" s="47" t="s">
        <v>124</v>
      </c>
      <c r="C25" s="47" t="s">
        <v>125</v>
      </c>
      <c r="D25" s="10">
        <f t="shared" si="7"/>
        <v>2</v>
      </c>
      <c r="E25" s="24">
        <f t="shared" si="8"/>
        <v>2</v>
      </c>
      <c r="F25" s="24">
        <f t="shared" si="0"/>
        <v>2</v>
      </c>
      <c r="G25" s="24">
        <f t="shared" si="1"/>
        <v>2</v>
      </c>
      <c r="H25" s="24">
        <f t="shared" si="9"/>
        <v>2</v>
      </c>
      <c r="I25" s="23"/>
      <c r="J25" s="24" t="str">
        <f t="shared" si="2"/>
        <v>2.0 - 2.4</v>
      </c>
      <c r="K25" s="24" t="str">
        <f t="shared" si="3"/>
        <v>2.0 - 2.4</v>
      </c>
      <c r="L25" s="24" t="str">
        <f t="shared" si="4"/>
        <v>2.0 - 2.4</v>
      </c>
      <c r="M25" s="24" t="str">
        <f t="shared" si="5"/>
        <v>1.5 - 1.9</v>
      </c>
      <c r="N25" s="24" t="str">
        <f t="shared" si="6"/>
        <v>2.0 - 2.4</v>
      </c>
      <c r="O25" s="23"/>
      <c r="P25" s="25">
        <f t="shared" si="10"/>
        <v>2</v>
      </c>
      <c r="Q25" s="25">
        <f>VLOOKUP($C25, 'Food Access'!C:E, 3, FALSE)</f>
        <v>2</v>
      </c>
      <c r="R25" s="25">
        <f>VLOOKUP($C25, 'Food Availability'!C:E, 3, FALSE)</f>
        <v>2.2999999999999998</v>
      </c>
      <c r="S25" s="25">
        <f>VLOOKUP($C25, 'Food Utilization'!C:E, 3, FALSE)</f>
        <v>1.8</v>
      </c>
      <c r="T25" s="25">
        <f>VLOOKUP($C25, 'Food Consumption &amp; Livelihoods'!C:F, 3, FALSE)</f>
        <v>2</v>
      </c>
    </row>
    <row r="26" spans="1:20" ht="18" thickTop="1" thickBot="1" x14ac:dyDescent="0.45">
      <c r="A26" s="47" t="s">
        <v>123</v>
      </c>
      <c r="B26" s="47" t="s">
        <v>126</v>
      </c>
      <c r="C26" s="47" t="s">
        <v>127</v>
      </c>
      <c r="D26" s="10">
        <f t="shared" si="7"/>
        <v>2</v>
      </c>
      <c r="E26" s="24">
        <f t="shared" si="8"/>
        <v>3</v>
      </c>
      <c r="F26" s="24">
        <f t="shared" si="0"/>
        <v>2</v>
      </c>
      <c r="G26" s="24">
        <f t="shared" si="1"/>
        <v>2</v>
      </c>
      <c r="H26" s="24">
        <f t="shared" si="9"/>
        <v>2</v>
      </c>
      <c r="I26" s="23"/>
      <c r="J26" s="24" t="str">
        <f t="shared" si="2"/>
        <v>2.0 - 2.4</v>
      </c>
      <c r="K26" s="24" t="str">
        <f t="shared" si="3"/>
        <v>2.5 - 2.9</v>
      </c>
      <c r="L26" s="24" t="str">
        <f t="shared" si="4"/>
        <v>2.0 - 2.4</v>
      </c>
      <c r="M26" s="24" t="str">
        <f t="shared" si="5"/>
        <v>1.5 - 1.9</v>
      </c>
      <c r="N26" s="24" t="str">
        <f t="shared" si="6"/>
        <v>2.0 - 2.4</v>
      </c>
      <c r="O26" s="23"/>
      <c r="P26" s="25">
        <f t="shared" si="10"/>
        <v>2.1</v>
      </c>
      <c r="Q26" s="25">
        <f>VLOOKUP($C26, 'Food Access'!C:E, 3, FALSE)</f>
        <v>2.5</v>
      </c>
      <c r="R26" s="25">
        <f>VLOOKUP($C26, 'Food Availability'!C:E, 3, FALSE)</f>
        <v>2.2999999999999998</v>
      </c>
      <c r="S26" s="25">
        <f>VLOOKUP($C26, 'Food Utilization'!C:E, 3, FALSE)</f>
        <v>1.5</v>
      </c>
      <c r="T26" s="25">
        <f>VLOOKUP($C26, 'Food Consumption &amp; Livelihoods'!C:F, 3, FALSE)</f>
        <v>2</v>
      </c>
    </row>
    <row r="27" spans="1:20" ht="18" thickTop="1" thickBot="1" x14ac:dyDescent="0.45">
      <c r="A27" s="47" t="s">
        <v>123</v>
      </c>
      <c r="B27" s="47" t="s">
        <v>128</v>
      </c>
      <c r="C27" s="47" t="s">
        <v>129</v>
      </c>
      <c r="D27" s="10">
        <f t="shared" si="7"/>
        <v>2</v>
      </c>
      <c r="E27" s="24">
        <f t="shared" si="8"/>
        <v>2</v>
      </c>
      <c r="F27" s="24">
        <f t="shared" si="0"/>
        <v>2</v>
      </c>
      <c r="G27" s="24">
        <f t="shared" si="1"/>
        <v>2</v>
      </c>
      <c r="H27" s="24">
        <f t="shared" si="9"/>
        <v>2</v>
      </c>
      <c r="I27" s="23"/>
      <c r="J27" s="24" t="str">
        <f t="shared" si="2"/>
        <v>2.0 - 2.4</v>
      </c>
      <c r="K27" s="24" t="str">
        <f t="shared" si="3"/>
        <v>2.0 - 2.4</v>
      </c>
      <c r="L27" s="24" t="str">
        <f t="shared" si="4"/>
        <v>2.0 - 2.4</v>
      </c>
      <c r="M27" s="24" t="str">
        <f t="shared" si="5"/>
        <v>1.5 - 1.9</v>
      </c>
      <c r="N27" s="24" t="str">
        <f t="shared" si="6"/>
        <v>2.0 - 2.4</v>
      </c>
      <c r="O27" s="23"/>
      <c r="P27" s="25">
        <f t="shared" si="10"/>
        <v>2</v>
      </c>
      <c r="Q27" s="25">
        <f>VLOOKUP($C27, 'Food Access'!C:E, 3, FALSE)</f>
        <v>2.2999999999999998</v>
      </c>
      <c r="R27" s="25">
        <f>VLOOKUP($C27, 'Food Availability'!C:E, 3, FALSE)</f>
        <v>2</v>
      </c>
      <c r="S27" s="25">
        <f>VLOOKUP($C27, 'Food Utilization'!C:E, 3, FALSE)</f>
        <v>1.8</v>
      </c>
      <c r="T27" s="25">
        <f>VLOOKUP($C27, 'Food Consumption &amp; Livelihoods'!C:F, 3, FALSE)</f>
        <v>2</v>
      </c>
    </row>
    <row r="28" spans="1:20" ht="18" thickTop="1" thickBot="1" x14ac:dyDescent="0.45">
      <c r="A28" s="47" t="s">
        <v>123</v>
      </c>
      <c r="B28" s="47" t="s">
        <v>130</v>
      </c>
      <c r="C28" s="47" t="s">
        <v>131</v>
      </c>
      <c r="D28" s="10">
        <f t="shared" si="7"/>
        <v>2</v>
      </c>
      <c r="E28" s="24">
        <f t="shared" si="8"/>
        <v>2</v>
      </c>
      <c r="F28" s="24">
        <f t="shared" si="0"/>
        <v>2</v>
      </c>
      <c r="G28" s="24">
        <f t="shared" si="1"/>
        <v>2</v>
      </c>
      <c r="H28" s="24">
        <f t="shared" si="9"/>
        <v>2</v>
      </c>
      <c r="I28" s="23"/>
      <c r="J28" s="24" t="str">
        <f t="shared" si="2"/>
        <v>2.0 - 2.4</v>
      </c>
      <c r="K28" s="24" t="str">
        <f t="shared" si="3"/>
        <v>2.0 - 2.4</v>
      </c>
      <c r="L28" s="24" t="str">
        <f t="shared" si="4"/>
        <v>2.0 - 2.4</v>
      </c>
      <c r="M28" s="24" t="str">
        <f t="shared" si="5"/>
        <v>1.5 - 1.9</v>
      </c>
      <c r="N28" s="24" t="str">
        <f t="shared" si="6"/>
        <v>2.0 - 2.4</v>
      </c>
      <c r="O28" s="23"/>
      <c r="P28" s="25">
        <f t="shared" si="10"/>
        <v>2.1</v>
      </c>
      <c r="Q28" s="25">
        <f>VLOOKUP($C28, 'Food Access'!C:E, 3, FALSE)</f>
        <v>2.2000000000000002</v>
      </c>
      <c r="R28" s="25">
        <f>VLOOKUP($C28, 'Food Availability'!C:E, 3, FALSE)</f>
        <v>2.2999999999999998</v>
      </c>
      <c r="S28" s="25">
        <f>VLOOKUP($C28, 'Food Utilization'!C:E, 3, FALSE)</f>
        <v>1.8</v>
      </c>
      <c r="T28" s="25">
        <f>VLOOKUP($C28, 'Food Consumption &amp; Livelihoods'!C:F, 3, FALSE)</f>
        <v>2</v>
      </c>
    </row>
    <row r="29" spans="1:20" ht="18" thickTop="1" thickBot="1" x14ac:dyDescent="0.45">
      <c r="A29" s="47" t="s">
        <v>123</v>
      </c>
      <c r="B29" s="47" t="s">
        <v>132</v>
      </c>
      <c r="C29" s="47" t="s">
        <v>133</v>
      </c>
      <c r="D29" s="10">
        <f t="shared" si="7"/>
        <v>3</v>
      </c>
      <c r="E29" s="24">
        <f t="shared" si="8"/>
        <v>3</v>
      </c>
      <c r="F29" s="24">
        <f t="shared" si="0"/>
        <v>2</v>
      </c>
      <c r="G29" s="24">
        <f t="shared" si="1"/>
        <v>2</v>
      </c>
      <c r="H29" s="24">
        <f t="shared" si="9"/>
        <v>4</v>
      </c>
      <c r="I29" s="23"/>
      <c r="J29" s="24" t="str">
        <f t="shared" si="2"/>
        <v>2.5 - 2.9</v>
      </c>
      <c r="K29" s="24" t="str">
        <f t="shared" si="3"/>
        <v>2.5 - 2.9</v>
      </c>
      <c r="L29" s="24" t="str">
        <f t="shared" si="4"/>
        <v>2.0 - 2.4</v>
      </c>
      <c r="M29" s="24" t="str">
        <f t="shared" si="5"/>
        <v>2.0 - 2.4</v>
      </c>
      <c r="N29" s="24" t="str">
        <f t="shared" si="6"/>
        <v>4.0 - 4.4</v>
      </c>
      <c r="O29" s="23"/>
      <c r="P29" s="25">
        <f t="shared" si="10"/>
        <v>2.7</v>
      </c>
      <c r="Q29" s="25">
        <f>VLOOKUP($C29, 'Food Access'!C:E, 3, FALSE)</f>
        <v>2.7</v>
      </c>
      <c r="R29" s="25">
        <f>VLOOKUP($C29, 'Food Availability'!C:E, 3, FALSE)</f>
        <v>2</v>
      </c>
      <c r="S29" s="25">
        <f>VLOOKUP($C29, 'Food Utilization'!C:E, 3, FALSE)</f>
        <v>2</v>
      </c>
      <c r="T29" s="25">
        <f>VLOOKUP($C29, 'Food Consumption &amp; Livelihoods'!C:F, 3, FALSE)</f>
        <v>4</v>
      </c>
    </row>
    <row r="30" spans="1:20" ht="18" thickTop="1" thickBot="1" x14ac:dyDescent="0.45">
      <c r="A30" s="47" t="s">
        <v>123</v>
      </c>
      <c r="B30" s="47" t="s">
        <v>134</v>
      </c>
      <c r="C30" s="47" t="s">
        <v>135</v>
      </c>
      <c r="D30" s="10">
        <f t="shared" si="7"/>
        <v>3</v>
      </c>
      <c r="E30" s="24">
        <f t="shared" si="8"/>
        <v>4</v>
      </c>
      <c r="F30" s="24">
        <f t="shared" si="0"/>
        <v>2</v>
      </c>
      <c r="G30" s="24">
        <f t="shared" si="1"/>
        <v>2</v>
      </c>
      <c r="H30" s="24">
        <f t="shared" si="9"/>
        <v>4</v>
      </c>
      <c r="I30" s="23"/>
      <c r="J30" s="24" t="str">
        <f t="shared" si="2"/>
        <v>3.0 - 3.4</v>
      </c>
      <c r="K30" s="24" t="str">
        <f t="shared" si="3"/>
        <v>3.5 - 3.9</v>
      </c>
      <c r="L30" s="24" t="str">
        <f t="shared" si="4"/>
        <v>2.0 - 2.4</v>
      </c>
      <c r="M30" s="24" t="str">
        <f t="shared" si="5"/>
        <v>2.0 - 2.4</v>
      </c>
      <c r="N30" s="24" t="str">
        <f t="shared" si="6"/>
        <v>4.0 - 4.4</v>
      </c>
      <c r="O30" s="23"/>
      <c r="P30" s="25">
        <f t="shared" si="10"/>
        <v>3</v>
      </c>
      <c r="Q30" s="25">
        <f>VLOOKUP($C30, 'Food Access'!C:E, 3, FALSE)</f>
        <v>3.7</v>
      </c>
      <c r="R30" s="25">
        <f>VLOOKUP($C30, 'Food Availability'!C:E, 3, FALSE)</f>
        <v>2.2999999999999998</v>
      </c>
      <c r="S30" s="25">
        <f>VLOOKUP($C30, 'Food Utilization'!C:E, 3, FALSE)</f>
        <v>2</v>
      </c>
      <c r="T30" s="25">
        <f>VLOOKUP($C30, 'Food Consumption &amp; Livelihoods'!C:F, 3, FALSE)</f>
        <v>4</v>
      </c>
    </row>
    <row r="31" spans="1:20" ht="18" thickTop="1" thickBot="1" x14ac:dyDescent="0.45">
      <c r="A31" s="47" t="s">
        <v>123</v>
      </c>
      <c r="B31" s="47" t="s">
        <v>136</v>
      </c>
      <c r="C31" s="47" t="s">
        <v>137</v>
      </c>
      <c r="D31" s="10">
        <f t="shared" si="7"/>
        <v>2</v>
      </c>
      <c r="E31" s="24">
        <f t="shared" si="8"/>
        <v>3</v>
      </c>
      <c r="F31" s="24">
        <f t="shared" si="0"/>
        <v>2</v>
      </c>
      <c r="G31" s="24">
        <f t="shared" si="1"/>
        <v>2</v>
      </c>
      <c r="H31" s="24">
        <f t="shared" si="9"/>
        <v>2</v>
      </c>
      <c r="I31" s="23"/>
      <c r="J31" s="24" t="str">
        <f t="shared" si="2"/>
        <v>2.0 - 2.4</v>
      </c>
      <c r="K31" s="24" t="str">
        <f t="shared" si="3"/>
        <v>2.5 - 2.9</v>
      </c>
      <c r="L31" s="24" t="str">
        <f t="shared" si="4"/>
        <v>2.0 - 2.4</v>
      </c>
      <c r="M31" s="24" t="str">
        <f t="shared" si="5"/>
        <v>1.5 - 1.9</v>
      </c>
      <c r="N31" s="24" t="str">
        <f t="shared" si="6"/>
        <v>2.0 - 2.4</v>
      </c>
      <c r="O31" s="23"/>
      <c r="P31" s="25">
        <f t="shared" si="10"/>
        <v>2.2000000000000002</v>
      </c>
      <c r="Q31" s="25">
        <f>VLOOKUP($C31, 'Food Access'!C:E, 3, FALSE)</f>
        <v>2.5</v>
      </c>
      <c r="R31" s="25">
        <f>VLOOKUP($C31, 'Food Availability'!C:E, 3, FALSE)</f>
        <v>2.2999999999999998</v>
      </c>
      <c r="S31" s="25">
        <f>VLOOKUP($C31, 'Food Utilization'!C:E, 3, FALSE)</f>
        <v>1.8</v>
      </c>
      <c r="T31" s="25">
        <f>VLOOKUP($C31, 'Food Consumption &amp; Livelihoods'!C:F, 3, FALSE)</f>
        <v>2</v>
      </c>
    </row>
    <row r="32" spans="1:20" ht="18" thickTop="1" thickBot="1" x14ac:dyDescent="0.45">
      <c r="A32" s="47" t="s">
        <v>123</v>
      </c>
      <c r="B32" s="47" t="s">
        <v>138</v>
      </c>
      <c r="C32" s="47" t="s">
        <v>139</v>
      </c>
      <c r="D32" s="10">
        <f t="shared" si="7"/>
        <v>2</v>
      </c>
      <c r="E32" s="24">
        <f t="shared" si="8"/>
        <v>3</v>
      </c>
      <c r="F32" s="24">
        <f t="shared" si="0"/>
        <v>3</v>
      </c>
      <c r="G32" s="24">
        <f t="shared" si="1"/>
        <v>2</v>
      </c>
      <c r="H32" s="24">
        <f t="shared" si="9"/>
        <v>2</v>
      </c>
      <c r="I32" s="23"/>
      <c r="J32" s="24" t="str">
        <f t="shared" si="2"/>
        <v>2.0 - 2.4</v>
      </c>
      <c r="K32" s="24" t="str">
        <f t="shared" si="3"/>
        <v>3.0 - 3.4</v>
      </c>
      <c r="L32" s="24" t="str">
        <f t="shared" si="4"/>
        <v>2.5 - 2.9</v>
      </c>
      <c r="M32" s="24" t="str">
        <f t="shared" si="5"/>
        <v>1.5 - 1.9</v>
      </c>
      <c r="N32" s="24" t="str">
        <f t="shared" si="6"/>
        <v>2.0 - 2.4</v>
      </c>
      <c r="O32" s="23"/>
      <c r="P32" s="25">
        <f t="shared" si="10"/>
        <v>2.2999999999999998</v>
      </c>
      <c r="Q32" s="25">
        <f>VLOOKUP($C32, 'Food Access'!C:E, 3, FALSE)</f>
        <v>3</v>
      </c>
      <c r="R32" s="25">
        <f>VLOOKUP($C32, 'Food Availability'!C:E, 3, FALSE)</f>
        <v>2.5</v>
      </c>
      <c r="S32" s="25">
        <f>VLOOKUP($C32, 'Food Utilization'!C:E, 3, FALSE)</f>
        <v>1.5</v>
      </c>
      <c r="T32" s="25">
        <f>VLOOKUP($C32, 'Food Consumption &amp; Livelihoods'!C:F, 3, FALSE)</f>
        <v>2</v>
      </c>
    </row>
    <row r="33" spans="1:20" ht="18" thickTop="1" thickBot="1" x14ac:dyDescent="0.45">
      <c r="A33" s="47" t="s">
        <v>123</v>
      </c>
      <c r="B33" s="47" t="s">
        <v>140</v>
      </c>
      <c r="C33" s="47" t="s">
        <v>141</v>
      </c>
      <c r="D33" s="10">
        <f t="shared" si="7"/>
        <v>3</v>
      </c>
      <c r="E33" s="24">
        <f t="shared" si="8"/>
        <v>4</v>
      </c>
      <c r="F33" s="24">
        <f t="shared" si="0"/>
        <v>2</v>
      </c>
      <c r="G33" s="24">
        <f t="shared" si="1"/>
        <v>2</v>
      </c>
      <c r="H33" s="24">
        <f t="shared" si="9"/>
        <v>3</v>
      </c>
      <c r="I33" s="23"/>
      <c r="J33" s="24" t="str">
        <f t="shared" si="2"/>
        <v>2.5 - 2.9</v>
      </c>
      <c r="K33" s="24" t="str">
        <f t="shared" si="3"/>
        <v>3.5 - 3.9</v>
      </c>
      <c r="L33" s="24" t="str">
        <f t="shared" si="4"/>
        <v>1.5 - 1.9</v>
      </c>
      <c r="M33" s="24" t="str">
        <f t="shared" si="5"/>
        <v>2.0 - 2.4</v>
      </c>
      <c r="N33" s="24" t="str">
        <f t="shared" si="6"/>
        <v>3.0 - 3.4</v>
      </c>
      <c r="O33" s="23"/>
      <c r="P33" s="25">
        <f t="shared" si="10"/>
        <v>2.6</v>
      </c>
      <c r="Q33" s="25">
        <f>VLOOKUP($C33, 'Food Access'!C:E, 3, FALSE)</f>
        <v>3.7</v>
      </c>
      <c r="R33" s="25">
        <f>VLOOKUP($C33, 'Food Availability'!C:E, 3, FALSE)</f>
        <v>1.8</v>
      </c>
      <c r="S33" s="25">
        <f>VLOOKUP($C33, 'Food Utilization'!C:E, 3, FALSE)</f>
        <v>2</v>
      </c>
      <c r="T33" s="25">
        <f>VLOOKUP($C33, 'Food Consumption &amp; Livelihoods'!C:F, 3, FALSE)</f>
        <v>3</v>
      </c>
    </row>
    <row r="34" spans="1:20" ht="18" thickTop="1" thickBot="1" x14ac:dyDescent="0.45">
      <c r="A34" s="47" t="s">
        <v>123</v>
      </c>
      <c r="B34" s="47" t="s">
        <v>142</v>
      </c>
      <c r="C34" s="47" t="s">
        <v>143</v>
      </c>
      <c r="D34" s="10">
        <f t="shared" si="7"/>
        <v>2</v>
      </c>
      <c r="E34" s="24">
        <f t="shared" si="8"/>
        <v>2</v>
      </c>
      <c r="F34" s="24">
        <f t="shared" si="0"/>
        <v>3</v>
      </c>
      <c r="G34" s="24">
        <f t="shared" si="1"/>
        <v>2</v>
      </c>
      <c r="H34" s="24">
        <f t="shared" si="9"/>
        <v>2</v>
      </c>
      <c r="I34" s="23"/>
      <c r="J34" s="24" t="str">
        <f t="shared" si="2"/>
        <v>2.0 - 2.4</v>
      </c>
      <c r="K34" s="24" t="str">
        <f t="shared" si="3"/>
        <v>2.0 - 2.4</v>
      </c>
      <c r="L34" s="24" t="str">
        <f t="shared" si="4"/>
        <v>2.5 - 2.9</v>
      </c>
      <c r="M34" s="24" t="str">
        <f t="shared" si="5"/>
        <v>1.5 - 1.9</v>
      </c>
      <c r="N34" s="24" t="str">
        <f t="shared" si="6"/>
        <v>2.0 - 2.4</v>
      </c>
      <c r="O34" s="23"/>
      <c r="P34" s="25">
        <f t="shared" si="10"/>
        <v>2.1</v>
      </c>
      <c r="Q34" s="25">
        <f>VLOOKUP($C34, 'Food Access'!C:E, 3, FALSE)</f>
        <v>2.2999999999999998</v>
      </c>
      <c r="R34" s="25">
        <f>VLOOKUP($C34, 'Food Availability'!C:E, 3, FALSE)</f>
        <v>2.5</v>
      </c>
      <c r="S34" s="25">
        <f>VLOOKUP($C34, 'Food Utilization'!C:E, 3, FALSE)</f>
        <v>1.5</v>
      </c>
      <c r="T34" s="25">
        <f>VLOOKUP($C34, 'Food Consumption &amp; Livelihoods'!C:F, 3, FALSE)</f>
        <v>2</v>
      </c>
    </row>
    <row r="35" spans="1:20" ht="18" thickTop="1" thickBot="1" x14ac:dyDescent="0.45">
      <c r="A35" s="47" t="s">
        <v>144</v>
      </c>
      <c r="B35" s="47" t="s">
        <v>145</v>
      </c>
      <c r="C35" s="47" t="s">
        <v>146</v>
      </c>
      <c r="D35" s="10">
        <f t="shared" si="7"/>
        <v>2</v>
      </c>
      <c r="E35" s="24">
        <f t="shared" si="8"/>
        <v>2</v>
      </c>
      <c r="F35" s="24">
        <f t="shared" si="0"/>
        <v>2</v>
      </c>
      <c r="G35" s="24">
        <f t="shared" si="1"/>
        <v>2</v>
      </c>
      <c r="H35" s="24">
        <f t="shared" si="9"/>
        <v>2</v>
      </c>
      <c r="I35" s="23"/>
      <c r="J35" s="24" t="str">
        <f t="shared" si="2"/>
        <v>2.0 - 2.4</v>
      </c>
      <c r="K35" s="24" t="str">
        <f t="shared" si="3"/>
        <v>2.0 - 2.4</v>
      </c>
      <c r="L35" s="24" t="str">
        <f t="shared" si="4"/>
        <v>1.5 - 1.9</v>
      </c>
      <c r="M35" s="24" t="str">
        <f t="shared" si="5"/>
        <v>1.5 - 1.9</v>
      </c>
      <c r="N35" s="24" t="str">
        <f t="shared" si="6"/>
        <v>2.0 - 2.4</v>
      </c>
      <c r="O35" s="23"/>
      <c r="P35" s="25">
        <f t="shared" si="10"/>
        <v>2</v>
      </c>
      <c r="Q35" s="25">
        <f>VLOOKUP($C35, 'Food Access'!C:E, 3, FALSE)</f>
        <v>2.2000000000000002</v>
      </c>
      <c r="R35" s="25">
        <f>VLOOKUP($C35, 'Food Availability'!C:E, 3, FALSE)</f>
        <v>1.8</v>
      </c>
      <c r="S35" s="25">
        <f>VLOOKUP($C35, 'Food Utilization'!C:E, 3, FALSE)</f>
        <v>1.8</v>
      </c>
      <c r="T35" s="25">
        <f>VLOOKUP($C35, 'Food Consumption &amp; Livelihoods'!C:F, 3, FALSE)</f>
        <v>2</v>
      </c>
    </row>
    <row r="36" spans="1:20" ht="18" thickTop="1" thickBot="1" x14ac:dyDescent="0.45">
      <c r="A36" s="47" t="s">
        <v>144</v>
      </c>
      <c r="B36" s="47" t="s">
        <v>147</v>
      </c>
      <c r="C36" s="47" t="s">
        <v>148</v>
      </c>
      <c r="D36" s="10">
        <f t="shared" si="7"/>
        <v>3</v>
      </c>
      <c r="E36" s="24">
        <f t="shared" si="8"/>
        <v>3</v>
      </c>
      <c r="F36" s="24">
        <f t="shared" si="0"/>
        <v>3</v>
      </c>
      <c r="G36" s="24">
        <f t="shared" si="1"/>
        <v>3</v>
      </c>
      <c r="H36" s="24">
        <f t="shared" si="9"/>
        <v>3</v>
      </c>
      <c r="I36" s="23"/>
      <c r="J36" s="24" t="str">
        <f t="shared" si="2"/>
        <v>2.5 - 2.9</v>
      </c>
      <c r="K36" s="24" t="str">
        <f t="shared" si="3"/>
        <v>2.5 - 2.9</v>
      </c>
      <c r="L36" s="24" t="str">
        <f t="shared" si="4"/>
        <v>2.5 - 2.9</v>
      </c>
      <c r="M36" s="24" t="str">
        <f t="shared" si="5"/>
        <v>2.5 - 2.9</v>
      </c>
      <c r="N36" s="24" t="str">
        <f t="shared" si="6"/>
        <v>3.0 - 3.4</v>
      </c>
      <c r="O36" s="23"/>
      <c r="P36" s="25">
        <f t="shared" si="10"/>
        <v>2.7</v>
      </c>
      <c r="Q36" s="25">
        <f>VLOOKUP($C36, 'Food Access'!C:E, 3, FALSE)</f>
        <v>2.5</v>
      </c>
      <c r="R36" s="25">
        <f>VLOOKUP($C36, 'Food Availability'!C:E, 3, FALSE)</f>
        <v>2.8</v>
      </c>
      <c r="S36" s="25">
        <f>VLOOKUP($C36, 'Food Utilization'!C:E, 3, FALSE)</f>
        <v>2.5</v>
      </c>
      <c r="T36" s="25">
        <f>VLOOKUP($C36, 'Food Consumption &amp; Livelihoods'!C:F, 3, FALSE)</f>
        <v>3</v>
      </c>
    </row>
    <row r="37" spans="1:20" ht="18" thickTop="1" thickBot="1" x14ac:dyDescent="0.45">
      <c r="A37" s="47" t="s">
        <v>144</v>
      </c>
      <c r="B37" s="47" t="s">
        <v>149</v>
      </c>
      <c r="C37" s="47" t="s">
        <v>150</v>
      </c>
      <c r="D37" s="10">
        <f t="shared" si="7"/>
        <v>2</v>
      </c>
      <c r="E37" s="24">
        <f t="shared" si="8"/>
        <v>2</v>
      </c>
      <c r="F37" s="24">
        <f t="shared" si="0"/>
        <v>2</v>
      </c>
      <c r="G37" s="24">
        <f t="shared" si="1"/>
        <v>2</v>
      </c>
      <c r="H37" s="24">
        <f t="shared" si="9"/>
        <v>2</v>
      </c>
      <c r="I37" s="23"/>
      <c r="J37" s="24" t="str">
        <f t="shared" si="2"/>
        <v>2.0 - 2.4</v>
      </c>
      <c r="K37" s="24" t="str">
        <f t="shared" si="3"/>
        <v>2.0 - 2.4</v>
      </c>
      <c r="L37" s="24" t="str">
        <f t="shared" si="4"/>
        <v>2.0 - 2.4</v>
      </c>
      <c r="M37" s="24" t="str">
        <f t="shared" si="5"/>
        <v>2.0 - 2.4</v>
      </c>
      <c r="N37" s="24" t="str">
        <f t="shared" si="6"/>
        <v>2.0 - 2.4</v>
      </c>
      <c r="O37" s="23"/>
      <c r="P37" s="25">
        <f t="shared" si="10"/>
        <v>2.2000000000000002</v>
      </c>
      <c r="Q37" s="25">
        <f>VLOOKUP($C37, 'Food Access'!C:E, 3, FALSE)</f>
        <v>2.2999999999999998</v>
      </c>
      <c r="R37" s="25">
        <f>VLOOKUP($C37, 'Food Availability'!C:E, 3, FALSE)</f>
        <v>2.2999999999999998</v>
      </c>
      <c r="S37" s="25">
        <f>VLOOKUP($C37, 'Food Utilization'!C:E, 3, FALSE)</f>
        <v>2.2999999999999998</v>
      </c>
      <c r="T37" s="25">
        <f>VLOOKUP($C37, 'Food Consumption &amp; Livelihoods'!C:F, 3, FALSE)</f>
        <v>2</v>
      </c>
    </row>
    <row r="38" spans="1:20" ht="18" thickTop="1" thickBot="1" x14ac:dyDescent="0.45">
      <c r="A38" s="47" t="s">
        <v>144</v>
      </c>
      <c r="B38" s="47" t="s">
        <v>151</v>
      </c>
      <c r="C38" s="47" t="s">
        <v>152</v>
      </c>
      <c r="D38" s="10">
        <f t="shared" si="7"/>
        <v>3</v>
      </c>
      <c r="E38" s="24">
        <f t="shared" si="8"/>
        <v>2</v>
      </c>
      <c r="F38" s="24">
        <f t="shared" si="0"/>
        <v>3</v>
      </c>
      <c r="G38" s="24">
        <f t="shared" si="1"/>
        <v>3</v>
      </c>
      <c r="H38" s="24">
        <f t="shared" si="9"/>
        <v>3</v>
      </c>
      <c r="I38" s="23"/>
      <c r="J38" s="24" t="str">
        <f t="shared" si="2"/>
        <v>2.5 - 2.9</v>
      </c>
      <c r="K38" s="24" t="str">
        <f t="shared" si="3"/>
        <v>2.0 - 2.4</v>
      </c>
      <c r="L38" s="24" t="str">
        <f t="shared" si="4"/>
        <v>3.0 - 3.4</v>
      </c>
      <c r="M38" s="24" t="str">
        <f t="shared" si="5"/>
        <v>2.5 - 2.9</v>
      </c>
      <c r="N38" s="24" t="str">
        <f t="shared" si="6"/>
        <v>3.0 - 3.4</v>
      </c>
      <c r="O38" s="23"/>
      <c r="P38" s="25">
        <f t="shared" si="10"/>
        <v>2.8</v>
      </c>
      <c r="Q38" s="25">
        <f>VLOOKUP($C38, 'Food Access'!C:E, 3, FALSE)</f>
        <v>2.2999999999999998</v>
      </c>
      <c r="R38" s="25">
        <f>VLOOKUP($C38, 'Food Availability'!C:E, 3, FALSE)</f>
        <v>3</v>
      </c>
      <c r="S38" s="25">
        <f>VLOOKUP($C38, 'Food Utilization'!C:E, 3, FALSE)</f>
        <v>2.8</v>
      </c>
      <c r="T38" s="25">
        <f>VLOOKUP($C38, 'Food Consumption &amp; Livelihoods'!C:F, 3, FALSE)</f>
        <v>3</v>
      </c>
    </row>
    <row r="39" spans="1:20" ht="18" thickTop="1" thickBot="1" x14ac:dyDescent="0.45">
      <c r="A39" s="47" t="s">
        <v>144</v>
      </c>
      <c r="B39" s="47" t="s">
        <v>153</v>
      </c>
      <c r="C39" s="47" t="s">
        <v>154</v>
      </c>
      <c r="D39" s="10">
        <f t="shared" si="7"/>
        <v>2</v>
      </c>
      <c r="E39" s="24">
        <f t="shared" si="8"/>
        <v>2</v>
      </c>
      <c r="F39" s="24">
        <f t="shared" si="0"/>
        <v>2</v>
      </c>
      <c r="G39" s="24">
        <f t="shared" si="1"/>
        <v>2</v>
      </c>
      <c r="H39" s="24">
        <f t="shared" si="9"/>
        <v>2</v>
      </c>
      <c r="I39" s="23"/>
      <c r="J39" s="24" t="str">
        <f t="shared" si="2"/>
        <v>2.0 - 2.4</v>
      </c>
      <c r="K39" s="24" t="str">
        <f t="shared" si="3"/>
        <v>2.0 - 2.4</v>
      </c>
      <c r="L39" s="24" t="str">
        <f t="shared" si="4"/>
        <v>2.0 - 2.4</v>
      </c>
      <c r="M39" s="24" t="str">
        <f t="shared" si="5"/>
        <v>1.5 - 1.9</v>
      </c>
      <c r="N39" s="24" t="str">
        <f t="shared" si="6"/>
        <v>2.0 - 2.4</v>
      </c>
      <c r="O39" s="23"/>
      <c r="P39" s="25">
        <f t="shared" si="10"/>
        <v>2</v>
      </c>
      <c r="Q39" s="25">
        <f>VLOOKUP($C39, 'Food Access'!C:E, 3, FALSE)</f>
        <v>2.2999999999999998</v>
      </c>
      <c r="R39" s="25">
        <f>VLOOKUP($C39, 'Food Availability'!C:E, 3, FALSE)</f>
        <v>2</v>
      </c>
      <c r="S39" s="25">
        <f>VLOOKUP($C39, 'Food Utilization'!C:E, 3, FALSE)</f>
        <v>1.5</v>
      </c>
      <c r="T39" s="25">
        <f>VLOOKUP($C39, 'Food Consumption &amp; Livelihoods'!C:F, 3, FALSE)</f>
        <v>2</v>
      </c>
    </row>
    <row r="40" spans="1:20" ht="18" thickTop="1" thickBot="1" x14ac:dyDescent="0.45">
      <c r="A40" s="47" t="s">
        <v>144</v>
      </c>
      <c r="B40" s="47" t="s">
        <v>155</v>
      </c>
      <c r="C40" s="47" t="s">
        <v>156</v>
      </c>
      <c r="D40" s="10">
        <f t="shared" si="7"/>
        <v>3</v>
      </c>
      <c r="E40" s="24">
        <f t="shared" si="8"/>
        <v>3</v>
      </c>
      <c r="F40" s="24">
        <f t="shared" si="0"/>
        <v>4</v>
      </c>
      <c r="G40" s="24">
        <f t="shared" si="1"/>
        <v>3</v>
      </c>
      <c r="H40" s="24">
        <f t="shared" si="9"/>
        <v>3</v>
      </c>
      <c r="I40" s="23"/>
      <c r="J40" s="24" t="str">
        <f t="shared" si="2"/>
        <v>3.0 - 3.4</v>
      </c>
      <c r="K40" s="24" t="str">
        <f t="shared" si="3"/>
        <v>2.5 - 2.9</v>
      </c>
      <c r="L40" s="24" t="str">
        <f t="shared" si="4"/>
        <v>4.0 - 4.4</v>
      </c>
      <c r="M40" s="24" t="str">
        <f t="shared" si="5"/>
        <v>2.5 - 2.9</v>
      </c>
      <c r="N40" s="24" t="str">
        <f t="shared" si="6"/>
        <v>3.0 - 3.4</v>
      </c>
      <c r="O40" s="23"/>
      <c r="P40" s="25">
        <f t="shared" si="10"/>
        <v>3</v>
      </c>
      <c r="Q40" s="25">
        <f>VLOOKUP($C40, 'Food Access'!C:E, 3, FALSE)</f>
        <v>2.5</v>
      </c>
      <c r="R40" s="25">
        <f>VLOOKUP($C40, 'Food Availability'!C:E, 3, FALSE)</f>
        <v>4</v>
      </c>
      <c r="S40" s="25">
        <f>VLOOKUP($C40, 'Food Utilization'!C:E, 3, FALSE)</f>
        <v>2.5</v>
      </c>
      <c r="T40" s="25">
        <f>VLOOKUP($C40, 'Food Consumption &amp; Livelihoods'!C:F, 3, FALSE)</f>
        <v>3</v>
      </c>
    </row>
    <row r="41" spans="1:20" ht="18" thickTop="1" thickBot="1" x14ac:dyDescent="0.45">
      <c r="A41" s="47" t="s">
        <v>144</v>
      </c>
      <c r="B41" s="47" t="s">
        <v>157</v>
      </c>
      <c r="C41" s="47" t="s">
        <v>158</v>
      </c>
      <c r="D41" s="10">
        <f t="shared" si="7"/>
        <v>3</v>
      </c>
      <c r="E41" s="24">
        <f t="shared" si="8"/>
        <v>3</v>
      </c>
      <c r="F41" s="24">
        <f t="shared" si="0"/>
        <v>3</v>
      </c>
      <c r="G41" s="24">
        <f t="shared" si="1"/>
        <v>3</v>
      </c>
      <c r="H41" s="24">
        <f t="shared" si="9"/>
        <v>2</v>
      </c>
      <c r="I41" s="23"/>
      <c r="J41" s="24" t="str">
        <f t="shared" si="2"/>
        <v>2.5 - 2.9</v>
      </c>
      <c r="K41" s="24" t="str">
        <f t="shared" si="3"/>
        <v>2.5 - 2.9</v>
      </c>
      <c r="L41" s="24" t="str">
        <f t="shared" si="4"/>
        <v>3.0 - 3.4</v>
      </c>
      <c r="M41" s="24" t="str">
        <f t="shared" si="5"/>
        <v>2.5 - 2.9</v>
      </c>
      <c r="N41" s="24" t="str">
        <f t="shared" si="6"/>
        <v>2.0 - 2.4</v>
      </c>
      <c r="O41" s="23"/>
      <c r="P41" s="25">
        <f t="shared" si="10"/>
        <v>2.6</v>
      </c>
      <c r="Q41" s="25">
        <f>VLOOKUP($C41, 'Food Access'!C:E, 3, FALSE)</f>
        <v>2.5</v>
      </c>
      <c r="R41" s="25">
        <f>VLOOKUP($C41, 'Food Availability'!C:E, 3, FALSE)</f>
        <v>3.3</v>
      </c>
      <c r="S41" s="25">
        <f>VLOOKUP($C41, 'Food Utilization'!C:E, 3, FALSE)</f>
        <v>2.5</v>
      </c>
      <c r="T41" s="25">
        <f>VLOOKUP($C41, 'Food Consumption &amp; Livelihoods'!C:F, 3, FALSE)</f>
        <v>2</v>
      </c>
    </row>
    <row r="42" spans="1:20" ht="18" thickTop="1" thickBot="1" x14ac:dyDescent="0.45">
      <c r="A42" s="47" t="s">
        <v>144</v>
      </c>
      <c r="B42" s="47" t="s">
        <v>159</v>
      </c>
      <c r="C42" s="47" t="s">
        <v>160</v>
      </c>
      <c r="D42" s="10">
        <f t="shared" si="7"/>
        <v>3</v>
      </c>
      <c r="E42" s="24">
        <f t="shared" si="8"/>
        <v>3</v>
      </c>
      <c r="F42" s="24">
        <f t="shared" si="0"/>
        <v>3</v>
      </c>
      <c r="G42" s="24">
        <f t="shared" si="1"/>
        <v>3</v>
      </c>
      <c r="H42" s="24">
        <f t="shared" si="9"/>
        <v>5</v>
      </c>
      <c r="I42" s="23"/>
      <c r="J42" s="24" t="str">
        <f t="shared" si="2"/>
        <v>3.0 - 3.4</v>
      </c>
      <c r="K42" s="24" t="str">
        <f t="shared" si="3"/>
        <v>2.5 - 2.9</v>
      </c>
      <c r="L42" s="24" t="str">
        <f t="shared" si="4"/>
        <v>3.0 - 3.4</v>
      </c>
      <c r="M42" s="24" t="str">
        <f t="shared" si="5"/>
        <v>2.5 - 2.9</v>
      </c>
      <c r="N42" s="24" t="str">
        <f t="shared" si="6"/>
        <v>4.5 - 5.0</v>
      </c>
      <c r="O42" s="23"/>
      <c r="P42" s="25">
        <f t="shared" si="10"/>
        <v>3.3</v>
      </c>
      <c r="Q42" s="25">
        <f>VLOOKUP($C42, 'Food Access'!C:E, 3, FALSE)</f>
        <v>2.5</v>
      </c>
      <c r="R42" s="25">
        <f>VLOOKUP($C42, 'Food Availability'!C:E, 3, FALSE)</f>
        <v>3</v>
      </c>
      <c r="S42" s="25">
        <f>VLOOKUP($C42, 'Food Utilization'!C:E, 3, FALSE)</f>
        <v>2.8</v>
      </c>
      <c r="T42" s="25">
        <f>VLOOKUP($C42, 'Food Consumption &amp; Livelihoods'!C:F, 3, FALSE)</f>
        <v>5</v>
      </c>
    </row>
    <row r="43" spans="1:20" ht="18" thickTop="1" thickBot="1" x14ac:dyDescent="0.45">
      <c r="A43" s="47" t="s">
        <v>144</v>
      </c>
      <c r="B43" s="47" t="s">
        <v>161</v>
      </c>
      <c r="C43" s="47" t="s">
        <v>162</v>
      </c>
      <c r="D43" s="10">
        <f t="shared" si="7"/>
        <v>2</v>
      </c>
      <c r="E43" s="24">
        <f t="shared" si="8"/>
        <v>2</v>
      </c>
      <c r="F43" s="24">
        <f t="shared" si="0"/>
        <v>2</v>
      </c>
      <c r="G43" s="24">
        <f t="shared" si="1"/>
        <v>2</v>
      </c>
      <c r="H43" s="24">
        <f t="shared" si="9"/>
        <v>3</v>
      </c>
      <c r="I43" s="23"/>
      <c r="J43" s="24" t="str">
        <f t="shared" si="2"/>
        <v>2.0 - 2.4</v>
      </c>
      <c r="K43" s="24" t="str">
        <f t="shared" si="3"/>
        <v>2.0 - 2.4</v>
      </c>
      <c r="L43" s="24" t="str">
        <f t="shared" si="4"/>
        <v>2.0 - 2.4</v>
      </c>
      <c r="M43" s="24" t="str">
        <f t="shared" si="5"/>
        <v>2.0 - 2.4</v>
      </c>
      <c r="N43" s="24" t="str">
        <f t="shared" si="6"/>
        <v>3.0 - 3.4</v>
      </c>
      <c r="O43" s="23"/>
      <c r="P43" s="25">
        <f t="shared" si="10"/>
        <v>2.4</v>
      </c>
      <c r="Q43" s="25">
        <f>VLOOKUP($C43, 'Food Access'!C:E, 3, FALSE)</f>
        <v>2</v>
      </c>
      <c r="R43" s="25">
        <f>VLOOKUP($C43, 'Food Availability'!C:E, 3, FALSE)</f>
        <v>2.2999999999999998</v>
      </c>
      <c r="S43" s="25">
        <f>VLOOKUP($C43, 'Food Utilization'!C:E, 3, FALSE)</f>
        <v>2.2999999999999998</v>
      </c>
      <c r="T43" s="25">
        <f>VLOOKUP($C43, 'Food Consumption &amp; Livelihoods'!C:F, 3, FALSE)</f>
        <v>3</v>
      </c>
    </row>
    <row r="44" spans="1:20" ht="18" thickTop="1" thickBot="1" x14ac:dyDescent="0.45">
      <c r="A44" s="47" t="s">
        <v>163</v>
      </c>
      <c r="B44" s="47" t="s">
        <v>164</v>
      </c>
      <c r="C44" s="47" t="s">
        <v>165</v>
      </c>
      <c r="D44" s="10">
        <f t="shared" si="7"/>
        <v>2</v>
      </c>
      <c r="E44" s="24">
        <f t="shared" si="8"/>
        <v>2</v>
      </c>
      <c r="F44" s="24">
        <f t="shared" si="0"/>
        <v>2</v>
      </c>
      <c r="G44" s="24">
        <f t="shared" si="1"/>
        <v>2</v>
      </c>
      <c r="H44" s="24">
        <f t="shared" si="9"/>
        <v>2</v>
      </c>
      <c r="I44" s="23"/>
      <c r="J44" s="24" t="str">
        <f t="shared" si="2"/>
        <v>2.0 - 2.4</v>
      </c>
      <c r="K44" s="24" t="str">
        <f t="shared" si="3"/>
        <v>2.0 - 2.4</v>
      </c>
      <c r="L44" s="24" t="str">
        <f t="shared" si="4"/>
        <v>2.0 - 2.4</v>
      </c>
      <c r="M44" s="24" t="str">
        <f t="shared" si="5"/>
        <v>1.5 - 1.9</v>
      </c>
      <c r="N44" s="24" t="str">
        <f t="shared" si="6"/>
        <v>2.0 - 2.4</v>
      </c>
      <c r="O44" s="23"/>
      <c r="P44" s="25">
        <f t="shared" si="10"/>
        <v>2</v>
      </c>
      <c r="Q44" s="25">
        <f>VLOOKUP($C44, 'Food Access'!C:E, 3, FALSE)</f>
        <v>2</v>
      </c>
      <c r="R44" s="25">
        <f>VLOOKUP($C44, 'Food Availability'!C:E, 3, FALSE)</f>
        <v>2.2999999999999998</v>
      </c>
      <c r="S44" s="25">
        <f>VLOOKUP($C44, 'Food Utilization'!C:E, 3, FALSE)</f>
        <v>1.5</v>
      </c>
      <c r="T44" s="25">
        <f>VLOOKUP($C44, 'Food Consumption &amp; Livelihoods'!C:F, 3, FALSE)</f>
        <v>2</v>
      </c>
    </row>
    <row r="45" spans="1:20" ht="18" thickTop="1" thickBot="1" x14ac:dyDescent="0.45">
      <c r="A45" s="47" t="s">
        <v>163</v>
      </c>
      <c r="B45" s="47" t="s">
        <v>166</v>
      </c>
      <c r="C45" s="47" t="s">
        <v>167</v>
      </c>
      <c r="D45" s="10">
        <f t="shared" si="7"/>
        <v>2</v>
      </c>
      <c r="E45" s="24">
        <f t="shared" si="8"/>
        <v>2</v>
      </c>
      <c r="F45" s="24">
        <f t="shared" si="0"/>
        <v>1</v>
      </c>
      <c r="G45" s="24">
        <f t="shared" si="1"/>
        <v>2</v>
      </c>
      <c r="H45" s="24">
        <f t="shared" si="9"/>
        <v>2</v>
      </c>
      <c r="I45" s="23"/>
      <c r="J45" s="24" t="str">
        <f t="shared" si="2"/>
        <v>1.5 - 1.9</v>
      </c>
      <c r="K45" s="24" t="str">
        <f t="shared" si="3"/>
        <v>2.0 - 2.4</v>
      </c>
      <c r="L45" s="24" t="str">
        <f t="shared" si="4"/>
        <v>1.0 - 1.4</v>
      </c>
      <c r="M45" s="24" t="str">
        <f t="shared" si="5"/>
        <v>1.5 - 1.9</v>
      </c>
      <c r="N45" s="24" t="str">
        <f t="shared" si="6"/>
        <v>2.0 - 2.4</v>
      </c>
      <c r="O45" s="23"/>
      <c r="P45" s="25">
        <f t="shared" si="10"/>
        <v>1.7</v>
      </c>
      <c r="Q45" s="25">
        <f>VLOOKUP($C45, 'Food Access'!C:E, 3, FALSE)</f>
        <v>2</v>
      </c>
      <c r="R45" s="25">
        <f>VLOOKUP($C45, 'Food Availability'!C:E, 3, FALSE)</f>
        <v>1.3</v>
      </c>
      <c r="S45" s="25">
        <f>VLOOKUP($C45, 'Food Utilization'!C:E, 3, FALSE)</f>
        <v>1.5</v>
      </c>
      <c r="T45" s="25">
        <f>VLOOKUP($C45, 'Food Consumption &amp; Livelihoods'!C:F, 3, FALSE)</f>
        <v>2</v>
      </c>
    </row>
    <row r="46" spans="1:20" ht="18" thickTop="1" thickBot="1" x14ac:dyDescent="0.45">
      <c r="A46" s="47" t="s">
        <v>163</v>
      </c>
      <c r="B46" s="47" t="s">
        <v>168</v>
      </c>
      <c r="C46" s="47" t="s">
        <v>169</v>
      </c>
      <c r="D46" s="10">
        <f t="shared" si="7"/>
        <v>3</v>
      </c>
      <c r="E46" s="24">
        <f t="shared" si="8"/>
        <v>2</v>
      </c>
      <c r="F46" s="24">
        <f t="shared" si="0"/>
        <v>3</v>
      </c>
      <c r="G46" s="24">
        <f t="shared" si="1"/>
        <v>2</v>
      </c>
      <c r="H46" s="24">
        <f t="shared" si="9"/>
        <v>3</v>
      </c>
      <c r="I46" s="23"/>
      <c r="J46" s="24" t="str">
        <f t="shared" si="2"/>
        <v>2.5 - 2.9</v>
      </c>
      <c r="K46" s="24" t="str">
        <f t="shared" si="3"/>
        <v>2.0 - 2.4</v>
      </c>
      <c r="L46" s="24" t="str">
        <f t="shared" si="4"/>
        <v>3.0 - 3.4</v>
      </c>
      <c r="M46" s="24" t="str">
        <f t="shared" si="5"/>
        <v>1.5 - 1.9</v>
      </c>
      <c r="N46" s="24" t="str">
        <f t="shared" si="6"/>
        <v>3.0 - 3.4</v>
      </c>
      <c r="O46" s="23"/>
      <c r="P46" s="25">
        <f t="shared" si="10"/>
        <v>2.5</v>
      </c>
      <c r="Q46" s="25">
        <f>VLOOKUP($C46, 'Food Access'!C:E, 3, FALSE)</f>
        <v>2.2000000000000002</v>
      </c>
      <c r="R46" s="25">
        <f>VLOOKUP($C46, 'Food Availability'!C:E, 3, FALSE)</f>
        <v>3.3</v>
      </c>
      <c r="S46" s="25">
        <f>VLOOKUP($C46, 'Food Utilization'!C:E, 3, FALSE)</f>
        <v>1.5</v>
      </c>
      <c r="T46" s="25">
        <f>VLOOKUP($C46, 'Food Consumption &amp; Livelihoods'!C:F, 3, FALSE)</f>
        <v>3</v>
      </c>
    </row>
    <row r="47" spans="1:20" ht="18" thickTop="1" thickBot="1" x14ac:dyDescent="0.45">
      <c r="A47" s="47" t="s">
        <v>163</v>
      </c>
      <c r="B47" s="47" t="s">
        <v>170</v>
      </c>
      <c r="C47" s="47" t="s">
        <v>171</v>
      </c>
      <c r="D47" s="10">
        <f t="shared" si="7"/>
        <v>3</v>
      </c>
      <c r="E47" s="24">
        <f t="shared" si="8"/>
        <v>2</v>
      </c>
      <c r="F47" s="24">
        <f t="shared" si="0"/>
        <v>3</v>
      </c>
      <c r="G47" s="24">
        <f t="shared" si="1"/>
        <v>2</v>
      </c>
      <c r="H47" s="24">
        <f t="shared" si="9"/>
        <v>3</v>
      </c>
      <c r="I47" s="23"/>
      <c r="J47" s="24" t="str">
        <f t="shared" si="2"/>
        <v>2.5 - 2.9</v>
      </c>
      <c r="K47" s="24" t="str">
        <f t="shared" si="3"/>
        <v>2.0 - 2.4</v>
      </c>
      <c r="L47" s="24" t="str">
        <f t="shared" si="4"/>
        <v>3.0 - 3.4</v>
      </c>
      <c r="M47" s="24" t="str">
        <f t="shared" si="5"/>
        <v>1.5 - 1.9</v>
      </c>
      <c r="N47" s="24" t="str">
        <f t="shared" si="6"/>
        <v>3.0 - 3.4</v>
      </c>
      <c r="O47" s="23"/>
      <c r="P47" s="25">
        <f t="shared" si="10"/>
        <v>2.5</v>
      </c>
      <c r="Q47" s="25">
        <f>VLOOKUP($C47, 'Food Access'!C:E, 3, FALSE)</f>
        <v>2.2000000000000002</v>
      </c>
      <c r="R47" s="25">
        <f>VLOOKUP($C47, 'Food Availability'!C:E, 3, FALSE)</f>
        <v>3.3</v>
      </c>
      <c r="S47" s="25">
        <f>VLOOKUP($C47, 'Food Utilization'!C:E, 3, FALSE)</f>
        <v>1.5</v>
      </c>
      <c r="T47" s="25">
        <f>VLOOKUP($C47, 'Food Consumption &amp; Livelihoods'!C:F, 3, FALSE)</f>
        <v>3</v>
      </c>
    </row>
    <row r="48" spans="1:20" ht="18" thickTop="1" thickBot="1" x14ac:dyDescent="0.45">
      <c r="A48" s="47" t="s">
        <v>163</v>
      </c>
      <c r="B48" s="47" t="s">
        <v>172</v>
      </c>
      <c r="C48" s="47" t="s">
        <v>173</v>
      </c>
      <c r="D48" s="10">
        <f t="shared" si="7"/>
        <v>2</v>
      </c>
      <c r="E48" s="24">
        <f t="shared" si="8"/>
        <v>2</v>
      </c>
      <c r="F48" s="24">
        <f t="shared" si="0"/>
        <v>2</v>
      </c>
      <c r="G48" s="24">
        <f t="shared" si="1"/>
        <v>2</v>
      </c>
      <c r="H48" s="24">
        <f t="shared" si="9"/>
        <v>3</v>
      </c>
      <c r="I48" s="23"/>
      <c r="J48" s="24" t="str">
        <f t="shared" si="2"/>
        <v>2.0 - 2.4</v>
      </c>
      <c r="K48" s="24" t="str">
        <f t="shared" si="3"/>
        <v>2.0 - 2.4</v>
      </c>
      <c r="L48" s="24" t="str">
        <f t="shared" si="4"/>
        <v>1.5 - 1.9</v>
      </c>
      <c r="M48" s="24" t="str">
        <f t="shared" si="5"/>
        <v>1.5 - 1.9</v>
      </c>
      <c r="N48" s="24" t="str">
        <f t="shared" si="6"/>
        <v>3.0 - 3.4</v>
      </c>
      <c r="O48" s="23"/>
      <c r="P48" s="25">
        <f t="shared" si="10"/>
        <v>2.2000000000000002</v>
      </c>
      <c r="Q48" s="25">
        <f>VLOOKUP($C48, 'Food Access'!C:E, 3, FALSE)</f>
        <v>2.2999999999999998</v>
      </c>
      <c r="R48" s="25">
        <f>VLOOKUP($C48, 'Food Availability'!C:E, 3, FALSE)</f>
        <v>1.8</v>
      </c>
      <c r="S48" s="25">
        <f>VLOOKUP($C48, 'Food Utilization'!C:E, 3, FALSE)</f>
        <v>1.8</v>
      </c>
      <c r="T48" s="25">
        <f>VLOOKUP($C48, 'Food Consumption &amp; Livelihoods'!C:F, 3, FALSE)</f>
        <v>3</v>
      </c>
    </row>
    <row r="49" spans="1:20" ht="18" thickTop="1" thickBot="1" x14ac:dyDescent="0.45">
      <c r="A49" s="47" t="s">
        <v>163</v>
      </c>
      <c r="B49" s="47" t="s">
        <v>174</v>
      </c>
      <c r="C49" s="47" t="s">
        <v>175</v>
      </c>
      <c r="D49" s="10">
        <f t="shared" si="7"/>
        <v>3</v>
      </c>
      <c r="E49" s="24">
        <f t="shared" si="8"/>
        <v>2</v>
      </c>
      <c r="F49" s="24">
        <f t="shared" si="0"/>
        <v>3</v>
      </c>
      <c r="G49" s="24">
        <f t="shared" si="1"/>
        <v>2</v>
      </c>
      <c r="H49" s="24">
        <f t="shared" si="9"/>
        <v>4</v>
      </c>
      <c r="I49" s="23"/>
      <c r="J49" s="24" t="str">
        <f t="shared" si="2"/>
        <v>2.5 - 2.9</v>
      </c>
      <c r="K49" s="24" t="str">
        <f t="shared" si="3"/>
        <v>2.0 - 2.4</v>
      </c>
      <c r="L49" s="24" t="str">
        <f t="shared" si="4"/>
        <v>2.5 - 2.9</v>
      </c>
      <c r="M49" s="24" t="str">
        <f t="shared" si="5"/>
        <v>2.0 - 2.4</v>
      </c>
      <c r="N49" s="24" t="str">
        <f t="shared" si="6"/>
        <v>4.0 - 4.4</v>
      </c>
      <c r="O49" s="23"/>
      <c r="P49" s="25">
        <f t="shared" si="10"/>
        <v>2.8</v>
      </c>
      <c r="Q49" s="25">
        <f>VLOOKUP($C49, 'Food Access'!C:E, 3, FALSE)</f>
        <v>2.2000000000000002</v>
      </c>
      <c r="R49" s="25">
        <f>VLOOKUP($C49, 'Food Availability'!C:E, 3, FALSE)</f>
        <v>2.8</v>
      </c>
      <c r="S49" s="25">
        <f>VLOOKUP($C49, 'Food Utilization'!C:E, 3, FALSE)</f>
        <v>2.2999999999999998</v>
      </c>
      <c r="T49" s="25">
        <f>VLOOKUP($C49, 'Food Consumption &amp; Livelihoods'!C:F, 3, FALSE)</f>
        <v>4</v>
      </c>
    </row>
    <row r="50" spans="1:20" ht="18" thickTop="1" thickBot="1" x14ac:dyDescent="0.45">
      <c r="A50" s="47" t="s">
        <v>163</v>
      </c>
      <c r="B50" s="47" t="s">
        <v>176</v>
      </c>
      <c r="C50" s="47" t="s">
        <v>177</v>
      </c>
      <c r="D50" s="10">
        <f t="shared" si="7"/>
        <v>3</v>
      </c>
      <c r="E50" s="24">
        <f t="shared" si="8"/>
        <v>3</v>
      </c>
      <c r="F50" s="24">
        <f t="shared" si="0"/>
        <v>3</v>
      </c>
      <c r="G50" s="24">
        <f t="shared" si="1"/>
        <v>3</v>
      </c>
      <c r="H50" s="24">
        <f t="shared" si="9"/>
        <v>4</v>
      </c>
      <c r="I50" s="23"/>
      <c r="J50" s="24" t="str">
        <f t="shared" si="2"/>
        <v>3.0 - 3.4</v>
      </c>
      <c r="K50" s="24" t="str">
        <f t="shared" si="3"/>
        <v>2.5 - 2.9</v>
      </c>
      <c r="L50" s="24" t="str">
        <f t="shared" si="4"/>
        <v>2.5 - 2.9</v>
      </c>
      <c r="M50" s="24" t="str">
        <f t="shared" si="5"/>
        <v>3.0 - 3.4</v>
      </c>
      <c r="N50" s="24" t="str">
        <f t="shared" si="6"/>
        <v>4.0 - 4.4</v>
      </c>
      <c r="O50" s="23"/>
      <c r="P50" s="25">
        <f t="shared" si="10"/>
        <v>3.1</v>
      </c>
      <c r="Q50" s="25">
        <f>VLOOKUP($C50, 'Food Access'!C:E, 3, FALSE)</f>
        <v>2.5</v>
      </c>
      <c r="R50" s="25">
        <f>VLOOKUP($C50, 'Food Availability'!C:E, 3, FALSE)</f>
        <v>2.8</v>
      </c>
      <c r="S50" s="25">
        <f>VLOOKUP($C50, 'Food Utilization'!C:E, 3, FALSE)</f>
        <v>3</v>
      </c>
      <c r="T50" s="25">
        <f>VLOOKUP($C50, 'Food Consumption &amp; Livelihoods'!C:F, 3, FALSE)</f>
        <v>4</v>
      </c>
    </row>
    <row r="51" spans="1:20" ht="18" thickTop="1" thickBot="1" x14ac:dyDescent="0.45">
      <c r="A51" s="47" t="s">
        <v>178</v>
      </c>
      <c r="B51" s="47" t="s">
        <v>179</v>
      </c>
      <c r="C51" s="47" t="s">
        <v>180</v>
      </c>
      <c r="D51" s="10">
        <f t="shared" si="7"/>
        <v>2</v>
      </c>
      <c r="E51" s="24">
        <f t="shared" si="8"/>
        <v>3</v>
      </c>
      <c r="F51" s="24">
        <f t="shared" si="0"/>
        <v>1</v>
      </c>
      <c r="G51" s="24">
        <f t="shared" si="1"/>
        <v>2</v>
      </c>
      <c r="H51" s="24">
        <f t="shared" si="9"/>
        <v>3</v>
      </c>
      <c r="I51" s="23"/>
      <c r="J51" s="24" t="str">
        <f t="shared" si="2"/>
        <v>2.0 - 2.4</v>
      </c>
      <c r="K51" s="24" t="str">
        <f t="shared" si="3"/>
        <v>2.5 - 2.9</v>
      </c>
      <c r="L51" s="24" t="str">
        <f t="shared" si="4"/>
        <v>1.0 - 1.4</v>
      </c>
      <c r="M51" s="24" t="str">
        <f t="shared" si="5"/>
        <v>2.0 - 2.4</v>
      </c>
      <c r="N51" s="24" t="str">
        <f t="shared" si="6"/>
        <v>3.0 - 3.4</v>
      </c>
      <c r="O51" s="23"/>
      <c r="P51" s="25">
        <f t="shared" si="10"/>
        <v>2.2999999999999998</v>
      </c>
      <c r="Q51" s="25">
        <f>VLOOKUP($C51, 'Food Access'!C:E, 3, FALSE)</f>
        <v>2.7</v>
      </c>
      <c r="R51" s="25">
        <f>VLOOKUP($C51, 'Food Availability'!C:E, 3, FALSE)</f>
        <v>1</v>
      </c>
      <c r="S51" s="25">
        <f>VLOOKUP($C51, 'Food Utilization'!C:E, 3, FALSE)</f>
        <v>2.2999999999999998</v>
      </c>
      <c r="T51" s="25">
        <f>VLOOKUP($C51, 'Food Consumption &amp; Livelihoods'!C:F, 3, FALSE)</f>
        <v>3</v>
      </c>
    </row>
    <row r="52" spans="1:20" ht="18" thickTop="1" thickBot="1" x14ac:dyDescent="0.45">
      <c r="A52" s="47" t="s">
        <v>178</v>
      </c>
      <c r="B52" s="47" t="s">
        <v>181</v>
      </c>
      <c r="C52" s="47" t="s">
        <v>182</v>
      </c>
      <c r="D52" s="10">
        <f t="shared" si="7"/>
        <v>3</v>
      </c>
      <c r="E52" s="24">
        <f t="shared" si="8"/>
        <v>3</v>
      </c>
      <c r="F52" s="24">
        <f t="shared" si="0"/>
        <v>4</v>
      </c>
      <c r="G52" s="24">
        <f t="shared" si="1"/>
        <v>3</v>
      </c>
      <c r="H52" s="24">
        <f t="shared" si="9"/>
        <v>3</v>
      </c>
      <c r="I52" s="23"/>
      <c r="J52" s="24" t="str">
        <f t="shared" si="2"/>
        <v>2.5 - 2.9</v>
      </c>
      <c r="K52" s="24" t="str">
        <f t="shared" si="3"/>
        <v>2.5 - 2.9</v>
      </c>
      <c r="L52" s="24" t="str">
        <f t="shared" si="4"/>
        <v>3.5 - 3.9</v>
      </c>
      <c r="M52" s="24" t="str">
        <f t="shared" si="5"/>
        <v>2.5 - 2.9</v>
      </c>
      <c r="N52" s="24" t="str">
        <f t="shared" si="6"/>
        <v>3.0 - 3.4</v>
      </c>
      <c r="O52" s="23"/>
      <c r="P52" s="25">
        <f t="shared" si="10"/>
        <v>2.9</v>
      </c>
      <c r="Q52" s="25">
        <f>VLOOKUP($C52, 'Food Access'!C:E, 3, FALSE)</f>
        <v>2.5</v>
      </c>
      <c r="R52" s="25">
        <f>VLOOKUP($C52, 'Food Availability'!C:E, 3, FALSE)</f>
        <v>3.5</v>
      </c>
      <c r="S52" s="25">
        <f>VLOOKUP($C52, 'Food Utilization'!C:E, 3, FALSE)</f>
        <v>2.5</v>
      </c>
      <c r="T52" s="25">
        <f>VLOOKUP($C52, 'Food Consumption &amp; Livelihoods'!C:F, 3, FALSE)</f>
        <v>3</v>
      </c>
    </row>
    <row r="53" spans="1:20" ht="18" thickTop="1" thickBot="1" x14ac:dyDescent="0.45">
      <c r="A53" s="47" t="s">
        <v>178</v>
      </c>
      <c r="B53" s="47" t="s">
        <v>183</v>
      </c>
      <c r="C53" s="47" t="s">
        <v>184</v>
      </c>
      <c r="D53" s="10">
        <f t="shared" si="7"/>
        <v>3</v>
      </c>
      <c r="E53" s="24">
        <f t="shared" si="8"/>
        <v>3</v>
      </c>
      <c r="F53" s="24">
        <f t="shared" si="0"/>
        <v>4</v>
      </c>
      <c r="G53" s="24">
        <f t="shared" si="1"/>
        <v>3</v>
      </c>
      <c r="H53" s="24">
        <f t="shared" si="9"/>
        <v>4</v>
      </c>
      <c r="I53" s="23"/>
      <c r="J53" s="24" t="str">
        <f t="shared" si="2"/>
        <v>3.0 - 3.4</v>
      </c>
      <c r="K53" s="24" t="str">
        <f t="shared" si="3"/>
        <v>2.5 - 2.9</v>
      </c>
      <c r="L53" s="24" t="str">
        <f t="shared" si="4"/>
        <v>3.5 - 3.9</v>
      </c>
      <c r="M53" s="24" t="str">
        <f t="shared" si="5"/>
        <v>2.5 - 2.9</v>
      </c>
      <c r="N53" s="24" t="str">
        <f t="shared" si="6"/>
        <v>4.0 - 4.4</v>
      </c>
      <c r="O53" s="23"/>
      <c r="P53" s="25">
        <f t="shared" si="10"/>
        <v>3.3</v>
      </c>
      <c r="Q53" s="25">
        <f>VLOOKUP($C53, 'Food Access'!C:E, 3, FALSE)</f>
        <v>2.7</v>
      </c>
      <c r="R53" s="25">
        <f>VLOOKUP($C53, 'Food Availability'!C:E, 3, FALSE)</f>
        <v>3.8</v>
      </c>
      <c r="S53" s="25">
        <f>VLOOKUP($C53, 'Food Utilization'!C:E, 3, FALSE)</f>
        <v>2.8</v>
      </c>
      <c r="T53" s="25">
        <f>VLOOKUP($C53, 'Food Consumption &amp; Livelihoods'!C:F, 3, FALSE)</f>
        <v>4</v>
      </c>
    </row>
    <row r="54" spans="1:20" ht="18" thickTop="1" thickBot="1" x14ac:dyDescent="0.45">
      <c r="A54" s="47" t="s">
        <v>178</v>
      </c>
      <c r="B54" s="47" t="s">
        <v>185</v>
      </c>
      <c r="C54" s="47" t="s">
        <v>186</v>
      </c>
      <c r="D54" s="10">
        <f t="shared" si="7"/>
        <v>3</v>
      </c>
      <c r="E54" s="24">
        <f t="shared" si="8"/>
        <v>2</v>
      </c>
      <c r="F54" s="24">
        <f t="shared" si="0"/>
        <v>3</v>
      </c>
      <c r="G54" s="24">
        <f t="shared" si="1"/>
        <v>3</v>
      </c>
      <c r="H54" s="24">
        <f t="shared" si="9"/>
        <v>4</v>
      </c>
      <c r="I54" s="23"/>
      <c r="J54" s="24" t="str">
        <f t="shared" si="2"/>
        <v>3.0 - 3.4</v>
      </c>
      <c r="K54" s="24" t="str">
        <f t="shared" si="3"/>
        <v>2.0 - 2.4</v>
      </c>
      <c r="L54" s="24" t="str">
        <f t="shared" si="4"/>
        <v>3.0 - 3.4</v>
      </c>
      <c r="M54" s="24" t="str">
        <f t="shared" si="5"/>
        <v>2.5 - 2.9</v>
      </c>
      <c r="N54" s="24" t="str">
        <f t="shared" si="6"/>
        <v>4.0 - 4.4</v>
      </c>
      <c r="O54" s="23"/>
      <c r="P54" s="25">
        <f t="shared" si="10"/>
        <v>3</v>
      </c>
      <c r="Q54" s="25">
        <f>VLOOKUP($C54, 'Food Access'!C:E, 3, FALSE)</f>
        <v>2.2999999999999998</v>
      </c>
      <c r="R54" s="25">
        <f>VLOOKUP($C54, 'Food Availability'!C:E, 3, FALSE)</f>
        <v>3</v>
      </c>
      <c r="S54" s="25">
        <f>VLOOKUP($C54, 'Food Utilization'!C:E, 3, FALSE)</f>
        <v>2.8</v>
      </c>
      <c r="T54" s="25">
        <f>VLOOKUP($C54, 'Food Consumption &amp; Livelihoods'!C:F, 3, FALSE)</f>
        <v>4</v>
      </c>
    </row>
    <row r="55" spans="1:20" ht="18" thickTop="1" thickBot="1" x14ac:dyDescent="0.45">
      <c r="A55" s="47" t="s">
        <v>178</v>
      </c>
      <c r="B55" s="47" t="s">
        <v>187</v>
      </c>
      <c r="C55" s="47" t="s">
        <v>188</v>
      </c>
      <c r="D55" s="10">
        <f t="shared" si="7"/>
        <v>3</v>
      </c>
      <c r="E55" s="24">
        <f t="shared" si="8"/>
        <v>3</v>
      </c>
      <c r="F55" s="24">
        <f t="shared" si="0"/>
        <v>2</v>
      </c>
      <c r="G55" s="24">
        <f t="shared" si="1"/>
        <v>3</v>
      </c>
      <c r="H55" s="24">
        <f t="shared" si="9"/>
        <v>3</v>
      </c>
      <c r="I55" s="23"/>
      <c r="J55" s="24" t="str">
        <f t="shared" si="2"/>
        <v>2.5 - 2.9</v>
      </c>
      <c r="K55" s="24" t="str">
        <f t="shared" si="3"/>
        <v>2.5 - 2.9</v>
      </c>
      <c r="L55" s="24" t="str">
        <f t="shared" si="4"/>
        <v>2.0 - 2.4</v>
      </c>
      <c r="M55" s="24" t="str">
        <f t="shared" si="5"/>
        <v>2.5 - 2.9</v>
      </c>
      <c r="N55" s="24" t="str">
        <f t="shared" si="6"/>
        <v>3.0 - 3.4</v>
      </c>
      <c r="O55" s="23"/>
      <c r="P55" s="25">
        <f t="shared" si="10"/>
        <v>2.7</v>
      </c>
      <c r="Q55" s="25">
        <f>VLOOKUP($C55, 'Food Access'!C:E, 3, FALSE)</f>
        <v>2.5</v>
      </c>
      <c r="R55" s="25">
        <f>VLOOKUP($C55, 'Food Availability'!C:E, 3, FALSE)</f>
        <v>2.2999999999999998</v>
      </c>
      <c r="S55" s="25">
        <f>VLOOKUP($C55, 'Food Utilization'!C:E, 3, FALSE)</f>
        <v>2.8</v>
      </c>
      <c r="T55" s="25">
        <f>VLOOKUP($C55, 'Food Consumption &amp; Livelihoods'!C:F, 3, FALSE)</f>
        <v>3</v>
      </c>
    </row>
    <row r="56" spans="1:20" ht="18" thickTop="1" thickBot="1" x14ac:dyDescent="0.45">
      <c r="A56" s="47" t="s">
        <v>178</v>
      </c>
      <c r="B56" s="47" t="s">
        <v>189</v>
      </c>
      <c r="C56" s="47" t="s">
        <v>190</v>
      </c>
      <c r="D56" s="10">
        <f t="shared" si="7"/>
        <v>3</v>
      </c>
      <c r="E56" s="24">
        <f t="shared" si="8"/>
        <v>2</v>
      </c>
      <c r="F56" s="24">
        <f t="shared" si="0"/>
        <v>3</v>
      </c>
      <c r="G56" s="24">
        <f t="shared" si="1"/>
        <v>3</v>
      </c>
      <c r="H56" s="24">
        <f t="shared" si="9"/>
        <v>3</v>
      </c>
      <c r="I56" s="23"/>
      <c r="J56" s="24" t="str">
        <f t="shared" si="2"/>
        <v>2.5 - 2.9</v>
      </c>
      <c r="K56" s="24" t="str">
        <f t="shared" si="3"/>
        <v>2.0 - 2.4</v>
      </c>
      <c r="L56" s="24" t="str">
        <f t="shared" si="4"/>
        <v>2.5 - 2.9</v>
      </c>
      <c r="M56" s="24" t="str">
        <f t="shared" si="5"/>
        <v>2.5 - 2.9</v>
      </c>
      <c r="N56" s="24" t="str">
        <f t="shared" si="6"/>
        <v>3.0 - 3.4</v>
      </c>
      <c r="O56" s="23"/>
      <c r="P56" s="25">
        <f t="shared" si="10"/>
        <v>2.7</v>
      </c>
      <c r="Q56" s="25">
        <f>VLOOKUP($C56, 'Food Access'!C:E, 3, FALSE)</f>
        <v>2.2999999999999998</v>
      </c>
      <c r="R56" s="25">
        <f>VLOOKUP($C56, 'Food Availability'!C:E, 3, FALSE)</f>
        <v>2.5</v>
      </c>
      <c r="S56" s="25">
        <f>VLOOKUP($C56, 'Food Utilization'!C:E, 3, FALSE)</f>
        <v>2.8</v>
      </c>
      <c r="T56" s="25">
        <f>VLOOKUP($C56, 'Food Consumption &amp; Livelihoods'!C:F, 3, FALSE)</f>
        <v>3</v>
      </c>
    </row>
    <row r="57" spans="1:20" ht="18" thickTop="1" thickBot="1" x14ac:dyDescent="0.45">
      <c r="A57" s="47" t="s">
        <v>178</v>
      </c>
      <c r="B57" s="47" t="s">
        <v>191</v>
      </c>
      <c r="C57" s="47" t="s">
        <v>192</v>
      </c>
      <c r="D57" s="10">
        <f t="shared" si="7"/>
        <v>3</v>
      </c>
      <c r="E57" s="24">
        <f t="shared" si="8"/>
        <v>3</v>
      </c>
      <c r="F57" s="24">
        <f t="shared" si="0"/>
        <v>3</v>
      </c>
      <c r="G57" s="24">
        <f t="shared" si="1"/>
        <v>3</v>
      </c>
      <c r="H57" s="24">
        <f t="shared" si="9"/>
        <v>4</v>
      </c>
      <c r="I57" s="23"/>
      <c r="J57" s="24" t="str">
        <f t="shared" si="2"/>
        <v>3.0 - 3.4</v>
      </c>
      <c r="K57" s="24" t="str">
        <f t="shared" si="3"/>
        <v>3.0 - 3.4</v>
      </c>
      <c r="L57" s="24" t="str">
        <f t="shared" si="4"/>
        <v>3.0 - 3.4</v>
      </c>
      <c r="M57" s="24" t="str">
        <f t="shared" si="5"/>
        <v>3.0 - 3.4</v>
      </c>
      <c r="N57" s="24" t="str">
        <f t="shared" si="6"/>
        <v>4.0 - 4.4</v>
      </c>
      <c r="O57" s="23"/>
      <c r="P57" s="25">
        <f t="shared" si="10"/>
        <v>3.3</v>
      </c>
      <c r="Q57" s="25">
        <f>VLOOKUP($C57, 'Food Access'!C:E, 3, FALSE)</f>
        <v>3</v>
      </c>
      <c r="R57" s="25">
        <f>VLOOKUP($C57, 'Food Availability'!C:E, 3, FALSE)</f>
        <v>3.3</v>
      </c>
      <c r="S57" s="25">
        <f>VLOOKUP($C57, 'Food Utilization'!C:E, 3, FALSE)</f>
        <v>3</v>
      </c>
      <c r="T57" s="25">
        <f>VLOOKUP($C57, 'Food Consumption &amp; Livelihoods'!C:F, 3, FALSE)</f>
        <v>4</v>
      </c>
    </row>
    <row r="58" spans="1:20" ht="18" thickTop="1" thickBot="1" x14ac:dyDescent="0.45">
      <c r="A58" s="47" t="s">
        <v>178</v>
      </c>
      <c r="B58" s="47" t="s">
        <v>193</v>
      </c>
      <c r="C58" s="47" t="s">
        <v>194</v>
      </c>
      <c r="D58" s="10">
        <f t="shared" si="7"/>
        <v>3</v>
      </c>
      <c r="E58" s="24">
        <f t="shared" si="8"/>
        <v>3</v>
      </c>
      <c r="F58" s="24">
        <f t="shared" si="0"/>
        <v>3</v>
      </c>
      <c r="G58" s="24">
        <f t="shared" si="1"/>
        <v>3</v>
      </c>
      <c r="H58" s="24">
        <f t="shared" si="9"/>
        <v>3</v>
      </c>
      <c r="I58" s="23"/>
      <c r="J58" s="24" t="str">
        <f t="shared" si="2"/>
        <v>2.5 - 2.9</v>
      </c>
      <c r="K58" s="24" t="str">
        <f t="shared" si="3"/>
        <v>2.5 - 2.9</v>
      </c>
      <c r="L58" s="24" t="str">
        <f t="shared" si="4"/>
        <v>3.0 - 3.4</v>
      </c>
      <c r="M58" s="24" t="str">
        <f t="shared" si="5"/>
        <v>2.5 - 2.9</v>
      </c>
      <c r="N58" s="24" t="str">
        <f t="shared" si="6"/>
        <v>3.0 - 3.4</v>
      </c>
      <c r="O58" s="23"/>
      <c r="P58" s="25">
        <f t="shared" si="10"/>
        <v>2.8</v>
      </c>
      <c r="Q58" s="25">
        <f>VLOOKUP($C58, 'Food Access'!C:E, 3, FALSE)</f>
        <v>2.5</v>
      </c>
      <c r="R58" s="25">
        <f>VLOOKUP($C58, 'Food Availability'!C:E, 3, FALSE)</f>
        <v>3</v>
      </c>
      <c r="S58" s="25">
        <f>VLOOKUP($C58, 'Food Utilization'!C:E, 3, FALSE)</f>
        <v>2.8</v>
      </c>
      <c r="T58" s="25">
        <f>VLOOKUP($C58, 'Food Consumption &amp; Livelihoods'!C:F, 3, FALSE)</f>
        <v>3</v>
      </c>
    </row>
    <row r="59" spans="1:20" ht="18" thickTop="1" thickBot="1" x14ac:dyDescent="0.45">
      <c r="A59" s="47" t="s">
        <v>178</v>
      </c>
      <c r="B59" s="47" t="s">
        <v>195</v>
      </c>
      <c r="C59" s="47" t="s">
        <v>196</v>
      </c>
      <c r="D59" s="10">
        <f t="shared" si="7"/>
        <v>3</v>
      </c>
      <c r="E59" s="24">
        <f t="shared" si="8"/>
        <v>3</v>
      </c>
      <c r="F59" s="24">
        <f t="shared" si="0"/>
        <v>3</v>
      </c>
      <c r="G59" s="24">
        <f t="shared" si="1"/>
        <v>3</v>
      </c>
      <c r="H59" s="24">
        <f t="shared" si="9"/>
        <v>5</v>
      </c>
      <c r="I59" s="23"/>
      <c r="J59" s="24" t="str">
        <f t="shared" si="2"/>
        <v>3.0 - 3.4</v>
      </c>
      <c r="K59" s="24" t="str">
        <f t="shared" si="3"/>
        <v>2.5 - 2.9</v>
      </c>
      <c r="L59" s="24" t="str">
        <f t="shared" si="4"/>
        <v>2.5 - 2.9</v>
      </c>
      <c r="M59" s="24" t="str">
        <f t="shared" si="5"/>
        <v>3.0 - 3.4</v>
      </c>
      <c r="N59" s="24" t="str">
        <f t="shared" si="6"/>
        <v>4.5 - 5.0</v>
      </c>
      <c r="O59" s="23"/>
      <c r="P59" s="25">
        <f t="shared" si="10"/>
        <v>3.3</v>
      </c>
      <c r="Q59" s="25">
        <f>VLOOKUP($C59, 'Food Access'!C:E, 3, FALSE)</f>
        <v>2.8</v>
      </c>
      <c r="R59" s="25">
        <f>VLOOKUP($C59, 'Food Availability'!C:E, 3, FALSE)</f>
        <v>2.5</v>
      </c>
      <c r="S59" s="25">
        <f>VLOOKUP($C59, 'Food Utilization'!C:E, 3, FALSE)</f>
        <v>3</v>
      </c>
      <c r="T59" s="25">
        <f>VLOOKUP($C59, 'Food Consumption &amp; Livelihoods'!C:F, 3, FALSE)</f>
        <v>5</v>
      </c>
    </row>
    <row r="60" spans="1:20" ht="18" thickTop="1" thickBot="1" x14ac:dyDescent="0.45">
      <c r="A60" s="47" t="s">
        <v>178</v>
      </c>
      <c r="B60" s="47" t="s">
        <v>197</v>
      </c>
      <c r="C60" s="47" t="s">
        <v>198</v>
      </c>
      <c r="D60" s="10">
        <f t="shared" si="7"/>
        <v>3</v>
      </c>
      <c r="E60" s="24">
        <f t="shared" si="8"/>
        <v>3</v>
      </c>
      <c r="F60" s="24">
        <f t="shared" si="0"/>
        <v>2</v>
      </c>
      <c r="G60" s="24">
        <f t="shared" si="1"/>
        <v>4</v>
      </c>
      <c r="H60" s="24">
        <f t="shared" si="9"/>
        <v>4</v>
      </c>
      <c r="I60" s="23"/>
      <c r="J60" s="24" t="str">
        <f t="shared" si="2"/>
        <v>3.0 - 3.4</v>
      </c>
      <c r="K60" s="24" t="str">
        <f t="shared" si="3"/>
        <v>2.5 - 2.9</v>
      </c>
      <c r="L60" s="24" t="str">
        <f t="shared" si="4"/>
        <v>2.0 - 2.4</v>
      </c>
      <c r="M60" s="24" t="str">
        <f t="shared" si="5"/>
        <v>3.5 - 3.9</v>
      </c>
      <c r="N60" s="24" t="str">
        <f t="shared" si="6"/>
        <v>4.0 - 4.4</v>
      </c>
      <c r="O60" s="23"/>
      <c r="P60" s="25">
        <f t="shared" si="10"/>
        <v>3.2</v>
      </c>
      <c r="Q60" s="25">
        <f>VLOOKUP($C60, 'Food Access'!C:E, 3, FALSE)</f>
        <v>2.8</v>
      </c>
      <c r="R60" s="25">
        <f>VLOOKUP($C60, 'Food Availability'!C:E, 3, FALSE)</f>
        <v>2.2999999999999998</v>
      </c>
      <c r="S60" s="25">
        <f>VLOOKUP($C60, 'Food Utilization'!C:E, 3, FALSE)</f>
        <v>3.8</v>
      </c>
      <c r="T60" s="25">
        <f>VLOOKUP($C60, 'Food Consumption &amp; Livelihoods'!C:F, 3, FALSE)</f>
        <v>4</v>
      </c>
    </row>
    <row r="61" spans="1:20" ht="18" thickTop="1" thickBot="1" x14ac:dyDescent="0.45">
      <c r="A61" s="47" t="s">
        <v>178</v>
      </c>
      <c r="B61" s="47" t="s">
        <v>199</v>
      </c>
      <c r="C61" s="47" t="s">
        <v>200</v>
      </c>
      <c r="D61" s="10">
        <f t="shared" si="7"/>
        <v>3</v>
      </c>
      <c r="E61" s="24">
        <f t="shared" si="8"/>
        <v>3</v>
      </c>
      <c r="F61" s="24">
        <f t="shared" si="0"/>
        <v>3</v>
      </c>
      <c r="G61" s="24">
        <f t="shared" si="1"/>
        <v>3</v>
      </c>
      <c r="H61" s="24">
        <f t="shared" si="9"/>
        <v>4</v>
      </c>
      <c r="I61" s="23"/>
      <c r="J61" s="24" t="str">
        <f t="shared" si="2"/>
        <v>3.0 - 3.4</v>
      </c>
      <c r="K61" s="24" t="str">
        <f t="shared" si="3"/>
        <v>2.5 - 2.9</v>
      </c>
      <c r="L61" s="24" t="str">
        <f t="shared" si="4"/>
        <v>3.0 - 3.4</v>
      </c>
      <c r="M61" s="24" t="str">
        <f t="shared" si="5"/>
        <v>3.0 - 3.4</v>
      </c>
      <c r="N61" s="24" t="str">
        <f t="shared" si="6"/>
        <v>4.0 - 4.4</v>
      </c>
      <c r="O61" s="23"/>
      <c r="P61" s="25">
        <f t="shared" si="10"/>
        <v>3.1</v>
      </c>
      <c r="Q61" s="25">
        <f>VLOOKUP($C61, 'Food Access'!C:E, 3, FALSE)</f>
        <v>2.5</v>
      </c>
      <c r="R61" s="25">
        <f>VLOOKUP($C61, 'Food Availability'!C:E, 3, FALSE)</f>
        <v>3</v>
      </c>
      <c r="S61" s="25">
        <f>VLOOKUP($C61, 'Food Utilization'!C:E, 3, FALSE)</f>
        <v>3</v>
      </c>
      <c r="T61" s="25">
        <f>VLOOKUP($C61, 'Food Consumption &amp; Livelihoods'!C:F, 3, FALSE)</f>
        <v>4</v>
      </c>
    </row>
    <row r="62" spans="1:20" ht="18" thickTop="1" thickBot="1" x14ac:dyDescent="0.45">
      <c r="A62" s="47" t="s">
        <v>178</v>
      </c>
      <c r="B62" s="47" t="s">
        <v>201</v>
      </c>
      <c r="C62" s="47" t="s">
        <v>202</v>
      </c>
      <c r="D62" s="10">
        <f t="shared" si="7"/>
        <v>3</v>
      </c>
      <c r="E62" s="24">
        <f t="shared" si="8"/>
        <v>3</v>
      </c>
      <c r="F62" s="24">
        <f t="shared" si="0"/>
        <v>3</v>
      </c>
      <c r="G62" s="24">
        <f t="shared" si="1"/>
        <v>3</v>
      </c>
      <c r="H62" s="24">
        <f t="shared" si="9"/>
        <v>3</v>
      </c>
      <c r="I62" s="23"/>
      <c r="J62" s="24" t="str">
        <f t="shared" si="2"/>
        <v>2.5 - 2.9</v>
      </c>
      <c r="K62" s="24" t="str">
        <f t="shared" si="3"/>
        <v>2.5 - 2.9</v>
      </c>
      <c r="L62" s="24" t="str">
        <f t="shared" si="4"/>
        <v>3.0 - 3.4</v>
      </c>
      <c r="M62" s="24" t="str">
        <f t="shared" si="5"/>
        <v>2.5 - 2.9</v>
      </c>
      <c r="N62" s="24" t="str">
        <f t="shared" si="6"/>
        <v>3.0 - 3.4</v>
      </c>
      <c r="O62" s="23"/>
      <c r="P62" s="25">
        <f t="shared" si="10"/>
        <v>2.9</v>
      </c>
      <c r="Q62" s="25">
        <f>VLOOKUP($C62, 'Food Access'!C:E, 3, FALSE)</f>
        <v>2.7</v>
      </c>
      <c r="R62" s="25">
        <f>VLOOKUP($C62, 'Food Availability'!C:E, 3, FALSE)</f>
        <v>3</v>
      </c>
      <c r="S62" s="25">
        <f>VLOOKUP($C62, 'Food Utilization'!C:E, 3, FALSE)</f>
        <v>2.8</v>
      </c>
      <c r="T62" s="25">
        <f>VLOOKUP($C62, 'Food Consumption &amp; Livelihoods'!C:F, 3, FALSE)</f>
        <v>3</v>
      </c>
    </row>
    <row r="63" spans="1:20" ht="18" thickTop="1" thickBot="1" x14ac:dyDescent="0.45">
      <c r="A63" s="47" t="s">
        <v>178</v>
      </c>
      <c r="B63" s="47" t="s">
        <v>203</v>
      </c>
      <c r="C63" s="47" t="s">
        <v>204</v>
      </c>
      <c r="D63" s="10">
        <f t="shared" si="7"/>
        <v>3</v>
      </c>
      <c r="E63" s="24">
        <f t="shared" si="8"/>
        <v>3</v>
      </c>
      <c r="F63" s="24">
        <f t="shared" si="0"/>
        <v>3</v>
      </c>
      <c r="G63" s="24">
        <f t="shared" si="1"/>
        <v>3</v>
      </c>
      <c r="H63" s="24">
        <f t="shared" si="9"/>
        <v>4</v>
      </c>
      <c r="I63" s="23"/>
      <c r="J63" s="24" t="str">
        <f t="shared" si="2"/>
        <v>3.0 - 3.4</v>
      </c>
      <c r="K63" s="24" t="str">
        <f t="shared" si="3"/>
        <v>2.5 - 2.9</v>
      </c>
      <c r="L63" s="24" t="str">
        <f t="shared" si="4"/>
        <v>3.0 - 3.4</v>
      </c>
      <c r="M63" s="24" t="str">
        <f t="shared" si="5"/>
        <v>3.0 - 3.4</v>
      </c>
      <c r="N63" s="24" t="str">
        <f t="shared" si="6"/>
        <v>4.0 - 4.4</v>
      </c>
      <c r="O63" s="23"/>
      <c r="P63" s="25">
        <f t="shared" si="10"/>
        <v>3.3</v>
      </c>
      <c r="Q63" s="25">
        <f>VLOOKUP($C63, 'Food Access'!C:E, 3, FALSE)</f>
        <v>2.8</v>
      </c>
      <c r="R63" s="25">
        <f>VLOOKUP($C63, 'Food Availability'!C:E, 3, FALSE)</f>
        <v>3.3</v>
      </c>
      <c r="S63" s="25">
        <f>VLOOKUP($C63, 'Food Utilization'!C:E, 3, FALSE)</f>
        <v>3</v>
      </c>
      <c r="T63" s="25">
        <f>VLOOKUP($C63, 'Food Consumption &amp; Livelihoods'!C:F, 3, FALSE)</f>
        <v>4</v>
      </c>
    </row>
    <row r="64" spans="1:20" ht="18" thickTop="1" thickBot="1" x14ac:dyDescent="0.45">
      <c r="A64" s="47" t="s">
        <v>178</v>
      </c>
      <c r="B64" s="47" t="s">
        <v>205</v>
      </c>
      <c r="C64" s="47" t="s">
        <v>206</v>
      </c>
      <c r="D64" s="10">
        <f t="shared" si="7"/>
        <v>3</v>
      </c>
      <c r="E64" s="24">
        <f t="shared" si="8"/>
        <v>3</v>
      </c>
      <c r="F64" s="24">
        <f t="shared" si="0"/>
        <v>3</v>
      </c>
      <c r="G64" s="24">
        <f t="shared" si="1"/>
        <v>3</v>
      </c>
      <c r="H64" s="24">
        <f t="shared" si="9"/>
        <v>3</v>
      </c>
      <c r="I64" s="23"/>
      <c r="J64" s="24" t="str">
        <f t="shared" si="2"/>
        <v>3.0 - 3.4</v>
      </c>
      <c r="K64" s="24" t="str">
        <f t="shared" si="3"/>
        <v>2.5 - 2.9</v>
      </c>
      <c r="L64" s="24" t="str">
        <f t="shared" si="4"/>
        <v>3.0 - 3.4</v>
      </c>
      <c r="M64" s="24" t="str">
        <f t="shared" si="5"/>
        <v>3.0 - 3.4</v>
      </c>
      <c r="N64" s="24" t="str">
        <f t="shared" si="6"/>
        <v>3.0 - 3.4</v>
      </c>
      <c r="O64" s="23"/>
      <c r="P64" s="25">
        <f t="shared" si="10"/>
        <v>3</v>
      </c>
      <c r="Q64" s="25">
        <f>VLOOKUP($C64, 'Food Access'!C:E, 3, FALSE)</f>
        <v>2.8</v>
      </c>
      <c r="R64" s="25">
        <f>VLOOKUP($C64, 'Food Availability'!C:E, 3, FALSE)</f>
        <v>3</v>
      </c>
      <c r="S64" s="25">
        <f>VLOOKUP($C64, 'Food Utilization'!C:E, 3, FALSE)</f>
        <v>3</v>
      </c>
      <c r="T64" s="25">
        <f>VLOOKUP($C64, 'Food Consumption &amp; Livelihoods'!C:F, 3, FALSE)</f>
        <v>3</v>
      </c>
    </row>
    <row r="65" spans="1:20" ht="18" thickTop="1" thickBot="1" x14ac:dyDescent="0.45">
      <c r="A65" s="47" t="s">
        <v>178</v>
      </c>
      <c r="B65" s="47" t="s">
        <v>207</v>
      </c>
      <c r="C65" s="47" t="s">
        <v>208</v>
      </c>
      <c r="D65" s="10">
        <f t="shared" si="7"/>
        <v>4</v>
      </c>
      <c r="E65" s="24">
        <f t="shared" si="8"/>
        <v>3</v>
      </c>
      <c r="F65" s="24">
        <f t="shared" si="0"/>
        <v>4</v>
      </c>
      <c r="G65" s="24">
        <f t="shared" si="1"/>
        <v>4</v>
      </c>
      <c r="H65" s="24">
        <f t="shared" si="9"/>
        <v>4</v>
      </c>
      <c r="I65" s="23"/>
      <c r="J65" s="24" t="str">
        <f t="shared" si="2"/>
        <v>3.5 - 3.9</v>
      </c>
      <c r="K65" s="24" t="str">
        <f t="shared" si="3"/>
        <v>2.5 - 2.9</v>
      </c>
      <c r="L65" s="24" t="str">
        <f t="shared" si="4"/>
        <v>3.5 - 3.9</v>
      </c>
      <c r="M65" s="24" t="str">
        <f t="shared" si="5"/>
        <v>3.5 - 3.9</v>
      </c>
      <c r="N65" s="24" t="str">
        <f t="shared" si="6"/>
        <v>4.0 - 4.4</v>
      </c>
      <c r="O65" s="23"/>
      <c r="P65" s="25">
        <f t="shared" si="10"/>
        <v>3.5</v>
      </c>
      <c r="Q65" s="25">
        <f>VLOOKUP($C65, 'Food Access'!C:E, 3, FALSE)</f>
        <v>2.7</v>
      </c>
      <c r="R65" s="25">
        <f>VLOOKUP($C65, 'Food Availability'!C:E, 3, FALSE)</f>
        <v>3.8</v>
      </c>
      <c r="S65" s="25">
        <f>VLOOKUP($C65, 'Food Utilization'!C:E, 3, FALSE)</f>
        <v>3.5</v>
      </c>
      <c r="T65" s="25">
        <f>VLOOKUP($C65, 'Food Consumption &amp; Livelihoods'!C:F, 3, FALSE)</f>
        <v>4</v>
      </c>
    </row>
    <row r="66" spans="1:20" ht="18" thickTop="1" thickBot="1" x14ac:dyDescent="0.45">
      <c r="A66" s="47" t="s">
        <v>178</v>
      </c>
      <c r="B66" s="47" t="s">
        <v>209</v>
      </c>
      <c r="C66" s="47" t="s">
        <v>210</v>
      </c>
      <c r="D66" s="10">
        <f t="shared" si="7"/>
        <v>3</v>
      </c>
      <c r="E66" s="24">
        <f t="shared" si="8"/>
        <v>3</v>
      </c>
      <c r="F66" s="24">
        <f t="shared" si="0"/>
        <v>2</v>
      </c>
      <c r="G66" s="24">
        <f t="shared" si="1"/>
        <v>4</v>
      </c>
      <c r="H66" s="24">
        <f t="shared" si="9"/>
        <v>4</v>
      </c>
      <c r="I66" s="23"/>
      <c r="J66" s="24" t="str">
        <f t="shared" si="2"/>
        <v>3.0 - 3.4</v>
      </c>
      <c r="K66" s="24" t="str">
        <f t="shared" si="3"/>
        <v>2.5 - 2.9</v>
      </c>
      <c r="L66" s="24" t="str">
        <f t="shared" si="4"/>
        <v>2.0 - 2.4</v>
      </c>
      <c r="M66" s="24" t="str">
        <f t="shared" si="5"/>
        <v>3.5 - 3.9</v>
      </c>
      <c r="N66" s="24" t="str">
        <f t="shared" si="6"/>
        <v>4.0 - 4.4</v>
      </c>
      <c r="O66" s="23"/>
      <c r="P66" s="25">
        <f t="shared" si="10"/>
        <v>3</v>
      </c>
      <c r="Q66" s="25">
        <f>VLOOKUP($C66, 'Food Access'!C:E, 3, FALSE)</f>
        <v>2.5</v>
      </c>
      <c r="R66" s="25">
        <f>VLOOKUP($C66, 'Food Availability'!C:E, 3, FALSE)</f>
        <v>2</v>
      </c>
      <c r="S66" s="25">
        <f>VLOOKUP($C66, 'Food Utilization'!C:E, 3, FALSE)</f>
        <v>3.5</v>
      </c>
      <c r="T66" s="25">
        <f>VLOOKUP($C66, 'Food Consumption &amp; Livelihoods'!C:F, 3, FALSE)</f>
        <v>4</v>
      </c>
    </row>
    <row r="67" spans="1:20" ht="18" thickTop="1" thickBot="1" x14ac:dyDescent="0.45">
      <c r="A67" s="47" t="s">
        <v>178</v>
      </c>
      <c r="B67" s="47" t="s">
        <v>211</v>
      </c>
      <c r="C67" s="47" t="s">
        <v>212</v>
      </c>
      <c r="D67" s="10">
        <f t="shared" ref="D67:D130" si="11">ROUND(P67, 0)</f>
        <v>3</v>
      </c>
      <c r="E67" s="24">
        <f t="shared" ref="E67:E130" si="12">ROUND(Q67, 0)</f>
        <v>3</v>
      </c>
      <c r="F67" s="24">
        <f t="shared" ref="F67:F130" si="13">ROUND(R67, 0)</f>
        <v>4</v>
      </c>
      <c r="G67" s="24">
        <f t="shared" ref="G67:G130" si="14">ROUND(S67, 0)</f>
        <v>3</v>
      </c>
      <c r="H67" s="24">
        <f t="shared" si="9"/>
        <v>4</v>
      </c>
      <c r="I67" s="23"/>
      <c r="J67" s="24" t="str">
        <f t="shared" ref="J67:J130" si="15">IF(P67&gt;=4.5, "4.5 - 5.0", IF(P67&gt;=4, "4.0 - 4.4", IF(P67&gt;= 3.5, "3.5 - 3.9", IF(P67&gt;=3, "3.0 - 3.4", IF(P67&gt;= 2.5, "2.5 - 2.9", IF(P67 &gt;=2, "2.0 - 2.4", IF(P67&gt;=1.5, "1.5 - 1.9", IF(P67 &gt;=1, "1.0 - 1.4"))))))))</f>
        <v>3.0 - 3.4</v>
      </c>
      <c r="K67" s="24" t="str">
        <f t="shared" ref="K67:K130" si="16">IF(Q67&gt;=4.5, "4.5 - 5.0", IF(Q67&gt;=4, "4.0 - 4.4", IF(Q67&gt;= 3.5, "3.5 - 3.9", IF(Q67&gt;=3, "3.0 - 3.4", IF(Q67&gt;= 2.5, "2.5 - 2.9", IF(Q67 &gt;=2, "2.0 - 2.4", IF(Q67&gt;=1.5, "1.5 - 1.9", IF(Q67 &gt;=1, "1.0 - 1.4"))))))))</f>
        <v>2.5 - 2.9</v>
      </c>
      <c r="L67" s="24" t="str">
        <f t="shared" ref="L67:L130" si="17">IF(R67&gt;=4.5, "4.5 - 5.0", IF(R67&gt;=4, "4.0 - 4.4", IF(R67&gt;= 3.5, "3.5 - 3.9", IF(R67&gt;=3, "3.0 - 3.4", IF(R67&gt;= 2.5, "2.5 - 2.9", IF(R67 &gt;=2, "2.0 - 2.4", IF(R67&gt;=1.5, "1.5 - 1.9", IF(R67 &gt;=1, "1.0 - 1.4"))))))))</f>
        <v>3.5 - 3.9</v>
      </c>
      <c r="M67" s="24" t="str">
        <f t="shared" ref="M67:M130" si="18">IF(S67&gt;=4.5, "4.5 - 5.0", IF(S67&gt;=4, "4.0 - 4.4", IF(S67&gt;= 3.5, "3.5 - 3.9", IF(S67&gt;=3, "3.0 - 3.4", IF(S67&gt;= 2.5, "2.5 - 2.9", IF(S67 &gt;=2, "2.0 - 2.4", IF(S67&gt;=1.5, "1.5 - 1.9", IF(S67 &gt;=1, "1.0 - 1.4"))))))))</f>
        <v>3.0 - 3.4</v>
      </c>
      <c r="N67" s="24" t="str">
        <f t="shared" ref="N67:N130" si="19">IF(T67&gt;=4.5, "4.5 - 5.0", IF(T67&gt;=4, "4.0 - 4.4", IF(T67&gt;= 3.5, "3.5 - 3.9", IF(T67&gt;=3, "3.0 - 3.4", IF(T67&gt;= 2.5, "2.5 - 2.9", IF(T67 &gt;=2, "2.0 - 2.4", IF(T67&gt;=1.5, "1.5 - 1.9", IF(T67 &gt;=1, "1.0 - 1.4"))))))))</f>
        <v>4.0 - 4.4</v>
      </c>
      <c r="O67" s="23"/>
      <c r="P67" s="25">
        <f t="shared" si="10"/>
        <v>3.3</v>
      </c>
      <c r="Q67" s="25">
        <f>VLOOKUP($C67, 'Food Access'!C:E, 3, FALSE)</f>
        <v>2.8</v>
      </c>
      <c r="R67" s="25">
        <f>VLOOKUP($C67, 'Food Availability'!C:E, 3, FALSE)</f>
        <v>3.5</v>
      </c>
      <c r="S67" s="25">
        <f>VLOOKUP($C67, 'Food Utilization'!C:E, 3, FALSE)</f>
        <v>3</v>
      </c>
      <c r="T67" s="25">
        <f>VLOOKUP($C67, 'Food Consumption &amp; Livelihoods'!C:F, 3, FALSE)</f>
        <v>4</v>
      </c>
    </row>
    <row r="68" spans="1:20" ht="18" thickTop="1" thickBot="1" x14ac:dyDescent="0.45">
      <c r="A68" s="47" t="s">
        <v>178</v>
      </c>
      <c r="B68" s="47" t="s">
        <v>213</v>
      </c>
      <c r="C68" s="47" t="s">
        <v>214</v>
      </c>
      <c r="D68" s="10">
        <f t="shared" si="11"/>
        <v>3</v>
      </c>
      <c r="E68" s="24">
        <f t="shared" si="12"/>
        <v>3</v>
      </c>
      <c r="F68" s="24">
        <f t="shared" si="13"/>
        <v>3</v>
      </c>
      <c r="G68" s="24">
        <f t="shared" si="14"/>
        <v>3</v>
      </c>
      <c r="H68" s="24">
        <f t="shared" ref="H68:H131" si="20">IFERROR(ROUND(T68, 0),"")</f>
        <v>4</v>
      </c>
      <c r="I68" s="23"/>
      <c r="J68" s="24" t="str">
        <f t="shared" si="15"/>
        <v>3.0 - 3.4</v>
      </c>
      <c r="K68" s="24" t="str">
        <f t="shared" si="16"/>
        <v>3.0 - 3.4</v>
      </c>
      <c r="L68" s="24" t="str">
        <f t="shared" si="17"/>
        <v>2.5 - 2.9</v>
      </c>
      <c r="M68" s="24" t="str">
        <f t="shared" si="18"/>
        <v>3.0 - 3.4</v>
      </c>
      <c r="N68" s="24" t="str">
        <f t="shared" si="19"/>
        <v>4.0 - 4.4</v>
      </c>
      <c r="O68" s="23"/>
      <c r="P68" s="25">
        <f t="shared" ref="P68:P131" si="21">ROUND(AVERAGE(Q68:T68), 1)</f>
        <v>3.3</v>
      </c>
      <c r="Q68" s="25">
        <f>VLOOKUP($C68, 'Food Access'!C:E, 3, FALSE)</f>
        <v>3.2</v>
      </c>
      <c r="R68" s="25">
        <f>VLOOKUP($C68, 'Food Availability'!C:E, 3, FALSE)</f>
        <v>2.8</v>
      </c>
      <c r="S68" s="25">
        <f>VLOOKUP($C68, 'Food Utilization'!C:E, 3, FALSE)</f>
        <v>3</v>
      </c>
      <c r="T68" s="25">
        <f>VLOOKUP($C68, 'Food Consumption &amp; Livelihoods'!C:F, 3, FALSE)</f>
        <v>4</v>
      </c>
    </row>
    <row r="69" spans="1:20" ht="18" thickTop="1" thickBot="1" x14ac:dyDescent="0.45">
      <c r="A69" s="47" t="s">
        <v>178</v>
      </c>
      <c r="B69" s="47" t="s">
        <v>215</v>
      </c>
      <c r="C69" s="47" t="s">
        <v>216</v>
      </c>
      <c r="D69" s="10">
        <f t="shared" si="11"/>
        <v>3</v>
      </c>
      <c r="E69" s="24">
        <f t="shared" si="12"/>
        <v>3</v>
      </c>
      <c r="F69" s="24">
        <f t="shared" si="13"/>
        <v>4</v>
      </c>
      <c r="G69" s="24">
        <f t="shared" si="14"/>
        <v>3</v>
      </c>
      <c r="H69" s="24">
        <f t="shared" si="20"/>
        <v>3</v>
      </c>
      <c r="I69" s="23"/>
      <c r="J69" s="24" t="str">
        <f t="shared" si="15"/>
        <v>3.0 - 3.4</v>
      </c>
      <c r="K69" s="24" t="str">
        <f t="shared" si="16"/>
        <v>2.5 - 2.9</v>
      </c>
      <c r="L69" s="24" t="str">
        <f t="shared" si="17"/>
        <v>3.5 - 3.9</v>
      </c>
      <c r="M69" s="24" t="str">
        <f t="shared" si="18"/>
        <v>2.5 - 2.9</v>
      </c>
      <c r="N69" s="24" t="str">
        <f t="shared" si="19"/>
        <v>3.0 - 3.4</v>
      </c>
      <c r="O69" s="23"/>
      <c r="P69" s="25">
        <f t="shared" si="21"/>
        <v>3</v>
      </c>
      <c r="Q69" s="25">
        <f>VLOOKUP($C69, 'Food Access'!C:E, 3, FALSE)</f>
        <v>2.5</v>
      </c>
      <c r="R69" s="25">
        <f>VLOOKUP($C69, 'Food Availability'!C:E, 3, FALSE)</f>
        <v>3.8</v>
      </c>
      <c r="S69" s="25">
        <f>VLOOKUP($C69, 'Food Utilization'!C:E, 3, FALSE)</f>
        <v>2.8</v>
      </c>
      <c r="T69" s="25">
        <f>VLOOKUP($C69, 'Food Consumption &amp; Livelihoods'!C:F, 3, FALSE)</f>
        <v>3</v>
      </c>
    </row>
    <row r="70" spans="1:20" ht="18" thickTop="1" thickBot="1" x14ac:dyDescent="0.45">
      <c r="A70" s="47" t="s">
        <v>178</v>
      </c>
      <c r="B70" s="47" t="s">
        <v>217</v>
      </c>
      <c r="C70" s="47" t="s">
        <v>218</v>
      </c>
      <c r="D70" s="10">
        <f t="shared" si="11"/>
        <v>4</v>
      </c>
      <c r="E70" s="24">
        <f t="shared" si="12"/>
        <v>3</v>
      </c>
      <c r="F70" s="24">
        <f t="shared" si="13"/>
        <v>3</v>
      </c>
      <c r="G70" s="24">
        <f t="shared" si="14"/>
        <v>4</v>
      </c>
      <c r="H70" s="24">
        <f t="shared" si="20"/>
        <v>4</v>
      </c>
      <c r="I70" s="23"/>
      <c r="J70" s="24" t="str">
        <f t="shared" si="15"/>
        <v>3.5 - 3.9</v>
      </c>
      <c r="K70" s="24" t="str">
        <f t="shared" si="16"/>
        <v>3.0 - 3.4</v>
      </c>
      <c r="L70" s="24" t="str">
        <f t="shared" si="17"/>
        <v>3.0 - 3.4</v>
      </c>
      <c r="M70" s="24" t="str">
        <f t="shared" si="18"/>
        <v>3.5 - 3.9</v>
      </c>
      <c r="N70" s="24" t="str">
        <f t="shared" si="19"/>
        <v>4.0 - 4.4</v>
      </c>
      <c r="O70" s="23"/>
      <c r="P70" s="25">
        <f t="shared" si="21"/>
        <v>3.6</v>
      </c>
      <c r="Q70" s="25">
        <f>VLOOKUP($C70, 'Food Access'!C:E, 3, FALSE)</f>
        <v>3.2</v>
      </c>
      <c r="R70" s="25">
        <f>VLOOKUP($C70, 'Food Availability'!C:E, 3, FALSE)</f>
        <v>3.3</v>
      </c>
      <c r="S70" s="25">
        <f>VLOOKUP($C70, 'Food Utilization'!C:E, 3, FALSE)</f>
        <v>3.8</v>
      </c>
      <c r="T70" s="25">
        <f>VLOOKUP($C70, 'Food Consumption &amp; Livelihoods'!C:F, 3, FALSE)</f>
        <v>4</v>
      </c>
    </row>
    <row r="71" spans="1:20" ht="18" thickTop="1" thickBot="1" x14ac:dyDescent="0.45">
      <c r="A71" s="47" t="s">
        <v>178</v>
      </c>
      <c r="B71" s="47" t="s">
        <v>219</v>
      </c>
      <c r="C71" s="47" t="s">
        <v>220</v>
      </c>
      <c r="D71" s="10">
        <f t="shared" si="11"/>
        <v>3</v>
      </c>
      <c r="E71" s="24">
        <f t="shared" si="12"/>
        <v>3</v>
      </c>
      <c r="F71" s="24">
        <f t="shared" si="13"/>
        <v>4</v>
      </c>
      <c r="G71" s="24">
        <f t="shared" si="14"/>
        <v>3</v>
      </c>
      <c r="H71" s="24">
        <f t="shared" si="20"/>
        <v>3</v>
      </c>
      <c r="I71" s="23"/>
      <c r="J71" s="24" t="str">
        <f t="shared" si="15"/>
        <v>3.0 - 3.4</v>
      </c>
      <c r="K71" s="24" t="str">
        <f t="shared" si="16"/>
        <v>2.5 - 2.9</v>
      </c>
      <c r="L71" s="24" t="str">
        <f t="shared" si="17"/>
        <v>4.0 - 4.4</v>
      </c>
      <c r="M71" s="24" t="str">
        <f t="shared" si="18"/>
        <v>3.0 - 3.4</v>
      </c>
      <c r="N71" s="24" t="str">
        <f t="shared" si="19"/>
        <v>3.0 - 3.4</v>
      </c>
      <c r="O71" s="23"/>
      <c r="P71" s="25">
        <f t="shared" si="21"/>
        <v>3.3</v>
      </c>
      <c r="Q71" s="25">
        <f>VLOOKUP($C71, 'Food Access'!C:E, 3, FALSE)</f>
        <v>2.7</v>
      </c>
      <c r="R71" s="25">
        <f>VLOOKUP($C71, 'Food Availability'!C:E, 3, FALSE)</f>
        <v>4</v>
      </c>
      <c r="S71" s="25">
        <f>VLOOKUP($C71, 'Food Utilization'!C:E, 3, FALSE)</f>
        <v>3.3</v>
      </c>
      <c r="T71" s="25">
        <f>VLOOKUP($C71, 'Food Consumption &amp; Livelihoods'!C:F, 3, FALSE)</f>
        <v>3</v>
      </c>
    </row>
    <row r="72" spans="1:20" ht="18" thickTop="1" thickBot="1" x14ac:dyDescent="0.45">
      <c r="A72" s="47" t="s">
        <v>178</v>
      </c>
      <c r="B72" s="47" t="s">
        <v>221</v>
      </c>
      <c r="C72" s="47" t="s">
        <v>222</v>
      </c>
      <c r="D72" s="10">
        <f t="shared" si="11"/>
        <v>3</v>
      </c>
      <c r="E72" s="24">
        <f t="shared" si="12"/>
        <v>3</v>
      </c>
      <c r="F72" s="24">
        <f t="shared" si="13"/>
        <v>3</v>
      </c>
      <c r="G72" s="24">
        <f t="shared" si="14"/>
        <v>3</v>
      </c>
      <c r="H72" s="24">
        <f t="shared" si="20"/>
        <v>4</v>
      </c>
      <c r="I72" s="23"/>
      <c r="J72" s="24" t="str">
        <f t="shared" si="15"/>
        <v>3.0 - 3.4</v>
      </c>
      <c r="K72" s="24" t="str">
        <f t="shared" si="16"/>
        <v>2.5 - 2.9</v>
      </c>
      <c r="L72" s="24" t="str">
        <f t="shared" si="17"/>
        <v>3.0 - 3.4</v>
      </c>
      <c r="M72" s="24" t="str">
        <f t="shared" si="18"/>
        <v>3.0 - 3.4</v>
      </c>
      <c r="N72" s="24" t="str">
        <f t="shared" si="19"/>
        <v>4.0 - 4.4</v>
      </c>
      <c r="O72" s="23"/>
      <c r="P72" s="25">
        <f t="shared" si="21"/>
        <v>3.3</v>
      </c>
      <c r="Q72" s="25">
        <f>VLOOKUP($C72, 'Food Access'!C:E, 3, FALSE)</f>
        <v>2.8</v>
      </c>
      <c r="R72" s="25">
        <f>VLOOKUP($C72, 'Food Availability'!C:E, 3, FALSE)</f>
        <v>3</v>
      </c>
      <c r="S72" s="25">
        <f>VLOOKUP($C72, 'Food Utilization'!C:E, 3, FALSE)</f>
        <v>3.3</v>
      </c>
      <c r="T72" s="25">
        <f>VLOOKUP($C72, 'Food Consumption &amp; Livelihoods'!C:F, 3, FALSE)</f>
        <v>4</v>
      </c>
    </row>
    <row r="73" spans="1:20" ht="18" thickTop="1" thickBot="1" x14ac:dyDescent="0.45">
      <c r="A73" s="47" t="s">
        <v>223</v>
      </c>
      <c r="B73" s="47" t="s">
        <v>224</v>
      </c>
      <c r="C73" s="47" t="s">
        <v>225</v>
      </c>
      <c r="D73" s="10">
        <f t="shared" si="11"/>
        <v>3</v>
      </c>
      <c r="E73" s="24">
        <f t="shared" si="12"/>
        <v>3</v>
      </c>
      <c r="F73" s="24">
        <f t="shared" si="13"/>
        <v>2</v>
      </c>
      <c r="G73" s="24">
        <f t="shared" si="14"/>
        <v>3</v>
      </c>
      <c r="H73" s="24">
        <f t="shared" si="20"/>
        <v>4</v>
      </c>
      <c r="I73" s="23"/>
      <c r="J73" s="24" t="str">
        <f t="shared" si="15"/>
        <v>3.0 - 3.4</v>
      </c>
      <c r="K73" s="24" t="str">
        <f t="shared" si="16"/>
        <v>2.5 - 2.9</v>
      </c>
      <c r="L73" s="24" t="str">
        <f t="shared" si="17"/>
        <v>2.0 - 2.4</v>
      </c>
      <c r="M73" s="24" t="str">
        <f t="shared" si="18"/>
        <v>2.5 - 2.9</v>
      </c>
      <c r="N73" s="24" t="str">
        <f t="shared" si="19"/>
        <v>4.0 - 4.4</v>
      </c>
      <c r="O73" s="23"/>
      <c r="P73" s="25">
        <f t="shared" si="21"/>
        <v>3</v>
      </c>
      <c r="Q73" s="25">
        <f>VLOOKUP($C73, 'Food Access'!C:E, 3, FALSE)</f>
        <v>2.8</v>
      </c>
      <c r="R73" s="25">
        <f>VLOOKUP($C73, 'Food Availability'!C:E, 3, FALSE)</f>
        <v>2.2999999999999998</v>
      </c>
      <c r="S73" s="25">
        <f>VLOOKUP($C73, 'Food Utilization'!C:E, 3, FALSE)</f>
        <v>2.8</v>
      </c>
      <c r="T73" s="25">
        <f>VLOOKUP($C73, 'Food Consumption &amp; Livelihoods'!C:F, 3, FALSE)</f>
        <v>4</v>
      </c>
    </row>
    <row r="74" spans="1:20" ht="18" thickTop="1" thickBot="1" x14ac:dyDescent="0.45">
      <c r="A74" s="47" t="s">
        <v>223</v>
      </c>
      <c r="B74" s="47" t="s">
        <v>226</v>
      </c>
      <c r="C74" s="47" t="s">
        <v>227</v>
      </c>
      <c r="D74" s="10">
        <f t="shared" si="11"/>
        <v>3</v>
      </c>
      <c r="E74" s="24">
        <f t="shared" si="12"/>
        <v>3</v>
      </c>
      <c r="F74" s="24">
        <f t="shared" si="13"/>
        <v>2</v>
      </c>
      <c r="G74" s="24">
        <f t="shared" si="14"/>
        <v>3</v>
      </c>
      <c r="H74" s="24">
        <f t="shared" si="20"/>
        <v>4</v>
      </c>
      <c r="I74" s="23"/>
      <c r="J74" s="24" t="str">
        <f t="shared" si="15"/>
        <v>2.5 - 2.9</v>
      </c>
      <c r="K74" s="24" t="str">
        <f t="shared" si="16"/>
        <v>2.5 - 2.9</v>
      </c>
      <c r="L74" s="24" t="str">
        <f t="shared" si="17"/>
        <v>2.0 - 2.4</v>
      </c>
      <c r="M74" s="24" t="str">
        <f t="shared" si="18"/>
        <v>2.5 - 2.9</v>
      </c>
      <c r="N74" s="24" t="str">
        <f t="shared" si="19"/>
        <v>4.0 - 4.4</v>
      </c>
      <c r="O74" s="23"/>
      <c r="P74" s="25">
        <f t="shared" si="21"/>
        <v>2.9</v>
      </c>
      <c r="Q74" s="25">
        <f>VLOOKUP($C74, 'Food Access'!C:E, 3, FALSE)</f>
        <v>2.5</v>
      </c>
      <c r="R74" s="25">
        <f>VLOOKUP($C74, 'Food Availability'!C:E, 3, FALSE)</f>
        <v>2.2999999999999998</v>
      </c>
      <c r="S74" s="25">
        <f>VLOOKUP($C74, 'Food Utilization'!C:E, 3, FALSE)</f>
        <v>2.8</v>
      </c>
      <c r="T74" s="25">
        <f>VLOOKUP($C74, 'Food Consumption &amp; Livelihoods'!C:F, 3, FALSE)</f>
        <v>4</v>
      </c>
    </row>
    <row r="75" spans="1:20" ht="18" thickTop="1" thickBot="1" x14ac:dyDescent="0.45">
      <c r="A75" s="47" t="s">
        <v>223</v>
      </c>
      <c r="B75" s="47" t="s">
        <v>228</v>
      </c>
      <c r="C75" s="47" t="s">
        <v>229</v>
      </c>
      <c r="D75" s="10">
        <f t="shared" si="11"/>
        <v>3</v>
      </c>
      <c r="E75" s="24">
        <f t="shared" si="12"/>
        <v>3</v>
      </c>
      <c r="F75" s="24">
        <f t="shared" si="13"/>
        <v>3</v>
      </c>
      <c r="G75" s="24">
        <f t="shared" si="14"/>
        <v>3</v>
      </c>
      <c r="H75" s="24">
        <f t="shared" si="20"/>
        <v>4</v>
      </c>
      <c r="I75" s="23"/>
      <c r="J75" s="24" t="str">
        <f t="shared" si="15"/>
        <v>3.0 - 3.4</v>
      </c>
      <c r="K75" s="24" t="str">
        <f t="shared" si="16"/>
        <v>2.5 - 2.9</v>
      </c>
      <c r="L75" s="24" t="str">
        <f t="shared" si="17"/>
        <v>2.5 - 2.9</v>
      </c>
      <c r="M75" s="24" t="str">
        <f t="shared" si="18"/>
        <v>3.0 - 3.4</v>
      </c>
      <c r="N75" s="24" t="str">
        <f t="shared" si="19"/>
        <v>4.0 - 4.4</v>
      </c>
      <c r="O75" s="23"/>
      <c r="P75" s="25">
        <f t="shared" si="21"/>
        <v>3.1</v>
      </c>
      <c r="Q75" s="25">
        <f>VLOOKUP($C75, 'Food Access'!C:E, 3, FALSE)</f>
        <v>2.7</v>
      </c>
      <c r="R75" s="25">
        <f>VLOOKUP($C75, 'Food Availability'!C:E, 3, FALSE)</f>
        <v>2.7</v>
      </c>
      <c r="S75" s="25">
        <f>VLOOKUP($C75, 'Food Utilization'!C:E, 3, FALSE)</f>
        <v>3</v>
      </c>
      <c r="T75" s="25">
        <f>VLOOKUP($C75, 'Food Consumption &amp; Livelihoods'!C:F, 3, FALSE)</f>
        <v>4</v>
      </c>
    </row>
    <row r="76" spans="1:20" ht="18" thickTop="1" thickBot="1" x14ac:dyDescent="0.45">
      <c r="A76" s="47" t="s">
        <v>223</v>
      </c>
      <c r="B76" s="47" t="s">
        <v>230</v>
      </c>
      <c r="C76" s="47" t="s">
        <v>231</v>
      </c>
      <c r="D76" s="10">
        <f t="shared" si="11"/>
        <v>3</v>
      </c>
      <c r="E76" s="24">
        <f t="shared" si="12"/>
        <v>3</v>
      </c>
      <c r="F76" s="24">
        <f t="shared" si="13"/>
        <v>3</v>
      </c>
      <c r="G76" s="24">
        <f t="shared" si="14"/>
        <v>3</v>
      </c>
      <c r="H76" s="24">
        <f t="shared" si="20"/>
        <v>4</v>
      </c>
      <c r="I76" s="23"/>
      <c r="J76" s="24" t="str">
        <f t="shared" si="15"/>
        <v>3.0 - 3.4</v>
      </c>
      <c r="K76" s="24" t="str">
        <f t="shared" si="16"/>
        <v>2.5 - 2.9</v>
      </c>
      <c r="L76" s="24" t="str">
        <f t="shared" si="17"/>
        <v>2.5 - 2.9</v>
      </c>
      <c r="M76" s="24" t="str">
        <f t="shared" si="18"/>
        <v>2.5 - 2.9</v>
      </c>
      <c r="N76" s="24" t="str">
        <f t="shared" si="19"/>
        <v>4.0 - 4.4</v>
      </c>
      <c r="O76" s="23"/>
      <c r="P76" s="25">
        <f t="shared" si="21"/>
        <v>3.1</v>
      </c>
      <c r="Q76" s="25">
        <f>VLOOKUP($C76, 'Food Access'!C:E, 3, FALSE)</f>
        <v>2.8</v>
      </c>
      <c r="R76" s="25">
        <f>VLOOKUP($C76, 'Food Availability'!C:E, 3, FALSE)</f>
        <v>2.7</v>
      </c>
      <c r="S76" s="25">
        <f>VLOOKUP($C76, 'Food Utilization'!C:E, 3, FALSE)</f>
        <v>2.8</v>
      </c>
      <c r="T76" s="25">
        <f>VLOOKUP($C76, 'Food Consumption &amp; Livelihoods'!C:F, 3, FALSE)</f>
        <v>4</v>
      </c>
    </row>
    <row r="77" spans="1:20" ht="18" thickTop="1" thickBot="1" x14ac:dyDescent="0.45">
      <c r="A77" s="47" t="s">
        <v>223</v>
      </c>
      <c r="B77" s="47" t="s">
        <v>232</v>
      </c>
      <c r="C77" s="47" t="s">
        <v>233</v>
      </c>
      <c r="D77" s="10">
        <f t="shared" si="11"/>
        <v>3</v>
      </c>
      <c r="E77" s="24">
        <f t="shared" si="12"/>
        <v>3</v>
      </c>
      <c r="F77" s="24">
        <f t="shared" si="13"/>
        <v>2</v>
      </c>
      <c r="G77" s="24">
        <f t="shared" si="14"/>
        <v>3</v>
      </c>
      <c r="H77" s="24">
        <f t="shared" si="20"/>
        <v>4</v>
      </c>
      <c r="I77" s="23"/>
      <c r="J77" s="24" t="str">
        <f t="shared" si="15"/>
        <v>3.0 - 3.4</v>
      </c>
      <c r="K77" s="24" t="str">
        <f t="shared" si="16"/>
        <v>3.0 - 3.4</v>
      </c>
      <c r="L77" s="24" t="str">
        <f t="shared" si="17"/>
        <v>2.0 - 2.4</v>
      </c>
      <c r="M77" s="24" t="str">
        <f t="shared" si="18"/>
        <v>3.0 - 3.4</v>
      </c>
      <c r="N77" s="24" t="str">
        <f t="shared" si="19"/>
        <v>4.0 - 4.4</v>
      </c>
      <c r="O77" s="23"/>
      <c r="P77" s="25">
        <f t="shared" si="21"/>
        <v>3</v>
      </c>
      <c r="Q77" s="25">
        <f>VLOOKUP($C77, 'Food Access'!C:E, 3, FALSE)</f>
        <v>3</v>
      </c>
      <c r="R77" s="25">
        <f>VLOOKUP($C77, 'Food Availability'!C:E, 3, FALSE)</f>
        <v>2</v>
      </c>
      <c r="S77" s="25">
        <f>VLOOKUP($C77, 'Food Utilization'!C:E, 3, FALSE)</f>
        <v>3</v>
      </c>
      <c r="T77" s="25">
        <f>VLOOKUP($C77, 'Food Consumption &amp; Livelihoods'!C:F, 3, FALSE)</f>
        <v>4</v>
      </c>
    </row>
    <row r="78" spans="1:20" ht="18" thickTop="1" thickBot="1" x14ac:dyDescent="0.45">
      <c r="A78" s="47" t="s">
        <v>234</v>
      </c>
      <c r="B78" s="47" t="s">
        <v>235</v>
      </c>
      <c r="C78" s="47" t="s">
        <v>236</v>
      </c>
      <c r="D78" s="10">
        <f t="shared" si="11"/>
        <v>3</v>
      </c>
      <c r="E78" s="24">
        <f t="shared" si="12"/>
        <v>3</v>
      </c>
      <c r="F78" s="24">
        <f t="shared" si="13"/>
        <v>2</v>
      </c>
      <c r="G78" s="24">
        <f t="shared" si="14"/>
        <v>2</v>
      </c>
      <c r="H78" s="24">
        <f t="shared" si="20"/>
        <v>3</v>
      </c>
      <c r="I78" s="23"/>
      <c r="J78" s="24" t="str">
        <f t="shared" si="15"/>
        <v>2.5 - 2.9</v>
      </c>
      <c r="K78" s="24" t="str">
        <f t="shared" si="16"/>
        <v>2.5 - 2.9</v>
      </c>
      <c r="L78" s="24" t="str">
        <f t="shared" si="17"/>
        <v>2.0 - 2.4</v>
      </c>
      <c r="M78" s="24" t="str">
        <f t="shared" si="18"/>
        <v>2.0 - 2.4</v>
      </c>
      <c r="N78" s="24" t="str">
        <f t="shared" si="19"/>
        <v>3.0 - 3.4</v>
      </c>
      <c r="O78" s="23"/>
      <c r="P78" s="25">
        <f t="shared" si="21"/>
        <v>2.5</v>
      </c>
      <c r="Q78" s="25">
        <f>VLOOKUP($C78, 'Food Access'!C:E, 3, FALSE)</f>
        <v>2.5</v>
      </c>
      <c r="R78" s="25">
        <f>VLOOKUP($C78, 'Food Availability'!C:E, 3, FALSE)</f>
        <v>2.2999999999999998</v>
      </c>
      <c r="S78" s="25">
        <f>VLOOKUP($C78, 'Food Utilization'!C:E, 3, FALSE)</f>
        <v>2</v>
      </c>
      <c r="T78" s="25">
        <f>VLOOKUP($C78, 'Food Consumption &amp; Livelihoods'!C:F, 3, FALSE)</f>
        <v>3</v>
      </c>
    </row>
    <row r="79" spans="1:20" ht="18" thickTop="1" thickBot="1" x14ac:dyDescent="0.45">
      <c r="A79" s="47" t="s">
        <v>234</v>
      </c>
      <c r="B79" s="47" t="s">
        <v>237</v>
      </c>
      <c r="C79" s="47" t="s">
        <v>238</v>
      </c>
      <c r="D79" s="10">
        <f t="shared" si="11"/>
        <v>2</v>
      </c>
      <c r="E79" s="24">
        <f t="shared" si="12"/>
        <v>2</v>
      </c>
      <c r="F79" s="24">
        <f t="shared" si="13"/>
        <v>2</v>
      </c>
      <c r="G79" s="24">
        <f t="shared" si="14"/>
        <v>3</v>
      </c>
      <c r="H79" s="24">
        <f t="shared" si="20"/>
        <v>2</v>
      </c>
      <c r="I79" s="23"/>
      <c r="J79" s="24" t="str">
        <f t="shared" si="15"/>
        <v>2.0 - 2.4</v>
      </c>
      <c r="K79" s="24" t="str">
        <f t="shared" si="16"/>
        <v>2.0 - 2.4</v>
      </c>
      <c r="L79" s="24" t="str">
        <f t="shared" si="17"/>
        <v>2.0 - 2.4</v>
      </c>
      <c r="M79" s="24" t="str">
        <f t="shared" si="18"/>
        <v>2.5 - 2.9</v>
      </c>
      <c r="N79" s="24" t="str">
        <f t="shared" si="19"/>
        <v>2.0 - 2.4</v>
      </c>
      <c r="O79" s="23"/>
      <c r="P79" s="25">
        <f t="shared" si="21"/>
        <v>2.2000000000000002</v>
      </c>
      <c r="Q79" s="25">
        <f>VLOOKUP($C79, 'Food Access'!C:E, 3, FALSE)</f>
        <v>2</v>
      </c>
      <c r="R79" s="25">
        <f>VLOOKUP($C79, 'Food Availability'!C:E, 3, FALSE)</f>
        <v>2.2999999999999998</v>
      </c>
      <c r="S79" s="25">
        <f>VLOOKUP($C79, 'Food Utilization'!C:E, 3, FALSE)</f>
        <v>2.5</v>
      </c>
      <c r="T79" s="25">
        <f>VLOOKUP($C79, 'Food Consumption &amp; Livelihoods'!C:F, 3, FALSE)</f>
        <v>2</v>
      </c>
    </row>
    <row r="80" spans="1:20" ht="18" thickTop="1" thickBot="1" x14ac:dyDescent="0.45">
      <c r="A80" s="47" t="s">
        <v>234</v>
      </c>
      <c r="B80" s="47" t="s">
        <v>239</v>
      </c>
      <c r="C80" s="47" t="s">
        <v>240</v>
      </c>
      <c r="D80" s="10">
        <f t="shared" si="11"/>
        <v>3</v>
      </c>
      <c r="E80" s="24">
        <f t="shared" si="12"/>
        <v>3</v>
      </c>
      <c r="F80" s="24">
        <f t="shared" si="13"/>
        <v>2</v>
      </c>
      <c r="G80" s="24">
        <f t="shared" si="14"/>
        <v>3</v>
      </c>
      <c r="H80" s="24">
        <f t="shared" si="20"/>
        <v>3</v>
      </c>
      <c r="I80" s="23"/>
      <c r="J80" s="24" t="str">
        <f t="shared" si="15"/>
        <v>2.5 - 2.9</v>
      </c>
      <c r="K80" s="24" t="str">
        <f t="shared" si="16"/>
        <v>2.5 - 2.9</v>
      </c>
      <c r="L80" s="24" t="str">
        <f t="shared" si="17"/>
        <v>2.0 - 2.4</v>
      </c>
      <c r="M80" s="24" t="str">
        <f t="shared" si="18"/>
        <v>2.5 - 2.9</v>
      </c>
      <c r="N80" s="24" t="str">
        <f t="shared" si="19"/>
        <v>3.0 - 3.4</v>
      </c>
      <c r="O80" s="23"/>
      <c r="P80" s="25">
        <f t="shared" si="21"/>
        <v>2.6</v>
      </c>
      <c r="Q80" s="25">
        <f>VLOOKUP($C80, 'Food Access'!C:E, 3, FALSE)</f>
        <v>2.7</v>
      </c>
      <c r="R80" s="25">
        <f>VLOOKUP($C80, 'Food Availability'!C:E, 3, FALSE)</f>
        <v>2</v>
      </c>
      <c r="S80" s="25">
        <f>VLOOKUP($C80, 'Food Utilization'!C:E, 3, FALSE)</f>
        <v>2.5</v>
      </c>
      <c r="T80" s="25">
        <f>VLOOKUP($C80, 'Food Consumption &amp; Livelihoods'!C:F, 3, FALSE)</f>
        <v>3</v>
      </c>
    </row>
    <row r="81" spans="1:20" ht="18" thickTop="1" thickBot="1" x14ac:dyDescent="0.45">
      <c r="A81" s="47" t="s">
        <v>234</v>
      </c>
      <c r="B81" s="47" t="s">
        <v>241</v>
      </c>
      <c r="C81" s="47" t="s">
        <v>242</v>
      </c>
      <c r="D81" s="10">
        <f t="shared" si="11"/>
        <v>3</v>
      </c>
      <c r="E81" s="24">
        <f t="shared" si="12"/>
        <v>3</v>
      </c>
      <c r="F81" s="24">
        <f t="shared" si="13"/>
        <v>2</v>
      </c>
      <c r="G81" s="24">
        <f t="shared" si="14"/>
        <v>2</v>
      </c>
      <c r="H81" s="24">
        <f t="shared" si="20"/>
        <v>3</v>
      </c>
      <c r="I81" s="23"/>
      <c r="J81" s="24" t="str">
        <f t="shared" si="15"/>
        <v>2.5 - 2.9</v>
      </c>
      <c r="K81" s="24" t="str">
        <f t="shared" si="16"/>
        <v>2.5 - 2.9</v>
      </c>
      <c r="L81" s="24" t="str">
        <f t="shared" si="17"/>
        <v>2.0 - 2.4</v>
      </c>
      <c r="M81" s="24" t="str">
        <f t="shared" si="18"/>
        <v>2.0 - 2.4</v>
      </c>
      <c r="N81" s="24" t="str">
        <f t="shared" si="19"/>
        <v>3.0 - 3.4</v>
      </c>
      <c r="O81" s="23"/>
      <c r="P81" s="25">
        <f t="shared" si="21"/>
        <v>2.6</v>
      </c>
      <c r="Q81" s="25">
        <f>VLOOKUP($C81, 'Food Access'!C:E, 3, FALSE)</f>
        <v>2.7</v>
      </c>
      <c r="R81" s="25">
        <f>VLOOKUP($C81, 'Food Availability'!C:E, 3, FALSE)</f>
        <v>2.2999999999999998</v>
      </c>
      <c r="S81" s="25">
        <f>VLOOKUP($C81, 'Food Utilization'!C:E, 3, FALSE)</f>
        <v>2.2999999999999998</v>
      </c>
      <c r="T81" s="25">
        <f>VLOOKUP($C81, 'Food Consumption &amp; Livelihoods'!C:F, 3, FALSE)</f>
        <v>3</v>
      </c>
    </row>
    <row r="82" spans="1:20" ht="18" thickTop="1" thickBot="1" x14ac:dyDescent="0.45">
      <c r="A82" s="47" t="s">
        <v>234</v>
      </c>
      <c r="B82" s="47" t="s">
        <v>243</v>
      </c>
      <c r="C82" s="47" t="s">
        <v>244</v>
      </c>
      <c r="D82" s="10">
        <f t="shared" si="11"/>
        <v>2</v>
      </c>
      <c r="E82" s="24">
        <f t="shared" si="12"/>
        <v>3</v>
      </c>
      <c r="F82" s="24">
        <f t="shared" si="13"/>
        <v>2</v>
      </c>
      <c r="G82" s="24">
        <f t="shared" si="14"/>
        <v>2</v>
      </c>
      <c r="H82" s="24">
        <f t="shared" si="20"/>
        <v>3</v>
      </c>
      <c r="I82" s="23"/>
      <c r="J82" s="24" t="str">
        <f t="shared" si="15"/>
        <v>2.0 - 2.4</v>
      </c>
      <c r="K82" s="24" t="str">
        <f t="shared" si="16"/>
        <v>2.5 - 2.9</v>
      </c>
      <c r="L82" s="24" t="str">
        <f t="shared" si="17"/>
        <v>2.0 - 2.4</v>
      </c>
      <c r="M82" s="24" t="str">
        <f t="shared" si="18"/>
        <v>2.0 - 2.4</v>
      </c>
      <c r="N82" s="24" t="str">
        <f t="shared" si="19"/>
        <v>3.0 - 3.4</v>
      </c>
      <c r="O82" s="23"/>
      <c r="P82" s="25">
        <f t="shared" si="21"/>
        <v>2.4</v>
      </c>
      <c r="Q82" s="25">
        <f>VLOOKUP($C82, 'Food Access'!C:E, 3, FALSE)</f>
        <v>2.5</v>
      </c>
      <c r="R82" s="25">
        <f>VLOOKUP($C82, 'Food Availability'!C:E, 3, FALSE)</f>
        <v>2</v>
      </c>
      <c r="S82" s="25">
        <f>VLOOKUP($C82, 'Food Utilization'!C:E, 3, FALSE)</f>
        <v>2</v>
      </c>
      <c r="T82" s="25">
        <f>VLOOKUP($C82, 'Food Consumption &amp; Livelihoods'!C:F, 3, FALSE)</f>
        <v>3</v>
      </c>
    </row>
    <row r="83" spans="1:20" ht="18" thickTop="1" thickBot="1" x14ac:dyDescent="0.45">
      <c r="A83" s="47" t="s">
        <v>234</v>
      </c>
      <c r="B83" s="47" t="s">
        <v>245</v>
      </c>
      <c r="C83" s="47" t="s">
        <v>246</v>
      </c>
      <c r="D83" s="10">
        <f t="shared" si="11"/>
        <v>3</v>
      </c>
      <c r="E83" s="24">
        <f t="shared" si="12"/>
        <v>3</v>
      </c>
      <c r="F83" s="24">
        <f t="shared" si="13"/>
        <v>2</v>
      </c>
      <c r="G83" s="24">
        <f t="shared" si="14"/>
        <v>3</v>
      </c>
      <c r="H83" s="24">
        <f t="shared" si="20"/>
        <v>2</v>
      </c>
      <c r="I83" s="23"/>
      <c r="J83" s="24" t="str">
        <f t="shared" si="15"/>
        <v>2.5 - 2.9</v>
      </c>
      <c r="K83" s="24" t="str">
        <f t="shared" si="16"/>
        <v>2.5 - 2.9</v>
      </c>
      <c r="L83" s="24" t="str">
        <f t="shared" si="17"/>
        <v>2.0 - 2.4</v>
      </c>
      <c r="M83" s="24" t="str">
        <f t="shared" si="18"/>
        <v>3.0 - 3.4</v>
      </c>
      <c r="N83" s="24" t="str">
        <f t="shared" si="19"/>
        <v>2.0 - 2.4</v>
      </c>
      <c r="O83" s="23"/>
      <c r="P83" s="25">
        <f t="shared" si="21"/>
        <v>2.5</v>
      </c>
      <c r="Q83" s="25">
        <f>VLOOKUP($C83, 'Food Access'!C:E, 3, FALSE)</f>
        <v>2.5</v>
      </c>
      <c r="R83" s="25">
        <f>VLOOKUP($C83, 'Food Availability'!C:E, 3, FALSE)</f>
        <v>2.2999999999999998</v>
      </c>
      <c r="S83" s="25">
        <f>VLOOKUP($C83, 'Food Utilization'!C:E, 3, FALSE)</f>
        <v>3</v>
      </c>
      <c r="T83" s="25">
        <f>VLOOKUP($C83, 'Food Consumption &amp; Livelihoods'!C:F, 3, FALSE)</f>
        <v>2</v>
      </c>
    </row>
    <row r="84" spans="1:20" ht="18" thickTop="1" thickBot="1" x14ac:dyDescent="0.45">
      <c r="A84" s="47" t="s">
        <v>234</v>
      </c>
      <c r="B84" s="47" t="s">
        <v>247</v>
      </c>
      <c r="C84" s="47" t="s">
        <v>248</v>
      </c>
      <c r="D84" s="10">
        <f t="shared" si="11"/>
        <v>2</v>
      </c>
      <c r="E84" s="24">
        <f t="shared" si="12"/>
        <v>2</v>
      </c>
      <c r="F84" s="24">
        <f t="shared" si="13"/>
        <v>2</v>
      </c>
      <c r="G84" s="24">
        <f t="shared" si="14"/>
        <v>3</v>
      </c>
      <c r="H84" s="24">
        <f t="shared" si="20"/>
        <v>2</v>
      </c>
      <c r="I84" s="23"/>
      <c r="J84" s="24" t="str">
        <f t="shared" si="15"/>
        <v>2.0 - 2.4</v>
      </c>
      <c r="K84" s="24" t="str">
        <f t="shared" si="16"/>
        <v>2.0 - 2.4</v>
      </c>
      <c r="L84" s="24" t="str">
        <f t="shared" si="17"/>
        <v>2.0 - 2.4</v>
      </c>
      <c r="M84" s="24" t="str">
        <f t="shared" si="18"/>
        <v>2.5 - 2.9</v>
      </c>
      <c r="N84" s="24" t="str">
        <f t="shared" si="19"/>
        <v>2.0 - 2.4</v>
      </c>
      <c r="O84" s="23"/>
      <c r="P84" s="25">
        <f t="shared" si="21"/>
        <v>2.2000000000000002</v>
      </c>
      <c r="Q84" s="25">
        <f>VLOOKUP($C84, 'Food Access'!C:E, 3, FALSE)</f>
        <v>2</v>
      </c>
      <c r="R84" s="25">
        <f>VLOOKUP($C84, 'Food Availability'!C:E, 3, FALSE)</f>
        <v>2.2999999999999998</v>
      </c>
      <c r="S84" s="25">
        <f>VLOOKUP($C84, 'Food Utilization'!C:E, 3, FALSE)</f>
        <v>2.5</v>
      </c>
      <c r="T84" s="25">
        <f>VLOOKUP($C84, 'Food Consumption &amp; Livelihoods'!C:F, 3, FALSE)</f>
        <v>2</v>
      </c>
    </row>
    <row r="85" spans="1:20" ht="18" thickTop="1" thickBot="1" x14ac:dyDescent="0.45">
      <c r="A85" s="47" t="s">
        <v>249</v>
      </c>
      <c r="B85" s="47" t="s">
        <v>250</v>
      </c>
      <c r="C85" s="47" t="s">
        <v>251</v>
      </c>
      <c r="D85" s="10">
        <f t="shared" si="11"/>
        <v>2</v>
      </c>
      <c r="E85" s="24">
        <f t="shared" si="12"/>
        <v>3</v>
      </c>
      <c r="F85" s="24">
        <f t="shared" si="13"/>
        <v>2</v>
      </c>
      <c r="G85" s="24">
        <f t="shared" si="14"/>
        <v>3</v>
      </c>
      <c r="H85" s="24">
        <f t="shared" si="20"/>
        <v>2</v>
      </c>
      <c r="I85" s="23"/>
      <c r="J85" s="24" t="str">
        <f t="shared" si="15"/>
        <v>2.0 - 2.4</v>
      </c>
      <c r="K85" s="24" t="str">
        <f t="shared" si="16"/>
        <v>2.5 - 2.9</v>
      </c>
      <c r="L85" s="24" t="str">
        <f t="shared" si="17"/>
        <v>1.5 - 1.9</v>
      </c>
      <c r="M85" s="24" t="str">
        <f t="shared" si="18"/>
        <v>2.5 - 2.9</v>
      </c>
      <c r="N85" s="24" t="str">
        <f t="shared" si="19"/>
        <v>2.0 - 2.4</v>
      </c>
      <c r="O85" s="23"/>
      <c r="P85" s="25">
        <f t="shared" si="21"/>
        <v>2.1</v>
      </c>
      <c r="Q85" s="25">
        <f>VLOOKUP($C85, 'Food Access'!C:E, 3, FALSE)</f>
        <v>2.5</v>
      </c>
      <c r="R85" s="25">
        <f>VLOOKUP($C85, 'Food Availability'!C:E, 3, FALSE)</f>
        <v>1.5</v>
      </c>
      <c r="S85" s="25">
        <f>VLOOKUP($C85, 'Food Utilization'!C:E, 3, FALSE)</f>
        <v>2.5</v>
      </c>
      <c r="T85" s="25">
        <f>VLOOKUP($C85, 'Food Consumption &amp; Livelihoods'!C:F, 3, FALSE)</f>
        <v>2</v>
      </c>
    </row>
    <row r="86" spans="1:20" ht="18" thickTop="1" thickBot="1" x14ac:dyDescent="0.45">
      <c r="A86" s="47" t="s">
        <v>249</v>
      </c>
      <c r="B86" s="47" t="s">
        <v>252</v>
      </c>
      <c r="C86" s="47" t="s">
        <v>253</v>
      </c>
      <c r="D86" s="10">
        <f t="shared" si="11"/>
        <v>3</v>
      </c>
      <c r="E86" s="24">
        <f t="shared" si="12"/>
        <v>3</v>
      </c>
      <c r="F86" s="24">
        <f t="shared" si="13"/>
        <v>4</v>
      </c>
      <c r="G86" s="24">
        <f t="shared" si="14"/>
        <v>3</v>
      </c>
      <c r="H86" s="24">
        <f t="shared" si="20"/>
        <v>4</v>
      </c>
      <c r="I86" s="23"/>
      <c r="J86" s="24" t="str">
        <f t="shared" si="15"/>
        <v>3.0 - 3.4</v>
      </c>
      <c r="K86" s="24" t="str">
        <f t="shared" si="16"/>
        <v>2.5 - 2.9</v>
      </c>
      <c r="L86" s="24" t="str">
        <f t="shared" si="17"/>
        <v>3.5 - 3.9</v>
      </c>
      <c r="M86" s="24" t="str">
        <f t="shared" si="18"/>
        <v>3.0 - 3.4</v>
      </c>
      <c r="N86" s="24" t="str">
        <f t="shared" si="19"/>
        <v>4.0 - 4.4</v>
      </c>
      <c r="O86" s="23"/>
      <c r="P86" s="25">
        <f t="shared" si="21"/>
        <v>3.4</v>
      </c>
      <c r="Q86" s="25">
        <f>VLOOKUP($C86, 'Food Access'!C:E, 3, FALSE)</f>
        <v>2.5</v>
      </c>
      <c r="R86" s="25">
        <f>VLOOKUP($C86, 'Food Availability'!C:E, 3, FALSE)</f>
        <v>3.8</v>
      </c>
      <c r="S86" s="25">
        <f>VLOOKUP($C86, 'Food Utilization'!C:E, 3, FALSE)</f>
        <v>3.3</v>
      </c>
      <c r="T86" s="25">
        <f>VLOOKUP($C86, 'Food Consumption &amp; Livelihoods'!C:F, 3, FALSE)</f>
        <v>4</v>
      </c>
    </row>
    <row r="87" spans="1:20" ht="18" thickTop="1" thickBot="1" x14ac:dyDescent="0.45">
      <c r="A87" s="47" t="s">
        <v>249</v>
      </c>
      <c r="B87" s="47" t="s">
        <v>254</v>
      </c>
      <c r="C87" s="47" t="s">
        <v>255</v>
      </c>
      <c r="D87" s="10">
        <f t="shared" si="11"/>
        <v>3</v>
      </c>
      <c r="E87" s="24">
        <f t="shared" si="12"/>
        <v>3</v>
      </c>
      <c r="F87" s="24">
        <f t="shared" si="13"/>
        <v>3</v>
      </c>
      <c r="G87" s="24">
        <f t="shared" si="14"/>
        <v>3</v>
      </c>
      <c r="H87" s="24">
        <f t="shared" si="20"/>
        <v>4</v>
      </c>
      <c r="I87" s="23"/>
      <c r="J87" s="24" t="str">
        <f t="shared" si="15"/>
        <v>3.0 - 3.4</v>
      </c>
      <c r="K87" s="24" t="str">
        <f t="shared" si="16"/>
        <v>2.5 - 2.9</v>
      </c>
      <c r="L87" s="24" t="str">
        <f t="shared" si="17"/>
        <v>3.0 - 3.4</v>
      </c>
      <c r="M87" s="24" t="str">
        <f t="shared" si="18"/>
        <v>2.5 - 2.9</v>
      </c>
      <c r="N87" s="24" t="str">
        <f t="shared" si="19"/>
        <v>4.0 - 4.4</v>
      </c>
      <c r="O87" s="23"/>
      <c r="P87" s="25">
        <f t="shared" si="21"/>
        <v>3.1</v>
      </c>
      <c r="Q87" s="25">
        <f>VLOOKUP($C87, 'Food Access'!C:E, 3, FALSE)</f>
        <v>2.7</v>
      </c>
      <c r="R87" s="25">
        <f>VLOOKUP($C87, 'Food Availability'!C:E, 3, FALSE)</f>
        <v>3</v>
      </c>
      <c r="S87" s="25">
        <f>VLOOKUP($C87, 'Food Utilization'!C:E, 3, FALSE)</f>
        <v>2.5</v>
      </c>
      <c r="T87" s="25">
        <f>VLOOKUP($C87, 'Food Consumption &amp; Livelihoods'!C:F, 3, FALSE)</f>
        <v>4</v>
      </c>
    </row>
    <row r="88" spans="1:20" ht="18" thickTop="1" thickBot="1" x14ac:dyDescent="0.45">
      <c r="A88" s="47" t="s">
        <v>249</v>
      </c>
      <c r="B88" s="47" t="s">
        <v>256</v>
      </c>
      <c r="C88" s="47" t="s">
        <v>257</v>
      </c>
      <c r="D88" s="10">
        <f t="shared" si="11"/>
        <v>3</v>
      </c>
      <c r="E88" s="24">
        <f t="shared" si="12"/>
        <v>3</v>
      </c>
      <c r="F88" s="24">
        <f t="shared" si="13"/>
        <v>3</v>
      </c>
      <c r="G88" s="24">
        <f t="shared" si="14"/>
        <v>3</v>
      </c>
      <c r="H88" s="24">
        <f t="shared" si="20"/>
        <v>4</v>
      </c>
      <c r="I88" s="23"/>
      <c r="J88" s="24" t="str">
        <f t="shared" si="15"/>
        <v>3.0 - 3.4</v>
      </c>
      <c r="K88" s="24" t="str">
        <f t="shared" si="16"/>
        <v>2.5 - 2.9</v>
      </c>
      <c r="L88" s="24" t="str">
        <f t="shared" si="17"/>
        <v>3.0 - 3.4</v>
      </c>
      <c r="M88" s="24" t="str">
        <f t="shared" si="18"/>
        <v>2.5 - 2.9</v>
      </c>
      <c r="N88" s="24" t="str">
        <f t="shared" si="19"/>
        <v>4.0 - 4.4</v>
      </c>
      <c r="O88" s="23"/>
      <c r="P88" s="25">
        <f t="shared" si="21"/>
        <v>3.2</v>
      </c>
      <c r="Q88" s="25">
        <f>VLOOKUP($C88, 'Food Access'!C:E, 3, FALSE)</f>
        <v>2.7</v>
      </c>
      <c r="R88" s="25">
        <f>VLOOKUP($C88, 'Food Availability'!C:E, 3, FALSE)</f>
        <v>3.3</v>
      </c>
      <c r="S88" s="25">
        <f>VLOOKUP($C88, 'Food Utilization'!C:E, 3, FALSE)</f>
        <v>2.8</v>
      </c>
      <c r="T88" s="25">
        <f>VLOOKUP($C88, 'Food Consumption &amp; Livelihoods'!C:F, 3, FALSE)</f>
        <v>4</v>
      </c>
    </row>
    <row r="89" spans="1:20" ht="18" thickTop="1" thickBot="1" x14ac:dyDescent="0.45">
      <c r="A89" s="47" t="s">
        <v>249</v>
      </c>
      <c r="B89" s="47" t="s">
        <v>258</v>
      </c>
      <c r="C89" s="47" t="s">
        <v>259</v>
      </c>
      <c r="D89" s="10">
        <f t="shared" si="11"/>
        <v>3</v>
      </c>
      <c r="E89" s="24">
        <f t="shared" si="12"/>
        <v>3</v>
      </c>
      <c r="F89" s="24">
        <f t="shared" si="13"/>
        <v>3</v>
      </c>
      <c r="G89" s="24">
        <f t="shared" si="14"/>
        <v>3</v>
      </c>
      <c r="H89" s="24">
        <f t="shared" si="20"/>
        <v>4</v>
      </c>
      <c r="I89" s="23"/>
      <c r="J89" s="24" t="str">
        <f t="shared" si="15"/>
        <v>3.0 - 3.4</v>
      </c>
      <c r="K89" s="24" t="str">
        <f t="shared" si="16"/>
        <v>2.5 - 2.9</v>
      </c>
      <c r="L89" s="24" t="str">
        <f t="shared" si="17"/>
        <v>3.0 - 3.4</v>
      </c>
      <c r="M89" s="24" t="str">
        <f t="shared" si="18"/>
        <v>2.5 - 2.9</v>
      </c>
      <c r="N89" s="24" t="str">
        <f t="shared" si="19"/>
        <v>4.0 - 4.4</v>
      </c>
      <c r="O89" s="23"/>
      <c r="P89" s="25">
        <f t="shared" si="21"/>
        <v>3.1</v>
      </c>
      <c r="Q89" s="25">
        <f>VLOOKUP($C89, 'Food Access'!C:E, 3, FALSE)</f>
        <v>2.7</v>
      </c>
      <c r="R89" s="25">
        <f>VLOOKUP($C89, 'Food Availability'!C:E, 3, FALSE)</f>
        <v>3</v>
      </c>
      <c r="S89" s="25">
        <f>VLOOKUP($C89, 'Food Utilization'!C:E, 3, FALSE)</f>
        <v>2.8</v>
      </c>
      <c r="T89" s="25">
        <f>VLOOKUP($C89, 'Food Consumption &amp; Livelihoods'!C:F, 3, FALSE)</f>
        <v>4</v>
      </c>
    </row>
    <row r="90" spans="1:20" ht="18" thickTop="1" thickBot="1" x14ac:dyDescent="0.45">
      <c r="A90" s="47" t="s">
        <v>249</v>
      </c>
      <c r="B90" s="47" t="s">
        <v>260</v>
      </c>
      <c r="C90" s="47" t="s">
        <v>261</v>
      </c>
      <c r="D90" s="10">
        <f t="shared" si="11"/>
        <v>3</v>
      </c>
      <c r="E90" s="24">
        <f t="shared" si="12"/>
        <v>3</v>
      </c>
      <c r="F90" s="24">
        <f t="shared" si="13"/>
        <v>3</v>
      </c>
      <c r="G90" s="24">
        <f t="shared" si="14"/>
        <v>3</v>
      </c>
      <c r="H90" s="24">
        <f t="shared" si="20"/>
        <v>2</v>
      </c>
      <c r="I90" s="23"/>
      <c r="J90" s="24" t="str">
        <f t="shared" si="15"/>
        <v>2.5 - 2.9</v>
      </c>
      <c r="K90" s="24" t="str">
        <f t="shared" si="16"/>
        <v>2.5 - 2.9</v>
      </c>
      <c r="L90" s="24" t="str">
        <f t="shared" si="17"/>
        <v>2.5 - 2.9</v>
      </c>
      <c r="M90" s="24" t="str">
        <f t="shared" si="18"/>
        <v>2.5 - 2.9</v>
      </c>
      <c r="N90" s="24" t="str">
        <f t="shared" si="19"/>
        <v>2.0 - 2.4</v>
      </c>
      <c r="O90" s="23"/>
      <c r="P90" s="25">
        <f t="shared" si="21"/>
        <v>2.5</v>
      </c>
      <c r="Q90" s="25">
        <f>VLOOKUP($C90, 'Food Access'!C:E, 3, FALSE)</f>
        <v>2.5</v>
      </c>
      <c r="R90" s="25">
        <f>VLOOKUP($C90, 'Food Availability'!C:E, 3, FALSE)</f>
        <v>2.8</v>
      </c>
      <c r="S90" s="25">
        <f>VLOOKUP($C90, 'Food Utilization'!C:E, 3, FALSE)</f>
        <v>2.8</v>
      </c>
      <c r="T90" s="25">
        <f>VLOOKUP($C90, 'Food Consumption &amp; Livelihoods'!C:F, 3, FALSE)</f>
        <v>2</v>
      </c>
    </row>
    <row r="91" spans="1:20" ht="18" thickTop="1" thickBot="1" x14ac:dyDescent="0.45">
      <c r="A91" s="47" t="s">
        <v>249</v>
      </c>
      <c r="B91" s="47" t="s">
        <v>262</v>
      </c>
      <c r="C91" s="47" t="s">
        <v>263</v>
      </c>
      <c r="D91" s="10">
        <f t="shared" si="11"/>
        <v>3</v>
      </c>
      <c r="E91" s="24">
        <f t="shared" si="12"/>
        <v>3</v>
      </c>
      <c r="F91" s="24">
        <f t="shared" si="13"/>
        <v>3</v>
      </c>
      <c r="G91" s="24">
        <f t="shared" si="14"/>
        <v>3</v>
      </c>
      <c r="H91" s="24">
        <f t="shared" si="20"/>
        <v>4</v>
      </c>
      <c r="I91" s="23"/>
      <c r="J91" s="24" t="str">
        <f t="shared" si="15"/>
        <v>3.0 - 3.4</v>
      </c>
      <c r="K91" s="24" t="str">
        <f t="shared" si="16"/>
        <v>2.5 - 2.9</v>
      </c>
      <c r="L91" s="24" t="str">
        <f t="shared" si="17"/>
        <v>3.0 - 3.4</v>
      </c>
      <c r="M91" s="24" t="str">
        <f t="shared" si="18"/>
        <v>2.5 - 2.9</v>
      </c>
      <c r="N91" s="24" t="str">
        <f t="shared" si="19"/>
        <v>4.0 - 4.4</v>
      </c>
      <c r="O91" s="23"/>
      <c r="P91" s="25">
        <f t="shared" si="21"/>
        <v>3.1</v>
      </c>
      <c r="Q91" s="25">
        <f>VLOOKUP($C91, 'Food Access'!C:E, 3, FALSE)</f>
        <v>2.5</v>
      </c>
      <c r="R91" s="25">
        <f>VLOOKUP($C91, 'Food Availability'!C:E, 3, FALSE)</f>
        <v>3</v>
      </c>
      <c r="S91" s="25">
        <f>VLOOKUP($C91, 'Food Utilization'!C:E, 3, FALSE)</f>
        <v>2.8</v>
      </c>
      <c r="T91" s="25">
        <f>VLOOKUP($C91, 'Food Consumption &amp; Livelihoods'!C:F, 3, FALSE)</f>
        <v>4</v>
      </c>
    </row>
    <row r="92" spans="1:20" ht="18" thickTop="1" thickBot="1" x14ac:dyDescent="0.45">
      <c r="A92" s="47" t="s">
        <v>249</v>
      </c>
      <c r="B92" s="47" t="s">
        <v>264</v>
      </c>
      <c r="C92" s="47" t="s">
        <v>265</v>
      </c>
      <c r="D92" s="10">
        <f t="shared" si="11"/>
        <v>3</v>
      </c>
      <c r="E92" s="24">
        <f t="shared" si="12"/>
        <v>3</v>
      </c>
      <c r="F92" s="24">
        <f t="shared" si="13"/>
        <v>3</v>
      </c>
      <c r="G92" s="24">
        <f t="shared" si="14"/>
        <v>3</v>
      </c>
      <c r="H92" s="24">
        <f t="shared" si="20"/>
        <v>4</v>
      </c>
      <c r="I92" s="23"/>
      <c r="J92" s="24" t="str">
        <f t="shared" si="15"/>
        <v>3.0 - 3.4</v>
      </c>
      <c r="K92" s="24" t="str">
        <f t="shared" si="16"/>
        <v>2.5 - 2.9</v>
      </c>
      <c r="L92" s="24" t="str">
        <f t="shared" si="17"/>
        <v>3.0 - 3.4</v>
      </c>
      <c r="M92" s="24" t="str">
        <f t="shared" si="18"/>
        <v>2.5 - 2.9</v>
      </c>
      <c r="N92" s="24" t="str">
        <f t="shared" si="19"/>
        <v>4.0 - 4.4</v>
      </c>
      <c r="O92" s="23"/>
      <c r="P92" s="25">
        <f t="shared" si="21"/>
        <v>3.2</v>
      </c>
      <c r="Q92" s="25">
        <f>VLOOKUP($C92, 'Food Access'!C:E, 3, FALSE)</f>
        <v>2.5</v>
      </c>
      <c r="R92" s="25">
        <f>VLOOKUP($C92, 'Food Availability'!C:E, 3, FALSE)</f>
        <v>3.3</v>
      </c>
      <c r="S92" s="25">
        <f>VLOOKUP($C92, 'Food Utilization'!C:E, 3, FALSE)</f>
        <v>2.8</v>
      </c>
      <c r="T92" s="25">
        <f>VLOOKUP($C92, 'Food Consumption &amp; Livelihoods'!C:F, 3, FALSE)</f>
        <v>4</v>
      </c>
    </row>
    <row r="93" spans="1:20" ht="18" thickTop="1" thickBot="1" x14ac:dyDescent="0.45">
      <c r="A93" s="47" t="s">
        <v>249</v>
      </c>
      <c r="B93" s="47" t="s">
        <v>266</v>
      </c>
      <c r="C93" s="47" t="s">
        <v>267</v>
      </c>
      <c r="D93" s="10">
        <f t="shared" si="11"/>
        <v>3</v>
      </c>
      <c r="E93" s="24">
        <f t="shared" si="12"/>
        <v>2</v>
      </c>
      <c r="F93" s="24">
        <f t="shared" si="13"/>
        <v>4</v>
      </c>
      <c r="G93" s="24">
        <f t="shared" si="14"/>
        <v>4</v>
      </c>
      <c r="H93" s="24">
        <f t="shared" si="20"/>
        <v>3</v>
      </c>
      <c r="I93" s="23"/>
      <c r="J93" s="24" t="str">
        <f t="shared" si="15"/>
        <v>3.0 - 3.4</v>
      </c>
      <c r="K93" s="24" t="str">
        <f t="shared" si="16"/>
        <v>2.0 - 2.4</v>
      </c>
      <c r="L93" s="24" t="str">
        <f t="shared" si="17"/>
        <v>3.5 - 3.9</v>
      </c>
      <c r="M93" s="24" t="str">
        <f t="shared" si="18"/>
        <v>3.5 - 3.9</v>
      </c>
      <c r="N93" s="24" t="str">
        <f t="shared" si="19"/>
        <v>3.0 - 3.4</v>
      </c>
      <c r="O93" s="23"/>
      <c r="P93" s="25">
        <f t="shared" si="21"/>
        <v>3.2</v>
      </c>
      <c r="Q93" s="25">
        <f>VLOOKUP($C93, 'Food Access'!C:E, 3, FALSE)</f>
        <v>2.2999999999999998</v>
      </c>
      <c r="R93" s="25">
        <f>VLOOKUP($C93, 'Food Availability'!C:E, 3, FALSE)</f>
        <v>3.8</v>
      </c>
      <c r="S93" s="25">
        <f>VLOOKUP($C93, 'Food Utilization'!C:E, 3, FALSE)</f>
        <v>3.8</v>
      </c>
      <c r="T93" s="25">
        <f>VLOOKUP($C93, 'Food Consumption &amp; Livelihoods'!C:F, 3, FALSE)</f>
        <v>3</v>
      </c>
    </row>
    <row r="94" spans="1:20" ht="18" thickTop="1" thickBot="1" x14ac:dyDescent="0.45">
      <c r="A94" s="47" t="s">
        <v>249</v>
      </c>
      <c r="B94" s="47" t="s">
        <v>268</v>
      </c>
      <c r="C94" s="47" t="s">
        <v>269</v>
      </c>
      <c r="D94" s="10">
        <f t="shared" si="11"/>
        <v>3</v>
      </c>
      <c r="E94" s="24">
        <f t="shared" si="12"/>
        <v>3</v>
      </c>
      <c r="F94" s="24">
        <f t="shared" si="13"/>
        <v>4</v>
      </c>
      <c r="G94" s="24">
        <f t="shared" si="14"/>
        <v>3</v>
      </c>
      <c r="H94" s="24">
        <f t="shared" si="20"/>
        <v>4</v>
      </c>
      <c r="I94" s="23"/>
      <c r="J94" s="24" t="str">
        <f t="shared" si="15"/>
        <v>3.0 - 3.4</v>
      </c>
      <c r="K94" s="24" t="str">
        <f t="shared" si="16"/>
        <v>2.5 - 2.9</v>
      </c>
      <c r="L94" s="24" t="str">
        <f t="shared" si="17"/>
        <v>3.5 - 3.9</v>
      </c>
      <c r="M94" s="24" t="str">
        <f t="shared" si="18"/>
        <v>2.5 - 2.9</v>
      </c>
      <c r="N94" s="24" t="str">
        <f t="shared" si="19"/>
        <v>4.0 - 4.4</v>
      </c>
      <c r="O94" s="23"/>
      <c r="P94" s="25">
        <f t="shared" si="21"/>
        <v>3.3</v>
      </c>
      <c r="Q94" s="25">
        <f>VLOOKUP($C94, 'Food Access'!C:E, 3, FALSE)</f>
        <v>2.5</v>
      </c>
      <c r="R94" s="25">
        <f>VLOOKUP($C94, 'Food Availability'!C:E, 3, FALSE)</f>
        <v>3.8</v>
      </c>
      <c r="S94" s="25">
        <f>VLOOKUP($C94, 'Food Utilization'!C:E, 3, FALSE)</f>
        <v>2.8</v>
      </c>
      <c r="T94" s="25">
        <f>VLOOKUP($C94, 'Food Consumption &amp; Livelihoods'!C:F, 3, FALSE)</f>
        <v>4</v>
      </c>
    </row>
    <row r="95" spans="1:20" ht="18" thickTop="1" thickBot="1" x14ac:dyDescent="0.45">
      <c r="A95" s="47" t="s">
        <v>249</v>
      </c>
      <c r="B95" s="47" t="s">
        <v>270</v>
      </c>
      <c r="C95" s="47" t="s">
        <v>271</v>
      </c>
      <c r="D95" s="10">
        <f t="shared" si="11"/>
        <v>3</v>
      </c>
      <c r="E95" s="24">
        <f t="shared" si="12"/>
        <v>3</v>
      </c>
      <c r="F95" s="24">
        <f t="shared" si="13"/>
        <v>3</v>
      </c>
      <c r="G95" s="24">
        <f t="shared" si="14"/>
        <v>3</v>
      </c>
      <c r="H95" s="24">
        <f t="shared" si="20"/>
        <v>4</v>
      </c>
      <c r="I95" s="23"/>
      <c r="J95" s="24" t="str">
        <f t="shared" si="15"/>
        <v>3.0 - 3.4</v>
      </c>
      <c r="K95" s="24" t="str">
        <f t="shared" si="16"/>
        <v>2.5 - 2.9</v>
      </c>
      <c r="L95" s="24" t="str">
        <f t="shared" si="17"/>
        <v>3.0 - 3.4</v>
      </c>
      <c r="M95" s="24" t="str">
        <f t="shared" si="18"/>
        <v>3.0 - 3.4</v>
      </c>
      <c r="N95" s="24" t="str">
        <f t="shared" si="19"/>
        <v>4.0 - 4.4</v>
      </c>
      <c r="O95" s="23"/>
      <c r="P95" s="25">
        <f t="shared" si="21"/>
        <v>3.2</v>
      </c>
      <c r="Q95" s="25">
        <f>VLOOKUP($C95, 'Food Access'!C:E, 3, FALSE)</f>
        <v>2.7</v>
      </c>
      <c r="R95" s="25">
        <f>VLOOKUP($C95, 'Food Availability'!C:E, 3, FALSE)</f>
        <v>3</v>
      </c>
      <c r="S95" s="25">
        <f>VLOOKUP($C95, 'Food Utilization'!C:E, 3, FALSE)</f>
        <v>3</v>
      </c>
      <c r="T95" s="25">
        <f>VLOOKUP($C95, 'Food Consumption &amp; Livelihoods'!C:F, 3, FALSE)</f>
        <v>4</v>
      </c>
    </row>
    <row r="96" spans="1:20" ht="18" thickTop="1" thickBot="1" x14ac:dyDescent="0.45">
      <c r="A96" s="47" t="s">
        <v>249</v>
      </c>
      <c r="B96" s="47" t="s">
        <v>272</v>
      </c>
      <c r="C96" s="47" t="s">
        <v>273</v>
      </c>
      <c r="D96" s="10">
        <f t="shared" si="11"/>
        <v>3</v>
      </c>
      <c r="E96" s="24">
        <f t="shared" si="12"/>
        <v>3</v>
      </c>
      <c r="F96" s="24">
        <f t="shared" si="13"/>
        <v>3</v>
      </c>
      <c r="G96" s="24">
        <f t="shared" si="14"/>
        <v>3</v>
      </c>
      <c r="H96" s="24">
        <f t="shared" si="20"/>
        <v>4</v>
      </c>
      <c r="I96" s="23"/>
      <c r="J96" s="24" t="str">
        <f t="shared" si="15"/>
        <v>3.0 - 3.4</v>
      </c>
      <c r="K96" s="24" t="str">
        <f t="shared" si="16"/>
        <v>2.5 - 2.9</v>
      </c>
      <c r="L96" s="24" t="str">
        <f t="shared" si="17"/>
        <v>3.0 - 3.4</v>
      </c>
      <c r="M96" s="24" t="str">
        <f t="shared" si="18"/>
        <v>3.0 - 3.4</v>
      </c>
      <c r="N96" s="24" t="str">
        <f t="shared" si="19"/>
        <v>4.0 - 4.4</v>
      </c>
      <c r="O96" s="23"/>
      <c r="P96" s="25">
        <f t="shared" si="21"/>
        <v>3.2</v>
      </c>
      <c r="Q96" s="25">
        <f>VLOOKUP($C96, 'Food Access'!C:E, 3, FALSE)</f>
        <v>2.8</v>
      </c>
      <c r="R96" s="25">
        <f>VLOOKUP($C96, 'Food Availability'!C:E, 3, FALSE)</f>
        <v>3</v>
      </c>
      <c r="S96" s="25">
        <f>VLOOKUP($C96, 'Food Utilization'!C:E, 3, FALSE)</f>
        <v>3</v>
      </c>
      <c r="T96" s="25">
        <f>VLOOKUP($C96, 'Food Consumption &amp; Livelihoods'!C:F, 3, FALSE)</f>
        <v>4</v>
      </c>
    </row>
    <row r="97" spans="1:20" ht="18" thickTop="1" thickBot="1" x14ac:dyDescent="0.45">
      <c r="A97" s="47" t="s">
        <v>249</v>
      </c>
      <c r="B97" s="47" t="s">
        <v>274</v>
      </c>
      <c r="C97" s="47" t="s">
        <v>275</v>
      </c>
      <c r="D97" s="10">
        <f t="shared" si="11"/>
        <v>3</v>
      </c>
      <c r="E97" s="24">
        <f t="shared" si="12"/>
        <v>3</v>
      </c>
      <c r="F97" s="24">
        <f t="shared" si="13"/>
        <v>3</v>
      </c>
      <c r="G97" s="24">
        <f t="shared" si="14"/>
        <v>3</v>
      </c>
      <c r="H97" s="24">
        <f t="shared" si="20"/>
        <v>2</v>
      </c>
      <c r="I97" s="23"/>
      <c r="J97" s="24" t="str">
        <f t="shared" si="15"/>
        <v>2.5 - 2.9</v>
      </c>
      <c r="K97" s="24" t="str">
        <f t="shared" si="16"/>
        <v>2.5 - 2.9</v>
      </c>
      <c r="L97" s="24" t="str">
        <f t="shared" si="17"/>
        <v>2.5 - 2.9</v>
      </c>
      <c r="M97" s="24" t="str">
        <f t="shared" si="18"/>
        <v>3.0 - 3.4</v>
      </c>
      <c r="N97" s="24" t="str">
        <f t="shared" si="19"/>
        <v>2.0 - 2.4</v>
      </c>
      <c r="O97" s="23"/>
      <c r="P97" s="25">
        <f t="shared" si="21"/>
        <v>2.7</v>
      </c>
      <c r="Q97" s="25">
        <f>VLOOKUP($C97, 'Food Access'!C:E, 3, FALSE)</f>
        <v>2.8</v>
      </c>
      <c r="R97" s="25">
        <f>VLOOKUP($C97, 'Food Availability'!C:E, 3, FALSE)</f>
        <v>2.8</v>
      </c>
      <c r="S97" s="25">
        <f>VLOOKUP($C97, 'Food Utilization'!C:E, 3, FALSE)</f>
        <v>3.3</v>
      </c>
      <c r="T97" s="25">
        <f>VLOOKUP($C97, 'Food Consumption &amp; Livelihoods'!C:F, 3, FALSE)</f>
        <v>2</v>
      </c>
    </row>
    <row r="98" spans="1:20" ht="18" thickTop="1" thickBot="1" x14ac:dyDescent="0.45">
      <c r="A98" s="47" t="s">
        <v>249</v>
      </c>
      <c r="B98" s="47" t="s">
        <v>276</v>
      </c>
      <c r="C98" s="47" t="s">
        <v>277</v>
      </c>
      <c r="D98" s="10">
        <f t="shared" si="11"/>
        <v>3</v>
      </c>
      <c r="E98" s="24">
        <f t="shared" si="12"/>
        <v>3</v>
      </c>
      <c r="F98" s="24">
        <f t="shared" si="13"/>
        <v>3</v>
      </c>
      <c r="G98" s="24">
        <f t="shared" si="14"/>
        <v>3</v>
      </c>
      <c r="H98" s="24">
        <f t="shared" si="20"/>
        <v>3</v>
      </c>
      <c r="I98" s="23"/>
      <c r="J98" s="24" t="str">
        <f t="shared" si="15"/>
        <v>2.5 - 2.9</v>
      </c>
      <c r="K98" s="24" t="str">
        <f t="shared" si="16"/>
        <v>2.5 - 2.9</v>
      </c>
      <c r="L98" s="24" t="str">
        <f t="shared" si="17"/>
        <v>2.5 - 2.9</v>
      </c>
      <c r="M98" s="24" t="str">
        <f t="shared" si="18"/>
        <v>3.0 - 3.4</v>
      </c>
      <c r="N98" s="24" t="str">
        <f t="shared" si="19"/>
        <v>3.0 - 3.4</v>
      </c>
      <c r="O98" s="23"/>
      <c r="P98" s="25">
        <f t="shared" si="21"/>
        <v>2.9</v>
      </c>
      <c r="Q98" s="25">
        <f>VLOOKUP($C98, 'Food Access'!C:E, 3, FALSE)</f>
        <v>2.8</v>
      </c>
      <c r="R98" s="25">
        <f>VLOOKUP($C98, 'Food Availability'!C:E, 3, FALSE)</f>
        <v>2.5</v>
      </c>
      <c r="S98" s="25">
        <f>VLOOKUP($C98, 'Food Utilization'!C:E, 3, FALSE)</f>
        <v>3.3</v>
      </c>
      <c r="T98" s="25">
        <f>VLOOKUP($C98, 'Food Consumption &amp; Livelihoods'!C:F, 3, FALSE)</f>
        <v>3</v>
      </c>
    </row>
    <row r="99" spans="1:20" ht="18" thickTop="1" thickBot="1" x14ac:dyDescent="0.45">
      <c r="A99" s="47" t="s">
        <v>249</v>
      </c>
      <c r="B99" s="47" t="s">
        <v>278</v>
      </c>
      <c r="C99" s="47" t="s">
        <v>279</v>
      </c>
      <c r="D99" s="10">
        <f t="shared" si="11"/>
        <v>3</v>
      </c>
      <c r="E99" s="24">
        <f t="shared" si="12"/>
        <v>3</v>
      </c>
      <c r="F99" s="24">
        <f t="shared" si="13"/>
        <v>3</v>
      </c>
      <c r="G99" s="24">
        <f t="shared" si="14"/>
        <v>3</v>
      </c>
      <c r="H99" s="24">
        <f t="shared" si="20"/>
        <v>2</v>
      </c>
      <c r="I99" s="23"/>
      <c r="J99" s="24" t="str">
        <f t="shared" si="15"/>
        <v>2.5 - 2.9</v>
      </c>
      <c r="K99" s="24" t="str">
        <f t="shared" si="16"/>
        <v>2.5 - 2.9</v>
      </c>
      <c r="L99" s="24" t="str">
        <f t="shared" si="17"/>
        <v>2.5 - 2.9</v>
      </c>
      <c r="M99" s="24" t="str">
        <f t="shared" si="18"/>
        <v>3.0 - 3.4</v>
      </c>
      <c r="N99" s="24" t="str">
        <f t="shared" si="19"/>
        <v>2.0 - 2.4</v>
      </c>
      <c r="O99" s="23"/>
      <c r="P99" s="25">
        <f t="shared" si="21"/>
        <v>2.7</v>
      </c>
      <c r="Q99" s="25">
        <f>VLOOKUP($C99, 'Food Access'!C:E, 3, FALSE)</f>
        <v>2.7</v>
      </c>
      <c r="R99" s="25">
        <f>VLOOKUP($C99, 'Food Availability'!C:E, 3, FALSE)</f>
        <v>2.8</v>
      </c>
      <c r="S99" s="25">
        <f>VLOOKUP($C99, 'Food Utilization'!C:E, 3, FALSE)</f>
        <v>3.3</v>
      </c>
      <c r="T99" s="25">
        <f>VLOOKUP($C99, 'Food Consumption &amp; Livelihoods'!C:F, 3, FALSE)</f>
        <v>2</v>
      </c>
    </row>
    <row r="100" spans="1:20" ht="18" thickTop="1" thickBot="1" x14ac:dyDescent="0.45">
      <c r="A100" s="47" t="s">
        <v>280</v>
      </c>
      <c r="B100" s="47" t="s">
        <v>280</v>
      </c>
      <c r="C100" s="47" t="s">
        <v>281</v>
      </c>
      <c r="D100" s="10">
        <f t="shared" si="11"/>
        <v>3</v>
      </c>
      <c r="E100" s="24">
        <f t="shared" si="12"/>
        <v>3</v>
      </c>
      <c r="F100" s="24">
        <f t="shared" si="13"/>
        <v>3</v>
      </c>
      <c r="G100" s="24">
        <f t="shared" si="14"/>
        <v>3</v>
      </c>
      <c r="H100" s="24">
        <f t="shared" si="20"/>
        <v>3</v>
      </c>
      <c r="I100" s="23"/>
      <c r="J100" s="24" t="str">
        <f t="shared" si="15"/>
        <v>2.5 - 2.9</v>
      </c>
      <c r="K100" s="24" t="str">
        <f t="shared" si="16"/>
        <v>2.5 - 2.9</v>
      </c>
      <c r="L100" s="24" t="str">
        <f t="shared" si="17"/>
        <v>2.5 - 2.9</v>
      </c>
      <c r="M100" s="24" t="str">
        <f t="shared" si="18"/>
        <v>2.5 - 2.9</v>
      </c>
      <c r="N100" s="24" t="str">
        <f t="shared" si="19"/>
        <v>3.0 - 3.4</v>
      </c>
      <c r="O100" s="23"/>
      <c r="P100" s="25">
        <f t="shared" si="21"/>
        <v>2.6</v>
      </c>
      <c r="Q100" s="25">
        <f>VLOOKUP($C100, 'Food Access'!C:E, 3, FALSE)</f>
        <v>2.5</v>
      </c>
      <c r="R100" s="25">
        <f>VLOOKUP($C100, 'Food Availability'!C:E, 3, FALSE)</f>
        <v>2.5</v>
      </c>
      <c r="S100" s="25">
        <f>VLOOKUP($C100, 'Food Utilization'!C:E, 3, FALSE)</f>
        <v>2.5</v>
      </c>
      <c r="T100" s="25">
        <f>VLOOKUP($C100, 'Food Consumption &amp; Livelihoods'!C:F, 3, FALSE)</f>
        <v>3</v>
      </c>
    </row>
    <row r="101" spans="1:20" ht="18" thickTop="1" thickBot="1" x14ac:dyDescent="0.45">
      <c r="A101" s="47" t="s">
        <v>280</v>
      </c>
      <c r="B101" s="47" t="s">
        <v>282</v>
      </c>
      <c r="C101" s="47" t="s">
        <v>283</v>
      </c>
      <c r="D101" s="10">
        <f t="shared" si="11"/>
        <v>3</v>
      </c>
      <c r="E101" s="24">
        <f t="shared" si="12"/>
        <v>3</v>
      </c>
      <c r="F101" s="24">
        <f t="shared" si="13"/>
        <v>3</v>
      </c>
      <c r="G101" s="24">
        <f t="shared" si="14"/>
        <v>3</v>
      </c>
      <c r="H101" s="24">
        <f t="shared" si="20"/>
        <v>3</v>
      </c>
      <c r="I101" s="23"/>
      <c r="J101" s="24" t="str">
        <f t="shared" si="15"/>
        <v>3.0 - 3.4</v>
      </c>
      <c r="K101" s="24" t="str">
        <f t="shared" si="16"/>
        <v>2.5 - 2.9</v>
      </c>
      <c r="L101" s="24" t="str">
        <f t="shared" si="17"/>
        <v>3.0 - 3.4</v>
      </c>
      <c r="M101" s="24" t="str">
        <f t="shared" si="18"/>
        <v>3.0 - 3.4</v>
      </c>
      <c r="N101" s="24" t="str">
        <f t="shared" si="19"/>
        <v>3.0 - 3.4</v>
      </c>
      <c r="O101" s="23"/>
      <c r="P101" s="25">
        <f t="shared" si="21"/>
        <v>3</v>
      </c>
      <c r="Q101" s="25">
        <f>VLOOKUP($C101, 'Food Access'!C:E, 3, FALSE)</f>
        <v>2.8</v>
      </c>
      <c r="R101" s="25">
        <f>VLOOKUP($C101, 'Food Availability'!C:E, 3, FALSE)</f>
        <v>3.3</v>
      </c>
      <c r="S101" s="25">
        <f>VLOOKUP($C101, 'Food Utilization'!C:E, 3, FALSE)</f>
        <v>3</v>
      </c>
      <c r="T101" s="25">
        <f>VLOOKUP($C101, 'Food Consumption &amp; Livelihoods'!C:F, 3, FALSE)</f>
        <v>3</v>
      </c>
    </row>
    <row r="102" spans="1:20" ht="18" thickTop="1" thickBot="1" x14ac:dyDescent="0.45">
      <c r="A102" s="47" t="s">
        <v>280</v>
      </c>
      <c r="B102" s="47" t="s">
        <v>284</v>
      </c>
      <c r="C102" s="47" t="s">
        <v>285</v>
      </c>
      <c r="D102" s="10">
        <f t="shared" si="11"/>
        <v>4</v>
      </c>
      <c r="E102" s="24">
        <f t="shared" si="12"/>
        <v>3</v>
      </c>
      <c r="F102" s="24">
        <f t="shared" si="13"/>
        <v>4</v>
      </c>
      <c r="G102" s="24">
        <f t="shared" si="14"/>
        <v>3</v>
      </c>
      <c r="H102" s="24">
        <f t="shared" si="20"/>
        <v>4</v>
      </c>
      <c r="I102" s="23"/>
      <c r="J102" s="24" t="str">
        <f t="shared" si="15"/>
        <v>3.5 - 3.9</v>
      </c>
      <c r="K102" s="24" t="str">
        <f t="shared" si="16"/>
        <v>3.0 - 3.4</v>
      </c>
      <c r="L102" s="24" t="str">
        <f t="shared" si="17"/>
        <v>4.0 - 4.4</v>
      </c>
      <c r="M102" s="24" t="str">
        <f t="shared" si="18"/>
        <v>2.5 - 2.9</v>
      </c>
      <c r="N102" s="24" t="str">
        <f t="shared" si="19"/>
        <v>4.0 - 4.4</v>
      </c>
      <c r="O102" s="23"/>
      <c r="P102" s="25">
        <f t="shared" si="21"/>
        <v>3.5</v>
      </c>
      <c r="Q102" s="25">
        <f>VLOOKUP($C102, 'Food Access'!C:E, 3, FALSE)</f>
        <v>3.3</v>
      </c>
      <c r="R102" s="25">
        <f>VLOOKUP($C102, 'Food Availability'!C:E, 3, FALSE)</f>
        <v>4</v>
      </c>
      <c r="S102" s="25">
        <f>VLOOKUP($C102, 'Food Utilization'!C:E, 3, FALSE)</f>
        <v>2.8</v>
      </c>
      <c r="T102" s="25">
        <f>VLOOKUP($C102, 'Food Consumption &amp; Livelihoods'!C:F, 3, FALSE)</f>
        <v>4</v>
      </c>
    </row>
    <row r="103" spans="1:20" ht="18" thickTop="1" thickBot="1" x14ac:dyDescent="0.45">
      <c r="A103" s="47" t="s">
        <v>280</v>
      </c>
      <c r="B103" s="47" t="s">
        <v>286</v>
      </c>
      <c r="C103" s="47" t="s">
        <v>287</v>
      </c>
      <c r="D103" s="10">
        <f t="shared" si="11"/>
        <v>3</v>
      </c>
      <c r="E103" s="24">
        <f t="shared" si="12"/>
        <v>3</v>
      </c>
      <c r="F103" s="24">
        <f t="shared" si="13"/>
        <v>3</v>
      </c>
      <c r="G103" s="24">
        <f t="shared" si="14"/>
        <v>3</v>
      </c>
      <c r="H103" s="24">
        <f t="shared" si="20"/>
        <v>3</v>
      </c>
      <c r="I103" s="23"/>
      <c r="J103" s="24" t="str">
        <f t="shared" si="15"/>
        <v>2.5 - 2.9</v>
      </c>
      <c r="K103" s="24" t="str">
        <f t="shared" si="16"/>
        <v>2.5 - 2.9</v>
      </c>
      <c r="L103" s="24" t="str">
        <f t="shared" si="17"/>
        <v>3.0 - 3.4</v>
      </c>
      <c r="M103" s="24" t="str">
        <f t="shared" si="18"/>
        <v>2.5 - 2.9</v>
      </c>
      <c r="N103" s="24" t="str">
        <f t="shared" si="19"/>
        <v>3.0 - 3.4</v>
      </c>
      <c r="O103" s="23"/>
      <c r="P103" s="25">
        <f t="shared" si="21"/>
        <v>2.9</v>
      </c>
      <c r="Q103" s="25">
        <f>VLOOKUP($C103, 'Food Access'!C:E, 3, FALSE)</f>
        <v>2.5</v>
      </c>
      <c r="R103" s="25">
        <f>VLOOKUP($C103, 'Food Availability'!C:E, 3, FALSE)</f>
        <v>3.3</v>
      </c>
      <c r="S103" s="25">
        <f>VLOOKUP($C103, 'Food Utilization'!C:E, 3, FALSE)</f>
        <v>2.8</v>
      </c>
      <c r="T103" s="25">
        <f>VLOOKUP($C103, 'Food Consumption &amp; Livelihoods'!C:F, 3, FALSE)</f>
        <v>3</v>
      </c>
    </row>
    <row r="104" spans="1:20" ht="18" thickTop="1" thickBot="1" x14ac:dyDescent="0.45">
      <c r="A104" s="47" t="s">
        <v>280</v>
      </c>
      <c r="B104" s="47" t="s">
        <v>288</v>
      </c>
      <c r="C104" s="47" t="s">
        <v>289</v>
      </c>
      <c r="D104" s="10">
        <f t="shared" si="11"/>
        <v>3</v>
      </c>
      <c r="E104" s="24">
        <f t="shared" si="12"/>
        <v>3</v>
      </c>
      <c r="F104" s="24">
        <f t="shared" si="13"/>
        <v>3</v>
      </c>
      <c r="G104" s="24">
        <f t="shared" si="14"/>
        <v>3</v>
      </c>
      <c r="H104" s="24">
        <f t="shared" si="20"/>
        <v>3</v>
      </c>
      <c r="I104" s="23"/>
      <c r="J104" s="24" t="str">
        <f t="shared" si="15"/>
        <v>2.5 - 2.9</v>
      </c>
      <c r="K104" s="24" t="str">
        <f t="shared" si="16"/>
        <v>2.5 - 2.9</v>
      </c>
      <c r="L104" s="24" t="str">
        <f t="shared" si="17"/>
        <v>2.5 - 2.9</v>
      </c>
      <c r="M104" s="24" t="str">
        <f t="shared" si="18"/>
        <v>2.5 - 2.9</v>
      </c>
      <c r="N104" s="24" t="str">
        <f t="shared" si="19"/>
        <v>3.0 - 3.4</v>
      </c>
      <c r="O104" s="23"/>
      <c r="P104" s="25">
        <f t="shared" si="21"/>
        <v>2.8</v>
      </c>
      <c r="Q104" s="25">
        <f>VLOOKUP($C104, 'Food Access'!C:E, 3, FALSE)</f>
        <v>2.7</v>
      </c>
      <c r="R104" s="25">
        <f>VLOOKUP($C104, 'Food Availability'!C:E, 3, FALSE)</f>
        <v>2.8</v>
      </c>
      <c r="S104" s="25">
        <f>VLOOKUP($C104, 'Food Utilization'!C:E, 3, FALSE)</f>
        <v>2.5</v>
      </c>
      <c r="T104" s="25">
        <f>VLOOKUP($C104, 'Food Consumption &amp; Livelihoods'!C:F, 3, FALSE)</f>
        <v>3</v>
      </c>
    </row>
    <row r="105" spans="1:20" ht="18" thickTop="1" thickBot="1" x14ac:dyDescent="0.45">
      <c r="A105" s="47" t="s">
        <v>280</v>
      </c>
      <c r="B105" s="47" t="s">
        <v>290</v>
      </c>
      <c r="C105" s="47" t="s">
        <v>291</v>
      </c>
      <c r="D105" s="10">
        <f t="shared" si="11"/>
        <v>3</v>
      </c>
      <c r="E105" s="24">
        <f t="shared" si="12"/>
        <v>3</v>
      </c>
      <c r="F105" s="24">
        <f t="shared" si="13"/>
        <v>4</v>
      </c>
      <c r="G105" s="24">
        <f t="shared" si="14"/>
        <v>2</v>
      </c>
      <c r="H105" s="24">
        <f t="shared" si="20"/>
        <v>4</v>
      </c>
      <c r="I105" s="23"/>
      <c r="J105" s="24" t="str">
        <f t="shared" si="15"/>
        <v>3.0 - 3.4</v>
      </c>
      <c r="K105" s="24" t="str">
        <f t="shared" si="16"/>
        <v>2.5 - 2.9</v>
      </c>
      <c r="L105" s="24" t="str">
        <f t="shared" si="17"/>
        <v>3.5 - 3.9</v>
      </c>
      <c r="M105" s="24" t="str">
        <f t="shared" si="18"/>
        <v>2.0 - 2.4</v>
      </c>
      <c r="N105" s="24" t="str">
        <f t="shared" si="19"/>
        <v>4.0 - 4.4</v>
      </c>
      <c r="O105" s="23"/>
      <c r="P105" s="25">
        <f t="shared" si="21"/>
        <v>3.2</v>
      </c>
      <c r="Q105" s="25">
        <f>VLOOKUP($C105, 'Food Access'!C:E, 3, FALSE)</f>
        <v>2.8</v>
      </c>
      <c r="R105" s="25">
        <f>VLOOKUP($C105, 'Food Availability'!C:E, 3, FALSE)</f>
        <v>3.8</v>
      </c>
      <c r="S105" s="25">
        <f>VLOOKUP($C105, 'Food Utilization'!C:E, 3, FALSE)</f>
        <v>2.2999999999999998</v>
      </c>
      <c r="T105" s="25">
        <f>VLOOKUP($C105, 'Food Consumption &amp; Livelihoods'!C:F, 3, FALSE)</f>
        <v>4</v>
      </c>
    </row>
    <row r="106" spans="1:20" ht="18" thickTop="1" thickBot="1" x14ac:dyDescent="0.45">
      <c r="A106" s="47" t="s">
        <v>280</v>
      </c>
      <c r="B106" s="47" t="s">
        <v>292</v>
      </c>
      <c r="C106" s="47" t="s">
        <v>293</v>
      </c>
      <c r="D106" s="10">
        <f t="shared" si="11"/>
        <v>3</v>
      </c>
      <c r="E106" s="24">
        <f t="shared" si="12"/>
        <v>3</v>
      </c>
      <c r="F106" s="24">
        <f t="shared" si="13"/>
        <v>2</v>
      </c>
      <c r="G106" s="24">
        <f t="shared" si="14"/>
        <v>3</v>
      </c>
      <c r="H106" s="24">
        <f t="shared" si="20"/>
        <v>5</v>
      </c>
      <c r="I106" s="23"/>
      <c r="J106" s="24" t="str">
        <f t="shared" si="15"/>
        <v>3.0 - 3.4</v>
      </c>
      <c r="K106" s="24" t="str">
        <f t="shared" si="16"/>
        <v>2.5 - 2.9</v>
      </c>
      <c r="L106" s="24" t="str">
        <f t="shared" si="17"/>
        <v>2.0 - 2.4</v>
      </c>
      <c r="M106" s="24" t="str">
        <f t="shared" si="18"/>
        <v>2.5 - 2.9</v>
      </c>
      <c r="N106" s="24" t="str">
        <f t="shared" si="19"/>
        <v>4.5 - 5.0</v>
      </c>
      <c r="O106" s="23"/>
      <c r="P106" s="25">
        <f t="shared" si="21"/>
        <v>3.1</v>
      </c>
      <c r="Q106" s="25">
        <f>VLOOKUP($C106, 'Food Access'!C:E, 3, FALSE)</f>
        <v>2.7</v>
      </c>
      <c r="R106" s="25">
        <f>VLOOKUP($C106, 'Food Availability'!C:E, 3, FALSE)</f>
        <v>2</v>
      </c>
      <c r="S106" s="25">
        <f>VLOOKUP($C106, 'Food Utilization'!C:E, 3, FALSE)</f>
        <v>2.8</v>
      </c>
      <c r="T106" s="25">
        <f>VLOOKUP($C106, 'Food Consumption &amp; Livelihoods'!C:F, 3, FALSE)</f>
        <v>5</v>
      </c>
    </row>
    <row r="107" spans="1:20" ht="18" thickTop="1" thickBot="1" x14ac:dyDescent="0.45">
      <c r="A107" s="47" t="s">
        <v>294</v>
      </c>
      <c r="B107" s="47" t="s">
        <v>294</v>
      </c>
      <c r="C107" s="47" t="s">
        <v>295</v>
      </c>
      <c r="D107" s="10">
        <f t="shared" si="11"/>
        <v>3</v>
      </c>
      <c r="E107" s="24">
        <f t="shared" si="12"/>
        <v>3</v>
      </c>
      <c r="F107" s="24">
        <f t="shared" si="13"/>
        <v>2</v>
      </c>
      <c r="G107" s="24">
        <f t="shared" si="14"/>
        <v>2</v>
      </c>
      <c r="H107" s="24">
        <f t="shared" si="20"/>
        <v>4</v>
      </c>
      <c r="I107" s="23"/>
      <c r="J107" s="24" t="str">
        <f t="shared" si="15"/>
        <v>2.5 - 2.9</v>
      </c>
      <c r="K107" s="24" t="str">
        <f t="shared" si="16"/>
        <v>2.5 - 2.9</v>
      </c>
      <c r="L107" s="24" t="str">
        <f t="shared" si="17"/>
        <v>2.0 - 2.4</v>
      </c>
      <c r="M107" s="24" t="str">
        <f t="shared" si="18"/>
        <v>2.0 - 2.4</v>
      </c>
      <c r="N107" s="24" t="str">
        <f t="shared" si="19"/>
        <v>4.0 - 4.4</v>
      </c>
      <c r="O107" s="23"/>
      <c r="P107" s="25">
        <f t="shared" si="21"/>
        <v>2.6</v>
      </c>
      <c r="Q107" s="25">
        <f>VLOOKUP($C107, 'Food Access'!C:E, 3, FALSE)</f>
        <v>2.5</v>
      </c>
      <c r="R107" s="25">
        <f>VLOOKUP($C107, 'Food Availability'!C:E, 3, FALSE)</f>
        <v>2</v>
      </c>
      <c r="S107" s="25">
        <f>VLOOKUP($C107, 'Food Utilization'!C:E, 3, FALSE)</f>
        <v>2</v>
      </c>
      <c r="T107" s="25">
        <f>VLOOKUP($C107, 'Food Consumption &amp; Livelihoods'!C:F, 3, FALSE)</f>
        <v>4</v>
      </c>
    </row>
    <row r="108" spans="1:20" ht="18" thickTop="1" thickBot="1" x14ac:dyDescent="0.45">
      <c r="A108" s="47" t="s">
        <v>294</v>
      </c>
      <c r="B108" s="47" t="s">
        <v>296</v>
      </c>
      <c r="C108" s="47" t="s">
        <v>297</v>
      </c>
      <c r="D108" s="10">
        <f t="shared" si="11"/>
        <v>3</v>
      </c>
      <c r="E108" s="24">
        <f t="shared" si="12"/>
        <v>3</v>
      </c>
      <c r="F108" s="24">
        <f t="shared" si="13"/>
        <v>3</v>
      </c>
      <c r="G108" s="24">
        <f t="shared" si="14"/>
        <v>2</v>
      </c>
      <c r="H108" s="24">
        <f t="shared" si="20"/>
        <v>4</v>
      </c>
      <c r="I108" s="23"/>
      <c r="J108" s="24" t="str">
        <f t="shared" si="15"/>
        <v>3.0 - 3.4</v>
      </c>
      <c r="K108" s="24" t="str">
        <f t="shared" si="16"/>
        <v>2.5 - 2.9</v>
      </c>
      <c r="L108" s="24" t="str">
        <f t="shared" si="17"/>
        <v>3.0 - 3.4</v>
      </c>
      <c r="M108" s="24" t="str">
        <f t="shared" si="18"/>
        <v>2.0 - 2.4</v>
      </c>
      <c r="N108" s="24" t="str">
        <f t="shared" si="19"/>
        <v>4.0 - 4.4</v>
      </c>
      <c r="O108" s="23"/>
      <c r="P108" s="25">
        <f t="shared" si="21"/>
        <v>3</v>
      </c>
      <c r="Q108" s="25">
        <f>VLOOKUP($C108, 'Food Access'!C:E, 3, FALSE)</f>
        <v>2.5</v>
      </c>
      <c r="R108" s="25">
        <f>VLOOKUP($C108, 'Food Availability'!C:E, 3, FALSE)</f>
        <v>3</v>
      </c>
      <c r="S108" s="25">
        <f>VLOOKUP($C108, 'Food Utilization'!C:E, 3, FALSE)</f>
        <v>2.2999999999999998</v>
      </c>
      <c r="T108" s="25">
        <f>VLOOKUP($C108, 'Food Consumption &amp; Livelihoods'!C:F, 3, FALSE)</f>
        <v>4</v>
      </c>
    </row>
    <row r="109" spans="1:20" ht="18" thickTop="1" thickBot="1" x14ac:dyDescent="0.45">
      <c r="A109" s="47" t="s">
        <v>294</v>
      </c>
      <c r="B109" s="47" t="s">
        <v>298</v>
      </c>
      <c r="C109" s="47" t="s">
        <v>299</v>
      </c>
      <c r="D109" s="10">
        <f t="shared" si="11"/>
        <v>3</v>
      </c>
      <c r="E109" s="24">
        <f t="shared" si="12"/>
        <v>3</v>
      </c>
      <c r="F109" s="24">
        <f t="shared" si="13"/>
        <v>3</v>
      </c>
      <c r="G109" s="24">
        <f t="shared" si="14"/>
        <v>2</v>
      </c>
      <c r="H109" s="24">
        <f t="shared" si="20"/>
        <v>4</v>
      </c>
      <c r="I109" s="23"/>
      <c r="J109" s="24" t="str">
        <f t="shared" si="15"/>
        <v>2.5 - 2.9</v>
      </c>
      <c r="K109" s="24" t="str">
        <f t="shared" si="16"/>
        <v>2.5 - 2.9</v>
      </c>
      <c r="L109" s="24" t="str">
        <f t="shared" si="17"/>
        <v>2.5 - 2.9</v>
      </c>
      <c r="M109" s="24" t="str">
        <f t="shared" si="18"/>
        <v>2.0 - 2.4</v>
      </c>
      <c r="N109" s="24" t="str">
        <f t="shared" si="19"/>
        <v>4.0 - 4.4</v>
      </c>
      <c r="O109" s="23"/>
      <c r="P109" s="25">
        <f t="shared" si="21"/>
        <v>2.9</v>
      </c>
      <c r="Q109" s="25">
        <f>VLOOKUP($C109, 'Food Access'!C:E, 3, FALSE)</f>
        <v>2.5</v>
      </c>
      <c r="R109" s="25">
        <f>VLOOKUP($C109, 'Food Availability'!C:E, 3, FALSE)</f>
        <v>2.8</v>
      </c>
      <c r="S109" s="25">
        <f>VLOOKUP($C109, 'Food Utilization'!C:E, 3, FALSE)</f>
        <v>2.2999999999999998</v>
      </c>
      <c r="T109" s="25">
        <f>VLOOKUP($C109, 'Food Consumption &amp; Livelihoods'!C:F, 3, FALSE)</f>
        <v>4</v>
      </c>
    </row>
    <row r="110" spans="1:20" ht="18" thickTop="1" thickBot="1" x14ac:dyDescent="0.45">
      <c r="A110" s="47" t="s">
        <v>294</v>
      </c>
      <c r="B110" s="47" t="s">
        <v>300</v>
      </c>
      <c r="C110" s="47" t="s">
        <v>301</v>
      </c>
      <c r="D110" s="10">
        <f t="shared" si="11"/>
        <v>3</v>
      </c>
      <c r="E110" s="24">
        <f t="shared" si="12"/>
        <v>3</v>
      </c>
      <c r="F110" s="24">
        <f t="shared" si="13"/>
        <v>3</v>
      </c>
      <c r="G110" s="24">
        <f t="shared" si="14"/>
        <v>2</v>
      </c>
      <c r="H110" s="24">
        <f t="shared" si="20"/>
        <v>3</v>
      </c>
      <c r="I110" s="23"/>
      <c r="J110" s="24" t="str">
        <f t="shared" si="15"/>
        <v>2.5 - 2.9</v>
      </c>
      <c r="K110" s="24" t="str">
        <f t="shared" si="16"/>
        <v>2.5 - 2.9</v>
      </c>
      <c r="L110" s="24" t="str">
        <f t="shared" si="17"/>
        <v>2.5 - 2.9</v>
      </c>
      <c r="M110" s="24" t="str">
        <f t="shared" si="18"/>
        <v>2.0 - 2.4</v>
      </c>
      <c r="N110" s="24" t="str">
        <f t="shared" si="19"/>
        <v>3.0 - 3.4</v>
      </c>
      <c r="O110" s="23"/>
      <c r="P110" s="25">
        <f t="shared" si="21"/>
        <v>2.7</v>
      </c>
      <c r="Q110" s="25">
        <f>VLOOKUP($C110, 'Food Access'!C:E, 3, FALSE)</f>
        <v>2.7</v>
      </c>
      <c r="R110" s="25">
        <f>VLOOKUP($C110, 'Food Availability'!C:E, 3, FALSE)</f>
        <v>2.8</v>
      </c>
      <c r="S110" s="25">
        <f>VLOOKUP($C110, 'Food Utilization'!C:E, 3, FALSE)</f>
        <v>2.2999999999999998</v>
      </c>
      <c r="T110" s="25">
        <f>VLOOKUP($C110, 'Food Consumption &amp; Livelihoods'!C:F, 3, FALSE)</f>
        <v>3</v>
      </c>
    </row>
    <row r="111" spans="1:20" ht="18" thickTop="1" thickBot="1" x14ac:dyDescent="0.45">
      <c r="A111" s="47" t="s">
        <v>294</v>
      </c>
      <c r="B111" s="47" t="s">
        <v>302</v>
      </c>
      <c r="C111" s="47" t="s">
        <v>303</v>
      </c>
      <c r="D111" s="10">
        <f t="shared" si="11"/>
        <v>3</v>
      </c>
      <c r="E111" s="24">
        <f t="shared" si="12"/>
        <v>3</v>
      </c>
      <c r="F111" s="24">
        <f t="shared" si="13"/>
        <v>3</v>
      </c>
      <c r="G111" s="24">
        <f t="shared" si="14"/>
        <v>2</v>
      </c>
      <c r="H111" s="24">
        <f t="shared" si="20"/>
        <v>4</v>
      </c>
      <c r="I111" s="23"/>
      <c r="J111" s="24" t="str">
        <f t="shared" si="15"/>
        <v>3.0 - 3.4</v>
      </c>
      <c r="K111" s="24" t="str">
        <f t="shared" si="16"/>
        <v>2.5 - 2.9</v>
      </c>
      <c r="L111" s="24" t="str">
        <f t="shared" si="17"/>
        <v>3.0 - 3.4</v>
      </c>
      <c r="M111" s="24" t="str">
        <f t="shared" si="18"/>
        <v>2.0 - 2.4</v>
      </c>
      <c r="N111" s="24" t="str">
        <f t="shared" si="19"/>
        <v>4.0 - 4.4</v>
      </c>
      <c r="O111" s="23"/>
      <c r="P111" s="25">
        <f t="shared" si="21"/>
        <v>3</v>
      </c>
      <c r="Q111" s="25">
        <f>VLOOKUP($C111, 'Food Access'!C:E, 3, FALSE)</f>
        <v>2.5</v>
      </c>
      <c r="R111" s="25">
        <f>VLOOKUP($C111, 'Food Availability'!C:E, 3, FALSE)</f>
        <v>3.3</v>
      </c>
      <c r="S111" s="25">
        <f>VLOOKUP($C111, 'Food Utilization'!C:E, 3, FALSE)</f>
        <v>2</v>
      </c>
      <c r="T111" s="25">
        <f>VLOOKUP($C111, 'Food Consumption &amp; Livelihoods'!C:F, 3, FALSE)</f>
        <v>4</v>
      </c>
    </row>
    <row r="112" spans="1:20" ht="18" thickTop="1" thickBot="1" x14ac:dyDescent="0.45">
      <c r="A112" s="47" t="s">
        <v>294</v>
      </c>
      <c r="B112" s="47" t="s">
        <v>304</v>
      </c>
      <c r="C112" s="47" t="s">
        <v>305</v>
      </c>
      <c r="D112" s="10">
        <f t="shared" si="11"/>
        <v>3</v>
      </c>
      <c r="E112" s="24">
        <f t="shared" si="12"/>
        <v>2</v>
      </c>
      <c r="F112" s="24">
        <f t="shared" si="13"/>
        <v>2</v>
      </c>
      <c r="G112" s="24">
        <f t="shared" si="14"/>
        <v>2</v>
      </c>
      <c r="H112" s="24">
        <f t="shared" si="20"/>
        <v>4</v>
      </c>
      <c r="I112" s="23"/>
      <c r="J112" s="24" t="str">
        <f t="shared" si="15"/>
        <v>2.5 - 2.9</v>
      </c>
      <c r="K112" s="24" t="str">
        <f t="shared" si="16"/>
        <v>2.0 - 2.4</v>
      </c>
      <c r="L112" s="24" t="str">
        <f t="shared" si="17"/>
        <v>1.5 - 1.9</v>
      </c>
      <c r="M112" s="24" t="str">
        <f t="shared" si="18"/>
        <v>2.0 - 2.4</v>
      </c>
      <c r="N112" s="24" t="str">
        <f t="shared" si="19"/>
        <v>4.0 - 4.4</v>
      </c>
      <c r="O112" s="23"/>
      <c r="P112" s="25">
        <f t="shared" si="21"/>
        <v>2.5</v>
      </c>
      <c r="Q112" s="25">
        <f>VLOOKUP($C112, 'Food Access'!C:E, 3, FALSE)</f>
        <v>2.2999999999999998</v>
      </c>
      <c r="R112" s="25">
        <f>VLOOKUP($C112, 'Food Availability'!C:E, 3, FALSE)</f>
        <v>1.5</v>
      </c>
      <c r="S112" s="25">
        <f>VLOOKUP($C112, 'Food Utilization'!C:E, 3, FALSE)</f>
        <v>2.2999999999999998</v>
      </c>
      <c r="T112" s="25">
        <f>VLOOKUP($C112, 'Food Consumption &amp; Livelihoods'!C:F, 3, FALSE)</f>
        <v>4</v>
      </c>
    </row>
    <row r="113" spans="1:20" ht="18" thickTop="1" thickBot="1" x14ac:dyDescent="0.45">
      <c r="A113" s="47" t="s">
        <v>294</v>
      </c>
      <c r="B113" s="47" t="s">
        <v>306</v>
      </c>
      <c r="C113" s="47" t="s">
        <v>307</v>
      </c>
      <c r="D113" s="10">
        <f t="shared" si="11"/>
        <v>3</v>
      </c>
      <c r="E113" s="24">
        <f t="shared" si="12"/>
        <v>3</v>
      </c>
      <c r="F113" s="24">
        <f t="shared" si="13"/>
        <v>3</v>
      </c>
      <c r="G113" s="24">
        <f t="shared" si="14"/>
        <v>2</v>
      </c>
      <c r="H113" s="24">
        <f t="shared" si="20"/>
        <v>4</v>
      </c>
      <c r="I113" s="23"/>
      <c r="J113" s="24" t="str">
        <f t="shared" si="15"/>
        <v>2.5 - 2.9</v>
      </c>
      <c r="K113" s="24" t="str">
        <f t="shared" si="16"/>
        <v>2.5 - 2.9</v>
      </c>
      <c r="L113" s="24" t="str">
        <f t="shared" si="17"/>
        <v>2.5 - 2.9</v>
      </c>
      <c r="M113" s="24" t="str">
        <f t="shared" si="18"/>
        <v>1.5 - 1.9</v>
      </c>
      <c r="N113" s="24" t="str">
        <f t="shared" si="19"/>
        <v>4.0 - 4.4</v>
      </c>
      <c r="O113" s="23"/>
      <c r="P113" s="25">
        <f t="shared" si="21"/>
        <v>2.8</v>
      </c>
      <c r="Q113" s="25">
        <f>VLOOKUP($C113, 'Food Access'!C:E, 3, FALSE)</f>
        <v>2.7</v>
      </c>
      <c r="R113" s="25">
        <f>VLOOKUP($C113, 'Food Availability'!C:E, 3, FALSE)</f>
        <v>2.8</v>
      </c>
      <c r="S113" s="25">
        <f>VLOOKUP($C113, 'Food Utilization'!C:E, 3, FALSE)</f>
        <v>1.8</v>
      </c>
      <c r="T113" s="25">
        <f>VLOOKUP($C113, 'Food Consumption &amp; Livelihoods'!C:F, 3, FALSE)</f>
        <v>4</v>
      </c>
    </row>
    <row r="114" spans="1:20" ht="18" thickTop="1" thickBot="1" x14ac:dyDescent="0.45">
      <c r="A114" s="47" t="s">
        <v>294</v>
      </c>
      <c r="B114" s="47" t="s">
        <v>308</v>
      </c>
      <c r="C114" s="47" t="s">
        <v>309</v>
      </c>
      <c r="D114" s="10">
        <f t="shared" si="11"/>
        <v>3</v>
      </c>
      <c r="E114" s="24">
        <f t="shared" si="12"/>
        <v>3</v>
      </c>
      <c r="F114" s="24">
        <f t="shared" si="13"/>
        <v>3</v>
      </c>
      <c r="G114" s="24">
        <f t="shared" si="14"/>
        <v>3</v>
      </c>
      <c r="H114" s="24">
        <f t="shared" si="20"/>
        <v>4</v>
      </c>
      <c r="I114" s="23"/>
      <c r="J114" s="24" t="str">
        <f t="shared" si="15"/>
        <v>3.0 - 3.4</v>
      </c>
      <c r="K114" s="24" t="str">
        <f t="shared" si="16"/>
        <v>2.5 - 2.9</v>
      </c>
      <c r="L114" s="24" t="str">
        <f t="shared" si="17"/>
        <v>3.0 - 3.4</v>
      </c>
      <c r="M114" s="24" t="str">
        <f t="shared" si="18"/>
        <v>2.5 - 2.9</v>
      </c>
      <c r="N114" s="24" t="str">
        <f t="shared" si="19"/>
        <v>4.0 - 4.4</v>
      </c>
      <c r="O114" s="23"/>
      <c r="P114" s="25">
        <f t="shared" si="21"/>
        <v>3.1</v>
      </c>
      <c r="Q114" s="25">
        <f>VLOOKUP($C114, 'Food Access'!C:E, 3, FALSE)</f>
        <v>2.5</v>
      </c>
      <c r="R114" s="25">
        <f>VLOOKUP($C114, 'Food Availability'!C:E, 3, FALSE)</f>
        <v>3.3</v>
      </c>
      <c r="S114" s="25">
        <f>VLOOKUP($C114, 'Food Utilization'!C:E, 3, FALSE)</f>
        <v>2.5</v>
      </c>
      <c r="T114" s="25">
        <f>VLOOKUP($C114, 'Food Consumption &amp; Livelihoods'!C:F, 3, FALSE)</f>
        <v>4</v>
      </c>
    </row>
    <row r="115" spans="1:20" ht="18" thickTop="1" thickBot="1" x14ac:dyDescent="0.45">
      <c r="A115" s="47" t="s">
        <v>294</v>
      </c>
      <c r="B115" s="47" t="s">
        <v>310</v>
      </c>
      <c r="C115" s="47" t="s">
        <v>311</v>
      </c>
      <c r="D115" s="10">
        <f t="shared" si="11"/>
        <v>3</v>
      </c>
      <c r="E115" s="24">
        <f t="shared" si="12"/>
        <v>3</v>
      </c>
      <c r="F115" s="24">
        <f t="shared" si="13"/>
        <v>3</v>
      </c>
      <c r="G115" s="24">
        <f t="shared" si="14"/>
        <v>3</v>
      </c>
      <c r="H115" s="24">
        <f t="shared" si="20"/>
        <v>4</v>
      </c>
      <c r="I115" s="23"/>
      <c r="J115" s="24" t="str">
        <f t="shared" si="15"/>
        <v>3.0 - 3.4</v>
      </c>
      <c r="K115" s="24" t="str">
        <f t="shared" si="16"/>
        <v>2.5 - 2.9</v>
      </c>
      <c r="L115" s="24" t="str">
        <f t="shared" si="17"/>
        <v>3.0 - 3.4</v>
      </c>
      <c r="M115" s="24" t="str">
        <f t="shared" si="18"/>
        <v>2.5 - 2.9</v>
      </c>
      <c r="N115" s="24" t="str">
        <f t="shared" si="19"/>
        <v>4.0 - 4.4</v>
      </c>
      <c r="O115" s="23"/>
      <c r="P115" s="25">
        <f t="shared" si="21"/>
        <v>3.1</v>
      </c>
      <c r="Q115" s="25">
        <f>VLOOKUP($C115, 'Food Access'!C:E, 3, FALSE)</f>
        <v>2.5</v>
      </c>
      <c r="R115" s="25">
        <f>VLOOKUP($C115, 'Food Availability'!C:E, 3, FALSE)</f>
        <v>3</v>
      </c>
      <c r="S115" s="25">
        <f>VLOOKUP($C115, 'Food Utilization'!C:E, 3, FALSE)</f>
        <v>2.8</v>
      </c>
      <c r="T115" s="25">
        <f>VLOOKUP($C115, 'Food Consumption &amp; Livelihoods'!C:F, 3, FALSE)</f>
        <v>4</v>
      </c>
    </row>
    <row r="116" spans="1:20" ht="18" thickTop="1" thickBot="1" x14ac:dyDescent="0.45">
      <c r="A116" s="47" t="s">
        <v>294</v>
      </c>
      <c r="B116" s="47" t="s">
        <v>312</v>
      </c>
      <c r="C116" s="47" t="s">
        <v>313</v>
      </c>
      <c r="D116" s="10">
        <f t="shared" si="11"/>
        <v>2</v>
      </c>
      <c r="E116" s="24">
        <f t="shared" si="12"/>
        <v>3</v>
      </c>
      <c r="F116" s="24">
        <f t="shared" si="13"/>
        <v>2</v>
      </c>
      <c r="G116" s="24">
        <f t="shared" si="14"/>
        <v>2</v>
      </c>
      <c r="H116" s="24">
        <f t="shared" si="20"/>
        <v>3</v>
      </c>
      <c r="I116" s="23"/>
      <c r="J116" s="24" t="str">
        <f t="shared" si="15"/>
        <v>2.0 - 2.4</v>
      </c>
      <c r="K116" s="24" t="str">
        <f t="shared" si="16"/>
        <v>2.5 - 2.9</v>
      </c>
      <c r="L116" s="24" t="str">
        <f t="shared" si="17"/>
        <v>1.5 - 1.9</v>
      </c>
      <c r="M116" s="24" t="str">
        <f t="shared" si="18"/>
        <v>2.0 - 2.4</v>
      </c>
      <c r="N116" s="24" t="str">
        <f t="shared" si="19"/>
        <v>3.0 - 3.4</v>
      </c>
      <c r="O116" s="23"/>
      <c r="P116" s="25">
        <f t="shared" si="21"/>
        <v>2.2999999999999998</v>
      </c>
      <c r="Q116" s="25">
        <f>VLOOKUP($C116, 'Food Access'!C:E, 3, FALSE)</f>
        <v>2.5</v>
      </c>
      <c r="R116" s="25">
        <f>VLOOKUP($C116, 'Food Availability'!C:E, 3, FALSE)</f>
        <v>1.5</v>
      </c>
      <c r="S116" s="25">
        <f>VLOOKUP($C116, 'Food Utilization'!C:E, 3, FALSE)</f>
        <v>2.2999999999999998</v>
      </c>
      <c r="T116" s="25">
        <f>VLOOKUP($C116, 'Food Consumption &amp; Livelihoods'!C:F, 3, FALSE)</f>
        <v>3</v>
      </c>
    </row>
    <row r="117" spans="1:20" ht="18" thickTop="1" thickBot="1" x14ac:dyDescent="0.45">
      <c r="A117" s="47" t="s">
        <v>294</v>
      </c>
      <c r="B117" s="47" t="s">
        <v>314</v>
      </c>
      <c r="C117" s="47" t="s">
        <v>315</v>
      </c>
      <c r="D117" s="10">
        <f t="shared" si="11"/>
        <v>2</v>
      </c>
      <c r="E117" s="24">
        <f t="shared" si="12"/>
        <v>2</v>
      </c>
      <c r="F117" s="24">
        <f t="shared" si="13"/>
        <v>2</v>
      </c>
      <c r="G117" s="24">
        <f t="shared" si="14"/>
        <v>3</v>
      </c>
      <c r="H117" s="24">
        <f t="shared" si="20"/>
        <v>3</v>
      </c>
      <c r="I117" s="23"/>
      <c r="J117" s="24" t="str">
        <f t="shared" si="15"/>
        <v>2.0 - 2.4</v>
      </c>
      <c r="K117" s="24" t="str">
        <f t="shared" si="16"/>
        <v>2.0 - 2.4</v>
      </c>
      <c r="L117" s="24" t="str">
        <f t="shared" si="17"/>
        <v>1.5 - 1.9</v>
      </c>
      <c r="M117" s="24" t="str">
        <f t="shared" si="18"/>
        <v>2.5 - 2.9</v>
      </c>
      <c r="N117" s="24" t="str">
        <f t="shared" si="19"/>
        <v>3.0 - 3.4</v>
      </c>
      <c r="O117" s="23"/>
      <c r="P117" s="25">
        <f t="shared" si="21"/>
        <v>2.2999999999999998</v>
      </c>
      <c r="Q117" s="25">
        <f>VLOOKUP($C117, 'Food Access'!C:E, 3, FALSE)</f>
        <v>2.2000000000000002</v>
      </c>
      <c r="R117" s="25">
        <f>VLOOKUP($C117, 'Food Availability'!C:E, 3, FALSE)</f>
        <v>1.5</v>
      </c>
      <c r="S117" s="25">
        <f>VLOOKUP($C117, 'Food Utilization'!C:E, 3, FALSE)</f>
        <v>2.5</v>
      </c>
      <c r="T117" s="25">
        <f>VLOOKUP($C117, 'Food Consumption &amp; Livelihoods'!C:F, 3, FALSE)</f>
        <v>3</v>
      </c>
    </row>
    <row r="118" spans="1:20" ht="18" thickTop="1" thickBot="1" x14ac:dyDescent="0.45">
      <c r="A118" s="47" t="s">
        <v>294</v>
      </c>
      <c r="B118" s="47" t="s">
        <v>316</v>
      </c>
      <c r="C118" s="47" t="s">
        <v>317</v>
      </c>
      <c r="D118" s="10">
        <f t="shared" si="11"/>
        <v>3</v>
      </c>
      <c r="E118" s="24">
        <f t="shared" si="12"/>
        <v>3</v>
      </c>
      <c r="F118" s="24">
        <f t="shared" si="13"/>
        <v>3</v>
      </c>
      <c r="G118" s="24">
        <f t="shared" si="14"/>
        <v>2</v>
      </c>
      <c r="H118" s="24">
        <f t="shared" si="20"/>
        <v>4</v>
      </c>
      <c r="I118" s="23"/>
      <c r="J118" s="24" t="str">
        <f t="shared" si="15"/>
        <v>3.0 - 3.4</v>
      </c>
      <c r="K118" s="24" t="str">
        <f t="shared" si="16"/>
        <v>2.5 - 2.9</v>
      </c>
      <c r="L118" s="24" t="str">
        <f t="shared" si="17"/>
        <v>2.5 - 2.9</v>
      </c>
      <c r="M118" s="24" t="str">
        <f t="shared" si="18"/>
        <v>2.0 - 2.4</v>
      </c>
      <c r="N118" s="24" t="str">
        <f t="shared" si="19"/>
        <v>4.0 - 4.4</v>
      </c>
      <c r="O118" s="23"/>
      <c r="P118" s="25">
        <f t="shared" si="21"/>
        <v>3</v>
      </c>
      <c r="Q118" s="25">
        <f>VLOOKUP($C118, 'Food Access'!C:E, 3, FALSE)</f>
        <v>2.7</v>
      </c>
      <c r="R118" s="25">
        <f>VLOOKUP($C118, 'Food Availability'!C:E, 3, FALSE)</f>
        <v>2.8</v>
      </c>
      <c r="S118" s="25">
        <f>VLOOKUP($C118, 'Food Utilization'!C:E, 3, FALSE)</f>
        <v>2.2999999999999998</v>
      </c>
      <c r="T118" s="25">
        <f>VLOOKUP($C118, 'Food Consumption &amp; Livelihoods'!C:F, 3, FALSE)</f>
        <v>4</v>
      </c>
    </row>
    <row r="119" spans="1:20" ht="18" thickTop="1" thickBot="1" x14ac:dyDescent="0.45">
      <c r="A119" s="47" t="s">
        <v>294</v>
      </c>
      <c r="B119" s="47" t="s">
        <v>318</v>
      </c>
      <c r="C119" s="47" t="s">
        <v>319</v>
      </c>
      <c r="D119" s="10">
        <f t="shared" si="11"/>
        <v>3</v>
      </c>
      <c r="E119" s="24">
        <f t="shared" si="12"/>
        <v>2</v>
      </c>
      <c r="F119" s="24">
        <f t="shared" si="13"/>
        <v>3</v>
      </c>
      <c r="G119" s="24">
        <f t="shared" si="14"/>
        <v>2</v>
      </c>
      <c r="H119" s="24">
        <f t="shared" si="20"/>
        <v>3</v>
      </c>
      <c r="I119" s="23"/>
      <c r="J119" s="24" t="str">
        <f t="shared" si="15"/>
        <v>2.5 - 2.9</v>
      </c>
      <c r="K119" s="24" t="str">
        <f t="shared" si="16"/>
        <v>2.0 - 2.4</v>
      </c>
      <c r="L119" s="24" t="str">
        <f t="shared" si="17"/>
        <v>2.5 - 2.9</v>
      </c>
      <c r="M119" s="24" t="str">
        <f t="shared" si="18"/>
        <v>2.0 - 2.4</v>
      </c>
      <c r="N119" s="24" t="str">
        <f t="shared" si="19"/>
        <v>3.0 - 3.4</v>
      </c>
      <c r="O119" s="23"/>
      <c r="P119" s="25">
        <f t="shared" si="21"/>
        <v>2.5</v>
      </c>
      <c r="Q119" s="25">
        <f>VLOOKUP($C119, 'Food Access'!C:E, 3, FALSE)</f>
        <v>2</v>
      </c>
      <c r="R119" s="25">
        <f>VLOOKUP($C119, 'Food Availability'!C:E, 3, FALSE)</f>
        <v>2.5</v>
      </c>
      <c r="S119" s="25">
        <f>VLOOKUP($C119, 'Food Utilization'!C:E, 3, FALSE)</f>
        <v>2.2999999999999998</v>
      </c>
      <c r="T119" s="25">
        <f>VLOOKUP($C119, 'Food Consumption &amp; Livelihoods'!C:F, 3, FALSE)</f>
        <v>3</v>
      </c>
    </row>
    <row r="120" spans="1:20" ht="18" thickTop="1" thickBot="1" x14ac:dyDescent="0.45">
      <c r="A120" s="47" t="s">
        <v>294</v>
      </c>
      <c r="B120" s="47" t="s">
        <v>320</v>
      </c>
      <c r="C120" s="47" t="s">
        <v>321</v>
      </c>
      <c r="D120" s="10">
        <f t="shared" si="11"/>
        <v>3</v>
      </c>
      <c r="E120" s="24">
        <f t="shared" si="12"/>
        <v>2</v>
      </c>
      <c r="F120" s="24">
        <f t="shared" si="13"/>
        <v>3</v>
      </c>
      <c r="G120" s="24">
        <f t="shared" si="14"/>
        <v>2</v>
      </c>
      <c r="H120" s="24">
        <f t="shared" si="20"/>
        <v>4</v>
      </c>
      <c r="I120" s="23"/>
      <c r="J120" s="24" t="str">
        <f t="shared" si="15"/>
        <v>2.5 - 2.9</v>
      </c>
      <c r="K120" s="24" t="str">
        <f t="shared" si="16"/>
        <v>2.0 - 2.4</v>
      </c>
      <c r="L120" s="24" t="str">
        <f t="shared" si="17"/>
        <v>2.5 - 2.9</v>
      </c>
      <c r="M120" s="24" t="str">
        <f t="shared" si="18"/>
        <v>2.0 - 2.4</v>
      </c>
      <c r="N120" s="24" t="str">
        <f t="shared" si="19"/>
        <v>4.0 - 4.4</v>
      </c>
      <c r="O120" s="23"/>
      <c r="P120" s="25">
        <f t="shared" si="21"/>
        <v>2.9</v>
      </c>
      <c r="Q120" s="25">
        <f>VLOOKUP($C120, 'Food Access'!C:E, 3, FALSE)</f>
        <v>2.2999999999999998</v>
      </c>
      <c r="R120" s="25">
        <f>VLOOKUP($C120, 'Food Availability'!C:E, 3, FALSE)</f>
        <v>2.8</v>
      </c>
      <c r="S120" s="25">
        <f>VLOOKUP($C120, 'Food Utilization'!C:E, 3, FALSE)</f>
        <v>2.2999999999999998</v>
      </c>
      <c r="T120" s="25">
        <f>VLOOKUP($C120, 'Food Consumption &amp; Livelihoods'!C:F, 3, FALSE)</f>
        <v>4</v>
      </c>
    </row>
    <row r="121" spans="1:20" ht="18" thickTop="1" thickBot="1" x14ac:dyDescent="0.45">
      <c r="A121" s="47" t="s">
        <v>294</v>
      </c>
      <c r="B121" s="47" t="s">
        <v>322</v>
      </c>
      <c r="C121" s="47" t="s">
        <v>323</v>
      </c>
      <c r="D121" s="10">
        <f t="shared" si="11"/>
        <v>2</v>
      </c>
      <c r="E121" s="24">
        <f t="shared" si="12"/>
        <v>2</v>
      </c>
      <c r="F121" s="24">
        <f t="shared" si="13"/>
        <v>3</v>
      </c>
      <c r="G121" s="24">
        <f t="shared" si="14"/>
        <v>2</v>
      </c>
      <c r="H121" s="24">
        <f t="shared" si="20"/>
        <v>2</v>
      </c>
      <c r="I121" s="23"/>
      <c r="J121" s="24" t="str">
        <f t="shared" si="15"/>
        <v>2.0 - 2.4</v>
      </c>
      <c r="K121" s="24" t="str">
        <f t="shared" si="16"/>
        <v>1.5 - 1.9</v>
      </c>
      <c r="L121" s="24" t="str">
        <f t="shared" si="17"/>
        <v>2.5 - 2.9</v>
      </c>
      <c r="M121" s="24" t="str">
        <f t="shared" si="18"/>
        <v>2.0 - 2.4</v>
      </c>
      <c r="N121" s="24" t="str">
        <f t="shared" si="19"/>
        <v>2.0 - 2.4</v>
      </c>
      <c r="O121" s="23"/>
      <c r="P121" s="25">
        <f t="shared" si="21"/>
        <v>2.2000000000000002</v>
      </c>
      <c r="Q121" s="25">
        <f>VLOOKUP($C121, 'Food Access'!C:E, 3, FALSE)</f>
        <v>1.8</v>
      </c>
      <c r="R121" s="25">
        <f>VLOOKUP($C121, 'Food Availability'!C:E, 3, FALSE)</f>
        <v>2.5</v>
      </c>
      <c r="S121" s="25">
        <f>VLOOKUP($C121, 'Food Utilization'!C:E, 3, FALSE)</f>
        <v>2.2999999999999998</v>
      </c>
      <c r="T121" s="25">
        <f>VLOOKUP($C121, 'Food Consumption &amp; Livelihoods'!C:F, 3, FALSE)</f>
        <v>2</v>
      </c>
    </row>
    <row r="122" spans="1:20" ht="18" thickTop="1" thickBot="1" x14ac:dyDescent="0.45">
      <c r="A122" s="47" t="s">
        <v>294</v>
      </c>
      <c r="B122" s="47" t="s">
        <v>324</v>
      </c>
      <c r="C122" s="47" t="s">
        <v>325</v>
      </c>
      <c r="D122" s="10">
        <f t="shared" si="11"/>
        <v>3</v>
      </c>
      <c r="E122" s="24">
        <f t="shared" si="12"/>
        <v>3</v>
      </c>
      <c r="F122" s="24">
        <f t="shared" si="13"/>
        <v>3</v>
      </c>
      <c r="G122" s="24">
        <f t="shared" si="14"/>
        <v>2</v>
      </c>
      <c r="H122" s="24">
        <f t="shared" si="20"/>
        <v>2</v>
      </c>
      <c r="I122" s="23"/>
      <c r="J122" s="24" t="str">
        <f t="shared" si="15"/>
        <v>2.5 - 2.9</v>
      </c>
      <c r="K122" s="24" t="str">
        <f t="shared" si="16"/>
        <v>2.5 - 2.9</v>
      </c>
      <c r="L122" s="24" t="str">
        <f t="shared" si="17"/>
        <v>3.0 - 3.4</v>
      </c>
      <c r="M122" s="24" t="str">
        <f t="shared" si="18"/>
        <v>2.0 - 2.4</v>
      </c>
      <c r="N122" s="24" t="str">
        <f t="shared" si="19"/>
        <v>2.0 - 2.4</v>
      </c>
      <c r="O122" s="23"/>
      <c r="P122" s="25">
        <f t="shared" si="21"/>
        <v>2.6</v>
      </c>
      <c r="Q122" s="25">
        <f>VLOOKUP($C122, 'Food Access'!C:E, 3, FALSE)</f>
        <v>2.7</v>
      </c>
      <c r="R122" s="25">
        <f>VLOOKUP($C122, 'Food Availability'!C:E, 3, FALSE)</f>
        <v>3.3</v>
      </c>
      <c r="S122" s="25">
        <f>VLOOKUP($C122, 'Food Utilization'!C:E, 3, FALSE)</f>
        <v>2.2999999999999998</v>
      </c>
      <c r="T122" s="25">
        <f>VLOOKUP($C122, 'Food Consumption &amp; Livelihoods'!C:F, 3, FALSE)</f>
        <v>2</v>
      </c>
    </row>
    <row r="123" spans="1:20" ht="18" thickTop="1" thickBot="1" x14ac:dyDescent="0.45">
      <c r="A123" s="47" t="s">
        <v>294</v>
      </c>
      <c r="B123" s="47" t="s">
        <v>326</v>
      </c>
      <c r="C123" s="47" t="s">
        <v>327</v>
      </c>
      <c r="D123" s="10">
        <f t="shared" si="11"/>
        <v>3</v>
      </c>
      <c r="E123" s="24">
        <f t="shared" si="12"/>
        <v>3</v>
      </c>
      <c r="F123" s="24">
        <f t="shared" si="13"/>
        <v>3</v>
      </c>
      <c r="G123" s="24">
        <f t="shared" si="14"/>
        <v>2</v>
      </c>
      <c r="H123" s="24">
        <f t="shared" si="20"/>
        <v>4</v>
      </c>
      <c r="I123" s="23"/>
      <c r="J123" s="24" t="str">
        <f t="shared" si="15"/>
        <v>3.0 - 3.4</v>
      </c>
      <c r="K123" s="24" t="str">
        <f t="shared" si="16"/>
        <v>2.5 - 2.9</v>
      </c>
      <c r="L123" s="24" t="str">
        <f t="shared" si="17"/>
        <v>3.0 - 3.4</v>
      </c>
      <c r="M123" s="24" t="str">
        <f t="shared" si="18"/>
        <v>2.0 - 2.4</v>
      </c>
      <c r="N123" s="24" t="str">
        <f t="shared" si="19"/>
        <v>4.0 - 4.4</v>
      </c>
      <c r="O123" s="23"/>
      <c r="P123" s="25">
        <f t="shared" si="21"/>
        <v>3</v>
      </c>
      <c r="Q123" s="25">
        <f>VLOOKUP($C123, 'Food Access'!C:E, 3, FALSE)</f>
        <v>2.5</v>
      </c>
      <c r="R123" s="25">
        <f>VLOOKUP($C123, 'Food Availability'!C:E, 3, FALSE)</f>
        <v>3.3</v>
      </c>
      <c r="S123" s="25">
        <f>VLOOKUP($C123, 'Food Utilization'!C:E, 3, FALSE)</f>
        <v>2.2999999999999998</v>
      </c>
      <c r="T123" s="25">
        <f>VLOOKUP($C123, 'Food Consumption &amp; Livelihoods'!C:F, 3, FALSE)</f>
        <v>4</v>
      </c>
    </row>
    <row r="124" spans="1:20" ht="18" thickTop="1" thickBot="1" x14ac:dyDescent="0.45">
      <c r="A124" s="47" t="s">
        <v>294</v>
      </c>
      <c r="B124" s="47" t="s">
        <v>328</v>
      </c>
      <c r="C124" s="47" t="s">
        <v>329</v>
      </c>
      <c r="D124" s="10">
        <f t="shared" si="11"/>
        <v>2</v>
      </c>
      <c r="E124" s="24">
        <f t="shared" si="12"/>
        <v>2</v>
      </c>
      <c r="F124" s="24">
        <f t="shared" si="13"/>
        <v>3</v>
      </c>
      <c r="G124" s="24">
        <f t="shared" si="14"/>
        <v>3</v>
      </c>
      <c r="H124" s="24">
        <f t="shared" si="20"/>
        <v>2</v>
      </c>
      <c r="I124" s="23"/>
      <c r="J124" s="24" t="str">
        <f t="shared" si="15"/>
        <v>2.0 - 2.4</v>
      </c>
      <c r="K124" s="24" t="str">
        <f t="shared" si="16"/>
        <v>2.0 - 2.4</v>
      </c>
      <c r="L124" s="24" t="str">
        <f t="shared" si="17"/>
        <v>2.5 - 2.9</v>
      </c>
      <c r="M124" s="24" t="str">
        <f t="shared" si="18"/>
        <v>2.5 - 2.9</v>
      </c>
      <c r="N124" s="24" t="str">
        <f t="shared" si="19"/>
        <v>2.0 - 2.4</v>
      </c>
      <c r="O124" s="23"/>
      <c r="P124" s="25">
        <f t="shared" si="21"/>
        <v>2.4</v>
      </c>
      <c r="Q124" s="25">
        <f>VLOOKUP($C124, 'Food Access'!C:E, 3, FALSE)</f>
        <v>2.2000000000000002</v>
      </c>
      <c r="R124" s="25">
        <f>VLOOKUP($C124, 'Food Availability'!C:E, 3, FALSE)</f>
        <v>2.8</v>
      </c>
      <c r="S124" s="25">
        <f>VLOOKUP($C124, 'Food Utilization'!C:E, 3, FALSE)</f>
        <v>2.5</v>
      </c>
      <c r="T124" s="25">
        <f>VLOOKUP($C124, 'Food Consumption &amp; Livelihoods'!C:F, 3, FALSE)</f>
        <v>2</v>
      </c>
    </row>
    <row r="125" spans="1:20" ht="18" thickTop="1" thickBot="1" x14ac:dyDescent="0.45">
      <c r="A125" s="47" t="s">
        <v>294</v>
      </c>
      <c r="B125" s="47" t="s">
        <v>330</v>
      </c>
      <c r="C125" s="47" t="s">
        <v>331</v>
      </c>
      <c r="D125" s="10">
        <f t="shared" si="11"/>
        <v>3</v>
      </c>
      <c r="E125" s="24">
        <f t="shared" si="12"/>
        <v>3</v>
      </c>
      <c r="F125" s="24">
        <f t="shared" si="13"/>
        <v>3</v>
      </c>
      <c r="G125" s="24">
        <f t="shared" si="14"/>
        <v>2</v>
      </c>
      <c r="H125" s="24">
        <f t="shared" si="20"/>
        <v>4</v>
      </c>
      <c r="I125" s="23"/>
      <c r="J125" s="24" t="str">
        <f t="shared" si="15"/>
        <v>3.0 - 3.4</v>
      </c>
      <c r="K125" s="24" t="str">
        <f t="shared" si="16"/>
        <v>3.0 - 3.4</v>
      </c>
      <c r="L125" s="24" t="str">
        <f t="shared" si="17"/>
        <v>3.0 - 3.4</v>
      </c>
      <c r="M125" s="24" t="str">
        <f t="shared" si="18"/>
        <v>1.5 - 1.9</v>
      </c>
      <c r="N125" s="24" t="str">
        <f t="shared" si="19"/>
        <v>4.0 - 4.4</v>
      </c>
      <c r="O125" s="23"/>
      <c r="P125" s="25">
        <f t="shared" si="21"/>
        <v>3</v>
      </c>
      <c r="Q125" s="25">
        <f>VLOOKUP($C125, 'Food Access'!C:E, 3, FALSE)</f>
        <v>3</v>
      </c>
      <c r="R125" s="25">
        <f>VLOOKUP($C125, 'Food Availability'!C:E, 3, FALSE)</f>
        <v>3</v>
      </c>
      <c r="S125" s="25">
        <f>VLOOKUP($C125, 'Food Utilization'!C:E, 3, FALSE)</f>
        <v>1.8</v>
      </c>
      <c r="T125" s="25">
        <f>VLOOKUP($C125, 'Food Consumption &amp; Livelihoods'!C:F, 3, FALSE)</f>
        <v>4</v>
      </c>
    </row>
    <row r="126" spans="1:20" ht="18" thickTop="1" thickBot="1" x14ac:dyDescent="0.45">
      <c r="A126" s="47" t="s">
        <v>332</v>
      </c>
      <c r="B126" s="47" t="s">
        <v>333</v>
      </c>
      <c r="C126" s="47" t="s">
        <v>334</v>
      </c>
      <c r="D126" s="10">
        <f t="shared" si="11"/>
        <v>3</v>
      </c>
      <c r="E126" s="24">
        <f t="shared" si="12"/>
        <v>3</v>
      </c>
      <c r="F126" s="24">
        <f t="shared" si="13"/>
        <v>3</v>
      </c>
      <c r="G126" s="24">
        <f t="shared" si="14"/>
        <v>3</v>
      </c>
      <c r="H126" s="24">
        <f t="shared" si="20"/>
        <v>4</v>
      </c>
      <c r="I126" s="23"/>
      <c r="J126" s="24" t="str">
        <f t="shared" si="15"/>
        <v>3.0 - 3.4</v>
      </c>
      <c r="K126" s="24" t="str">
        <f t="shared" si="16"/>
        <v>2.5 - 2.9</v>
      </c>
      <c r="L126" s="24" t="str">
        <f t="shared" si="17"/>
        <v>2.5 - 2.9</v>
      </c>
      <c r="M126" s="24" t="str">
        <f t="shared" si="18"/>
        <v>3.0 - 3.4</v>
      </c>
      <c r="N126" s="24" t="str">
        <f t="shared" si="19"/>
        <v>4.0 - 4.4</v>
      </c>
      <c r="O126" s="23"/>
      <c r="P126" s="25">
        <f t="shared" si="21"/>
        <v>3.1</v>
      </c>
      <c r="Q126" s="25">
        <f>VLOOKUP($C126, 'Food Access'!C:E, 3, FALSE)</f>
        <v>2.5</v>
      </c>
      <c r="R126" s="25">
        <f>VLOOKUP($C126, 'Food Availability'!C:E, 3, FALSE)</f>
        <v>2.8</v>
      </c>
      <c r="S126" s="25">
        <f>VLOOKUP($C126, 'Food Utilization'!C:E, 3, FALSE)</f>
        <v>3</v>
      </c>
      <c r="T126" s="25">
        <f>VLOOKUP($C126, 'Food Consumption &amp; Livelihoods'!C:F, 3, FALSE)</f>
        <v>4</v>
      </c>
    </row>
    <row r="127" spans="1:20" ht="18" thickTop="1" thickBot="1" x14ac:dyDescent="0.45">
      <c r="A127" s="47" t="s">
        <v>332</v>
      </c>
      <c r="B127" s="47" t="s">
        <v>335</v>
      </c>
      <c r="C127" s="47" t="s">
        <v>336</v>
      </c>
      <c r="D127" s="10">
        <f t="shared" si="11"/>
        <v>3</v>
      </c>
      <c r="E127" s="24">
        <f t="shared" si="12"/>
        <v>3</v>
      </c>
      <c r="F127" s="24">
        <f t="shared" si="13"/>
        <v>3</v>
      </c>
      <c r="G127" s="24">
        <f t="shared" si="14"/>
        <v>3</v>
      </c>
      <c r="H127" s="24">
        <f t="shared" si="20"/>
        <v>2</v>
      </c>
      <c r="I127" s="23"/>
      <c r="J127" s="24" t="str">
        <f t="shared" si="15"/>
        <v>2.5 - 2.9</v>
      </c>
      <c r="K127" s="24" t="str">
        <f t="shared" si="16"/>
        <v>3.0 - 3.4</v>
      </c>
      <c r="L127" s="24" t="str">
        <f t="shared" si="17"/>
        <v>3.0 - 3.4</v>
      </c>
      <c r="M127" s="24" t="str">
        <f t="shared" si="18"/>
        <v>3.0 - 3.4</v>
      </c>
      <c r="N127" s="24" t="str">
        <f t="shared" si="19"/>
        <v>2.0 - 2.4</v>
      </c>
      <c r="O127" s="23"/>
      <c r="P127" s="25">
        <f t="shared" si="21"/>
        <v>2.8</v>
      </c>
      <c r="Q127" s="25">
        <f>VLOOKUP($C127, 'Food Access'!C:E, 3, FALSE)</f>
        <v>3.2</v>
      </c>
      <c r="R127" s="25">
        <f>VLOOKUP($C127, 'Food Availability'!C:E, 3, FALSE)</f>
        <v>3</v>
      </c>
      <c r="S127" s="25">
        <f>VLOOKUP($C127, 'Food Utilization'!C:E, 3, FALSE)</f>
        <v>3</v>
      </c>
      <c r="T127" s="25">
        <f>VLOOKUP($C127, 'Food Consumption &amp; Livelihoods'!C:F, 3, FALSE)</f>
        <v>2</v>
      </c>
    </row>
    <row r="128" spans="1:20" ht="18" thickTop="1" thickBot="1" x14ac:dyDescent="0.45">
      <c r="A128" s="47" t="s">
        <v>332</v>
      </c>
      <c r="B128" s="47" t="s">
        <v>337</v>
      </c>
      <c r="C128" s="47" t="s">
        <v>338</v>
      </c>
      <c r="D128" s="10">
        <f t="shared" si="11"/>
        <v>4</v>
      </c>
      <c r="E128" s="24">
        <f t="shared" si="12"/>
        <v>3</v>
      </c>
      <c r="F128" s="24">
        <f t="shared" si="13"/>
        <v>3</v>
      </c>
      <c r="G128" s="24">
        <f t="shared" si="14"/>
        <v>4</v>
      </c>
      <c r="H128" s="24">
        <f t="shared" si="20"/>
        <v>5</v>
      </c>
      <c r="I128" s="23"/>
      <c r="J128" s="24" t="str">
        <f t="shared" si="15"/>
        <v>3.5 - 3.9</v>
      </c>
      <c r="K128" s="24" t="str">
        <f t="shared" si="16"/>
        <v>2.5 - 2.9</v>
      </c>
      <c r="L128" s="24" t="str">
        <f t="shared" si="17"/>
        <v>2.5 - 2.9</v>
      </c>
      <c r="M128" s="24" t="str">
        <f t="shared" si="18"/>
        <v>3.5 - 3.9</v>
      </c>
      <c r="N128" s="24" t="str">
        <f t="shared" si="19"/>
        <v>4.5 - 5.0</v>
      </c>
      <c r="O128" s="23"/>
      <c r="P128" s="25">
        <f t="shared" si="21"/>
        <v>3.5</v>
      </c>
      <c r="Q128" s="25">
        <f>VLOOKUP($C128, 'Food Access'!C:E, 3, FALSE)</f>
        <v>2.7</v>
      </c>
      <c r="R128" s="25">
        <f>VLOOKUP($C128, 'Food Availability'!C:E, 3, FALSE)</f>
        <v>2.5</v>
      </c>
      <c r="S128" s="25">
        <f>VLOOKUP($C128, 'Food Utilization'!C:E, 3, FALSE)</f>
        <v>3.8</v>
      </c>
      <c r="T128" s="25">
        <f>VLOOKUP($C128, 'Food Consumption &amp; Livelihoods'!C:F, 3, FALSE)</f>
        <v>5</v>
      </c>
    </row>
    <row r="129" spans="1:20" ht="18" thickTop="1" thickBot="1" x14ac:dyDescent="0.45">
      <c r="A129" s="47" t="s">
        <v>332</v>
      </c>
      <c r="B129" s="47" t="s">
        <v>339</v>
      </c>
      <c r="C129" s="47" t="s">
        <v>340</v>
      </c>
      <c r="D129" s="10">
        <f t="shared" si="11"/>
        <v>3</v>
      </c>
      <c r="E129" s="24">
        <f t="shared" si="12"/>
        <v>3</v>
      </c>
      <c r="F129" s="24">
        <f t="shared" si="13"/>
        <v>2</v>
      </c>
      <c r="G129" s="24">
        <f t="shared" si="14"/>
        <v>3</v>
      </c>
      <c r="H129" s="24">
        <f t="shared" si="20"/>
        <v>5</v>
      </c>
      <c r="I129" s="23"/>
      <c r="J129" s="24" t="str">
        <f t="shared" si="15"/>
        <v>3.0 - 3.4</v>
      </c>
      <c r="K129" s="24" t="str">
        <f t="shared" si="16"/>
        <v>2.5 - 2.9</v>
      </c>
      <c r="L129" s="24" t="str">
        <f t="shared" si="17"/>
        <v>2.0 - 2.4</v>
      </c>
      <c r="M129" s="24" t="str">
        <f t="shared" si="18"/>
        <v>3.0 - 3.4</v>
      </c>
      <c r="N129" s="24" t="str">
        <f t="shared" si="19"/>
        <v>4.5 - 5.0</v>
      </c>
      <c r="O129" s="23"/>
      <c r="P129" s="25">
        <f t="shared" si="21"/>
        <v>3.2</v>
      </c>
      <c r="Q129" s="25">
        <f>VLOOKUP($C129, 'Food Access'!C:E, 3, FALSE)</f>
        <v>2.5</v>
      </c>
      <c r="R129" s="25">
        <f>VLOOKUP($C129, 'Food Availability'!C:E, 3, FALSE)</f>
        <v>2.2999999999999998</v>
      </c>
      <c r="S129" s="25">
        <f>VLOOKUP($C129, 'Food Utilization'!C:E, 3, FALSE)</f>
        <v>3</v>
      </c>
      <c r="T129" s="25">
        <f>VLOOKUP($C129, 'Food Consumption &amp; Livelihoods'!C:F, 3, FALSE)</f>
        <v>5</v>
      </c>
    </row>
    <row r="130" spans="1:20" ht="18" thickTop="1" thickBot="1" x14ac:dyDescent="0.45">
      <c r="A130" s="47" t="s">
        <v>332</v>
      </c>
      <c r="B130" s="47" t="s">
        <v>341</v>
      </c>
      <c r="C130" s="47" t="s">
        <v>342</v>
      </c>
      <c r="D130" s="10">
        <f t="shared" si="11"/>
        <v>3</v>
      </c>
      <c r="E130" s="24">
        <f t="shared" si="12"/>
        <v>3</v>
      </c>
      <c r="F130" s="24">
        <f t="shared" si="13"/>
        <v>3</v>
      </c>
      <c r="G130" s="24">
        <f t="shared" si="14"/>
        <v>4</v>
      </c>
      <c r="H130" s="24">
        <f t="shared" si="20"/>
        <v>3</v>
      </c>
      <c r="I130" s="23"/>
      <c r="J130" s="24" t="str">
        <f t="shared" si="15"/>
        <v>3.0 - 3.4</v>
      </c>
      <c r="K130" s="24" t="str">
        <f t="shared" si="16"/>
        <v>3.0 - 3.4</v>
      </c>
      <c r="L130" s="24" t="str">
        <f t="shared" si="17"/>
        <v>2.5 - 2.9</v>
      </c>
      <c r="M130" s="24" t="str">
        <f t="shared" si="18"/>
        <v>3.5 - 3.9</v>
      </c>
      <c r="N130" s="24" t="str">
        <f t="shared" si="19"/>
        <v>3.0 - 3.4</v>
      </c>
      <c r="O130" s="23"/>
      <c r="P130" s="25">
        <f t="shared" si="21"/>
        <v>3.1</v>
      </c>
      <c r="Q130" s="25">
        <f>VLOOKUP($C130, 'Food Access'!C:E, 3, FALSE)</f>
        <v>3</v>
      </c>
      <c r="R130" s="25">
        <f>VLOOKUP($C130, 'Food Availability'!C:E, 3, FALSE)</f>
        <v>2.5</v>
      </c>
      <c r="S130" s="25">
        <f>VLOOKUP($C130, 'Food Utilization'!C:E, 3, FALSE)</f>
        <v>3.8</v>
      </c>
      <c r="T130" s="25">
        <f>VLOOKUP($C130, 'Food Consumption &amp; Livelihoods'!C:F, 3, FALSE)</f>
        <v>3</v>
      </c>
    </row>
    <row r="131" spans="1:20" ht="18" thickTop="1" thickBot="1" x14ac:dyDescent="0.45">
      <c r="A131" s="47" t="s">
        <v>332</v>
      </c>
      <c r="B131" s="47" t="s">
        <v>343</v>
      </c>
      <c r="C131" s="47" t="s">
        <v>344</v>
      </c>
      <c r="D131" s="10">
        <f t="shared" ref="D131:D194" si="22">ROUND(P131, 0)</f>
        <v>3</v>
      </c>
      <c r="E131" s="24">
        <f t="shared" ref="E131:E194" si="23">ROUND(Q131, 0)</f>
        <v>3</v>
      </c>
      <c r="F131" s="24">
        <f t="shared" ref="F131:F194" si="24">ROUND(R131, 0)</f>
        <v>2</v>
      </c>
      <c r="G131" s="24">
        <f t="shared" ref="G131:G194" si="25">ROUND(S131, 0)</f>
        <v>4</v>
      </c>
      <c r="H131" s="24">
        <f t="shared" si="20"/>
        <v>5</v>
      </c>
      <c r="I131" s="23"/>
      <c r="J131" s="24" t="str">
        <f t="shared" ref="J131:J194" si="26">IF(P131&gt;=4.5, "4.5 - 5.0", IF(P131&gt;=4, "4.0 - 4.4", IF(P131&gt;= 3.5, "3.5 - 3.9", IF(P131&gt;=3, "3.0 - 3.4", IF(P131&gt;= 2.5, "2.5 - 2.9", IF(P131 &gt;=2, "2.0 - 2.4", IF(P131&gt;=1.5, "1.5 - 1.9", IF(P131 &gt;=1, "1.0 - 1.4"))))))))</f>
        <v>3.0 - 3.4</v>
      </c>
      <c r="K131" s="24" t="str">
        <f t="shared" ref="K131:K194" si="27">IF(Q131&gt;=4.5, "4.5 - 5.0", IF(Q131&gt;=4, "4.0 - 4.4", IF(Q131&gt;= 3.5, "3.5 - 3.9", IF(Q131&gt;=3, "3.0 - 3.4", IF(Q131&gt;= 2.5, "2.5 - 2.9", IF(Q131 &gt;=2, "2.0 - 2.4", IF(Q131&gt;=1.5, "1.5 - 1.9", IF(Q131 &gt;=1, "1.0 - 1.4"))))))))</f>
        <v>2.5 - 2.9</v>
      </c>
      <c r="L131" s="24" t="str">
        <f t="shared" ref="L131:L194" si="28">IF(R131&gt;=4.5, "4.5 - 5.0", IF(R131&gt;=4, "4.0 - 4.4", IF(R131&gt;= 3.5, "3.5 - 3.9", IF(R131&gt;=3, "3.0 - 3.4", IF(R131&gt;= 2.5, "2.5 - 2.9", IF(R131 &gt;=2, "2.0 - 2.4", IF(R131&gt;=1.5, "1.5 - 1.9", IF(R131 &gt;=1, "1.0 - 1.4"))))))))</f>
        <v>2.0 - 2.4</v>
      </c>
      <c r="M131" s="24" t="str">
        <f t="shared" ref="M131:M194" si="29">IF(S131&gt;=4.5, "4.5 - 5.0", IF(S131&gt;=4, "4.0 - 4.4", IF(S131&gt;= 3.5, "3.5 - 3.9", IF(S131&gt;=3, "3.0 - 3.4", IF(S131&gt;= 2.5, "2.5 - 2.9", IF(S131 &gt;=2, "2.0 - 2.4", IF(S131&gt;=1.5, "1.5 - 1.9", IF(S131 &gt;=1, "1.0 - 1.4"))))))))</f>
        <v>3.5 - 3.9</v>
      </c>
      <c r="N131" s="24" t="str">
        <f t="shared" ref="N131:N194" si="30">IF(T131&gt;=4.5, "4.5 - 5.0", IF(T131&gt;=4, "4.0 - 4.4", IF(T131&gt;= 3.5, "3.5 - 3.9", IF(T131&gt;=3, "3.0 - 3.4", IF(T131&gt;= 2.5, "2.5 - 2.9", IF(T131 &gt;=2, "2.0 - 2.4", IF(T131&gt;=1.5, "1.5 - 1.9", IF(T131 &gt;=1, "1.0 - 1.4"))))))))</f>
        <v>4.5 - 5.0</v>
      </c>
      <c r="O131" s="23"/>
      <c r="P131" s="25">
        <f t="shared" si="21"/>
        <v>3.4</v>
      </c>
      <c r="Q131" s="25">
        <f>VLOOKUP($C131, 'Food Access'!C:E, 3, FALSE)</f>
        <v>2.8</v>
      </c>
      <c r="R131" s="25">
        <f>VLOOKUP($C131, 'Food Availability'!C:E, 3, FALSE)</f>
        <v>2.2999999999999998</v>
      </c>
      <c r="S131" s="25">
        <f>VLOOKUP($C131, 'Food Utilization'!C:E, 3, FALSE)</f>
        <v>3.5</v>
      </c>
      <c r="T131" s="25">
        <f>VLOOKUP($C131, 'Food Consumption &amp; Livelihoods'!C:F, 3, FALSE)</f>
        <v>5</v>
      </c>
    </row>
    <row r="132" spans="1:20" ht="18" thickTop="1" thickBot="1" x14ac:dyDescent="0.45">
      <c r="A132" s="47" t="s">
        <v>332</v>
      </c>
      <c r="B132" s="47" t="s">
        <v>345</v>
      </c>
      <c r="C132" s="47" t="s">
        <v>346</v>
      </c>
      <c r="D132" s="10">
        <f t="shared" si="22"/>
        <v>3</v>
      </c>
      <c r="E132" s="24">
        <f t="shared" si="23"/>
        <v>3</v>
      </c>
      <c r="F132" s="24">
        <f t="shared" si="24"/>
        <v>3</v>
      </c>
      <c r="G132" s="24">
        <f t="shared" si="25"/>
        <v>4</v>
      </c>
      <c r="H132" s="24">
        <f t="shared" ref="H132:H195" si="31">IFERROR(ROUND(T132, 0),"")</f>
        <v>2</v>
      </c>
      <c r="I132" s="23"/>
      <c r="J132" s="24" t="str">
        <f t="shared" si="26"/>
        <v>2.5 - 2.9</v>
      </c>
      <c r="K132" s="24" t="str">
        <f t="shared" si="27"/>
        <v>2.5 - 2.9</v>
      </c>
      <c r="L132" s="24" t="str">
        <f t="shared" si="28"/>
        <v>3.0 - 3.4</v>
      </c>
      <c r="M132" s="24" t="str">
        <f t="shared" si="29"/>
        <v>3.5 - 3.9</v>
      </c>
      <c r="N132" s="24" t="str">
        <f t="shared" si="30"/>
        <v>2.0 - 2.4</v>
      </c>
      <c r="O132" s="23"/>
      <c r="P132" s="25">
        <f t="shared" ref="P132:P195" si="32">ROUND(AVERAGE(Q132:T132), 1)</f>
        <v>2.8</v>
      </c>
      <c r="Q132" s="25">
        <f>VLOOKUP($C132, 'Food Access'!C:E, 3, FALSE)</f>
        <v>2.8</v>
      </c>
      <c r="R132" s="25">
        <f>VLOOKUP($C132, 'Food Availability'!C:E, 3, FALSE)</f>
        <v>3</v>
      </c>
      <c r="S132" s="25">
        <f>VLOOKUP($C132, 'Food Utilization'!C:E, 3, FALSE)</f>
        <v>3.5</v>
      </c>
      <c r="T132" s="25">
        <f>VLOOKUP($C132, 'Food Consumption &amp; Livelihoods'!C:F, 3, FALSE)</f>
        <v>2</v>
      </c>
    </row>
    <row r="133" spans="1:20" ht="18" thickTop="1" thickBot="1" x14ac:dyDescent="0.45">
      <c r="A133" s="47" t="s">
        <v>332</v>
      </c>
      <c r="B133" s="47" t="s">
        <v>347</v>
      </c>
      <c r="C133" s="47" t="s">
        <v>348</v>
      </c>
      <c r="D133" s="10">
        <f t="shared" si="22"/>
        <v>3</v>
      </c>
      <c r="E133" s="24">
        <f t="shared" si="23"/>
        <v>3</v>
      </c>
      <c r="F133" s="24">
        <f t="shared" si="24"/>
        <v>4</v>
      </c>
      <c r="G133" s="24">
        <f t="shared" si="25"/>
        <v>4</v>
      </c>
      <c r="H133" s="24">
        <f t="shared" si="31"/>
        <v>3</v>
      </c>
      <c r="I133" s="23"/>
      <c r="J133" s="24" t="str">
        <f t="shared" si="26"/>
        <v>3.0 - 3.4</v>
      </c>
      <c r="K133" s="24" t="str">
        <f t="shared" si="27"/>
        <v>3.0 - 3.4</v>
      </c>
      <c r="L133" s="24" t="str">
        <f t="shared" si="28"/>
        <v>3.5 - 3.9</v>
      </c>
      <c r="M133" s="24" t="str">
        <f t="shared" si="29"/>
        <v>4.0 - 4.4</v>
      </c>
      <c r="N133" s="24" t="str">
        <f t="shared" si="30"/>
        <v>3.0 - 3.4</v>
      </c>
      <c r="O133" s="23"/>
      <c r="P133" s="25">
        <f t="shared" si="32"/>
        <v>3.4</v>
      </c>
      <c r="Q133" s="25">
        <f>VLOOKUP($C133, 'Food Access'!C:E, 3, FALSE)</f>
        <v>3.2</v>
      </c>
      <c r="R133" s="25">
        <f>VLOOKUP($C133, 'Food Availability'!C:E, 3, FALSE)</f>
        <v>3.5</v>
      </c>
      <c r="S133" s="25">
        <f>VLOOKUP($C133, 'Food Utilization'!C:E, 3, FALSE)</f>
        <v>4</v>
      </c>
      <c r="T133" s="25">
        <f>VLOOKUP($C133, 'Food Consumption &amp; Livelihoods'!C:F, 3, FALSE)</f>
        <v>3</v>
      </c>
    </row>
    <row r="134" spans="1:20" ht="18" thickTop="1" thickBot="1" x14ac:dyDescent="0.45">
      <c r="A134" s="47" t="s">
        <v>332</v>
      </c>
      <c r="B134" s="47" t="s">
        <v>349</v>
      </c>
      <c r="C134" s="47" t="s">
        <v>350</v>
      </c>
      <c r="D134" s="10">
        <f t="shared" si="22"/>
        <v>3</v>
      </c>
      <c r="E134" s="24">
        <f t="shared" si="23"/>
        <v>3</v>
      </c>
      <c r="F134" s="24">
        <f t="shared" si="24"/>
        <v>3</v>
      </c>
      <c r="G134" s="24">
        <f t="shared" si="25"/>
        <v>3</v>
      </c>
      <c r="H134" s="24">
        <f t="shared" si="31"/>
        <v>2</v>
      </c>
      <c r="I134" s="23"/>
      <c r="J134" s="24" t="str">
        <f t="shared" si="26"/>
        <v>2.5 - 2.9</v>
      </c>
      <c r="K134" s="24" t="str">
        <f t="shared" si="27"/>
        <v>3.0 - 3.4</v>
      </c>
      <c r="L134" s="24" t="str">
        <f t="shared" si="28"/>
        <v>3.0 - 3.4</v>
      </c>
      <c r="M134" s="24" t="str">
        <f t="shared" si="29"/>
        <v>3.0 - 3.4</v>
      </c>
      <c r="N134" s="24" t="str">
        <f t="shared" si="30"/>
        <v>2.0 - 2.4</v>
      </c>
      <c r="O134" s="23"/>
      <c r="P134" s="25">
        <f t="shared" si="32"/>
        <v>2.8</v>
      </c>
      <c r="Q134" s="25">
        <f>VLOOKUP($C134, 'Food Access'!C:E, 3, FALSE)</f>
        <v>3.2</v>
      </c>
      <c r="R134" s="25">
        <f>VLOOKUP($C134, 'Food Availability'!C:E, 3, FALSE)</f>
        <v>3</v>
      </c>
      <c r="S134" s="25">
        <f>VLOOKUP($C134, 'Food Utilization'!C:E, 3, FALSE)</f>
        <v>3</v>
      </c>
      <c r="T134" s="25">
        <f>VLOOKUP($C134, 'Food Consumption &amp; Livelihoods'!C:F, 3, FALSE)</f>
        <v>2</v>
      </c>
    </row>
    <row r="135" spans="1:20" ht="18" thickTop="1" thickBot="1" x14ac:dyDescent="0.45">
      <c r="A135" s="47" t="s">
        <v>332</v>
      </c>
      <c r="B135" s="47" t="s">
        <v>351</v>
      </c>
      <c r="C135" s="47" t="s">
        <v>352</v>
      </c>
      <c r="D135" s="10">
        <f t="shared" si="22"/>
        <v>3</v>
      </c>
      <c r="E135" s="24">
        <f t="shared" si="23"/>
        <v>3</v>
      </c>
      <c r="F135" s="24">
        <f t="shared" si="24"/>
        <v>3</v>
      </c>
      <c r="G135" s="24">
        <f t="shared" si="25"/>
        <v>3</v>
      </c>
      <c r="H135" s="24">
        <f t="shared" si="31"/>
        <v>2</v>
      </c>
      <c r="I135" s="23"/>
      <c r="J135" s="24" t="str">
        <f t="shared" si="26"/>
        <v>2.5 - 2.9</v>
      </c>
      <c r="K135" s="24" t="str">
        <f t="shared" si="27"/>
        <v>3.0 - 3.4</v>
      </c>
      <c r="L135" s="24" t="str">
        <f t="shared" si="28"/>
        <v>2.5 - 2.9</v>
      </c>
      <c r="M135" s="24" t="str">
        <f t="shared" si="29"/>
        <v>2.5 - 2.9</v>
      </c>
      <c r="N135" s="24" t="str">
        <f t="shared" si="30"/>
        <v>2.0 - 2.4</v>
      </c>
      <c r="O135" s="23"/>
      <c r="P135" s="25">
        <f t="shared" si="32"/>
        <v>2.7</v>
      </c>
      <c r="Q135" s="25">
        <f>VLOOKUP($C135, 'Food Access'!C:E, 3, FALSE)</f>
        <v>3.2</v>
      </c>
      <c r="R135" s="25">
        <f>VLOOKUP($C135, 'Food Availability'!C:E, 3, FALSE)</f>
        <v>2.8</v>
      </c>
      <c r="S135" s="25">
        <f>VLOOKUP($C135, 'Food Utilization'!C:E, 3, FALSE)</f>
        <v>2.8</v>
      </c>
      <c r="T135" s="25">
        <f>VLOOKUP($C135, 'Food Consumption &amp; Livelihoods'!C:F, 3, FALSE)</f>
        <v>2</v>
      </c>
    </row>
    <row r="136" spans="1:20" ht="18" thickTop="1" thickBot="1" x14ac:dyDescent="0.45">
      <c r="A136" s="47" t="s">
        <v>332</v>
      </c>
      <c r="B136" s="47" t="s">
        <v>353</v>
      </c>
      <c r="C136" s="47" t="s">
        <v>354</v>
      </c>
      <c r="D136" s="10">
        <f t="shared" si="22"/>
        <v>3</v>
      </c>
      <c r="E136" s="24">
        <f t="shared" si="23"/>
        <v>3</v>
      </c>
      <c r="F136" s="24">
        <f t="shared" si="24"/>
        <v>3</v>
      </c>
      <c r="G136" s="24">
        <f t="shared" si="25"/>
        <v>3</v>
      </c>
      <c r="H136" s="24">
        <f t="shared" si="31"/>
        <v>2</v>
      </c>
      <c r="I136" s="23"/>
      <c r="J136" s="24" t="str">
        <f t="shared" si="26"/>
        <v>2.5 - 2.9</v>
      </c>
      <c r="K136" s="24" t="str">
        <f t="shared" si="27"/>
        <v>2.5 - 2.9</v>
      </c>
      <c r="L136" s="24" t="str">
        <f t="shared" si="28"/>
        <v>2.5 - 2.9</v>
      </c>
      <c r="M136" s="24" t="str">
        <f t="shared" si="29"/>
        <v>3.0 - 3.4</v>
      </c>
      <c r="N136" s="24" t="str">
        <f t="shared" si="30"/>
        <v>2.0 - 2.4</v>
      </c>
      <c r="O136" s="23"/>
      <c r="P136" s="25">
        <f t="shared" si="32"/>
        <v>2.6</v>
      </c>
      <c r="Q136" s="25">
        <f>VLOOKUP($C136, 'Food Access'!C:E, 3, FALSE)</f>
        <v>2.7</v>
      </c>
      <c r="R136" s="25">
        <f>VLOOKUP($C136, 'Food Availability'!C:E, 3, FALSE)</f>
        <v>2.5</v>
      </c>
      <c r="S136" s="25">
        <f>VLOOKUP($C136, 'Food Utilization'!C:E, 3, FALSE)</f>
        <v>3.3</v>
      </c>
      <c r="T136" s="25">
        <f>VLOOKUP($C136, 'Food Consumption &amp; Livelihoods'!C:F, 3, FALSE)</f>
        <v>2</v>
      </c>
    </row>
    <row r="137" spans="1:20" ht="18" thickTop="1" thickBot="1" x14ac:dyDescent="0.45">
      <c r="A137" s="47" t="s">
        <v>332</v>
      </c>
      <c r="B137" s="47" t="s">
        <v>355</v>
      </c>
      <c r="C137" s="47" t="s">
        <v>356</v>
      </c>
      <c r="D137" s="10">
        <f>ROUND(P137, 0)</f>
        <v>3</v>
      </c>
      <c r="E137" s="24">
        <f t="shared" si="23"/>
        <v>3</v>
      </c>
      <c r="F137" s="24">
        <f t="shared" si="24"/>
        <v>3</v>
      </c>
      <c r="G137" s="24">
        <f t="shared" si="25"/>
        <v>3</v>
      </c>
      <c r="H137" s="24">
        <f t="shared" si="31"/>
        <v>3</v>
      </c>
      <c r="I137" s="23"/>
      <c r="J137" s="24" t="str">
        <f>IF(P137&gt;=4.5, "4.5 - 5.0", IF(P137&gt;=4, "4.0 - 4.4", IF(P137&gt;= 3.5, "3.5 - 3.9", IF(P137&gt;=3, "3.0 - 3.4", IF(P137&gt;= 2.5, "2.5 - 2.9", IF(P137 &gt;=2, "2.0 - 2.4", IF(P137&gt;=1.5, "1.5 - 1.9", IF(P137 &gt;=1, "1.0 - 1.4"))))))))</f>
        <v>3.0 - 3.4</v>
      </c>
      <c r="K137" s="24" t="str">
        <f t="shared" si="27"/>
        <v>2.5 - 2.9</v>
      </c>
      <c r="L137" s="24" t="str">
        <f t="shared" si="28"/>
        <v>3.0 - 3.4</v>
      </c>
      <c r="M137" s="24" t="str">
        <f t="shared" si="29"/>
        <v>3.0 - 3.4</v>
      </c>
      <c r="N137" s="24" t="str">
        <f t="shared" si="30"/>
        <v>3.0 - 3.4</v>
      </c>
      <c r="O137" s="23"/>
      <c r="P137" s="25">
        <f t="shared" si="32"/>
        <v>3</v>
      </c>
      <c r="Q137" s="25">
        <f>VLOOKUP($C137, 'Food Access'!C:E, 3, FALSE)</f>
        <v>2.5</v>
      </c>
      <c r="R137" s="25">
        <f>VLOOKUP($C137, 'Food Availability'!C:E, 3, FALSE)</f>
        <v>3</v>
      </c>
      <c r="S137" s="25">
        <f>VLOOKUP($C137, 'Food Utilization'!C:E, 3, FALSE)</f>
        <v>3.3</v>
      </c>
      <c r="T137" s="25">
        <f>VLOOKUP($C137, 'Food Consumption &amp; Livelihoods'!C:F, 3, FALSE)</f>
        <v>3</v>
      </c>
    </row>
    <row r="138" spans="1:20" ht="18" thickTop="1" thickBot="1" x14ac:dyDescent="0.45">
      <c r="A138" s="47" t="s">
        <v>332</v>
      </c>
      <c r="B138" s="47" t="s">
        <v>357</v>
      </c>
      <c r="C138" s="47" t="s">
        <v>358</v>
      </c>
      <c r="D138" s="10">
        <f t="shared" si="22"/>
        <v>3</v>
      </c>
      <c r="E138" s="24">
        <f t="shared" si="23"/>
        <v>3</v>
      </c>
      <c r="F138" s="24">
        <f t="shared" si="24"/>
        <v>2</v>
      </c>
      <c r="G138" s="24">
        <f t="shared" si="25"/>
        <v>3</v>
      </c>
      <c r="H138" s="24">
        <f t="shared" si="31"/>
        <v>3</v>
      </c>
      <c r="I138" s="23"/>
      <c r="J138" s="24" t="str">
        <f t="shared" si="26"/>
        <v>2.5 - 2.9</v>
      </c>
      <c r="K138" s="24" t="str">
        <f t="shared" si="27"/>
        <v>2.5 - 2.9</v>
      </c>
      <c r="L138" s="24" t="str">
        <f t="shared" si="28"/>
        <v>2.0 - 2.4</v>
      </c>
      <c r="M138" s="24" t="str">
        <f t="shared" si="29"/>
        <v>3.0 - 3.4</v>
      </c>
      <c r="N138" s="24" t="str">
        <f t="shared" si="30"/>
        <v>3.0 - 3.4</v>
      </c>
      <c r="O138" s="23"/>
      <c r="P138" s="25">
        <f t="shared" si="32"/>
        <v>2.8</v>
      </c>
      <c r="Q138" s="25">
        <f>VLOOKUP($C138, 'Food Access'!C:E, 3, FALSE)</f>
        <v>2.5</v>
      </c>
      <c r="R138" s="25">
        <f>VLOOKUP($C138, 'Food Availability'!C:E, 3, FALSE)</f>
        <v>2.2999999999999998</v>
      </c>
      <c r="S138" s="25">
        <f>VLOOKUP($C138, 'Food Utilization'!C:E, 3, FALSE)</f>
        <v>3.3</v>
      </c>
      <c r="T138" s="25">
        <f>VLOOKUP($C138, 'Food Consumption &amp; Livelihoods'!C:F, 3, FALSE)</f>
        <v>3</v>
      </c>
    </row>
    <row r="139" spans="1:20" ht="18" thickTop="1" thickBot="1" x14ac:dyDescent="0.45">
      <c r="A139" s="47" t="s">
        <v>332</v>
      </c>
      <c r="B139" s="47" t="s">
        <v>359</v>
      </c>
      <c r="C139" s="47" t="s">
        <v>360</v>
      </c>
      <c r="D139" s="10">
        <f t="shared" si="22"/>
        <v>3</v>
      </c>
      <c r="E139" s="24">
        <f t="shared" si="23"/>
        <v>3</v>
      </c>
      <c r="F139" s="24">
        <f t="shared" si="24"/>
        <v>3</v>
      </c>
      <c r="G139" s="24">
        <f t="shared" si="25"/>
        <v>4</v>
      </c>
      <c r="H139" s="24">
        <f t="shared" si="31"/>
        <v>3</v>
      </c>
      <c r="I139" s="23"/>
      <c r="J139" s="24" t="str">
        <f t="shared" si="26"/>
        <v>3.0 - 3.4</v>
      </c>
      <c r="K139" s="24" t="str">
        <f t="shared" si="27"/>
        <v>3.0 - 3.4</v>
      </c>
      <c r="L139" s="24" t="str">
        <f t="shared" si="28"/>
        <v>2.5 - 2.9</v>
      </c>
      <c r="M139" s="24" t="str">
        <f t="shared" si="29"/>
        <v>3.5 - 3.9</v>
      </c>
      <c r="N139" s="24" t="str">
        <f t="shared" si="30"/>
        <v>3.0 - 3.4</v>
      </c>
      <c r="O139" s="23"/>
      <c r="P139" s="25">
        <f t="shared" si="32"/>
        <v>3.1</v>
      </c>
      <c r="Q139" s="25">
        <f>VLOOKUP($C139, 'Food Access'!C:E, 3, FALSE)</f>
        <v>3</v>
      </c>
      <c r="R139" s="25">
        <f>VLOOKUP($C139, 'Food Availability'!C:E, 3, FALSE)</f>
        <v>2.8</v>
      </c>
      <c r="S139" s="25">
        <f>VLOOKUP($C139, 'Food Utilization'!C:E, 3, FALSE)</f>
        <v>3.5</v>
      </c>
      <c r="T139" s="25">
        <f>VLOOKUP($C139, 'Food Consumption &amp; Livelihoods'!C:F, 3, FALSE)</f>
        <v>3</v>
      </c>
    </row>
    <row r="140" spans="1:20" ht="18" thickTop="1" thickBot="1" x14ac:dyDescent="0.45">
      <c r="A140" s="47" t="s">
        <v>332</v>
      </c>
      <c r="B140" s="47" t="s">
        <v>361</v>
      </c>
      <c r="C140" s="47" t="s">
        <v>362</v>
      </c>
      <c r="D140" s="10">
        <f t="shared" si="22"/>
        <v>3</v>
      </c>
      <c r="E140" s="24">
        <f t="shared" si="23"/>
        <v>3</v>
      </c>
      <c r="F140" s="24">
        <f t="shared" si="24"/>
        <v>3</v>
      </c>
      <c r="G140" s="24">
        <f t="shared" si="25"/>
        <v>3</v>
      </c>
      <c r="H140" s="24">
        <f t="shared" si="31"/>
        <v>3</v>
      </c>
      <c r="I140" s="23"/>
      <c r="J140" s="24" t="str">
        <f t="shared" si="26"/>
        <v>2.5 - 2.9</v>
      </c>
      <c r="K140" s="24" t="str">
        <f t="shared" si="27"/>
        <v>2.5 - 2.9</v>
      </c>
      <c r="L140" s="24" t="str">
        <f t="shared" si="28"/>
        <v>2.5 - 2.9</v>
      </c>
      <c r="M140" s="24" t="str">
        <f t="shared" si="29"/>
        <v>3.0 - 3.4</v>
      </c>
      <c r="N140" s="24" t="str">
        <f t="shared" si="30"/>
        <v>3.0 - 3.4</v>
      </c>
      <c r="O140" s="23"/>
      <c r="P140" s="25">
        <f t="shared" si="32"/>
        <v>2.9</v>
      </c>
      <c r="Q140" s="25">
        <f>VLOOKUP($C140, 'Food Access'!C:E, 3, FALSE)</f>
        <v>2.7</v>
      </c>
      <c r="R140" s="25">
        <f>VLOOKUP($C140, 'Food Availability'!C:E, 3, FALSE)</f>
        <v>2.5</v>
      </c>
      <c r="S140" s="25">
        <f>VLOOKUP($C140, 'Food Utilization'!C:E, 3, FALSE)</f>
        <v>3.3</v>
      </c>
      <c r="T140" s="25">
        <f>VLOOKUP($C140, 'Food Consumption &amp; Livelihoods'!C:F, 3, FALSE)</f>
        <v>3</v>
      </c>
    </row>
    <row r="141" spans="1:20" ht="18" thickTop="1" thickBot="1" x14ac:dyDescent="0.45">
      <c r="A141" s="47" t="s">
        <v>332</v>
      </c>
      <c r="B141" s="47" t="s">
        <v>363</v>
      </c>
      <c r="C141" s="47" t="s">
        <v>364</v>
      </c>
      <c r="D141" s="10">
        <f t="shared" si="22"/>
        <v>3</v>
      </c>
      <c r="E141" s="24">
        <f t="shared" si="23"/>
        <v>3</v>
      </c>
      <c r="F141" s="24">
        <f t="shared" si="24"/>
        <v>3</v>
      </c>
      <c r="G141" s="24">
        <f t="shared" si="25"/>
        <v>3</v>
      </c>
      <c r="H141" s="24">
        <f t="shared" si="31"/>
        <v>2</v>
      </c>
      <c r="I141" s="23"/>
      <c r="J141" s="24" t="str">
        <f t="shared" si="26"/>
        <v>2.5 - 2.9</v>
      </c>
      <c r="K141" s="24" t="str">
        <f t="shared" si="27"/>
        <v>3.0 - 3.4</v>
      </c>
      <c r="L141" s="24" t="str">
        <f t="shared" si="28"/>
        <v>2.5 - 2.9</v>
      </c>
      <c r="M141" s="24" t="str">
        <f t="shared" si="29"/>
        <v>3.0 - 3.4</v>
      </c>
      <c r="N141" s="24" t="str">
        <f t="shared" si="30"/>
        <v>2.0 - 2.4</v>
      </c>
      <c r="O141" s="23"/>
      <c r="P141" s="25">
        <f t="shared" si="32"/>
        <v>2.8</v>
      </c>
      <c r="Q141" s="25">
        <f>VLOOKUP($C141, 'Food Access'!C:E, 3, FALSE)</f>
        <v>3.2</v>
      </c>
      <c r="R141" s="25">
        <f>VLOOKUP($C141, 'Food Availability'!C:E, 3, FALSE)</f>
        <v>2.8</v>
      </c>
      <c r="S141" s="25">
        <f>VLOOKUP($C141, 'Food Utilization'!C:E, 3, FALSE)</f>
        <v>3</v>
      </c>
      <c r="T141" s="25">
        <f>VLOOKUP($C141, 'Food Consumption &amp; Livelihoods'!C:F, 3, FALSE)</f>
        <v>2</v>
      </c>
    </row>
    <row r="142" spans="1:20" ht="18" thickTop="1" thickBot="1" x14ac:dyDescent="0.45">
      <c r="A142" s="47" t="s">
        <v>332</v>
      </c>
      <c r="B142" s="47" t="s">
        <v>365</v>
      </c>
      <c r="C142" s="47" t="s">
        <v>366</v>
      </c>
      <c r="D142" s="10">
        <f t="shared" si="22"/>
        <v>3</v>
      </c>
      <c r="E142" s="24">
        <f t="shared" si="23"/>
        <v>3</v>
      </c>
      <c r="F142" s="24">
        <f t="shared" si="24"/>
        <v>3</v>
      </c>
      <c r="G142" s="24">
        <f t="shared" si="25"/>
        <v>3</v>
      </c>
      <c r="H142" s="24">
        <f t="shared" si="31"/>
        <v>3</v>
      </c>
      <c r="I142" s="23"/>
      <c r="J142" s="24" t="str">
        <f t="shared" si="26"/>
        <v>3.0 - 3.4</v>
      </c>
      <c r="K142" s="24" t="str">
        <f t="shared" si="27"/>
        <v>3.0 - 3.4</v>
      </c>
      <c r="L142" s="24" t="str">
        <f t="shared" si="28"/>
        <v>2.5 - 2.9</v>
      </c>
      <c r="M142" s="24" t="str">
        <f t="shared" si="29"/>
        <v>3.0 - 3.4</v>
      </c>
      <c r="N142" s="24" t="str">
        <f t="shared" si="30"/>
        <v>3.0 - 3.4</v>
      </c>
      <c r="O142" s="23"/>
      <c r="P142" s="25">
        <f t="shared" si="32"/>
        <v>3.1</v>
      </c>
      <c r="Q142" s="25">
        <f>VLOOKUP($C142, 'Food Access'!C:E, 3, FALSE)</f>
        <v>3.3</v>
      </c>
      <c r="R142" s="25">
        <f>VLOOKUP($C142, 'Food Availability'!C:E, 3, FALSE)</f>
        <v>2.8</v>
      </c>
      <c r="S142" s="25">
        <f>VLOOKUP($C142, 'Food Utilization'!C:E, 3, FALSE)</f>
        <v>3.3</v>
      </c>
      <c r="T142" s="25">
        <f>VLOOKUP($C142, 'Food Consumption &amp; Livelihoods'!C:F, 3, FALSE)</f>
        <v>3</v>
      </c>
    </row>
    <row r="143" spans="1:20" ht="18" thickTop="1" thickBot="1" x14ac:dyDescent="0.45">
      <c r="A143" s="47" t="s">
        <v>332</v>
      </c>
      <c r="B143" s="47" t="s">
        <v>367</v>
      </c>
      <c r="C143" s="47" t="s">
        <v>368</v>
      </c>
      <c r="D143" s="10">
        <f t="shared" si="22"/>
        <v>3</v>
      </c>
      <c r="E143" s="24">
        <f t="shared" si="23"/>
        <v>3</v>
      </c>
      <c r="F143" s="24">
        <f t="shared" si="24"/>
        <v>3</v>
      </c>
      <c r="G143" s="24">
        <f t="shared" si="25"/>
        <v>3</v>
      </c>
      <c r="H143" s="24">
        <f t="shared" si="31"/>
        <v>3</v>
      </c>
      <c r="I143" s="23"/>
      <c r="J143" s="24" t="str">
        <f t="shared" si="26"/>
        <v>3.0 - 3.4</v>
      </c>
      <c r="K143" s="24" t="str">
        <f t="shared" si="27"/>
        <v>3.0 - 3.4</v>
      </c>
      <c r="L143" s="24" t="str">
        <f t="shared" si="28"/>
        <v>2.5 - 2.9</v>
      </c>
      <c r="M143" s="24" t="str">
        <f t="shared" si="29"/>
        <v>3.0 - 3.4</v>
      </c>
      <c r="N143" s="24" t="str">
        <f t="shared" si="30"/>
        <v>3.0 - 3.4</v>
      </c>
      <c r="O143" s="23"/>
      <c r="P143" s="25">
        <f t="shared" si="32"/>
        <v>3.1</v>
      </c>
      <c r="Q143" s="25">
        <f>VLOOKUP($C143, 'Food Access'!C:E, 3, FALSE)</f>
        <v>3.3</v>
      </c>
      <c r="R143" s="25">
        <f>VLOOKUP($C143, 'Food Availability'!C:E, 3, FALSE)</f>
        <v>2.8</v>
      </c>
      <c r="S143" s="25">
        <f>VLOOKUP($C143, 'Food Utilization'!C:E, 3, FALSE)</f>
        <v>3.3</v>
      </c>
      <c r="T143" s="25">
        <f>VLOOKUP($C143, 'Food Consumption &amp; Livelihoods'!C:F, 3, FALSE)</f>
        <v>3</v>
      </c>
    </row>
    <row r="144" spans="1:20" ht="18" thickTop="1" thickBot="1" x14ac:dyDescent="0.45">
      <c r="A144" s="47" t="s">
        <v>332</v>
      </c>
      <c r="B144" s="47" t="s">
        <v>369</v>
      </c>
      <c r="C144" s="47" t="s">
        <v>370</v>
      </c>
      <c r="D144" s="10">
        <f t="shared" si="22"/>
        <v>3</v>
      </c>
      <c r="E144" s="24">
        <f t="shared" si="23"/>
        <v>3</v>
      </c>
      <c r="F144" s="24">
        <f t="shared" si="24"/>
        <v>3</v>
      </c>
      <c r="G144" s="24">
        <f t="shared" si="25"/>
        <v>3</v>
      </c>
      <c r="H144" s="24">
        <f t="shared" si="31"/>
        <v>3</v>
      </c>
      <c r="I144" s="23"/>
      <c r="J144" s="24" t="str">
        <f t="shared" si="26"/>
        <v>3.0 - 3.4</v>
      </c>
      <c r="K144" s="24" t="str">
        <f t="shared" si="27"/>
        <v>3.0 - 3.4</v>
      </c>
      <c r="L144" s="24" t="str">
        <f t="shared" si="28"/>
        <v>2.5 - 2.9</v>
      </c>
      <c r="M144" s="24" t="str">
        <f t="shared" si="29"/>
        <v>3.0 - 3.4</v>
      </c>
      <c r="N144" s="24" t="str">
        <f t="shared" si="30"/>
        <v>3.0 - 3.4</v>
      </c>
      <c r="O144" s="23"/>
      <c r="P144" s="25">
        <f t="shared" si="32"/>
        <v>3.1</v>
      </c>
      <c r="Q144" s="25">
        <f>VLOOKUP($C144, 'Food Access'!C:E, 3, FALSE)</f>
        <v>3.2</v>
      </c>
      <c r="R144" s="25">
        <f>VLOOKUP($C144, 'Food Availability'!C:E, 3, FALSE)</f>
        <v>2.8</v>
      </c>
      <c r="S144" s="25">
        <f>VLOOKUP($C144, 'Food Utilization'!C:E, 3, FALSE)</f>
        <v>3.3</v>
      </c>
      <c r="T144" s="25">
        <f>VLOOKUP($C144, 'Food Consumption &amp; Livelihoods'!C:F, 3, FALSE)</f>
        <v>3</v>
      </c>
    </row>
    <row r="145" spans="1:20" ht="18" thickTop="1" thickBot="1" x14ac:dyDescent="0.45">
      <c r="A145" s="47" t="s">
        <v>371</v>
      </c>
      <c r="B145" s="47" t="s">
        <v>372</v>
      </c>
      <c r="C145" s="47" t="s">
        <v>373</v>
      </c>
      <c r="D145" s="10">
        <f t="shared" si="22"/>
        <v>3</v>
      </c>
      <c r="E145" s="24">
        <f t="shared" si="23"/>
        <v>2</v>
      </c>
      <c r="F145" s="24">
        <f t="shared" si="24"/>
        <v>3</v>
      </c>
      <c r="G145" s="24">
        <f t="shared" si="25"/>
        <v>2</v>
      </c>
      <c r="H145" s="24">
        <f t="shared" si="31"/>
        <v>3</v>
      </c>
      <c r="I145" s="23"/>
      <c r="J145" s="24" t="str">
        <f t="shared" si="26"/>
        <v>2.5 - 2.9</v>
      </c>
      <c r="K145" s="24" t="str">
        <f t="shared" si="27"/>
        <v>2.0 - 2.4</v>
      </c>
      <c r="L145" s="24" t="str">
        <f t="shared" si="28"/>
        <v>2.5 - 2.9</v>
      </c>
      <c r="M145" s="24" t="str">
        <f t="shared" si="29"/>
        <v>2.0 - 2.4</v>
      </c>
      <c r="N145" s="24" t="str">
        <f t="shared" si="30"/>
        <v>3.0 - 3.4</v>
      </c>
      <c r="O145" s="23"/>
      <c r="P145" s="25">
        <f t="shared" si="32"/>
        <v>2.5</v>
      </c>
      <c r="Q145" s="25">
        <f>VLOOKUP($C145, 'Food Access'!C:E, 3, FALSE)</f>
        <v>2.2999999999999998</v>
      </c>
      <c r="R145" s="25">
        <f>VLOOKUP($C145, 'Food Availability'!C:E, 3, FALSE)</f>
        <v>2.8</v>
      </c>
      <c r="S145" s="25">
        <f>VLOOKUP($C145, 'Food Utilization'!C:E, 3, FALSE)</f>
        <v>2</v>
      </c>
      <c r="T145" s="25">
        <f>VLOOKUP($C145, 'Food Consumption &amp; Livelihoods'!C:F, 3, FALSE)</f>
        <v>3</v>
      </c>
    </row>
    <row r="146" spans="1:20" ht="18" thickTop="1" thickBot="1" x14ac:dyDescent="0.45">
      <c r="A146" s="47" t="s">
        <v>371</v>
      </c>
      <c r="B146" s="47" t="s">
        <v>374</v>
      </c>
      <c r="C146" s="47" t="s">
        <v>375</v>
      </c>
      <c r="D146" s="10">
        <f t="shared" si="22"/>
        <v>3</v>
      </c>
      <c r="E146" s="24">
        <f t="shared" si="23"/>
        <v>2</v>
      </c>
      <c r="F146" s="24">
        <f t="shared" si="24"/>
        <v>3</v>
      </c>
      <c r="G146" s="24">
        <f t="shared" si="25"/>
        <v>3</v>
      </c>
      <c r="H146" s="24">
        <f t="shared" si="31"/>
        <v>4</v>
      </c>
      <c r="I146" s="23"/>
      <c r="J146" s="24" t="str">
        <f t="shared" si="26"/>
        <v>2.5 - 2.9</v>
      </c>
      <c r="K146" s="24" t="str">
        <f t="shared" si="27"/>
        <v>2.0 - 2.4</v>
      </c>
      <c r="L146" s="24" t="str">
        <f t="shared" si="28"/>
        <v>2.5 - 2.9</v>
      </c>
      <c r="M146" s="24" t="str">
        <f t="shared" si="29"/>
        <v>2.5 - 2.9</v>
      </c>
      <c r="N146" s="24" t="str">
        <f t="shared" si="30"/>
        <v>4.0 - 4.4</v>
      </c>
      <c r="O146" s="23"/>
      <c r="P146" s="25">
        <f t="shared" si="32"/>
        <v>2.8</v>
      </c>
      <c r="Q146" s="25">
        <f>VLOOKUP($C146, 'Food Access'!C:E, 3, FALSE)</f>
        <v>2.2999999999999998</v>
      </c>
      <c r="R146" s="25">
        <f>VLOOKUP($C146, 'Food Availability'!C:E, 3, FALSE)</f>
        <v>2.5</v>
      </c>
      <c r="S146" s="25">
        <f>VLOOKUP($C146, 'Food Utilization'!C:E, 3, FALSE)</f>
        <v>2.5</v>
      </c>
      <c r="T146" s="25">
        <f>VLOOKUP($C146, 'Food Consumption &amp; Livelihoods'!C:F, 3, FALSE)</f>
        <v>4</v>
      </c>
    </row>
    <row r="147" spans="1:20" ht="18" thickTop="1" thickBot="1" x14ac:dyDescent="0.45">
      <c r="A147" s="47" t="s">
        <v>371</v>
      </c>
      <c r="B147" s="47" t="s">
        <v>376</v>
      </c>
      <c r="C147" s="47" t="s">
        <v>377</v>
      </c>
      <c r="D147" s="10">
        <f t="shared" si="22"/>
        <v>3</v>
      </c>
      <c r="E147" s="24">
        <f t="shared" si="23"/>
        <v>2</v>
      </c>
      <c r="F147" s="24">
        <f t="shared" si="24"/>
        <v>2</v>
      </c>
      <c r="G147" s="24">
        <f t="shared" si="25"/>
        <v>2</v>
      </c>
      <c r="H147" s="24">
        <f t="shared" si="31"/>
        <v>3</v>
      </c>
      <c r="I147" s="23"/>
      <c r="J147" s="24" t="str">
        <f t="shared" si="26"/>
        <v>2.5 - 2.9</v>
      </c>
      <c r="K147" s="24" t="str">
        <f t="shared" si="27"/>
        <v>2.0 - 2.4</v>
      </c>
      <c r="L147" s="24" t="str">
        <f t="shared" si="28"/>
        <v>2.0 - 2.4</v>
      </c>
      <c r="M147" s="24" t="str">
        <f t="shared" si="29"/>
        <v>2.0 - 2.4</v>
      </c>
      <c r="N147" s="24" t="str">
        <f t="shared" si="30"/>
        <v>3.0 - 3.4</v>
      </c>
      <c r="O147" s="23"/>
      <c r="P147" s="25">
        <f t="shared" si="32"/>
        <v>2.5</v>
      </c>
      <c r="Q147" s="25">
        <f>VLOOKUP($C147, 'Food Access'!C:E, 3, FALSE)</f>
        <v>2.2999999999999998</v>
      </c>
      <c r="R147" s="25">
        <f>VLOOKUP($C147, 'Food Availability'!C:E, 3, FALSE)</f>
        <v>2.2999999999999998</v>
      </c>
      <c r="S147" s="25">
        <f>VLOOKUP($C147, 'Food Utilization'!C:E, 3, FALSE)</f>
        <v>2.2999999999999998</v>
      </c>
      <c r="T147" s="25">
        <f>VLOOKUP($C147, 'Food Consumption &amp; Livelihoods'!C:F, 3, FALSE)</f>
        <v>3</v>
      </c>
    </row>
    <row r="148" spans="1:20" ht="18" thickTop="1" thickBot="1" x14ac:dyDescent="0.45">
      <c r="A148" s="47" t="s">
        <v>371</v>
      </c>
      <c r="B148" s="47" t="s">
        <v>378</v>
      </c>
      <c r="C148" s="47" t="s">
        <v>379</v>
      </c>
      <c r="D148" s="10">
        <f t="shared" si="22"/>
        <v>3</v>
      </c>
      <c r="E148" s="24">
        <f t="shared" si="23"/>
        <v>3</v>
      </c>
      <c r="F148" s="24">
        <f t="shared" si="24"/>
        <v>2</v>
      </c>
      <c r="G148" s="24">
        <f t="shared" si="25"/>
        <v>3</v>
      </c>
      <c r="H148" s="24">
        <f t="shared" si="31"/>
        <v>3</v>
      </c>
      <c r="I148" s="23"/>
      <c r="J148" s="24" t="str">
        <f t="shared" si="26"/>
        <v>2.5 - 2.9</v>
      </c>
      <c r="K148" s="24" t="str">
        <f t="shared" si="27"/>
        <v>3.0 - 3.4</v>
      </c>
      <c r="L148" s="24" t="str">
        <f t="shared" si="28"/>
        <v>2.0 - 2.4</v>
      </c>
      <c r="M148" s="24" t="str">
        <f t="shared" si="29"/>
        <v>2.5 - 2.9</v>
      </c>
      <c r="N148" s="24" t="str">
        <f t="shared" si="30"/>
        <v>3.0 - 3.4</v>
      </c>
      <c r="O148" s="23"/>
      <c r="P148" s="25">
        <f t="shared" si="32"/>
        <v>2.8</v>
      </c>
      <c r="Q148" s="25">
        <f>VLOOKUP($C148, 'Food Access'!C:E, 3, FALSE)</f>
        <v>3</v>
      </c>
      <c r="R148" s="25">
        <f>VLOOKUP($C148, 'Food Availability'!C:E, 3, FALSE)</f>
        <v>2.2999999999999998</v>
      </c>
      <c r="S148" s="25">
        <f>VLOOKUP($C148, 'Food Utilization'!C:E, 3, FALSE)</f>
        <v>2.8</v>
      </c>
      <c r="T148" s="25">
        <f>VLOOKUP($C148, 'Food Consumption &amp; Livelihoods'!C:F, 3, FALSE)</f>
        <v>3</v>
      </c>
    </row>
    <row r="149" spans="1:20" ht="18" thickTop="1" thickBot="1" x14ac:dyDescent="0.45">
      <c r="A149" s="47" t="s">
        <v>371</v>
      </c>
      <c r="B149" s="47" t="s">
        <v>380</v>
      </c>
      <c r="C149" s="47" t="s">
        <v>381</v>
      </c>
      <c r="D149" s="10">
        <f t="shared" si="22"/>
        <v>3</v>
      </c>
      <c r="E149" s="24">
        <f t="shared" si="23"/>
        <v>3</v>
      </c>
      <c r="F149" s="24">
        <f t="shared" si="24"/>
        <v>2</v>
      </c>
      <c r="G149" s="24">
        <f t="shared" si="25"/>
        <v>2</v>
      </c>
      <c r="H149" s="24">
        <f t="shared" si="31"/>
        <v>3</v>
      </c>
      <c r="I149" s="23"/>
      <c r="J149" s="24" t="str">
        <f t="shared" si="26"/>
        <v>2.5 - 2.9</v>
      </c>
      <c r="K149" s="24" t="str">
        <f t="shared" si="27"/>
        <v>2.5 - 2.9</v>
      </c>
      <c r="L149" s="24" t="str">
        <f t="shared" si="28"/>
        <v>2.0 - 2.4</v>
      </c>
      <c r="M149" s="24" t="str">
        <f t="shared" si="29"/>
        <v>2.0 - 2.4</v>
      </c>
      <c r="N149" s="24" t="str">
        <f t="shared" si="30"/>
        <v>3.0 - 3.4</v>
      </c>
      <c r="O149" s="23"/>
      <c r="P149" s="25">
        <f t="shared" si="32"/>
        <v>2.5</v>
      </c>
      <c r="Q149" s="25">
        <f>VLOOKUP($C149, 'Food Access'!C:E, 3, FALSE)</f>
        <v>2.8</v>
      </c>
      <c r="R149" s="25">
        <f>VLOOKUP($C149, 'Food Availability'!C:E, 3, FALSE)</f>
        <v>2</v>
      </c>
      <c r="S149" s="25">
        <f>VLOOKUP($C149, 'Food Utilization'!C:E, 3, FALSE)</f>
        <v>2.2999999999999998</v>
      </c>
      <c r="T149" s="25">
        <f>VLOOKUP($C149, 'Food Consumption &amp; Livelihoods'!C:F, 3, FALSE)</f>
        <v>3</v>
      </c>
    </row>
    <row r="150" spans="1:20" ht="18" thickTop="1" thickBot="1" x14ac:dyDescent="0.45">
      <c r="A150" s="47" t="s">
        <v>371</v>
      </c>
      <c r="B150" s="47" t="s">
        <v>382</v>
      </c>
      <c r="C150" s="47" t="s">
        <v>383</v>
      </c>
      <c r="D150" s="10">
        <f t="shared" si="22"/>
        <v>3</v>
      </c>
      <c r="E150" s="24">
        <f t="shared" si="23"/>
        <v>3</v>
      </c>
      <c r="F150" s="24">
        <f t="shared" si="24"/>
        <v>3</v>
      </c>
      <c r="G150" s="24">
        <f t="shared" si="25"/>
        <v>3</v>
      </c>
      <c r="H150" s="24">
        <f t="shared" si="31"/>
        <v>3</v>
      </c>
      <c r="I150" s="23"/>
      <c r="J150" s="24" t="str">
        <f t="shared" si="26"/>
        <v>2.5 - 2.9</v>
      </c>
      <c r="K150" s="24" t="str">
        <f t="shared" si="27"/>
        <v>2.5 - 2.9</v>
      </c>
      <c r="L150" s="24" t="str">
        <f t="shared" si="28"/>
        <v>2.5 - 2.9</v>
      </c>
      <c r="M150" s="24" t="str">
        <f t="shared" si="29"/>
        <v>3.0 - 3.4</v>
      </c>
      <c r="N150" s="24" t="str">
        <f t="shared" si="30"/>
        <v>3.0 - 3.4</v>
      </c>
      <c r="O150" s="23"/>
      <c r="P150" s="25">
        <f t="shared" si="32"/>
        <v>2.9</v>
      </c>
      <c r="Q150" s="25">
        <f>VLOOKUP($C150, 'Food Access'!C:E, 3, FALSE)</f>
        <v>2.5</v>
      </c>
      <c r="R150" s="25">
        <f>VLOOKUP($C150, 'Food Availability'!C:E, 3, FALSE)</f>
        <v>2.8</v>
      </c>
      <c r="S150" s="25">
        <f>VLOOKUP($C150, 'Food Utilization'!C:E, 3, FALSE)</f>
        <v>3.3</v>
      </c>
      <c r="T150" s="25">
        <f>VLOOKUP($C150, 'Food Consumption &amp; Livelihoods'!C:F, 3, FALSE)</f>
        <v>3</v>
      </c>
    </row>
    <row r="151" spans="1:20" ht="18" thickTop="1" thickBot="1" x14ac:dyDescent="0.45">
      <c r="A151" s="47" t="s">
        <v>371</v>
      </c>
      <c r="B151" s="47" t="s">
        <v>384</v>
      </c>
      <c r="C151" s="47" t="s">
        <v>385</v>
      </c>
      <c r="D151" s="10">
        <f t="shared" si="22"/>
        <v>3</v>
      </c>
      <c r="E151" s="24">
        <f t="shared" si="23"/>
        <v>3</v>
      </c>
      <c r="F151" s="24">
        <f t="shared" si="24"/>
        <v>2</v>
      </c>
      <c r="G151" s="24">
        <f t="shared" si="25"/>
        <v>2</v>
      </c>
      <c r="H151" s="24">
        <f t="shared" si="31"/>
        <v>4</v>
      </c>
      <c r="I151" s="23"/>
      <c r="J151" s="24" t="str">
        <f t="shared" si="26"/>
        <v>3.0 - 3.4</v>
      </c>
      <c r="K151" s="24" t="str">
        <f t="shared" si="27"/>
        <v>3.0 - 3.4</v>
      </c>
      <c r="L151" s="24" t="str">
        <f t="shared" si="28"/>
        <v>2.0 - 2.4</v>
      </c>
      <c r="M151" s="24" t="str">
        <f t="shared" si="29"/>
        <v>2.0 - 2.4</v>
      </c>
      <c r="N151" s="24" t="str">
        <f t="shared" si="30"/>
        <v>4.0 - 4.4</v>
      </c>
      <c r="O151" s="23"/>
      <c r="P151" s="25">
        <f t="shared" si="32"/>
        <v>3</v>
      </c>
      <c r="Q151" s="25">
        <f>VLOOKUP($C151, 'Food Access'!C:E, 3, FALSE)</f>
        <v>3.3</v>
      </c>
      <c r="R151" s="25">
        <f>VLOOKUP($C151, 'Food Availability'!C:E, 3, FALSE)</f>
        <v>2.2999999999999998</v>
      </c>
      <c r="S151" s="25">
        <f>VLOOKUP($C151, 'Food Utilization'!C:E, 3, FALSE)</f>
        <v>2.2999999999999998</v>
      </c>
      <c r="T151" s="25">
        <f>VLOOKUP($C151, 'Food Consumption &amp; Livelihoods'!C:F, 3, FALSE)</f>
        <v>4</v>
      </c>
    </row>
    <row r="152" spans="1:20" ht="18" thickTop="1" thickBot="1" x14ac:dyDescent="0.45">
      <c r="A152" s="47" t="s">
        <v>371</v>
      </c>
      <c r="B152" s="47" t="s">
        <v>386</v>
      </c>
      <c r="C152" s="47" t="s">
        <v>387</v>
      </c>
      <c r="D152" s="10">
        <f t="shared" si="22"/>
        <v>3</v>
      </c>
      <c r="E152" s="24">
        <f t="shared" si="23"/>
        <v>3</v>
      </c>
      <c r="F152" s="24">
        <f t="shared" si="24"/>
        <v>4</v>
      </c>
      <c r="G152" s="24">
        <f t="shared" si="25"/>
        <v>3</v>
      </c>
      <c r="H152" s="24">
        <f t="shared" si="31"/>
        <v>3</v>
      </c>
      <c r="I152" s="23"/>
      <c r="J152" s="24" t="str">
        <f t="shared" si="26"/>
        <v>3.0 - 3.4</v>
      </c>
      <c r="K152" s="24" t="str">
        <f t="shared" si="27"/>
        <v>3.0 - 3.4</v>
      </c>
      <c r="L152" s="24" t="str">
        <f t="shared" si="28"/>
        <v>3.5 - 3.9</v>
      </c>
      <c r="M152" s="24" t="str">
        <f t="shared" si="29"/>
        <v>3.0 - 3.4</v>
      </c>
      <c r="N152" s="24" t="str">
        <f t="shared" si="30"/>
        <v>3.0 - 3.4</v>
      </c>
      <c r="O152" s="23"/>
      <c r="P152" s="25">
        <f t="shared" si="32"/>
        <v>3.1</v>
      </c>
      <c r="Q152" s="25">
        <f>VLOOKUP($C152, 'Food Access'!C:E, 3, FALSE)</f>
        <v>3</v>
      </c>
      <c r="R152" s="25">
        <f>VLOOKUP($C152, 'Food Availability'!C:E, 3, FALSE)</f>
        <v>3.5</v>
      </c>
      <c r="S152" s="25">
        <f>VLOOKUP($C152, 'Food Utilization'!C:E, 3, FALSE)</f>
        <v>3</v>
      </c>
      <c r="T152" s="25">
        <f>VLOOKUP($C152, 'Food Consumption &amp; Livelihoods'!C:F, 3, FALSE)</f>
        <v>3</v>
      </c>
    </row>
    <row r="153" spans="1:20" ht="18" thickTop="1" thickBot="1" x14ac:dyDescent="0.45">
      <c r="A153" s="47" t="s">
        <v>371</v>
      </c>
      <c r="B153" s="47" t="s">
        <v>349</v>
      </c>
      <c r="C153" s="47" t="s">
        <v>388</v>
      </c>
      <c r="D153" s="10">
        <f t="shared" si="22"/>
        <v>3</v>
      </c>
      <c r="E153" s="24">
        <f t="shared" si="23"/>
        <v>3</v>
      </c>
      <c r="F153" s="24">
        <f t="shared" si="24"/>
        <v>4</v>
      </c>
      <c r="G153" s="24">
        <f t="shared" si="25"/>
        <v>4</v>
      </c>
      <c r="H153" s="24">
        <f t="shared" si="31"/>
        <v>3</v>
      </c>
      <c r="I153" s="23"/>
      <c r="J153" s="24" t="str">
        <f t="shared" si="26"/>
        <v>3.0 - 3.4</v>
      </c>
      <c r="K153" s="24" t="str">
        <f t="shared" si="27"/>
        <v>2.5 - 2.9</v>
      </c>
      <c r="L153" s="24" t="str">
        <f t="shared" si="28"/>
        <v>3.5 - 3.9</v>
      </c>
      <c r="M153" s="24" t="str">
        <f t="shared" si="29"/>
        <v>3.5 - 3.9</v>
      </c>
      <c r="N153" s="24" t="str">
        <f t="shared" si="30"/>
        <v>3.0 - 3.4</v>
      </c>
      <c r="O153" s="23"/>
      <c r="P153" s="25">
        <f t="shared" si="32"/>
        <v>3.3</v>
      </c>
      <c r="Q153" s="25">
        <f>VLOOKUP($C153, 'Food Access'!C:E, 3, FALSE)</f>
        <v>2.8</v>
      </c>
      <c r="R153" s="25">
        <f>VLOOKUP($C153, 'Food Availability'!C:E, 3, FALSE)</f>
        <v>3.8</v>
      </c>
      <c r="S153" s="25">
        <f>VLOOKUP($C153, 'Food Utilization'!C:E, 3, FALSE)</f>
        <v>3.5</v>
      </c>
      <c r="T153" s="25">
        <f>VLOOKUP($C153, 'Food Consumption &amp; Livelihoods'!C:F, 3, FALSE)</f>
        <v>3</v>
      </c>
    </row>
    <row r="154" spans="1:20" ht="18" thickTop="1" thickBot="1" x14ac:dyDescent="0.45">
      <c r="A154" s="47" t="s">
        <v>371</v>
      </c>
      <c r="B154" s="47" t="s">
        <v>389</v>
      </c>
      <c r="C154" s="47" t="s">
        <v>390</v>
      </c>
      <c r="D154" s="10">
        <f t="shared" si="22"/>
        <v>3</v>
      </c>
      <c r="E154" s="24">
        <f t="shared" si="23"/>
        <v>4</v>
      </c>
      <c r="F154" s="24">
        <f t="shared" si="24"/>
        <v>2</v>
      </c>
      <c r="G154" s="24">
        <f t="shared" si="25"/>
        <v>2</v>
      </c>
      <c r="H154" s="24">
        <f t="shared" si="31"/>
        <v>4</v>
      </c>
      <c r="I154" s="23"/>
      <c r="J154" s="24" t="str">
        <f t="shared" si="26"/>
        <v>2.5 - 2.9</v>
      </c>
      <c r="K154" s="24" t="str">
        <f t="shared" si="27"/>
        <v>3.5 - 3.9</v>
      </c>
      <c r="L154" s="24" t="str">
        <f t="shared" si="28"/>
        <v>1.5 - 1.9</v>
      </c>
      <c r="M154" s="24" t="str">
        <f t="shared" si="29"/>
        <v>1.5 - 1.9</v>
      </c>
      <c r="N154" s="24" t="str">
        <f t="shared" si="30"/>
        <v>4.0 - 4.4</v>
      </c>
      <c r="O154" s="23"/>
      <c r="P154" s="25">
        <f t="shared" si="32"/>
        <v>2.8</v>
      </c>
      <c r="Q154" s="25">
        <f>VLOOKUP($C154, 'Food Access'!C:E, 3, FALSE)</f>
        <v>3.5</v>
      </c>
      <c r="R154" s="25">
        <f>VLOOKUP($C154, 'Food Availability'!C:E, 3, FALSE)</f>
        <v>1.8</v>
      </c>
      <c r="S154" s="25">
        <f>VLOOKUP($C154, 'Food Utilization'!C:E, 3, FALSE)</f>
        <v>1.8</v>
      </c>
      <c r="T154" s="25">
        <f>VLOOKUP($C154, 'Food Consumption &amp; Livelihoods'!C:F, 3, FALSE)</f>
        <v>4</v>
      </c>
    </row>
    <row r="155" spans="1:20" ht="18" thickTop="1" thickBot="1" x14ac:dyDescent="0.45">
      <c r="A155" s="47" t="s">
        <v>371</v>
      </c>
      <c r="B155" s="47" t="s">
        <v>391</v>
      </c>
      <c r="C155" s="47" t="s">
        <v>392</v>
      </c>
      <c r="D155" s="10">
        <f t="shared" si="22"/>
        <v>3</v>
      </c>
      <c r="E155" s="24">
        <f t="shared" si="23"/>
        <v>3</v>
      </c>
      <c r="F155" s="24">
        <f t="shared" si="24"/>
        <v>3</v>
      </c>
      <c r="G155" s="24">
        <f t="shared" si="25"/>
        <v>2</v>
      </c>
      <c r="H155" s="24">
        <f t="shared" si="31"/>
        <v>4</v>
      </c>
      <c r="I155" s="23"/>
      <c r="J155" s="24" t="str">
        <f t="shared" si="26"/>
        <v>3.0 - 3.4</v>
      </c>
      <c r="K155" s="24" t="str">
        <f t="shared" si="27"/>
        <v>3.0 - 3.4</v>
      </c>
      <c r="L155" s="24" t="str">
        <f t="shared" si="28"/>
        <v>3.0 - 3.4</v>
      </c>
      <c r="M155" s="24" t="str">
        <f t="shared" si="29"/>
        <v>2.0 - 2.4</v>
      </c>
      <c r="N155" s="24" t="str">
        <f t="shared" si="30"/>
        <v>4.0 - 4.4</v>
      </c>
      <c r="O155" s="23"/>
      <c r="P155" s="25">
        <f t="shared" si="32"/>
        <v>3.2</v>
      </c>
      <c r="Q155" s="25">
        <f>VLOOKUP($C155, 'Food Access'!C:E, 3, FALSE)</f>
        <v>3.3</v>
      </c>
      <c r="R155" s="25">
        <f>VLOOKUP($C155, 'Food Availability'!C:E, 3, FALSE)</f>
        <v>3.3</v>
      </c>
      <c r="S155" s="25">
        <f>VLOOKUP($C155, 'Food Utilization'!C:E, 3, FALSE)</f>
        <v>2.2999999999999998</v>
      </c>
      <c r="T155" s="25">
        <f>VLOOKUP($C155, 'Food Consumption &amp; Livelihoods'!C:F, 3, FALSE)</f>
        <v>4</v>
      </c>
    </row>
    <row r="156" spans="1:20" ht="18" thickTop="1" thickBot="1" x14ac:dyDescent="0.45">
      <c r="A156" s="47" t="s">
        <v>393</v>
      </c>
      <c r="B156" s="47" t="s">
        <v>394</v>
      </c>
      <c r="C156" s="47" t="s">
        <v>395</v>
      </c>
      <c r="D156" s="10">
        <f t="shared" si="22"/>
        <v>3</v>
      </c>
      <c r="E156" s="24">
        <f t="shared" si="23"/>
        <v>3</v>
      </c>
      <c r="F156" s="24">
        <f t="shared" si="24"/>
        <v>3</v>
      </c>
      <c r="G156" s="24">
        <f t="shared" si="25"/>
        <v>3</v>
      </c>
      <c r="H156" s="24">
        <f t="shared" si="31"/>
        <v>3</v>
      </c>
      <c r="I156" s="23"/>
      <c r="J156" s="24" t="str">
        <f t="shared" si="26"/>
        <v>2.5 - 2.9</v>
      </c>
      <c r="K156" s="24" t="str">
        <f t="shared" si="27"/>
        <v>2.5 - 2.9</v>
      </c>
      <c r="L156" s="24" t="str">
        <f t="shared" si="28"/>
        <v>2.5 - 2.9</v>
      </c>
      <c r="M156" s="24" t="str">
        <f t="shared" si="29"/>
        <v>2.5 - 2.9</v>
      </c>
      <c r="N156" s="24" t="str">
        <f t="shared" si="30"/>
        <v>3.0 - 3.4</v>
      </c>
      <c r="O156" s="23"/>
      <c r="P156" s="25">
        <f t="shared" si="32"/>
        <v>2.8</v>
      </c>
      <c r="Q156" s="25">
        <f>VLOOKUP($C156, 'Food Access'!C:E, 3, FALSE)</f>
        <v>2.8</v>
      </c>
      <c r="R156" s="25">
        <f>VLOOKUP($C156, 'Food Availability'!C:E, 3, FALSE)</f>
        <v>2.5</v>
      </c>
      <c r="S156" s="25">
        <f>VLOOKUP($C156, 'Food Utilization'!C:E, 3, FALSE)</f>
        <v>2.8</v>
      </c>
      <c r="T156" s="25">
        <f>VLOOKUP($C156, 'Food Consumption &amp; Livelihoods'!C:F, 3, FALSE)</f>
        <v>3</v>
      </c>
    </row>
    <row r="157" spans="1:20" ht="18" thickTop="1" thickBot="1" x14ac:dyDescent="0.45">
      <c r="A157" s="47" t="s">
        <v>393</v>
      </c>
      <c r="B157" s="47" t="s">
        <v>396</v>
      </c>
      <c r="C157" s="47" t="s">
        <v>397</v>
      </c>
      <c r="D157" s="10">
        <f t="shared" si="22"/>
        <v>4</v>
      </c>
      <c r="E157" s="24">
        <f t="shared" si="23"/>
        <v>3</v>
      </c>
      <c r="F157" s="24">
        <f t="shared" si="24"/>
        <v>4</v>
      </c>
      <c r="G157" s="24">
        <f t="shared" si="25"/>
        <v>3</v>
      </c>
      <c r="H157" s="24">
        <f t="shared" si="31"/>
        <v>4</v>
      </c>
      <c r="I157" s="23"/>
      <c r="J157" s="24" t="str">
        <f t="shared" si="26"/>
        <v>3.5 - 3.9</v>
      </c>
      <c r="K157" s="24" t="str">
        <f t="shared" si="27"/>
        <v>2.5 - 2.9</v>
      </c>
      <c r="L157" s="24" t="str">
        <f t="shared" si="28"/>
        <v>4.0 - 4.4</v>
      </c>
      <c r="M157" s="24" t="str">
        <f t="shared" si="29"/>
        <v>3.0 - 3.4</v>
      </c>
      <c r="N157" s="24" t="str">
        <f t="shared" si="30"/>
        <v>4.0 - 4.4</v>
      </c>
      <c r="O157" s="23"/>
      <c r="P157" s="25">
        <f t="shared" si="32"/>
        <v>3.5</v>
      </c>
      <c r="Q157" s="25">
        <f>VLOOKUP($C157, 'Food Access'!C:E, 3, FALSE)</f>
        <v>2.5</v>
      </c>
      <c r="R157" s="25">
        <f>VLOOKUP($C157, 'Food Availability'!C:E, 3, FALSE)</f>
        <v>4</v>
      </c>
      <c r="S157" s="25">
        <f>VLOOKUP($C157, 'Food Utilization'!C:E, 3, FALSE)</f>
        <v>3.3</v>
      </c>
      <c r="T157" s="25">
        <f>VLOOKUP($C157, 'Food Consumption &amp; Livelihoods'!C:F, 3, FALSE)</f>
        <v>4</v>
      </c>
    </row>
    <row r="158" spans="1:20" ht="18" thickTop="1" thickBot="1" x14ac:dyDescent="0.45">
      <c r="A158" s="47" t="s">
        <v>393</v>
      </c>
      <c r="B158" s="47" t="s">
        <v>398</v>
      </c>
      <c r="C158" s="47" t="s">
        <v>399</v>
      </c>
      <c r="D158" s="10">
        <f t="shared" si="22"/>
        <v>3</v>
      </c>
      <c r="E158" s="24">
        <f t="shared" si="23"/>
        <v>3</v>
      </c>
      <c r="F158" s="24">
        <f t="shared" si="24"/>
        <v>3</v>
      </c>
      <c r="G158" s="24">
        <f t="shared" si="25"/>
        <v>4</v>
      </c>
      <c r="H158" s="24">
        <f t="shared" si="31"/>
        <v>3</v>
      </c>
      <c r="I158" s="23"/>
      <c r="J158" s="24" t="str">
        <f t="shared" si="26"/>
        <v>3.0 - 3.4</v>
      </c>
      <c r="K158" s="24" t="str">
        <f t="shared" si="27"/>
        <v>2.5 - 2.9</v>
      </c>
      <c r="L158" s="24" t="str">
        <f t="shared" si="28"/>
        <v>3.0 - 3.4</v>
      </c>
      <c r="M158" s="24" t="str">
        <f t="shared" si="29"/>
        <v>3.5 - 3.9</v>
      </c>
      <c r="N158" s="24" t="str">
        <f t="shared" si="30"/>
        <v>3.0 - 3.4</v>
      </c>
      <c r="O158" s="23"/>
      <c r="P158" s="25">
        <f t="shared" si="32"/>
        <v>3.1</v>
      </c>
      <c r="Q158" s="25">
        <f>VLOOKUP($C158, 'Food Access'!C:E, 3, FALSE)</f>
        <v>2.7</v>
      </c>
      <c r="R158" s="25">
        <f>VLOOKUP($C158, 'Food Availability'!C:E, 3, FALSE)</f>
        <v>3.3</v>
      </c>
      <c r="S158" s="25">
        <f>VLOOKUP($C158, 'Food Utilization'!C:E, 3, FALSE)</f>
        <v>3.5</v>
      </c>
      <c r="T158" s="25">
        <f>VLOOKUP($C158, 'Food Consumption &amp; Livelihoods'!C:F, 3, FALSE)</f>
        <v>3</v>
      </c>
    </row>
    <row r="159" spans="1:20" ht="18" thickTop="1" thickBot="1" x14ac:dyDescent="0.45">
      <c r="A159" s="47" t="s">
        <v>393</v>
      </c>
      <c r="B159" s="47" t="s">
        <v>400</v>
      </c>
      <c r="C159" s="47" t="s">
        <v>401</v>
      </c>
      <c r="D159" s="10">
        <f t="shared" si="22"/>
        <v>3</v>
      </c>
      <c r="E159" s="24">
        <f t="shared" si="23"/>
        <v>3</v>
      </c>
      <c r="F159" s="24">
        <f t="shared" si="24"/>
        <v>4</v>
      </c>
      <c r="G159" s="24">
        <f t="shared" si="25"/>
        <v>4</v>
      </c>
      <c r="H159" s="24">
        <f t="shared" si="31"/>
        <v>3</v>
      </c>
      <c r="I159" s="23"/>
      <c r="J159" s="24" t="str">
        <f t="shared" si="26"/>
        <v>3.0 - 3.4</v>
      </c>
      <c r="K159" s="24" t="str">
        <f t="shared" si="27"/>
        <v>2.5 - 2.9</v>
      </c>
      <c r="L159" s="24" t="str">
        <f t="shared" si="28"/>
        <v>3.5 - 3.9</v>
      </c>
      <c r="M159" s="24" t="str">
        <f t="shared" si="29"/>
        <v>3.5 - 3.9</v>
      </c>
      <c r="N159" s="24" t="str">
        <f t="shared" si="30"/>
        <v>3.0 - 3.4</v>
      </c>
      <c r="O159" s="23"/>
      <c r="P159" s="25">
        <f t="shared" si="32"/>
        <v>3.3</v>
      </c>
      <c r="Q159" s="25">
        <f>VLOOKUP($C159, 'Food Access'!C:E, 3, FALSE)</f>
        <v>2.7</v>
      </c>
      <c r="R159" s="25">
        <f>VLOOKUP($C159, 'Food Availability'!C:E, 3, FALSE)</f>
        <v>3.8</v>
      </c>
      <c r="S159" s="25">
        <f>VLOOKUP($C159, 'Food Utilization'!C:E, 3, FALSE)</f>
        <v>3.5</v>
      </c>
      <c r="T159" s="25">
        <f>VLOOKUP($C159, 'Food Consumption &amp; Livelihoods'!C:F, 3, FALSE)</f>
        <v>3</v>
      </c>
    </row>
    <row r="160" spans="1:20" ht="18" thickTop="1" thickBot="1" x14ac:dyDescent="0.45">
      <c r="A160" s="47" t="s">
        <v>393</v>
      </c>
      <c r="B160" s="47" t="s">
        <v>402</v>
      </c>
      <c r="C160" s="47" t="s">
        <v>403</v>
      </c>
      <c r="D160" s="10">
        <f t="shared" si="22"/>
        <v>3</v>
      </c>
      <c r="E160" s="24">
        <f t="shared" si="23"/>
        <v>3</v>
      </c>
      <c r="F160" s="24">
        <f t="shared" si="24"/>
        <v>4</v>
      </c>
      <c r="G160" s="24">
        <f t="shared" si="25"/>
        <v>3</v>
      </c>
      <c r="H160" s="24">
        <f t="shared" si="31"/>
        <v>3</v>
      </c>
      <c r="I160" s="23"/>
      <c r="J160" s="24" t="str">
        <f t="shared" si="26"/>
        <v>3.0 - 3.4</v>
      </c>
      <c r="K160" s="24" t="str">
        <f t="shared" si="27"/>
        <v>3.0 - 3.4</v>
      </c>
      <c r="L160" s="24" t="str">
        <f t="shared" si="28"/>
        <v>3.5 - 3.9</v>
      </c>
      <c r="M160" s="24" t="str">
        <f t="shared" si="29"/>
        <v>2.5 - 2.9</v>
      </c>
      <c r="N160" s="24" t="str">
        <f t="shared" si="30"/>
        <v>3.0 - 3.4</v>
      </c>
      <c r="O160" s="23"/>
      <c r="P160" s="25">
        <f t="shared" si="32"/>
        <v>3.2</v>
      </c>
      <c r="Q160" s="25">
        <f>VLOOKUP($C160, 'Food Access'!C:E, 3, FALSE)</f>
        <v>3.3</v>
      </c>
      <c r="R160" s="25">
        <f>VLOOKUP($C160, 'Food Availability'!C:E, 3, FALSE)</f>
        <v>3.8</v>
      </c>
      <c r="S160" s="25">
        <f>VLOOKUP($C160, 'Food Utilization'!C:E, 3, FALSE)</f>
        <v>2.8</v>
      </c>
      <c r="T160" s="25">
        <f>VLOOKUP($C160, 'Food Consumption &amp; Livelihoods'!C:F, 3, FALSE)</f>
        <v>3</v>
      </c>
    </row>
    <row r="161" spans="1:20" ht="18" thickTop="1" thickBot="1" x14ac:dyDescent="0.45">
      <c r="A161" s="47" t="s">
        <v>393</v>
      </c>
      <c r="B161" s="47" t="s">
        <v>404</v>
      </c>
      <c r="C161" s="47" t="s">
        <v>405</v>
      </c>
      <c r="D161" s="10">
        <f t="shared" si="22"/>
        <v>3</v>
      </c>
      <c r="E161" s="24">
        <f t="shared" si="23"/>
        <v>2</v>
      </c>
      <c r="F161" s="24">
        <f t="shared" si="24"/>
        <v>4</v>
      </c>
      <c r="G161" s="24">
        <f t="shared" si="25"/>
        <v>3</v>
      </c>
      <c r="H161" s="24">
        <f t="shared" si="31"/>
        <v>4</v>
      </c>
      <c r="I161" s="23"/>
      <c r="J161" s="24" t="str">
        <f t="shared" si="26"/>
        <v>3.0 - 3.4</v>
      </c>
      <c r="K161" s="24" t="str">
        <f t="shared" si="27"/>
        <v>2.0 - 2.4</v>
      </c>
      <c r="L161" s="24" t="str">
        <f t="shared" si="28"/>
        <v>4.0 - 4.4</v>
      </c>
      <c r="M161" s="24" t="str">
        <f t="shared" si="29"/>
        <v>3.0 - 3.4</v>
      </c>
      <c r="N161" s="24" t="str">
        <f t="shared" si="30"/>
        <v>4.0 - 4.4</v>
      </c>
      <c r="O161" s="23"/>
      <c r="P161" s="25">
        <f t="shared" si="32"/>
        <v>3.4</v>
      </c>
      <c r="Q161" s="25">
        <f>VLOOKUP($C161, 'Food Access'!C:E, 3, FALSE)</f>
        <v>2.2999999999999998</v>
      </c>
      <c r="R161" s="25">
        <f>VLOOKUP($C161, 'Food Availability'!C:E, 3, FALSE)</f>
        <v>4</v>
      </c>
      <c r="S161" s="25">
        <f>VLOOKUP($C161, 'Food Utilization'!C:E, 3, FALSE)</f>
        <v>3.3</v>
      </c>
      <c r="T161" s="25">
        <f>VLOOKUP($C161, 'Food Consumption &amp; Livelihoods'!C:F, 3, FALSE)</f>
        <v>4</v>
      </c>
    </row>
    <row r="162" spans="1:20" ht="18" thickTop="1" thickBot="1" x14ac:dyDescent="0.45">
      <c r="A162" s="47" t="s">
        <v>393</v>
      </c>
      <c r="B162" s="47" t="s">
        <v>406</v>
      </c>
      <c r="C162" s="47" t="s">
        <v>407</v>
      </c>
      <c r="D162" s="10">
        <f t="shared" si="22"/>
        <v>3</v>
      </c>
      <c r="E162" s="24">
        <f t="shared" si="23"/>
        <v>3</v>
      </c>
      <c r="F162" s="24">
        <f t="shared" si="24"/>
        <v>3</v>
      </c>
      <c r="G162" s="24">
        <f t="shared" si="25"/>
        <v>3</v>
      </c>
      <c r="H162" s="24">
        <f t="shared" si="31"/>
        <v>4</v>
      </c>
      <c r="I162" s="23"/>
      <c r="J162" s="24" t="str">
        <f t="shared" si="26"/>
        <v>3.0 - 3.4</v>
      </c>
      <c r="K162" s="24" t="str">
        <f t="shared" si="27"/>
        <v>3.0 - 3.4</v>
      </c>
      <c r="L162" s="24" t="str">
        <f t="shared" si="28"/>
        <v>3.0 - 3.4</v>
      </c>
      <c r="M162" s="24" t="str">
        <f t="shared" si="29"/>
        <v>2.5 - 2.9</v>
      </c>
      <c r="N162" s="24" t="str">
        <f t="shared" si="30"/>
        <v>4.0 - 4.4</v>
      </c>
      <c r="O162" s="23"/>
      <c r="P162" s="25">
        <f t="shared" si="32"/>
        <v>3.3</v>
      </c>
      <c r="Q162" s="25">
        <f>VLOOKUP($C162, 'Food Access'!C:E, 3, FALSE)</f>
        <v>3</v>
      </c>
      <c r="R162" s="25">
        <f>VLOOKUP($C162, 'Food Availability'!C:E, 3, FALSE)</f>
        <v>3.3</v>
      </c>
      <c r="S162" s="25">
        <f>VLOOKUP($C162, 'Food Utilization'!C:E, 3, FALSE)</f>
        <v>2.8</v>
      </c>
      <c r="T162" s="25">
        <f>VLOOKUP($C162, 'Food Consumption &amp; Livelihoods'!C:F, 3, FALSE)</f>
        <v>4</v>
      </c>
    </row>
    <row r="163" spans="1:20" ht="18" thickTop="1" thickBot="1" x14ac:dyDescent="0.45">
      <c r="A163" s="47" t="s">
        <v>393</v>
      </c>
      <c r="B163" s="47" t="s">
        <v>408</v>
      </c>
      <c r="C163" s="47" t="s">
        <v>409</v>
      </c>
      <c r="D163" s="10">
        <f t="shared" si="22"/>
        <v>3</v>
      </c>
      <c r="E163" s="24">
        <f t="shared" si="23"/>
        <v>3</v>
      </c>
      <c r="F163" s="24">
        <f t="shared" si="24"/>
        <v>2</v>
      </c>
      <c r="G163" s="24">
        <f t="shared" si="25"/>
        <v>3</v>
      </c>
      <c r="H163" s="24">
        <f t="shared" si="31"/>
        <v>3</v>
      </c>
      <c r="I163" s="23"/>
      <c r="J163" s="24" t="str">
        <f t="shared" si="26"/>
        <v>2.5 - 2.9</v>
      </c>
      <c r="K163" s="24" t="str">
        <f t="shared" si="27"/>
        <v>2.5 - 2.9</v>
      </c>
      <c r="L163" s="24" t="str">
        <f t="shared" si="28"/>
        <v>2.0 - 2.4</v>
      </c>
      <c r="M163" s="24" t="str">
        <f t="shared" si="29"/>
        <v>3.0 - 3.4</v>
      </c>
      <c r="N163" s="24" t="str">
        <f t="shared" si="30"/>
        <v>3.0 - 3.4</v>
      </c>
      <c r="O163" s="23"/>
      <c r="P163" s="25">
        <f t="shared" si="32"/>
        <v>2.7</v>
      </c>
      <c r="Q163" s="25">
        <f>VLOOKUP($C163, 'Food Access'!C:E, 3, FALSE)</f>
        <v>2.8</v>
      </c>
      <c r="R163" s="25">
        <f>VLOOKUP($C163, 'Food Availability'!C:E, 3, FALSE)</f>
        <v>2</v>
      </c>
      <c r="S163" s="25">
        <f>VLOOKUP($C163, 'Food Utilization'!C:E, 3, FALSE)</f>
        <v>3</v>
      </c>
      <c r="T163" s="25">
        <f>VLOOKUP($C163, 'Food Consumption &amp; Livelihoods'!C:F, 3, FALSE)</f>
        <v>3</v>
      </c>
    </row>
    <row r="164" spans="1:20" ht="18" thickTop="1" thickBot="1" x14ac:dyDescent="0.45">
      <c r="A164" s="47" t="s">
        <v>393</v>
      </c>
      <c r="B164" s="47" t="s">
        <v>410</v>
      </c>
      <c r="C164" s="47" t="s">
        <v>411</v>
      </c>
      <c r="D164" s="10">
        <f t="shared" si="22"/>
        <v>3</v>
      </c>
      <c r="E164" s="24">
        <f t="shared" si="23"/>
        <v>3</v>
      </c>
      <c r="F164" s="24">
        <f t="shared" si="24"/>
        <v>3</v>
      </c>
      <c r="G164" s="24">
        <f t="shared" si="25"/>
        <v>4</v>
      </c>
      <c r="H164" s="24">
        <f t="shared" si="31"/>
        <v>3</v>
      </c>
      <c r="I164" s="23"/>
      <c r="J164" s="24" t="str">
        <f t="shared" si="26"/>
        <v>3.0 - 3.4</v>
      </c>
      <c r="K164" s="24" t="str">
        <f t="shared" si="27"/>
        <v>2.5 - 2.9</v>
      </c>
      <c r="L164" s="24" t="str">
        <f t="shared" si="28"/>
        <v>2.5 - 2.9</v>
      </c>
      <c r="M164" s="24" t="str">
        <f t="shared" si="29"/>
        <v>3.5 - 3.9</v>
      </c>
      <c r="N164" s="24" t="str">
        <f t="shared" si="30"/>
        <v>3.0 - 3.4</v>
      </c>
      <c r="O164" s="23"/>
      <c r="P164" s="25">
        <f t="shared" si="32"/>
        <v>3</v>
      </c>
      <c r="Q164" s="25">
        <f>VLOOKUP($C164, 'Food Access'!C:E, 3, FALSE)</f>
        <v>2.7</v>
      </c>
      <c r="R164" s="25">
        <f>VLOOKUP($C164, 'Food Availability'!C:E, 3, FALSE)</f>
        <v>2.8</v>
      </c>
      <c r="S164" s="25">
        <f>VLOOKUP($C164, 'Food Utilization'!C:E, 3, FALSE)</f>
        <v>3.5</v>
      </c>
      <c r="T164" s="25">
        <f>VLOOKUP($C164, 'Food Consumption &amp; Livelihoods'!C:F, 3, FALSE)</f>
        <v>3</v>
      </c>
    </row>
    <row r="165" spans="1:20" ht="18" thickTop="1" thickBot="1" x14ac:dyDescent="0.45">
      <c r="A165" s="47" t="s">
        <v>393</v>
      </c>
      <c r="B165" s="47" t="s">
        <v>412</v>
      </c>
      <c r="C165" s="47" t="s">
        <v>413</v>
      </c>
      <c r="D165" s="10">
        <f t="shared" si="22"/>
        <v>3</v>
      </c>
      <c r="E165" s="24">
        <f t="shared" si="23"/>
        <v>4</v>
      </c>
      <c r="F165" s="24">
        <f t="shared" si="24"/>
        <v>4</v>
      </c>
      <c r="G165" s="24">
        <f t="shared" si="25"/>
        <v>3</v>
      </c>
      <c r="H165" s="24">
        <f t="shared" si="31"/>
        <v>3</v>
      </c>
      <c r="I165" s="23"/>
      <c r="J165" s="24" t="str">
        <f t="shared" si="26"/>
        <v>3.0 - 3.4</v>
      </c>
      <c r="K165" s="24" t="str">
        <f t="shared" si="27"/>
        <v>3.5 - 3.9</v>
      </c>
      <c r="L165" s="24" t="str">
        <f t="shared" si="28"/>
        <v>3.5 - 3.9</v>
      </c>
      <c r="M165" s="24" t="str">
        <f t="shared" si="29"/>
        <v>3.0 - 3.4</v>
      </c>
      <c r="N165" s="24" t="str">
        <f t="shared" si="30"/>
        <v>3.0 - 3.4</v>
      </c>
      <c r="O165" s="23"/>
      <c r="P165" s="25">
        <f t="shared" si="32"/>
        <v>3.4</v>
      </c>
      <c r="Q165" s="25">
        <f>VLOOKUP($C165, 'Food Access'!C:E, 3, FALSE)</f>
        <v>3.6</v>
      </c>
      <c r="R165" s="25">
        <f>VLOOKUP($C165, 'Food Availability'!C:E, 3, FALSE)</f>
        <v>3.8</v>
      </c>
      <c r="S165" s="25">
        <f>VLOOKUP($C165, 'Food Utilization'!C:E, 3, FALSE)</f>
        <v>3.3</v>
      </c>
      <c r="T165" s="25">
        <f>VLOOKUP($C165, 'Food Consumption &amp; Livelihoods'!C:F, 3, FALSE)</f>
        <v>3</v>
      </c>
    </row>
    <row r="166" spans="1:20" ht="18" thickTop="1" thickBot="1" x14ac:dyDescent="0.45">
      <c r="A166" s="47" t="s">
        <v>393</v>
      </c>
      <c r="B166" s="47" t="s">
        <v>414</v>
      </c>
      <c r="C166" s="47" t="s">
        <v>415</v>
      </c>
      <c r="D166" s="10">
        <f t="shared" si="22"/>
        <v>3</v>
      </c>
      <c r="E166" s="24">
        <f t="shared" si="23"/>
        <v>3</v>
      </c>
      <c r="F166" s="24">
        <f t="shared" si="24"/>
        <v>3</v>
      </c>
      <c r="G166" s="24">
        <f t="shared" si="25"/>
        <v>4</v>
      </c>
      <c r="H166" s="24">
        <f t="shared" si="31"/>
        <v>3</v>
      </c>
      <c r="I166" s="23"/>
      <c r="J166" s="24" t="str">
        <f t="shared" si="26"/>
        <v>3.0 - 3.4</v>
      </c>
      <c r="K166" s="24" t="str">
        <f t="shared" si="27"/>
        <v>2.5 - 2.9</v>
      </c>
      <c r="L166" s="24" t="str">
        <f t="shared" si="28"/>
        <v>3.0 - 3.4</v>
      </c>
      <c r="M166" s="24" t="str">
        <f t="shared" si="29"/>
        <v>3.5 - 3.9</v>
      </c>
      <c r="N166" s="24" t="str">
        <f t="shared" si="30"/>
        <v>3.0 - 3.4</v>
      </c>
      <c r="O166" s="23"/>
      <c r="P166" s="25">
        <f t="shared" si="32"/>
        <v>3.1</v>
      </c>
      <c r="Q166" s="25">
        <f>VLOOKUP($C166, 'Food Access'!C:E, 3, FALSE)</f>
        <v>2.7</v>
      </c>
      <c r="R166" s="25">
        <f>VLOOKUP($C166, 'Food Availability'!C:E, 3, FALSE)</f>
        <v>3.3</v>
      </c>
      <c r="S166" s="25">
        <f>VLOOKUP($C166, 'Food Utilization'!C:E, 3, FALSE)</f>
        <v>3.5</v>
      </c>
      <c r="T166" s="25">
        <f>VLOOKUP($C166, 'Food Consumption &amp; Livelihoods'!C:F, 3, FALSE)</f>
        <v>3</v>
      </c>
    </row>
    <row r="167" spans="1:20" ht="18" thickTop="1" thickBot="1" x14ac:dyDescent="0.45">
      <c r="A167" s="47" t="s">
        <v>393</v>
      </c>
      <c r="B167" s="47" t="s">
        <v>416</v>
      </c>
      <c r="C167" s="47" t="s">
        <v>417</v>
      </c>
      <c r="D167" s="10">
        <f t="shared" si="22"/>
        <v>4</v>
      </c>
      <c r="E167" s="24">
        <f t="shared" si="23"/>
        <v>3</v>
      </c>
      <c r="F167" s="24">
        <f t="shared" si="24"/>
        <v>4</v>
      </c>
      <c r="G167" s="24">
        <f t="shared" si="25"/>
        <v>4</v>
      </c>
      <c r="H167" s="24">
        <f t="shared" si="31"/>
        <v>4</v>
      </c>
      <c r="I167" s="23"/>
      <c r="J167" s="24" t="str">
        <f t="shared" si="26"/>
        <v>3.5 - 3.9</v>
      </c>
      <c r="K167" s="24" t="str">
        <f t="shared" si="27"/>
        <v>2.5 - 2.9</v>
      </c>
      <c r="L167" s="24" t="str">
        <f t="shared" si="28"/>
        <v>3.5 - 3.9</v>
      </c>
      <c r="M167" s="24" t="str">
        <f t="shared" si="29"/>
        <v>3.5 - 3.9</v>
      </c>
      <c r="N167" s="24" t="str">
        <f t="shared" si="30"/>
        <v>4.0 - 4.4</v>
      </c>
      <c r="O167" s="23"/>
      <c r="P167" s="25">
        <f t="shared" si="32"/>
        <v>3.6</v>
      </c>
      <c r="Q167" s="25">
        <f>VLOOKUP($C167, 'Food Access'!C:E, 3, FALSE)</f>
        <v>2.7</v>
      </c>
      <c r="R167" s="25">
        <f>VLOOKUP($C167, 'Food Availability'!C:E, 3, FALSE)</f>
        <v>3.8</v>
      </c>
      <c r="S167" s="25">
        <f>VLOOKUP($C167, 'Food Utilization'!C:E, 3, FALSE)</f>
        <v>3.8</v>
      </c>
      <c r="T167" s="25">
        <f>VLOOKUP($C167, 'Food Consumption &amp; Livelihoods'!C:F, 3, FALSE)</f>
        <v>4</v>
      </c>
    </row>
    <row r="168" spans="1:20" ht="18" thickTop="1" thickBot="1" x14ac:dyDescent="0.45">
      <c r="A168" s="47" t="s">
        <v>393</v>
      </c>
      <c r="B168" s="47" t="s">
        <v>418</v>
      </c>
      <c r="C168" s="47" t="s">
        <v>419</v>
      </c>
      <c r="D168" s="10">
        <f t="shared" si="22"/>
        <v>3</v>
      </c>
      <c r="E168" s="24">
        <f t="shared" si="23"/>
        <v>3</v>
      </c>
      <c r="F168" s="24">
        <f t="shared" si="24"/>
        <v>2</v>
      </c>
      <c r="G168" s="24">
        <f t="shared" si="25"/>
        <v>4</v>
      </c>
      <c r="H168" s="24">
        <f t="shared" si="31"/>
        <v>3</v>
      </c>
      <c r="I168" s="23"/>
      <c r="J168" s="24" t="str">
        <f t="shared" si="26"/>
        <v>2.5 - 2.9</v>
      </c>
      <c r="K168" s="24" t="str">
        <f t="shared" si="27"/>
        <v>3.0 - 3.4</v>
      </c>
      <c r="L168" s="24" t="str">
        <f t="shared" si="28"/>
        <v>2.0 - 2.4</v>
      </c>
      <c r="M168" s="24" t="str">
        <f t="shared" si="29"/>
        <v>3.5 - 3.9</v>
      </c>
      <c r="N168" s="24" t="str">
        <f t="shared" si="30"/>
        <v>3.0 - 3.4</v>
      </c>
      <c r="O168" s="23"/>
      <c r="P168" s="25">
        <f t="shared" si="32"/>
        <v>2.9</v>
      </c>
      <c r="Q168" s="25">
        <f>VLOOKUP($C168, 'Food Access'!C:E, 3, FALSE)</f>
        <v>3</v>
      </c>
      <c r="R168" s="25">
        <f>VLOOKUP($C168, 'Food Availability'!C:E, 3, FALSE)</f>
        <v>2</v>
      </c>
      <c r="S168" s="25">
        <f>VLOOKUP($C168, 'Food Utilization'!C:E, 3, FALSE)</f>
        <v>3.5</v>
      </c>
      <c r="T168" s="25">
        <f>VLOOKUP($C168, 'Food Consumption &amp; Livelihoods'!C:F, 3, FALSE)</f>
        <v>3</v>
      </c>
    </row>
    <row r="169" spans="1:20" ht="18" thickTop="1" thickBot="1" x14ac:dyDescent="0.45">
      <c r="A169" s="47" t="s">
        <v>420</v>
      </c>
      <c r="B169" s="47" t="s">
        <v>421</v>
      </c>
      <c r="C169" s="47" t="s">
        <v>422</v>
      </c>
      <c r="D169" s="10">
        <f t="shared" si="22"/>
        <v>3</v>
      </c>
      <c r="E169" s="24">
        <f t="shared" si="23"/>
        <v>3</v>
      </c>
      <c r="F169" s="24">
        <f t="shared" si="24"/>
        <v>3</v>
      </c>
      <c r="G169" s="24">
        <f t="shared" si="25"/>
        <v>3</v>
      </c>
      <c r="H169" s="24">
        <f t="shared" si="31"/>
        <v>4</v>
      </c>
      <c r="I169" s="23"/>
      <c r="J169" s="24" t="str">
        <f t="shared" si="26"/>
        <v>3.0 - 3.4</v>
      </c>
      <c r="K169" s="24" t="str">
        <f t="shared" si="27"/>
        <v>2.5 - 2.9</v>
      </c>
      <c r="L169" s="24" t="str">
        <f t="shared" si="28"/>
        <v>2.5 - 2.9</v>
      </c>
      <c r="M169" s="24" t="str">
        <f t="shared" si="29"/>
        <v>2.5 - 2.9</v>
      </c>
      <c r="N169" s="24" t="str">
        <f t="shared" si="30"/>
        <v>4.0 - 4.4</v>
      </c>
      <c r="O169" s="23"/>
      <c r="P169" s="25">
        <f t="shared" si="32"/>
        <v>3</v>
      </c>
      <c r="Q169" s="25">
        <f>VLOOKUP($C169, 'Food Access'!C:E, 3, FALSE)</f>
        <v>2.5</v>
      </c>
      <c r="R169" s="25">
        <f>VLOOKUP($C169, 'Food Availability'!C:E, 3, FALSE)</f>
        <v>2.8</v>
      </c>
      <c r="S169" s="25">
        <f>VLOOKUP($C169, 'Food Utilization'!C:E, 3, FALSE)</f>
        <v>2.8</v>
      </c>
      <c r="T169" s="25">
        <f>VLOOKUP($C169, 'Food Consumption &amp; Livelihoods'!C:F, 3, FALSE)</f>
        <v>4</v>
      </c>
    </row>
    <row r="170" spans="1:20" ht="18" thickTop="1" thickBot="1" x14ac:dyDescent="0.45">
      <c r="A170" s="47" t="s">
        <v>420</v>
      </c>
      <c r="B170" s="47" t="s">
        <v>423</v>
      </c>
      <c r="C170" s="47" t="s">
        <v>424</v>
      </c>
      <c r="D170" s="10">
        <f t="shared" si="22"/>
        <v>3</v>
      </c>
      <c r="E170" s="24">
        <f t="shared" si="23"/>
        <v>3</v>
      </c>
      <c r="F170" s="24">
        <f t="shared" si="24"/>
        <v>3</v>
      </c>
      <c r="G170" s="24">
        <f t="shared" si="25"/>
        <v>3</v>
      </c>
      <c r="H170" s="24">
        <f t="shared" si="31"/>
        <v>4</v>
      </c>
      <c r="I170" s="23"/>
      <c r="J170" s="24" t="str">
        <f t="shared" si="26"/>
        <v>3.0 - 3.4</v>
      </c>
      <c r="K170" s="24" t="str">
        <f t="shared" si="27"/>
        <v>2.5 - 2.9</v>
      </c>
      <c r="L170" s="24" t="str">
        <f t="shared" si="28"/>
        <v>3.0 - 3.4</v>
      </c>
      <c r="M170" s="24" t="str">
        <f t="shared" si="29"/>
        <v>3.0 - 3.4</v>
      </c>
      <c r="N170" s="24" t="str">
        <f t="shared" si="30"/>
        <v>4.0 - 4.4</v>
      </c>
      <c r="O170" s="23"/>
      <c r="P170" s="25">
        <f t="shared" si="32"/>
        <v>3.3</v>
      </c>
      <c r="Q170" s="25">
        <f>VLOOKUP($C170, 'Food Access'!C:E, 3, FALSE)</f>
        <v>2.7</v>
      </c>
      <c r="R170" s="25">
        <f>VLOOKUP($C170, 'Food Availability'!C:E, 3, FALSE)</f>
        <v>3</v>
      </c>
      <c r="S170" s="25">
        <f>VLOOKUP($C170, 'Food Utilization'!C:E, 3, FALSE)</f>
        <v>3.3</v>
      </c>
      <c r="T170" s="25">
        <f>VLOOKUP($C170, 'Food Consumption &amp; Livelihoods'!C:F, 3, FALSE)</f>
        <v>4</v>
      </c>
    </row>
    <row r="171" spans="1:20" ht="18" thickTop="1" thickBot="1" x14ac:dyDescent="0.45">
      <c r="A171" s="47" t="s">
        <v>420</v>
      </c>
      <c r="B171" s="47" t="s">
        <v>425</v>
      </c>
      <c r="C171" s="47" t="s">
        <v>426</v>
      </c>
      <c r="D171" s="10">
        <f t="shared" si="22"/>
        <v>3</v>
      </c>
      <c r="E171" s="24">
        <f t="shared" si="23"/>
        <v>2</v>
      </c>
      <c r="F171" s="24">
        <f t="shared" si="24"/>
        <v>4</v>
      </c>
      <c r="G171" s="24">
        <f t="shared" si="25"/>
        <v>4</v>
      </c>
      <c r="H171" s="24">
        <f t="shared" si="31"/>
        <v>4</v>
      </c>
      <c r="I171" s="23"/>
      <c r="J171" s="24" t="str">
        <f t="shared" si="26"/>
        <v>3.0 - 3.4</v>
      </c>
      <c r="K171" s="24" t="str">
        <f t="shared" si="27"/>
        <v>2.0 - 2.4</v>
      </c>
      <c r="L171" s="24" t="str">
        <f t="shared" si="28"/>
        <v>3.5 - 3.9</v>
      </c>
      <c r="M171" s="24" t="str">
        <f t="shared" si="29"/>
        <v>3.5 - 3.9</v>
      </c>
      <c r="N171" s="24" t="str">
        <f t="shared" si="30"/>
        <v>4.0 - 4.4</v>
      </c>
      <c r="O171" s="23"/>
      <c r="P171" s="25">
        <f t="shared" si="32"/>
        <v>3.3</v>
      </c>
      <c r="Q171" s="25">
        <f>VLOOKUP($C171, 'Food Access'!C:E, 3, FALSE)</f>
        <v>2.2999999999999998</v>
      </c>
      <c r="R171" s="25">
        <f>VLOOKUP($C171, 'Food Availability'!C:E, 3, FALSE)</f>
        <v>3.5</v>
      </c>
      <c r="S171" s="25">
        <f>VLOOKUP($C171, 'Food Utilization'!C:E, 3, FALSE)</f>
        <v>3.5</v>
      </c>
      <c r="T171" s="25">
        <f>VLOOKUP($C171, 'Food Consumption &amp; Livelihoods'!C:F, 3, FALSE)</f>
        <v>4</v>
      </c>
    </row>
    <row r="172" spans="1:20" ht="18" thickTop="1" thickBot="1" x14ac:dyDescent="0.45">
      <c r="A172" s="47" t="s">
        <v>420</v>
      </c>
      <c r="B172" s="47" t="s">
        <v>427</v>
      </c>
      <c r="C172" s="47" t="s">
        <v>428</v>
      </c>
      <c r="D172" s="10">
        <f t="shared" si="22"/>
        <v>3</v>
      </c>
      <c r="E172" s="24">
        <f t="shared" si="23"/>
        <v>3</v>
      </c>
      <c r="F172" s="24">
        <f t="shared" si="24"/>
        <v>3</v>
      </c>
      <c r="G172" s="24">
        <f t="shared" si="25"/>
        <v>4</v>
      </c>
      <c r="H172" s="24">
        <f t="shared" si="31"/>
        <v>3</v>
      </c>
      <c r="I172" s="23"/>
      <c r="J172" s="24" t="str">
        <f t="shared" si="26"/>
        <v>3.0 - 3.4</v>
      </c>
      <c r="K172" s="24" t="str">
        <f t="shared" si="27"/>
        <v>2.5 - 2.9</v>
      </c>
      <c r="L172" s="24" t="str">
        <f t="shared" si="28"/>
        <v>3.0 - 3.4</v>
      </c>
      <c r="M172" s="24" t="str">
        <f t="shared" si="29"/>
        <v>3.5 - 3.9</v>
      </c>
      <c r="N172" s="24" t="str">
        <f t="shared" si="30"/>
        <v>3.0 - 3.4</v>
      </c>
      <c r="O172" s="23"/>
      <c r="P172" s="25">
        <f t="shared" si="32"/>
        <v>3.1</v>
      </c>
      <c r="Q172" s="25">
        <f>VLOOKUP($C172, 'Food Access'!C:E, 3, FALSE)</f>
        <v>2.7</v>
      </c>
      <c r="R172" s="25">
        <f>VLOOKUP($C172, 'Food Availability'!C:E, 3, FALSE)</f>
        <v>3</v>
      </c>
      <c r="S172" s="25">
        <f>VLOOKUP($C172, 'Food Utilization'!C:E, 3, FALSE)</f>
        <v>3.5</v>
      </c>
      <c r="T172" s="25">
        <f>VLOOKUP($C172, 'Food Consumption &amp; Livelihoods'!C:F, 3, FALSE)</f>
        <v>3</v>
      </c>
    </row>
    <row r="173" spans="1:20" ht="18" thickTop="1" thickBot="1" x14ac:dyDescent="0.45">
      <c r="A173" s="47" t="s">
        <v>420</v>
      </c>
      <c r="B173" s="47" t="s">
        <v>429</v>
      </c>
      <c r="C173" s="47" t="s">
        <v>430</v>
      </c>
      <c r="D173" s="10">
        <f t="shared" si="22"/>
        <v>3</v>
      </c>
      <c r="E173" s="24">
        <f t="shared" si="23"/>
        <v>3</v>
      </c>
      <c r="F173" s="24">
        <f t="shared" si="24"/>
        <v>3</v>
      </c>
      <c r="G173" s="24">
        <f t="shared" si="25"/>
        <v>3</v>
      </c>
      <c r="H173" s="24">
        <f t="shared" si="31"/>
        <v>4</v>
      </c>
      <c r="I173" s="23"/>
      <c r="J173" s="24" t="str">
        <f t="shared" si="26"/>
        <v>3.0 - 3.4</v>
      </c>
      <c r="K173" s="24" t="str">
        <f t="shared" si="27"/>
        <v>2.5 - 2.9</v>
      </c>
      <c r="L173" s="24" t="str">
        <f t="shared" si="28"/>
        <v>3.0 - 3.4</v>
      </c>
      <c r="M173" s="24" t="str">
        <f t="shared" si="29"/>
        <v>3.0 - 3.4</v>
      </c>
      <c r="N173" s="24" t="str">
        <f t="shared" si="30"/>
        <v>4.0 - 4.4</v>
      </c>
      <c r="O173" s="23"/>
      <c r="P173" s="25">
        <f t="shared" si="32"/>
        <v>3.3</v>
      </c>
      <c r="Q173" s="25">
        <f>VLOOKUP($C173, 'Food Access'!C:E, 3, FALSE)</f>
        <v>2.7</v>
      </c>
      <c r="R173" s="25">
        <f>VLOOKUP($C173, 'Food Availability'!C:E, 3, FALSE)</f>
        <v>3</v>
      </c>
      <c r="S173" s="25">
        <f>VLOOKUP($C173, 'Food Utilization'!C:E, 3, FALSE)</f>
        <v>3.3</v>
      </c>
      <c r="T173" s="25">
        <f>VLOOKUP($C173, 'Food Consumption &amp; Livelihoods'!C:F, 3, FALSE)</f>
        <v>4</v>
      </c>
    </row>
    <row r="174" spans="1:20" ht="18" thickTop="1" thickBot="1" x14ac:dyDescent="0.45">
      <c r="A174" s="47" t="s">
        <v>420</v>
      </c>
      <c r="B174" s="47" t="s">
        <v>431</v>
      </c>
      <c r="C174" s="47" t="s">
        <v>432</v>
      </c>
      <c r="D174" s="10">
        <f t="shared" si="22"/>
        <v>3</v>
      </c>
      <c r="E174" s="24">
        <f t="shared" si="23"/>
        <v>3</v>
      </c>
      <c r="F174" s="24">
        <f t="shared" si="24"/>
        <v>3</v>
      </c>
      <c r="G174" s="24">
        <f t="shared" si="25"/>
        <v>3</v>
      </c>
      <c r="H174" s="24">
        <f t="shared" si="31"/>
        <v>4</v>
      </c>
      <c r="I174" s="23"/>
      <c r="J174" s="24" t="str">
        <f t="shared" si="26"/>
        <v>3.0 - 3.4</v>
      </c>
      <c r="K174" s="24" t="str">
        <f t="shared" si="27"/>
        <v>2.5 - 2.9</v>
      </c>
      <c r="L174" s="24" t="str">
        <f t="shared" si="28"/>
        <v>3.0 - 3.4</v>
      </c>
      <c r="M174" s="24" t="str">
        <f t="shared" si="29"/>
        <v>3.0 - 3.4</v>
      </c>
      <c r="N174" s="24" t="str">
        <f t="shared" si="30"/>
        <v>4.0 - 4.4</v>
      </c>
      <c r="O174" s="23"/>
      <c r="P174" s="25">
        <f t="shared" si="32"/>
        <v>3.3</v>
      </c>
      <c r="Q174" s="25">
        <f>VLOOKUP($C174, 'Food Access'!C:E, 3, FALSE)</f>
        <v>2.7</v>
      </c>
      <c r="R174" s="25">
        <f>VLOOKUP($C174, 'Food Availability'!C:E, 3, FALSE)</f>
        <v>3.3</v>
      </c>
      <c r="S174" s="25">
        <f>VLOOKUP($C174, 'Food Utilization'!C:E, 3, FALSE)</f>
        <v>3.3</v>
      </c>
      <c r="T174" s="25">
        <f>VLOOKUP($C174, 'Food Consumption &amp; Livelihoods'!C:F, 3, FALSE)</f>
        <v>4</v>
      </c>
    </row>
    <row r="175" spans="1:20" ht="18" thickTop="1" thickBot="1" x14ac:dyDescent="0.45">
      <c r="A175" s="47" t="s">
        <v>420</v>
      </c>
      <c r="B175" s="47" t="s">
        <v>433</v>
      </c>
      <c r="C175" s="47" t="s">
        <v>434</v>
      </c>
      <c r="D175" s="10">
        <f t="shared" si="22"/>
        <v>3</v>
      </c>
      <c r="E175" s="24">
        <f t="shared" si="23"/>
        <v>3</v>
      </c>
      <c r="F175" s="24">
        <f t="shared" si="24"/>
        <v>3</v>
      </c>
      <c r="G175" s="24">
        <f t="shared" si="25"/>
        <v>4</v>
      </c>
      <c r="H175" s="24">
        <f t="shared" si="31"/>
        <v>4</v>
      </c>
      <c r="I175" s="23"/>
      <c r="J175" s="24" t="str">
        <f t="shared" si="26"/>
        <v>3.0 - 3.4</v>
      </c>
      <c r="K175" s="24" t="str">
        <f t="shared" si="27"/>
        <v>2.5 - 2.9</v>
      </c>
      <c r="L175" s="24" t="str">
        <f t="shared" si="28"/>
        <v>3.0 - 3.4</v>
      </c>
      <c r="M175" s="24" t="str">
        <f t="shared" si="29"/>
        <v>3.5 - 3.9</v>
      </c>
      <c r="N175" s="24" t="str">
        <f t="shared" si="30"/>
        <v>4.0 - 4.4</v>
      </c>
      <c r="O175" s="23"/>
      <c r="P175" s="25">
        <f t="shared" si="32"/>
        <v>3.3</v>
      </c>
      <c r="Q175" s="25">
        <f>VLOOKUP($C175, 'Food Access'!C:E, 3, FALSE)</f>
        <v>2.7</v>
      </c>
      <c r="R175" s="25">
        <f>VLOOKUP($C175, 'Food Availability'!C:E, 3, FALSE)</f>
        <v>3</v>
      </c>
      <c r="S175" s="25">
        <f>VLOOKUP($C175, 'Food Utilization'!C:E, 3, FALSE)</f>
        <v>3.5</v>
      </c>
      <c r="T175" s="25">
        <f>VLOOKUP($C175, 'Food Consumption &amp; Livelihoods'!C:F, 3, FALSE)</f>
        <v>4</v>
      </c>
    </row>
    <row r="176" spans="1:20" ht="18" thickTop="1" thickBot="1" x14ac:dyDescent="0.45">
      <c r="A176" s="47" t="s">
        <v>420</v>
      </c>
      <c r="B176" s="47" t="s">
        <v>435</v>
      </c>
      <c r="C176" s="47" t="s">
        <v>436</v>
      </c>
      <c r="D176" s="10">
        <f t="shared" si="22"/>
        <v>3</v>
      </c>
      <c r="E176" s="24">
        <f t="shared" si="23"/>
        <v>3</v>
      </c>
      <c r="F176" s="24">
        <f t="shared" si="24"/>
        <v>3</v>
      </c>
      <c r="G176" s="24">
        <f t="shared" si="25"/>
        <v>3</v>
      </c>
      <c r="H176" s="24">
        <f t="shared" si="31"/>
        <v>4</v>
      </c>
      <c r="I176" s="23"/>
      <c r="J176" s="24" t="str">
        <f t="shared" si="26"/>
        <v>3.0 - 3.4</v>
      </c>
      <c r="K176" s="24" t="str">
        <f t="shared" si="27"/>
        <v>2.5 - 2.9</v>
      </c>
      <c r="L176" s="24" t="str">
        <f t="shared" si="28"/>
        <v>2.5 - 2.9</v>
      </c>
      <c r="M176" s="24" t="str">
        <f t="shared" si="29"/>
        <v>3.0 - 3.4</v>
      </c>
      <c r="N176" s="24" t="str">
        <f t="shared" si="30"/>
        <v>4.0 - 4.4</v>
      </c>
      <c r="O176" s="23"/>
      <c r="P176" s="25">
        <f t="shared" si="32"/>
        <v>3.1</v>
      </c>
      <c r="Q176" s="25">
        <f>VLOOKUP($C176, 'Food Access'!C:E, 3, FALSE)</f>
        <v>2.5</v>
      </c>
      <c r="R176" s="25">
        <f>VLOOKUP($C176, 'Food Availability'!C:E, 3, FALSE)</f>
        <v>2.5</v>
      </c>
      <c r="S176" s="25">
        <f>VLOOKUP($C176, 'Food Utilization'!C:E, 3, FALSE)</f>
        <v>3.3</v>
      </c>
      <c r="T176" s="25">
        <f>VLOOKUP($C176, 'Food Consumption &amp; Livelihoods'!C:F, 3, FALSE)</f>
        <v>4</v>
      </c>
    </row>
    <row r="177" spans="1:20" ht="18" thickTop="1" thickBot="1" x14ac:dyDescent="0.45">
      <c r="A177" s="47" t="s">
        <v>420</v>
      </c>
      <c r="B177" s="47" t="s">
        <v>437</v>
      </c>
      <c r="C177" s="47" t="s">
        <v>438</v>
      </c>
      <c r="D177" s="10">
        <f t="shared" si="22"/>
        <v>3</v>
      </c>
      <c r="E177" s="24">
        <f t="shared" si="23"/>
        <v>3</v>
      </c>
      <c r="F177" s="24">
        <f t="shared" si="24"/>
        <v>3</v>
      </c>
      <c r="G177" s="24">
        <f t="shared" si="25"/>
        <v>4</v>
      </c>
      <c r="H177" s="24">
        <f t="shared" si="31"/>
        <v>4</v>
      </c>
      <c r="I177" s="23"/>
      <c r="J177" s="24" t="str">
        <f t="shared" si="26"/>
        <v>3.0 - 3.4</v>
      </c>
      <c r="K177" s="24" t="str">
        <f t="shared" si="27"/>
        <v>2.5 - 2.9</v>
      </c>
      <c r="L177" s="24" t="str">
        <f t="shared" si="28"/>
        <v>2.5 - 2.9</v>
      </c>
      <c r="M177" s="24" t="str">
        <f t="shared" si="29"/>
        <v>3.5 - 3.9</v>
      </c>
      <c r="N177" s="24" t="str">
        <f t="shared" si="30"/>
        <v>4.0 - 4.4</v>
      </c>
      <c r="O177" s="23"/>
      <c r="P177" s="25">
        <f t="shared" si="32"/>
        <v>3.2</v>
      </c>
      <c r="Q177" s="25">
        <f>VLOOKUP($C177, 'Food Access'!C:E, 3, FALSE)</f>
        <v>2.7</v>
      </c>
      <c r="R177" s="25">
        <f>VLOOKUP($C177, 'Food Availability'!C:E, 3, FALSE)</f>
        <v>2.5</v>
      </c>
      <c r="S177" s="25">
        <f>VLOOKUP($C177, 'Food Utilization'!C:E, 3, FALSE)</f>
        <v>3.5</v>
      </c>
      <c r="T177" s="25">
        <f>VLOOKUP($C177, 'Food Consumption &amp; Livelihoods'!C:F, 3, FALSE)</f>
        <v>4</v>
      </c>
    </row>
    <row r="178" spans="1:20" ht="18" thickTop="1" thickBot="1" x14ac:dyDescent="0.45">
      <c r="A178" s="47" t="s">
        <v>420</v>
      </c>
      <c r="B178" s="47" t="s">
        <v>439</v>
      </c>
      <c r="C178" s="47" t="s">
        <v>440</v>
      </c>
      <c r="D178" s="10">
        <f t="shared" si="22"/>
        <v>3</v>
      </c>
      <c r="E178" s="24">
        <f t="shared" si="23"/>
        <v>3</v>
      </c>
      <c r="F178" s="24">
        <f t="shared" si="24"/>
        <v>3</v>
      </c>
      <c r="G178" s="24">
        <f t="shared" si="25"/>
        <v>3</v>
      </c>
      <c r="H178" s="24">
        <f t="shared" si="31"/>
        <v>3</v>
      </c>
      <c r="I178" s="23"/>
      <c r="J178" s="24" t="str">
        <f t="shared" si="26"/>
        <v>3.0 - 3.4</v>
      </c>
      <c r="K178" s="24" t="str">
        <f t="shared" si="27"/>
        <v>2.5 - 2.9</v>
      </c>
      <c r="L178" s="24" t="str">
        <f t="shared" si="28"/>
        <v>3.0 - 3.4</v>
      </c>
      <c r="M178" s="24" t="str">
        <f t="shared" si="29"/>
        <v>3.0 - 3.4</v>
      </c>
      <c r="N178" s="24" t="str">
        <f t="shared" si="30"/>
        <v>3.0 - 3.4</v>
      </c>
      <c r="O178" s="23"/>
      <c r="P178" s="25">
        <f t="shared" si="32"/>
        <v>3</v>
      </c>
      <c r="Q178" s="25">
        <f>VLOOKUP($C178, 'Food Access'!C:E, 3, FALSE)</f>
        <v>2.5</v>
      </c>
      <c r="R178" s="25">
        <f>VLOOKUP($C178, 'Food Availability'!C:E, 3, FALSE)</f>
        <v>3</v>
      </c>
      <c r="S178" s="25">
        <f>VLOOKUP($C178, 'Food Utilization'!C:E, 3, FALSE)</f>
        <v>3.3</v>
      </c>
      <c r="T178" s="25">
        <f>VLOOKUP($C178, 'Food Consumption &amp; Livelihoods'!C:F, 3, FALSE)</f>
        <v>3</v>
      </c>
    </row>
    <row r="179" spans="1:20" ht="18" thickTop="1" thickBot="1" x14ac:dyDescent="0.45">
      <c r="A179" s="47" t="s">
        <v>420</v>
      </c>
      <c r="B179" s="47" t="s">
        <v>441</v>
      </c>
      <c r="C179" s="47" t="s">
        <v>442</v>
      </c>
      <c r="D179" s="10">
        <f t="shared" si="22"/>
        <v>3</v>
      </c>
      <c r="E179" s="24">
        <f t="shared" si="23"/>
        <v>3</v>
      </c>
      <c r="F179" s="24">
        <f t="shared" si="24"/>
        <v>3</v>
      </c>
      <c r="G179" s="24">
        <f t="shared" si="25"/>
        <v>4</v>
      </c>
      <c r="H179" s="24">
        <f t="shared" si="31"/>
        <v>4</v>
      </c>
      <c r="I179" s="23"/>
      <c r="J179" s="24" t="str">
        <f t="shared" si="26"/>
        <v>3.0 - 3.4</v>
      </c>
      <c r="K179" s="24" t="str">
        <f t="shared" si="27"/>
        <v>2.5 - 2.9</v>
      </c>
      <c r="L179" s="24" t="str">
        <f t="shared" si="28"/>
        <v>3.0 - 3.4</v>
      </c>
      <c r="M179" s="24" t="str">
        <f t="shared" si="29"/>
        <v>3.5 - 3.9</v>
      </c>
      <c r="N179" s="24" t="str">
        <f t="shared" si="30"/>
        <v>4.0 - 4.4</v>
      </c>
      <c r="O179" s="23"/>
      <c r="P179" s="25">
        <f t="shared" si="32"/>
        <v>3.3</v>
      </c>
      <c r="Q179" s="25">
        <f>VLOOKUP($C179, 'Food Access'!C:E, 3, FALSE)</f>
        <v>2.5</v>
      </c>
      <c r="R179" s="25">
        <f>VLOOKUP($C179, 'Food Availability'!C:E, 3, FALSE)</f>
        <v>3</v>
      </c>
      <c r="S179" s="25">
        <f>VLOOKUP($C179, 'Food Utilization'!C:E, 3, FALSE)</f>
        <v>3.8</v>
      </c>
      <c r="T179" s="25">
        <f>VLOOKUP($C179, 'Food Consumption &amp; Livelihoods'!C:F, 3, FALSE)</f>
        <v>4</v>
      </c>
    </row>
    <row r="180" spans="1:20" ht="18" thickTop="1" thickBot="1" x14ac:dyDescent="0.45">
      <c r="A180" s="47" t="s">
        <v>420</v>
      </c>
      <c r="B180" s="47" t="s">
        <v>443</v>
      </c>
      <c r="C180" s="47" t="s">
        <v>444</v>
      </c>
      <c r="D180" s="10">
        <f t="shared" si="22"/>
        <v>4</v>
      </c>
      <c r="E180" s="24">
        <f t="shared" si="23"/>
        <v>3</v>
      </c>
      <c r="F180" s="24">
        <f t="shared" si="24"/>
        <v>3</v>
      </c>
      <c r="G180" s="24">
        <f t="shared" si="25"/>
        <v>4</v>
      </c>
      <c r="H180" s="24">
        <f t="shared" si="31"/>
        <v>4</v>
      </c>
      <c r="I180" s="23"/>
      <c r="J180" s="24" t="str">
        <f t="shared" si="26"/>
        <v>3.5 - 3.9</v>
      </c>
      <c r="K180" s="24" t="str">
        <f t="shared" si="27"/>
        <v>2.5 - 2.9</v>
      </c>
      <c r="L180" s="24" t="str">
        <f t="shared" si="28"/>
        <v>3.0 - 3.4</v>
      </c>
      <c r="M180" s="24" t="str">
        <f t="shared" si="29"/>
        <v>3.5 - 3.9</v>
      </c>
      <c r="N180" s="24" t="str">
        <f t="shared" si="30"/>
        <v>4.0 - 4.4</v>
      </c>
      <c r="O180" s="23"/>
      <c r="P180" s="25">
        <f t="shared" si="32"/>
        <v>3.5</v>
      </c>
      <c r="Q180" s="25">
        <f>VLOOKUP($C180, 'Food Access'!C:E, 3, FALSE)</f>
        <v>2.7</v>
      </c>
      <c r="R180" s="25">
        <f>VLOOKUP($C180, 'Food Availability'!C:E, 3, FALSE)</f>
        <v>3.3</v>
      </c>
      <c r="S180" s="25">
        <f>VLOOKUP($C180, 'Food Utilization'!C:E, 3, FALSE)</f>
        <v>3.8</v>
      </c>
      <c r="T180" s="25">
        <f>VLOOKUP($C180, 'Food Consumption &amp; Livelihoods'!C:F, 3, FALSE)</f>
        <v>4</v>
      </c>
    </row>
    <row r="181" spans="1:20" ht="18" thickTop="1" thickBot="1" x14ac:dyDescent="0.45">
      <c r="A181" s="47" t="s">
        <v>420</v>
      </c>
      <c r="B181" s="47" t="s">
        <v>445</v>
      </c>
      <c r="C181" s="47" t="s">
        <v>446</v>
      </c>
      <c r="D181" s="10">
        <f t="shared" si="22"/>
        <v>3</v>
      </c>
      <c r="E181" s="24">
        <f t="shared" si="23"/>
        <v>3</v>
      </c>
      <c r="F181" s="24">
        <f t="shared" si="24"/>
        <v>3</v>
      </c>
      <c r="G181" s="24">
        <f t="shared" si="25"/>
        <v>3</v>
      </c>
      <c r="H181" s="24">
        <f t="shared" si="31"/>
        <v>4</v>
      </c>
      <c r="I181" s="23"/>
      <c r="J181" s="24" t="str">
        <f t="shared" si="26"/>
        <v>3.0 - 3.4</v>
      </c>
      <c r="K181" s="24" t="str">
        <f t="shared" si="27"/>
        <v>2.5 - 2.9</v>
      </c>
      <c r="L181" s="24" t="str">
        <f t="shared" si="28"/>
        <v>3.0 - 3.4</v>
      </c>
      <c r="M181" s="24" t="str">
        <f t="shared" si="29"/>
        <v>3.0 - 3.4</v>
      </c>
      <c r="N181" s="24" t="str">
        <f t="shared" si="30"/>
        <v>4.0 - 4.4</v>
      </c>
      <c r="O181" s="23"/>
      <c r="P181" s="25">
        <f t="shared" si="32"/>
        <v>3.3</v>
      </c>
      <c r="Q181" s="25">
        <f>VLOOKUP($C181, 'Food Access'!C:E, 3, FALSE)</f>
        <v>2.7</v>
      </c>
      <c r="R181" s="25">
        <f>VLOOKUP($C181, 'Food Availability'!C:E, 3, FALSE)</f>
        <v>3</v>
      </c>
      <c r="S181" s="25">
        <f>VLOOKUP($C181, 'Food Utilization'!C:E, 3, FALSE)</f>
        <v>3.3</v>
      </c>
      <c r="T181" s="25">
        <f>VLOOKUP($C181, 'Food Consumption &amp; Livelihoods'!C:F, 3, FALSE)</f>
        <v>4</v>
      </c>
    </row>
    <row r="182" spans="1:20" ht="18" thickTop="1" thickBot="1" x14ac:dyDescent="0.45">
      <c r="A182" s="47" t="s">
        <v>420</v>
      </c>
      <c r="B182" s="47" t="s">
        <v>447</v>
      </c>
      <c r="C182" s="47" t="s">
        <v>448</v>
      </c>
      <c r="D182" s="10">
        <f t="shared" si="22"/>
        <v>3</v>
      </c>
      <c r="E182" s="24">
        <f t="shared" si="23"/>
        <v>3</v>
      </c>
      <c r="F182" s="24">
        <f t="shared" si="24"/>
        <v>3</v>
      </c>
      <c r="G182" s="24">
        <f t="shared" si="25"/>
        <v>3</v>
      </c>
      <c r="H182" s="24">
        <f t="shared" si="31"/>
        <v>4</v>
      </c>
      <c r="I182" s="23"/>
      <c r="J182" s="24" t="str">
        <f t="shared" si="26"/>
        <v>3.0 - 3.4</v>
      </c>
      <c r="K182" s="24" t="str">
        <f t="shared" si="27"/>
        <v>2.5 - 2.9</v>
      </c>
      <c r="L182" s="24" t="str">
        <f t="shared" si="28"/>
        <v>2.5 - 2.9</v>
      </c>
      <c r="M182" s="24" t="str">
        <f t="shared" si="29"/>
        <v>3.0 - 3.4</v>
      </c>
      <c r="N182" s="24" t="str">
        <f t="shared" si="30"/>
        <v>4.0 - 4.4</v>
      </c>
      <c r="O182" s="23"/>
      <c r="P182" s="25">
        <f t="shared" si="32"/>
        <v>3.2</v>
      </c>
      <c r="Q182" s="25">
        <f>VLOOKUP($C182, 'Food Access'!C:E, 3, FALSE)</f>
        <v>2.7</v>
      </c>
      <c r="R182" s="25">
        <f>VLOOKUP($C182, 'Food Availability'!C:E, 3, FALSE)</f>
        <v>2.8</v>
      </c>
      <c r="S182" s="25">
        <f>VLOOKUP($C182, 'Food Utilization'!C:E, 3, FALSE)</f>
        <v>3.3</v>
      </c>
      <c r="T182" s="25">
        <f>VLOOKUP($C182, 'Food Consumption &amp; Livelihoods'!C:F, 3, FALSE)</f>
        <v>4</v>
      </c>
    </row>
    <row r="183" spans="1:20" ht="18" thickTop="1" thickBot="1" x14ac:dyDescent="0.45">
      <c r="A183" s="47" t="s">
        <v>420</v>
      </c>
      <c r="B183" s="47" t="s">
        <v>449</v>
      </c>
      <c r="C183" s="47" t="s">
        <v>450</v>
      </c>
      <c r="D183" s="10">
        <f t="shared" si="22"/>
        <v>3</v>
      </c>
      <c r="E183" s="24">
        <f t="shared" si="23"/>
        <v>3</v>
      </c>
      <c r="F183" s="24">
        <f t="shared" si="24"/>
        <v>3</v>
      </c>
      <c r="G183" s="24">
        <f t="shared" si="25"/>
        <v>4</v>
      </c>
      <c r="H183" s="24">
        <f t="shared" si="31"/>
        <v>3</v>
      </c>
      <c r="I183" s="23"/>
      <c r="J183" s="24" t="str">
        <f t="shared" si="26"/>
        <v>3.0 - 3.4</v>
      </c>
      <c r="K183" s="24" t="str">
        <f t="shared" si="27"/>
        <v>2.5 - 2.9</v>
      </c>
      <c r="L183" s="24" t="str">
        <f t="shared" si="28"/>
        <v>3.0 - 3.4</v>
      </c>
      <c r="M183" s="24" t="str">
        <f t="shared" si="29"/>
        <v>3.5 - 3.9</v>
      </c>
      <c r="N183" s="24" t="str">
        <f t="shared" si="30"/>
        <v>3.0 - 3.4</v>
      </c>
      <c r="O183" s="23"/>
      <c r="P183" s="25">
        <f t="shared" si="32"/>
        <v>3.1</v>
      </c>
      <c r="Q183" s="25">
        <f>VLOOKUP($C183, 'Food Access'!C:E, 3, FALSE)</f>
        <v>2.5</v>
      </c>
      <c r="R183" s="25">
        <f>VLOOKUP($C183, 'Food Availability'!C:E, 3, FALSE)</f>
        <v>3.3</v>
      </c>
      <c r="S183" s="25">
        <f>VLOOKUP($C183, 'Food Utilization'!C:E, 3, FALSE)</f>
        <v>3.5</v>
      </c>
      <c r="T183" s="25">
        <f>VLOOKUP($C183, 'Food Consumption &amp; Livelihoods'!C:F, 3, FALSE)</f>
        <v>3</v>
      </c>
    </row>
    <row r="184" spans="1:20" ht="18" thickTop="1" thickBot="1" x14ac:dyDescent="0.45">
      <c r="A184" s="47" t="s">
        <v>451</v>
      </c>
      <c r="B184" s="47" t="s">
        <v>452</v>
      </c>
      <c r="C184" s="47" t="s">
        <v>453</v>
      </c>
      <c r="D184" s="10">
        <f t="shared" si="22"/>
        <v>3</v>
      </c>
      <c r="E184" s="24">
        <f t="shared" si="23"/>
        <v>3</v>
      </c>
      <c r="F184" s="24">
        <f t="shared" si="24"/>
        <v>2</v>
      </c>
      <c r="G184" s="24">
        <f t="shared" si="25"/>
        <v>4</v>
      </c>
      <c r="H184" s="24">
        <f t="shared" si="31"/>
        <v>3</v>
      </c>
      <c r="I184" s="23"/>
      <c r="J184" s="24" t="str">
        <f t="shared" si="26"/>
        <v>2.5 - 2.9</v>
      </c>
      <c r="K184" s="24" t="str">
        <f t="shared" si="27"/>
        <v>2.5 - 2.9</v>
      </c>
      <c r="L184" s="24" t="str">
        <f t="shared" si="28"/>
        <v>2.0 - 2.4</v>
      </c>
      <c r="M184" s="24" t="str">
        <f t="shared" si="29"/>
        <v>3.5 - 3.9</v>
      </c>
      <c r="N184" s="24" t="str">
        <f t="shared" si="30"/>
        <v>3.0 - 3.4</v>
      </c>
      <c r="O184" s="23"/>
      <c r="P184" s="25">
        <f t="shared" si="32"/>
        <v>2.8</v>
      </c>
      <c r="Q184" s="25">
        <f>VLOOKUP($C184, 'Food Access'!C:E, 3, FALSE)</f>
        <v>2.7</v>
      </c>
      <c r="R184" s="25">
        <f>VLOOKUP($C184, 'Food Availability'!C:E, 3, FALSE)</f>
        <v>2</v>
      </c>
      <c r="S184" s="25">
        <f>VLOOKUP($C184, 'Food Utilization'!C:E, 3, FALSE)</f>
        <v>3.5</v>
      </c>
      <c r="T184" s="25">
        <f>VLOOKUP($C184, 'Food Consumption &amp; Livelihoods'!C:F, 3, FALSE)</f>
        <v>3</v>
      </c>
    </row>
    <row r="185" spans="1:20" ht="18" thickTop="1" thickBot="1" x14ac:dyDescent="0.45">
      <c r="A185" s="47" t="s">
        <v>451</v>
      </c>
      <c r="B185" s="47" t="s">
        <v>454</v>
      </c>
      <c r="C185" s="47" t="s">
        <v>455</v>
      </c>
      <c r="D185" s="10">
        <f t="shared" si="22"/>
        <v>3</v>
      </c>
      <c r="E185" s="24">
        <f t="shared" si="23"/>
        <v>3</v>
      </c>
      <c r="F185" s="24">
        <f t="shared" si="24"/>
        <v>4</v>
      </c>
      <c r="G185" s="24">
        <f t="shared" si="25"/>
        <v>4</v>
      </c>
      <c r="H185" s="24">
        <f t="shared" si="31"/>
        <v>3</v>
      </c>
      <c r="I185" s="23"/>
      <c r="J185" s="24" t="str">
        <f t="shared" si="26"/>
        <v>3.0 - 3.4</v>
      </c>
      <c r="K185" s="24" t="str">
        <f t="shared" si="27"/>
        <v>2.5 - 2.9</v>
      </c>
      <c r="L185" s="24" t="str">
        <f t="shared" si="28"/>
        <v>3.5 - 3.9</v>
      </c>
      <c r="M185" s="24" t="str">
        <f t="shared" si="29"/>
        <v>3.5 - 3.9</v>
      </c>
      <c r="N185" s="24" t="str">
        <f t="shared" si="30"/>
        <v>3.0 - 3.4</v>
      </c>
      <c r="O185" s="23"/>
      <c r="P185" s="25">
        <f t="shared" si="32"/>
        <v>3.4</v>
      </c>
      <c r="Q185" s="25">
        <f>VLOOKUP($C185, 'Food Access'!C:E, 3, FALSE)</f>
        <v>2.8</v>
      </c>
      <c r="R185" s="25">
        <f>VLOOKUP($C185, 'Food Availability'!C:E, 3, FALSE)</f>
        <v>3.8</v>
      </c>
      <c r="S185" s="25">
        <f>VLOOKUP($C185, 'Food Utilization'!C:E, 3, FALSE)</f>
        <v>3.8</v>
      </c>
      <c r="T185" s="25">
        <f>VLOOKUP($C185, 'Food Consumption &amp; Livelihoods'!C:F, 3, FALSE)</f>
        <v>3</v>
      </c>
    </row>
    <row r="186" spans="1:20" ht="18" thickTop="1" thickBot="1" x14ac:dyDescent="0.45">
      <c r="A186" s="47" t="s">
        <v>451</v>
      </c>
      <c r="B186" s="47" t="s">
        <v>456</v>
      </c>
      <c r="C186" s="47" t="s">
        <v>457</v>
      </c>
      <c r="D186" s="10">
        <f t="shared" si="22"/>
        <v>3</v>
      </c>
      <c r="E186" s="24">
        <f t="shared" si="23"/>
        <v>3</v>
      </c>
      <c r="F186" s="24">
        <f t="shared" si="24"/>
        <v>4</v>
      </c>
      <c r="G186" s="24">
        <f t="shared" si="25"/>
        <v>4</v>
      </c>
      <c r="H186" s="24">
        <f t="shared" si="31"/>
        <v>3</v>
      </c>
      <c r="I186" s="23"/>
      <c r="J186" s="24" t="str">
        <f t="shared" si="26"/>
        <v>3.0 - 3.4</v>
      </c>
      <c r="K186" s="24" t="str">
        <f t="shared" si="27"/>
        <v>3.0 - 3.4</v>
      </c>
      <c r="L186" s="24" t="str">
        <f t="shared" si="28"/>
        <v>3.5 - 3.9</v>
      </c>
      <c r="M186" s="24" t="str">
        <f t="shared" si="29"/>
        <v>3.5 - 3.9</v>
      </c>
      <c r="N186" s="24" t="str">
        <f t="shared" si="30"/>
        <v>3.0 - 3.4</v>
      </c>
      <c r="O186" s="23"/>
      <c r="P186" s="25">
        <f t="shared" si="32"/>
        <v>3.4</v>
      </c>
      <c r="Q186" s="25">
        <f>VLOOKUP($C186, 'Food Access'!C:E, 3, FALSE)</f>
        <v>3</v>
      </c>
      <c r="R186" s="25">
        <f>VLOOKUP($C186, 'Food Availability'!C:E, 3, FALSE)</f>
        <v>3.8</v>
      </c>
      <c r="S186" s="25">
        <f>VLOOKUP($C186, 'Food Utilization'!C:E, 3, FALSE)</f>
        <v>3.8</v>
      </c>
      <c r="T186" s="25">
        <f>VLOOKUP($C186, 'Food Consumption &amp; Livelihoods'!C:F, 3, FALSE)</f>
        <v>3</v>
      </c>
    </row>
    <row r="187" spans="1:20" ht="18" thickTop="1" thickBot="1" x14ac:dyDescent="0.45">
      <c r="A187" s="47" t="s">
        <v>451</v>
      </c>
      <c r="B187" s="47" t="s">
        <v>458</v>
      </c>
      <c r="C187" s="47" t="s">
        <v>459</v>
      </c>
      <c r="D187" s="10">
        <f t="shared" si="22"/>
        <v>3</v>
      </c>
      <c r="E187" s="24">
        <f t="shared" si="23"/>
        <v>3</v>
      </c>
      <c r="F187" s="24">
        <f t="shared" si="24"/>
        <v>4</v>
      </c>
      <c r="G187" s="24">
        <f t="shared" si="25"/>
        <v>4</v>
      </c>
      <c r="H187" s="24">
        <f t="shared" si="31"/>
        <v>3</v>
      </c>
      <c r="I187" s="23"/>
      <c r="J187" s="24" t="str">
        <f t="shared" si="26"/>
        <v>3.0 - 3.4</v>
      </c>
      <c r="K187" s="24" t="str">
        <f t="shared" si="27"/>
        <v>2.5 - 2.9</v>
      </c>
      <c r="L187" s="24" t="str">
        <f t="shared" si="28"/>
        <v>3.5 - 3.9</v>
      </c>
      <c r="M187" s="24" t="str">
        <f t="shared" si="29"/>
        <v>3.5 - 3.9</v>
      </c>
      <c r="N187" s="24" t="str">
        <f t="shared" si="30"/>
        <v>3.0 - 3.4</v>
      </c>
      <c r="O187" s="23"/>
      <c r="P187" s="25">
        <f t="shared" si="32"/>
        <v>3.2</v>
      </c>
      <c r="Q187" s="25">
        <f>VLOOKUP($C187, 'Food Access'!C:E, 3, FALSE)</f>
        <v>2.8</v>
      </c>
      <c r="R187" s="25">
        <f>VLOOKUP($C187, 'Food Availability'!C:E, 3, FALSE)</f>
        <v>3.5</v>
      </c>
      <c r="S187" s="25">
        <f>VLOOKUP($C187, 'Food Utilization'!C:E, 3, FALSE)</f>
        <v>3.5</v>
      </c>
      <c r="T187" s="25">
        <f>VLOOKUP($C187, 'Food Consumption &amp; Livelihoods'!C:F, 3, FALSE)</f>
        <v>3</v>
      </c>
    </row>
    <row r="188" spans="1:20" ht="18" thickTop="1" thickBot="1" x14ac:dyDescent="0.45">
      <c r="A188" s="47" t="s">
        <v>451</v>
      </c>
      <c r="B188" s="47" t="s">
        <v>460</v>
      </c>
      <c r="C188" s="47" t="s">
        <v>461</v>
      </c>
      <c r="D188" s="10">
        <f t="shared" si="22"/>
        <v>3</v>
      </c>
      <c r="E188" s="24">
        <f t="shared" si="23"/>
        <v>3</v>
      </c>
      <c r="F188" s="24">
        <f t="shared" si="24"/>
        <v>4</v>
      </c>
      <c r="G188" s="24">
        <f t="shared" si="25"/>
        <v>4</v>
      </c>
      <c r="H188" s="24">
        <f t="shared" si="31"/>
        <v>4</v>
      </c>
      <c r="I188" s="23"/>
      <c r="J188" s="24" t="str">
        <f t="shared" si="26"/>
        <v>3.0 - 3.4</v>
      </c>
      <c r="K188" s="24" t="str">
        <f t="shared" si="27"/>
        <v>2.5 - 2.9</v>
      </c>
      <c r="L188" s="24" t="str">
        <f t="shared" si="28"/>
        <v>3.5 - 3.9</v>
      </c>
      <c r="M188" s="24" t="str">
        <f t="shared" si="29"/>
        <v>3.5 - 3.9</v>
      </c>
      <c r="N188" s="24" t="str">
        <f t="shared" si="30"/>
        <v>4.0 - 4.4</v>
      </c>
      <c r="O188" s="23"/>
      <c r="P188" s="25">
        <f t="shared" si="32"/>
        <v>3.4</v>
      </c>
      <c r="Q188" s="25">
        <f>VLOOKUP($C188, 'Food Access'!C:E, 3, FALSE)</f>
        <v>2.7</v>
      </c>
      <c r="R188" s="25">
        <f>VLOOKUP($C188, 'Food Availability'!C:E, 3, FALSE)</f>
        <v>3.5</v>
      </c>
      <c r="S188" s="25">
        <f>VLOOKUP($C188, 'Food Utilization'!C:E, 3, FALSE)</f>
        <v>3.5</v>
      </c>
      <c r="T188" s="25">
        <f>VLOOKUP($C188, 'Food Consumption &amp; Livelihoods'!C:F, 3, FALSE)</f>
        <v>4</v>
      </c>
    </row>
    <row r="189" spans="1:20" ht="18" thickTop="1" thickBot="1" x14ac:dyDescent="0.45">
      <c r="A189" s="47" t="s">
        <v>451</v>
      </c>
      <c r="B189" s="47" t="s">
        <v>462</v>
      </c>
      <c r="C189" s="47" t="s">
        <v>463</v>
      </c>
      <c r="D189" s="10">
        <f t="shared" si="22"/>
        <v>3</v>
      </c>
      <c r="E189" s="24">
        <f t="shared" si="23"/>
        <v>2</v>
      </c>
      <c r="F189" s="24">
        <f t="shared" si="24"/>
        <v>3</v>
      </c>
      <c r="G189" s="24">
        <f t="shared" si="25"/>
        <v>3</v>
      </c>
      <c r="H189" s="24">
        <f t="shared" si="31"/>
        <v>3</v>
      </c>
      <c r="I189" s="23"/>
      <c r="J189" s="24" t="str">
        <f t="shared" si="26"/>
        <v>2.5 - 2.9</v>
      </c>
      <c r="K189" s="24" t="str">
        <f t="shared" si="27"/>
        <v>2.0 - 2.4</v>
      </c>
      <c r="L189" s="24" t="str">
        <f t="shared" si="28"/>
        <v>3.0 - 3.4</v>
      </c>
      <c r="M189" s="24" t="str">
        <f t="shared" si="29"/>
        <v>2.5 - 2.9</v>
      </c>
      <c r="N189" s="24" t="str">
        <f t="shared" si="30"/>
        <v>3.0 - 3.4</v>
      </c>
      <c r="O189" s="23"/>
      <c r="P189" s="25">
        <f t="shared" si="32"/>
        <v>2.8</v>
      </c>
      <c r="Q189" s="25">
        <f>VLOOKUP($C189, 'Food Access'!C:E, 3, FALSE)</f>
        <v>2.2999999999999998</v>
      </c>
      <c r="R189" s="25">
        <f>VLOOKUP($C189, 'Food Availability'!C:E, 3, FALSE)</f>
        <v>3</v>
      </c>
      <c r="S189" s="25">
        <f>VLOOKUP($C189, 'Food Utilization'!C:E, 3, FALSE)</f>
        <v>2.8</v>
      </c>
      <c r="T189" s="25">
        <f>VLOOKUP($C189, 'Food Consumption &amp; Livelihoods'!C:F, 3, FALSE)</f>
        <v>3</v>
      </c>
    </row>
    <row r="190" spans="1:20" ht="18" thickTop="1" thickBot="1" x14ac:dyDescent="0.45">
      <c r="A190" s="47" t="s">
        <v>451</v>
      </c>
      <c r="B190" s="47" t="s">
        <v>464</v>
      </c>
      <c r="C190" s="47" t="s">
        <v>465</v>
      </c>
      <c r="D190" s="10">
        <f t="shared" si="22"/>
        <v>3</v>
      </c>
      <c r="E190" s="24">
        <f t="shared" si="23"/>
        <v>3</v>
      </c>
      <c r="F190" s="24">
        <f t="shared" si="24"/>
        <v>4</v>
      </c>
      <c r="G190" s="24">
        <f t="shared" si="25"/>
        <v>3</v>
      </c>
      <c r="H190" s="24">
        <f t="shared" si="31"/>
        <v>4</v>
      </c>
      <c r="I190" s="23"/>
      <c r="J190" s="24" t="str">
        <f t="shared" si="26"/>
        <v>3.0 - 3.4</v>
      </c>
      <c r="K190" s="24" t="str">
        <f t="shared" si="27"/>
        <v>2.5 - 2.9</v>
      </c>
      <c r="L190" s="24" t="str">
        <f t="shared" si="28"/>
        <v>3.5 - 3.9</v>
      </c>
      <c r="M190" s="24" t="str">
        <f t="shared" si="29"/>
        <v>3.0 - 3.4</v>
      </c>
      <c r="N190" s="24" t="str">
        <f t="shared" si="30"/>
        <v>4.0 - 4.4</v>
      </c>
      <c r="O190" s="23"/>
      <c r="P190" s="25">
        <f t="shared" si="32"/>
        <v>3.4</v>
      </c>
      <c r="Q190" s="25">
        <f>VLOOKUP($C190, 'Food Access'!C:E, 3, FALSE)</f>
        <v>2.8</v>
      </c>
      <c r="R190" s="25">
        <f>VLOOKUP($C190, 'Food Availability'!C:E, 3, FALSE)</f>
        <v>3.5</v>
      </c>
      <c r="S190" s="25">
        <f>VLOOKUP($C190, 'Food Utilization'!C:E, 3, FALSE)</f>
        <v>3.3</v>
      </c>
      <c r="T190" s="25">
        <f>VLOOKUP($C190, 'Food Consumption &amp; Livelihoods'!C:F, 3, FALSE)</f>
        <v>4</v>
      </c>
    </row>
    <row r="191" spans="1:20" ht="18" thickTop="1" thickBot="1" x14ac:dyDescent="0.45">
      <c r="A191" s="47" t="s">
        <v>451</v>
      </c>
      <c r="B191" s="47" t="s">
        <v>466</v>
      </c>
      <c r="C191" s="47" t="s">
        <v>467</v>
      </c>
      <c r="D191" s="10">
        <f t="shared" si="22"/>
        <v>3</v>
      </c>
      <c r="E191" s="24">
        <f t="shared" si="23"/>
        <v>2</v>
      </c>
      <c r="F191" s="24">
        <f t="shared" si="24"/>
        <v>3</v>
      </c>
      <c r="G191" s="24">
        <f t="shared" si="25"/>
        <v>3</v>
      </c>
      <c r="H191" s="24">
        <f t="shared" si="31"/>
        <v>3</v>
      </c>
      <c r="I191" s="23"/>
      <c r="J191" s="24" t="str">
        <f t="shared" si="26"/>
        <v>2.5 - 2.9</v>
      </c>
      <c r="K191" s="24" t="str">
        <f t="shared" si="27"/>
        <v>2.0 - 2.4</v>
      </c>
      <c r="L191" s="24" t="str">
        <f t="shared" si="28"/>
        <v>3.0 - 3.4</v>
      </c>
      <c r="M191" s="24" t="str">
        <f t="shared" si="29"/>
        <v>2.5 - 2.9</v>
      </c>
      <c r="N191" s="24" t="str">
        <f t="shared" si="30"/>
        <v>3.0 - 3.4</v>
      </c>
      <c r="O191" s="23"/>
      <c r="P191" s="25">
        <f t="shared" si="32"/>
        <v>2.9</v>
      </c>
      <c r="Q191" s="25">
        <f>VLOOKUP($C191, 'Food Access'!C:E, 3, FALSE)</f>
        <v>2.2999999999999998</v>
      </c>
      <c r="R191" s="25">
        <f>VLOOKUP($C191, 'Food Availability'!C:E, 3, FALSE)</f>
        <v>3.3</v>
      </c>
      <c r="S191" s="25">
        <f>VLOOKUP($C191, 'Food Utilization'!C:E, 3, FALSE)</f>
        <v>2.8</v>
      </c>
      <c r="T191" s="25">
        <f>VLOOKUP($C191, 'Food Consumption &amp; Livelihoods'!C:F, 3, FALSE)</f>
        <v>3</v>
      </c>
    </row>
    <row r="192" spans="1:20" ht="18" thickTop="1" thickBot="1" x14ac:dyDescent="0.45">
      <c r="A192" s="47" t="s">
        <v>468</v>
      </c>
      <c r="B192" s="47" t="s">
        <v>469</v>
      </c>
      <c r="C192" s="47" t="s">
        <v>470</v>
      </c>
      <c r="D192" s="10">
        <f t="shared" si="22"/>
        <v>3</v>
      </c>
      <c r="E192" s="24">
        <f t="shared" si="23"/>
        <v>2</v>
      </c>
      <c r="F192" s="24">
        <f t="shared" si="24"/>
        <v>2</v>
      </c>
      <c r="G192" s="24">
        <f t="shared" si="25"/>
        <v>3</v>
      </c>
      <c r="H192" s="24">
        <f t="shared" si="31"/>
        <v>3</v>
      </c>
      <c r="I192" s="23"/>
      <c r="J192" s="24" t="str">
        <f t="shared" si="26"/>
        <v>2.5 - 2.9</v>
      </c>
      <c r="K192" s="24" t="str">
        <f t="shared" si="27"/>
        <v>2.0 - 2.4</v>
      </c>
      <c r="L192" s="24" t="str">
        <f t="shared" si="28"/>
        <v>2.0 - 2.4</v>
      </c>
      <c r="M192" s="24" t="str">
        <f t="shared" si="29"/>
        <v>2.5 - 2.9</v>
      </c>
      <c r="N192" s="24" t="str">
        <f t="shared" si="30"/>
        <v>3.0 - 3.4</v>
      </c>
      <c r="O192" s="23"/>
      <c r="P192" s="25">
        <f t="shared" si="32"/>
        <v>2.6</v>
      </c>
      <c r="Q192" s="25">
        <f>VLOOKUP($C192, 'Food Access'!C:E, 3, FALSE)</f>
        <v>2.2999999999999998</v>
      </c>
      <c r="R192" s="25">
        <f>VLOOKUP($C192, 'Food Availability'!C:E, 3, FALSE)</f>
        <v>2.2999999999999998</v>
      </c>
      <c r="S192" s="25">
        <f>VLOOKUP($C192, 'Food Utilization'!C:E, 3, FALSE)</f>
        <v>2.8</v>
      </c>
      <c r="T192" s="25">
        <f>VLOOKUP($C192, 'Food Consumption &amp; Livelihoods'!C:F, 3, FALSE)</f>
        <v>3</v>
      </c>
    </row>
    <row r="193" spans="1:20" ht="18" thickTop="1" thickBot="1" x14ac:dyDescent="0.45">
      <c r="A193" s="47" t="s">
        <v>468</v>
      </c>
      <c r="B193" s="47" t="s">
        <v>471</v>
      </c>
      <c r="C193" s="47" t="s">
        <v>472</v>
      </c>
      <c r="D193" s="10">
        <f t="shared" si="22"/>
        <v>3</v>
      </c>
      <c r="E193" s="24">
        <f t="shared" si="23"/>
        <v>3</v>
      </c>
      <c r="F193" s="24">
        <f t="shared" si="24"/>
        <v>3</v>
      </c>
      <c r="G193" s="24">
        <f t="shared" si="25"/>
        <v>3</v>
      </c>
      <c r="H193" s="24">
        <f t="shared" si="31"/>
        <v>3</v>
      </c>
      <c r="I193" s="23"/>
      <c r="J193" s="24" t="str">
        <f t="shared" si="26"/>
        <v>3.0 - 3.4</v>
      </c>
      <c r="K193" s="24" t="str">
        <f t="shared" si="27"/>
        <v>3.0 - 3.4</v>
      </c>
      <c r="L193" s="24" t="str">
        <f t="shared" si="28"/>
        <v>2.5 - 2.9</v>
      </c>
      <c r="M193" s="24" t="str">
        <f t="shared" si="29"/>
        <v>2.5 - 2.9</v>
      </c>
      <c r="N193" s="24" t="str">
        <f t="shared" si="30"/>
        <v>3.0 - 3.4</v>
      </c>
      <c r="O193" s="23"/>
      <c r="P193" s="25">
        <f t="shared" si="32"/>
        <v>3</v>
      </c>
      <c r="Q193" s="25">
        <f>VLOOKUP($C193, 'Food Access'!C:E, 3, FALSE)</f>
        <v>3.3</v>
      </c>
      <c r="R193" s="25">
        <f>VLOOKUP($C193, 'Food Availability'!C:E, 3, FALSE)</f>
        <v>2.8</v>
      </c>
      <c r="S193" s="25">
        <f>VLOOKUP($C193, 'Food Utilization'!C:E, 3, FALSE)</f>
        <v>2.8</v>
      </c>
      <c r="T193" s="25">
        <f>VLOOKUP($C193, 'Food Consumption &amp; Livelihoods'!C:F, 3, FALSE)</f>
        <v>3</v>
      </c>
    </row>
    <row r="194" spans="1:20" ht="18" thickTop="1" thickBot="1" x14ac:dyDescent="0.45">
      <c r="A194" s="47" t="s">
        <v>468</v>
      </c>
      <c r="B194" s="47" t="s">
        <v>473</v>
      </c>
      <c r="C194" s="47" t="s">
        <v>474</v>
      </c>
      <c r="D194" s="10">
        <f t="shared" si="22"/>
        <v>3</v>
      </c>
      <c r="E194" s="24">
        <f t="shared" si="23"/>
        <v>3</v>
      </c>
      <c r="F194" s="24">
        <f t="shared" si="24"/>
        <v>3</v>
      </c>
      <c r="G194" s="24">
        <f t="shared" si="25"/>
        <v>3</v>
      </c>
      <c r="H194" s="24">
        <f t="shared" si="31"/>
        <v>4</v>
      </c>
      <c r="I194" s="23"/>
      <c r="J194" s="24" t="str">
        <f t="shared" si="26"/>
        <v>3.0 - 3.4</v>
      </c>
      <c r="K194" s="24" t="str">
        <f t="shared" si="27"/>
        <v>2.5 - 2.9</v>
      </c>
      <c r="L194" s="24" t="str">
        <f t="shared" si="28"/>
        <v>2.5 - 2.9</v>
      </c>
      <c r="M194" s="24" t="str">
        <f t="shared" si="29"/>
        <v>3.0 - 3.4</v>
      </c>
      <c r="N194" s="24" t="str">
        <f t="shared" si="30"/>
        <v>4.0 - 4.4</v>
      </c>
      <c r="O194" s="23"/>
      <c r="P194" s="25">
        <f t="shared" si="32"/>
        <v>3.2</v>
      </c>
      <c r="Q194" s="25">
        <f>VLOOKUP($C194, 'Food Access'!C:E, 3, FALSE)</f>
        <v>2.8</v>
      </c>
      <c r="R194" s="25">
        <f>VLOOKUP($C194, 'Food Availability'!C:E, 3, FALSE)</f>
        <v>2.8</v>
      </c>
      <c r="S194" s="25">
        <f>VLOOKUP($C194, 'Food Utilization'!C:E, 3, FALSE)</f>
        <v>3.3</v>
      </c>
      <c r="T194" s="25">
        <f>VLOOKUP($C194, 'Food Consumption &amp; Livelihoods'!C:F, 3, FALSE)</f>
        <v>4</v>
      </c>
    </row>
    <row r="195" spans="1:20" ht="18" thickTop="1" thickBot="1" x14ac:dyDescent="0.45">
      <c r="A195" s="47" t="s">
        <v>468</v>
      </c>
      <c r="B195" s="47" t="s">
        <v>475</v>
      </c>
      <c r="C195" s="47" t="s">
        <v>476</v>
      </c>
      <c r="D195" s="10">
        <f t="shared" ref="D195:D258" si="33">ROUND(P195, 0)</f>
        <v>3</v>
      </c>
      <c r="E195" s="24">
        <f t="shared" ref="E195:E258" si="34">ROUND(Q195, 0)</f>
        <v>3</v>
      </c>
      <c r="F195" s="24">
        <f t="shared" ref="F195:F258" si="35">ROUND(R195, 0)</f>
        <v>3</v>
      </c>
      <c r="G195" s="24">
        <f t="shared" ref="G195:G258" si="36">ROUND(S195, 0)</f>
        <v>3</v>
      </c>
      <c r="H195" s="24">
        <f t="shared" si="31"/>
        <v>3</v>
      </c>
      <c r="I195" s="23"/>
      <c r="J195" s="24" t="str">
        <f t="shared" ref="J195:J258" si="37">IF(P195&gt;=4.5, "4.5 - 5.0", IF(P195&gt;=4, "4.0 - 4.4", IF(P195&gt;= 3.5, "3.5 - 3.9", IF(P195&gt;=3, "3.0 - 3.4", IF(P195&gt;= 2.5, "2.5 - 2.9", IF(P195 &gt;=2, "2.0 - 2.4", IF(P195&gt;=1.5, "1.5 - 1.9", IF(P195 &gt;=1, "1.0 - 1.4"))))))))</f>
        <v>2.5 - 2.9</v>
      </c>
      <c r="K195" s="24" t="str">
        <f t="shared" ref="K195:K258" si="38">IF(Q195&gt;=4.5, "4.5 - 5.0", IF(Q195&gt;=4, "4.0 - 4.4", IF(Q195&gt;= 3.5, "3.5 - 3.9", IF(Q195&gt;=3, "3.0 - 3.4", IF(Q195&gt;= 2.5, "2.5 - 2.9", IF(Q195 &gt;=2, "2.0 - 2.4", IF(Q195&gt;=1.5, "1.5 - 1.9", IF(Q195 &gt;=1, "1.0 - 1.4"))))))))</f>
        <v>2.5 - 2.9</v>
      </c>
      <c r="L195" s="24" t="str">
        <f t="shared" ref="L195:L258" si="39">IF(R195&gt;=4.5, "4.5 - 5.0", IF(R195&gt;=4, "4.0 - 4.4", IF(R195&gt;= 3.5, "3.5 - 3.9", IF(R195&gt;=3, "3.0 - 3.4", IF(R195&gt;= 2.5, "2.5 - 2.9", IF(R195 &gt;=2, "2.0 - 2.4", IF(R195&gt;=1.5, "1.5 - 1.9", IF(R195 &gt;=1, "1.0 - 1.4"))))))))</f>
        <v>2.5 - 2.9</v>
      </c>
      <c r="M195" s="24" t="str">
        <f t="shared" ref="M195:M258" si="40">IF(S195&gt;=4.5, "4.5 - 5.0", IF(S195&gt;=4, "4.0 - 4.4", IF(S195&gt;= 3.5, "3.5 - 3.9", IF(S195&gt;=3, "3.0 - 3.4", IF(S195&gt;= 2.5, "2.5 - 2.9", IF(S195 &gt;=2, "2.0 - 2.4", IF(S195&gt;=1.5, "1.5 - 1.9", IF(S195 &gt;=1, "1.0 - 1.4"))))))))</f>
        <v>2.5 - 2.9</v>
      </c>
      <c r="N195" s="24" t="str">
        <f t="shared" ref="N195:N258" si="41">IF(T195&gt;=4.5, "4.5 - 5.0", IF(T195&gt;=4, "4.0 - 4.4", IF(T195&gt;= 3.5, "3.5 - 3.9", IF(T195&gt;=3, "3.0 - 3.4", IF(T195&gt;= 2.5, "2.5 - 2.9", IF(T195 &gt;=2, "2.0 - 2.4", IF(T195&gt;=1.5, "1.5 - 1.9", IF(T195 &gt;=1, "1.0 - 1.4"))))))))</f>
        <v>3.0 - 3.4</v>
      </c>
      <c r="O195" s="23"/>
      <c r="P195" s="25">
        <f t="shared" si="32"/>
        <v>2.9</v>
      </c>
      <c r="Q195" s="25">
        <f>VLOOKUP($C195, 'Food Access'!C:E, 3, FALSE)</f>
        <v>2.8</v>
      </c>
      <c r="R195" s="25">
        <f>VLOOKUP($C195, 'Food Availability'!C:E, 3, FALSE)</f>
        <v>2.8</v>
      </c>
      <c r="S195" s="25">
        <f>VLOOKUP($C195, 'Food Utilization'!C:E, 3, FALSE)</f>
        <v>2.8</v>
      </c>
      <c r="T195" s="25">
        <f>VLOOKUP($C195, 'Food Consumption &amp; Livelihoods'!C:F, 3, FALSE)</f>
        <v>3</v>
      </c>
    </row>
    <row r="196" spans="1:20" ht="18" thickTop="1" thickBot="1" x14ac:dyDescent="0.45">
      <c r="A196" s="47" t="s">
        <v>468</v>
      </c>
      <c r="B196" s="47" t="s">
        <v>477</v>
      </c>
      <c r="C196" s="47" t="s">
        <v>478</v>
      </c>
      <c r="D196" s="10">
        <f t="shared" si="33"/>
        <v>3</v>
      </c>
      <c r="E196" s="24">
        <f t="shared" si="34"/>
        <v>2</v>
      </c>
      <c r="F196" s="24">
        <f t="shared" si="35"/>
        <v>3</v>
      </c>
      <c r="G196" s="24">
        <f t="shared" si="36"/>
        <v>2</v>
      </c>
      <c r="H196" s="24">
        <f t="shared" ref="H196:H259" si="42">IFERROR(ROUND(T196, 0),"")</f>
        <v>3</v>
      </c>
      <c r="I196" s="23"/>
      <c r="J196" s="24" t="str">
        <f t="shared" si="37"/>
        <v>2.5 - 2.9</v>
      </c>
      <c r="K196" s="24" t="str">
        <f t="shared" si="38"/>
        <v>2.0 - 2.4</v>
      </c>
      <c r="L196" s="24" t="str">
        <f t="shared" si="39"/>
        <v>2.5 - 2.9</v>
      </c>
      <c r="M196" s="24" t="str">
        <f t="shared" si="40"/>
        <v>2.0 - 2.4</v>
      </c>
      <c r="N196" s="24" t="str">
        <f t="shared" si="41"/>
        <v>3.0 - 3.4</v>
      </c>
      <c r="O196" s="23"/>
      <c r="P196" s="25">
        <f t="shared" ref="P196:P259" si="43">ROUND(AVERAGE(Q196:T196), 1)</f>
        <v>2.6</v>
      </c>
      <c r="Q196" s="25">
        <f>VLOOKUP($C196, 'Food Access'!C:E, 3, FALSE)</f>
        <v>2.2999999999999998</v>
      </c>
      <c r="R196" s="25">
        <f>VLOOKUP($C196, 'Food Availability'!C:E, 3, FALSE)</f>
        <v>2.8</v>
      </c>
      <c r="S196" s="25">
        <f>VLOOKUP($C196, 'Food Utilization'!C:E, 3, FALSE)</f>
        <v>2.2999999999999998</v>
      </c>
      <c r="T196" s="25">
        <f>VLOOKUP($C196, 'Food Consumption &amp; Livelihoods'!C:F, 3, FALSE)</f>
        <v>3</v>
      </c>
    </row>
    <row r="197" spans="1:20" ht="18" thickTop="1" thickBot="1" x14ac:dyDescent="0.45">
      <c r="A197" s="47" t="s">
        <v>468</v>
      </c>
      <c r="B197" s="47" t="s">
        <v>479</v>
      </c>
      <c r="C197" s="47" t="s">
        <v>480</v>
      </c>
      <c r="D197" s="10">
        <f t="shared" si="33"/>
        <v>3</v>
      </c>
      <c r="E197" s="24">
        <f t="shared" si="34"/>
        <v>3</v>
      </c>
      <c r="F197" s="24">
        <f t="shared" si="35"/>
        <v>3</v>
      </c>
      <c r="G197" s="24">
        <f t="shared" si="36"/>
        <v>3</v>
      </c>
      <c r="H197" s="24">
        <f t="shared" si="42"/>
        <v>3</v>
      </c>
      <c r="I197" s="23"/>
      <c r="J197" s="24" t="str">
        <f t="shared" si="37"/>
        <v>2.5 - 2.9</v>
      </c>
      <c r="K197" s="24" t="str">
        <f t="shared" si="38"/>
        <v>2.5 - 2.9</v>
      </c>
      <c r="L197" s="24" t="str">
        <f t="shared" si="39"/>
        <v>2.5 - 2.9</v>
      </c>
      <c r="M197" s="24" t="str">
        <f t="shared" si="40"/>
        <v>2.5 - 2.9</v>
      </c>
      <c r="N197" s="24" t="str">
        <f t="shared" si="41"/>
        <v>3.0 - 3.4</v>
      </c>
      <c r="O197" s="23"/>
      <c r="P197" s="25">
        <f t="shared" si="43"/>
        <v>2.6</v>
      </c>
      <c r="Q197" s="25">
        <f>VLOOKUP($C197, 'Food Access'!C:E, 3, FALSE)</f>
        <v>2.5</v>
      </c>
      <c r="R197" s="25">
        <f>VLOOKUP($C197, 'Food Availability'!C:E, 3, FALSE)</f>
        <v>2.5</v>
      </c>
      <c r="S197" s="25">
        <f>VLOOKUP($C197, 'Food Utilization'!C:E, 3, FALSE)</f>
        <v>2.5</v>
      </c>
      <c r="T197" s="25">
        <f>VLOOKUP($C197, 'Food Consumption &amp; Livelihoods'!C:F, 3, FALSE)</f>
        <v>3</v>
      </c>
    </row>
    <row r="198" spans="1:20" ht="18" thickTop="1" thickBot="1" x14ac:dyDescent="0.45">
      <c r="A198" s="47" t="s">
        <v>468</v>
      </c>
      <c r="B198" s="47" t="s">
        <v>481</v>
      </c>
      <c r="C198" s="47" t="s">
        <v>482</v>
      </c>
      <c r="D198" s="10">
        <f t="shared" si="33"/>
        <v>3</v>
      </c>
      <c r="E198" s="24">
        <f t="shared" si="34"/>
        <v>3</v>
      </c>
      <c r="F198" s="24">
        <f t="shared" si="35"/>
        <v>4</v>
      </c>
      <c r="G198" s="24">
        <f t="shared" si="36"/>
        <v>3</v>
      </c>
      <c r="H198" s="24">
        <f t="shared" si="42"/>
        <v>3</v>
      </c>
      <c r="I198" s="23"/>
      <c r="J198" s="24" t="str">
        <f t="shared" si="37"/>
        <v>3.0 - 3.4</v>
      </c>
      <c r="K198" s="24" t="str">
        <f t="shared" si="38"/>
        <v>3.0 - 3.4</v>
      </c>
      <c r="L198" s="24" t="str">
        <f t="shared" si="39"/>
        <v>3.5 - 3.9</v>
      </c>
      <c r="M198" s="24" t="str">
        <f t="shared" si="40"/>
        <v>2.5 - 2.9</v>
      </c>
      <c r="N198" s="24" t="str">
        <f t="shared" si="41"/>
        <v>3.0 - 3.4</v>
      </c>
      <c r="O198" s="23"/>
      <c r="P198" s="25">
        <f t="shared" si="43"/>
        <v>3.1</v>
      </c>
      <c r="Q198" s="25">
        <f>VLOOKUP($C198, 'Food Access'!C:E, 3, FALSE)</f>
        <v>3.2</v>
      </c>
      <c r="R198" s="25">
        <f>VLOOKUP($C198, 'Food Availability'!C:E, 3, FALSE)</f>
        <v>3.8</v>
      </c>
      <c r="S198" s="25">
        <f>VLOOKUP($C198, 'Food Utilization'!C:E, 3, FALSE)</f>
        <v>2.5</v>
      </c>
      <c r="T198" s="25">
        <f>VLOOKUP($C198, 'Food Consumption &amp; Livelihoods'!C:F, 3, FALSE)</f>
        <v>3</v>
      </c>
    </row>
    <row r="199" spans="1:20" ht="18" thickTop="1" thickBot="1" x14ac:dyDescent="0.45">
      <c r="A199" s="47" t="s">
        <v>468</v>
      </c>
      <c r="B199" s="47" t="s">
        <v>483</v>
      </c>
      <c r="C199" s="47" t="s">
        <v>484</v>
      </c>
      <c r="D199" s="10">
        <f t="shared" si="33"/>
        <v>3</v>
      </c>
      <c r="E199" s="24">
        <f t="shared" si="34"/>
        <v>2</v>
      </c>
      <c r="F199" s="24">
        <f t="shared" si="35"/>
        <v>3</v>
      </c>
      <c r="G199" s="24">
        <f t="shared" si="36"/>
        <v>2</v>
      </c>
      <c r="H199" s="24">
        <f t="shared" si="42"/>
        <v>3</v>
      </c>
      <c r="I199" s="23"/>
      <c r="J199" s="24" t="str">
        <f t="shared" si="37"/>
        <v>2.5 - 2.9</v>
      </c>
      <c r="K199" s="24" t="str">
        <f t="shared" si="38"/>
        <v>2.0 - 2.4</v>
      </c>
      <c r="L199" s="24" t="str">
        <f t="shared" si="39"/>
        <v>3.0 - 3.4</v>
      </c>
      <c r="M199" s="24" t="str">
        <f t="shared" si="40"/>
        <v>2.0 - 2.4</v>
      </c>
      <c r="N199" s="24" t="str">
        <f t="shared" si="41"/>
        <v>3.0 - 3.4</v>
      </c>
      <c r="O199" s="23"/>
      <c r="P199" s="25">
        <f t="shared" si="43"/>
        <v>2.6</v>
      </c>
      <c r="Q199" s="25">
        <f>VLOOKUP($C199, 'Food Access'!C:E, 3, FALSE)</f>
        <v>2.2000000000000002</v>
      </c>
      <c r="R199" s="25">
        <f>VLOOKUP($C199, 'Food Availability'!C:E, 3, FALSE)</f>
        <v>3.3</v>
      </c>
      <c r="S199" s="25">
        <f>VLOOKUP($C199, 'Food Utilization'!C:E, 3, FALSE)</f>
        <v>2</v>
      </c>
      <c r="T199" s="25">
        <f>VLOOKUP($C199, 'Food Consumption &amp; Livelihoods'!C:F, 3, FALSE)</f>
        <v>3</v>
      </c>
    </row>
    <row r="200" spans="1:20" ht="18" thickTop="1" thickBot="1" x14ac:dyDescent="0.45">
      <c r="A200" s="47" t="s">
        <v>468</v>
      </c>
      <c r="B200" s="47" t="s">
        <v>485</v>
      </c>
      <c r="C200" s="47" t="s">
        <v>486</v>
      </c>
      <c r="D200" s="10">
        <f t="shared" si="33"/>
        <v>2</v>
      </c>
      <c r="E200" s="24">
        <f t="shared" si="34"/>
        <v>2</v>
      </c>
      <c r="F200" s="24">
        <f t="shared" si="35"/>
        <v>3</v>
      </c>
      <c r="G200" s="24">
        <f t="shared" si="36"/>
        <v>2</v>
      </c>
      <c r="H200" s="24">
        <f t="shared" si="42"/>
        <v>2</v>
      </c>
      <c r="I200" s="23"/>
      <c r="J200" s="24" t="str">
        <f t="shared" si="37"/>
        <v>2.0 - 2.4</v>
      </c>
      <c r="K200" s="24" t="str">
        <f t="shared" si="38"/>
        <v>2.0 - 2.4</v>
      </c>
      <c r="L200" s="24" t="str">
        <f t="shared" si="39"/>
        <v>3.0 - 3.4</v>
      </c>
      <c r="M200" s="24" t="str">
        <f t="shared" si="40"/>
        <v>2.0 - 2.4</v>
      </c>
      <c r="N200" s="24" t="str">
        <f t="shared" si="41"/>
        <v>2.0 - 2.4</v>
      </c>
      <c r="O200" s="23"/>
      <c r="P200" s="25">
        <f t="shared" si="43"/>
        <v>2.4</v>
      </c>
      <c r="Q200" s="25">
        <f>VLOOKUP($C200, 'Food Access'!C:E, 3, FALSE)</f>
        <v>2.2000000000000002</v>
      </c>
      <c r="R200" s="25">
        <f>VLOOKUP($C200, 'Food Availability'!C:E, 3, FALSE)</f>
        <v>3.3</v>
      </c>
      <c r="S200" s="25">
        <f>VLOOKUP($C200, 'Food Utilization'!C:E, 3, FALSE)</f>
        <v>2</v>
      </c>
      <c r="T200" s="25">
        <f>VLOOKUP($C200, 'Food Consumption &amp; Livelihoods'!C:F, 3, FALSE)</f>
        <v>2</v>
      </c>
    </row>
    <row r="201" spans="1:20" ht="18" thickTop="1" thickBot="1" x14ac:dyDescent="0.45">
      <c r="A201" s="47" t="s">
        <v>468</v>
      </c>
      <c r="B201" s="47" t="s">
        <v>487</v>
      </c>
      <c r="C201" s="47" t="s">
        <v>488</v>
      </c>
      <c r="D201" s="10">
        <f t="shared" si="33"/>
        <v>3</v>
      </c>
      <c r="E201" s="24">
        <f t="shared" si="34"/>
        <v>3</v>
      </c>
      <c r="F201" s="24">
        <f t="shared" si="35"/>
        <v>3</v>
      </c>
      <c r="G201" s="24">
        <f t="shared" si="36"/>
        <v>3</v>
      </c>
      <c r="H201" s="24">
        <f t="shared" si="42"/>
        <v>3</v>
      </c>
      <c r="I201" s="23"/>
      <c r="J201" s="24" t="str">
        <f t="shared" si="37"/>
        <v>3.0 - 3.4</v>
      </c>
      <c r="K201" s="24" t="str">
        <f t="shared" si="38"/>
        <v>2.5 - 2.9</v>
      </c>
      <c r="L201" s="24" t="str">
        <f t="shared" si="39"/>
        <v>3.0 - 3.4</v>
      </c>
      <c r="M201" s="24" t="str">
        <f t="shared" si="40"/>
        <v>3.0 - 3.4</v>
      </c>
      <c r="N201" s="24" t="str">
        <f t="shared" si="41"/>
        <v>3.0 - 3.4</v>
      </c>
      <c r="O201" s="23"/>
      <c r="P201" s="25">
        <f t="shared" si="43"/>
        <v>3</v>
      </c>
      <c r="Q201" s="25">
        <f>VLOOKUP($C201, 'Food Access'!C:E, 3, FALSE)</f>
        <v>2.8</v>
      </c>
      <c r="R201" s="25">
        <f>VLOOKUP($C201, 'Food Availability'!C:E, 3, FALSE)</f>
        <v>3</v>
      </c>
      <c r="S201" s="25">
        <f>VLOOKUP($C201, 'Food Utilization'!C:E, 3, FALSE)</f>
        <v>3</v>
      </c>
      <c r="T201" s="25">
        <f>VLOOKUP($C201, 'Food Consumption &amp; Livelihoods'!C:F, 3, FALSE)</f>
        <v>3</v>
      </c>
    </row>
    <row r="202" spans="1:20" ht="18" thickTop="1" thickBot="1" x14ac:dyDescent="0.45">
      <c r="A202" s="47" t="s">
        <v>468</v>
      </c>
      <c r="B202" s="47" t="s">
        <v>489</v>
      </c>
      <c r="C202" s="47" t="s">
        <v>490</v>
      </c>
      <c r="D202" s="10">
        <f t="shared" si="33"/>
        <v>3</v>
      </c>
      <c r="E202" s="24">
        <f t="shared" si="34"/>
        <v>2</v>
      </c>
      <c r="F202" s="24">
        <f t="shared" si="35"/>
        <v>3</v>
      </c>
      <c r="G202" s="24">
        <f t="shared" si="36"/>
        <v>3</v>
      </c>
      <c r="H202" s="24">
        <f t="shared" si="42"/>
        <v>3</v>
      </c>
      <c r="I202" s="23"/>
      <c r="J202" s="24" t="str">
        <f t="shared" si="37"/>
        <v>2.5 - 2.9</v>
      </c>
      <c r="K202" s="24" t="str">
        <f t="shared" si="38"/>
        <v>2.0 - 2.4</v>
      </c>
      <c r="L202" s="24" t="str">
        <f t="shared" si="39"/>
        <v>2.5 - 2.9</v>
      </c>
      <c r="M202" s="24" t="str">
        <f t="shared" si="40"/>
        <v>2.5 - 2.9</v>
      </c>
      <c r="N202" s="24" t="str">
        <f t="shared" si="41"/>
        <v>3.0 - 3.4</v>
      </c>
      <c r="O202" s="23"/>
      <c r="P202" s="25">
        <f t="shared" si="43"/>
        <v>2.7</v>
      </c>
      <c r="Q202" s="25">
        <f>VLOOKUP($C202, 'Food Access'!C:E, 3, FALSE)</f>
        <v>2.2000000000000002</v>
      </c>
      <c r="R202" s="25">
        <f>VLOOKUP($C202, 'Food Availability'!C:E, 3, FALSE)</f>
        <v>2.8</v>
      </c>
      <c r="S202" s="25">
        <f>VLOOKUP($C202, 'Food Utilization'!C:E, 3, FALSE)</f>
        <v>2.8</v>
      </c>
      <c r="T202" s="25">
        <f>VLOOKUP($C202, 'Food Consumption &amp; Livelihoods'!C:F, 3, FALSE)</f>
        <v>3</v>
      </c>
    </row>
    <row r="203" spans="1:20" ht="18" thickTop="1" thickBot="1" x14ac:dyDescent="0.45">
      <c r="A203" s="47" t="s">
        <v>468</v>
      </c>
      <c r="B203" s="47" t="s">
        <v>491</v>
      </c>
      <c r="C203" s="47" t="s">
        <v>492</v>
      </c>
      <c r="D203" s="10">
        <f t="shared" si="33"/>
        <v>3</v>
      </c>
      <c r="E203" s="24">
        <f t="shared" si="34"/>
        <v>3</v>
      </c>
      <c r="F203" s="24">
        <f t="shared" si="35"/>
        <v>3</v>
      </c>
      <c r="G203" s="24">
        <f t="shared" si="36"/>
        <v>2</v>
      </c>
      <c r="H203" s="24">
        <f t="shared" si="42"/>
        <v>3</v>
      </c>
      <c r="I203" s="23"/>
      <c r="J203" s="24" t="str">
        <f t="shared" si="37"/>
        <v>2.5 - 2.9</v>
      </c>
      <c r="K203" s="24" t="str">
        <f t="shared" si="38"/>
        <v>2.5 - 2.9</v>
      </c>
      <c r="L203" s="24" t="str">
        <f t="shared" si="39"/>
        <v>3.0 - 3.4</v>
      </c>
      <c r="M203" s="24" t="str">
        <f t="shared" si="40"/>
        <v>2.0 - 2.4</v>
      </c>
      <c r="N203" s="24" t="str">
        <f t="shared" si="41"/>
        <v>3.0 - 3.4</v>
      </c>
      <c r="O203" s="23"/>
      <c r="P203" s="25">
        <f t="shared" si="43"/>
        <v>2.7</v>
      </c>
      <c r="Q203" s="25">
        <f>VLOOKUP($C203, 'Food Access'!C:E, 3, FALSE)</f>
        <v>2.5</v>
      </c>
      <c r="R203" s="25">
        <f>VLOOKUP($C203, 'Food Availability'!C:E, 3, FALSE)</f>
        <v>3.3</v>
      </c>
      <c r="S203" s="25">
        <f>VLOOKUP($C203, 'Food Utilization'!C:E, 3, FALSE)</f>
        <v>2</v>
      </c>
      <c r="T203" s="25">
        <f>VLOOKUP($C203, 'Food Consumption &amp; Livelihoods'!C:F, 3, FALSE)</f>
        <v>3</v>
      </c>
    </row>
    <row r="204" spans="1:20" ht="18" thickTop="1" thickBot="1" x14ac:dyDescent="0.45">
      <c r="A204" s="47" t="s">
        <v>468</v>
      </c>
      <c r="B204" s="47" t="s">
        <v>493</v>
      </c>
      <c r="C204" s="47" t="s">
        <v>494</v>
      </c>
      <c r="D204" s="10">
        <f t="shared" si="33"/>
        <v>3</v>
      </c>
      <c r="E204" s="24">
        <f t="shared" si="34"/>
        <v>2</v>
      </c>
      <c r="F204" s="24">
        <f t="shared" si="35"/>
        <v>3</v>
      </c>
      <c r="G204" s="24">
        <f t="shared" si="36"/>
        <v>2</v>
      </c>
      <c r="H204" s="24">
        <f t="shared" si="42"/>
        <v>3</v>
      </c>
      <c r="I204" s="23"/>
      <c r="J204" s="24" t="str">
        <f t="shared" si="37"/>
        <v>2.5 - 2.9</v>
      </c>
      <c r="K204" s="24" t="str">
        <f t="shared" si="38"/>
        <v>2.0 - 2.4</v>
      </c>
      <c r="L204" s="24" t="str">
        <f t="shared" si="39"/>
        <v>2.5 - 2.9</v>
      </c>
      <c r="M204" s="24" t="str">
        <f t="shared" si="40"/>
        <v>2.0 - 2.4</v>
      </c>
      <c r="N204" s="24" t="str">
        <f t="shared" si="41"/>
        <v>3.0 - 3.4</v>
      </c>
      <c r="O204" s="23"/>
      <c r="P204" s="25">
        <f t="shared" si="43"/>
        <v>2.5</v>
      </c>
      <c r="Q204" s="25">
        <f>VLOOKUP($C204, 'Food Access'!C:E, 3, FALSE)</f>
        <v>2</v>
      </c>
      <c r="R204" s="25">
        <f>VLOOKUP($C204, 'Food Availability'!C:E, 3, FALSE)</f>
        <v>2.8</v>
      </c>
      <c r="S204" s="25">
        <f>VLOOKUP($C204, 'Food Utilization'!C:E, 3, FALSE)</f>
        <v>2</v>
      </c>
      <c r="T204" s="25">
        <f>VLOOKUP($C204, 'Food Consumption &amp; Livelihoods'!C:F, 3, FALSE)</f>
        <v>3</v>
      </c>
    </row>
    <row r="205" spans="1:20" ht="18" thickTop="1" thickBot="1" x14ac:dyDescent="0.45">
      <c r="A205" s="47" t="s">
        <v>468</v>
      </c>
      <c r="B205" s="47" t="s">
        <v>495</v>
      </c>
      <c r="C205" s="47" t="s">
        <v>496</v>
      </c>
      <c r="D205" s="10">
        <f t="shared" si="33"/>
        <v>2</v>
      </c>
      <c r="E205" s="24">
        <f t="shared" si="34"/>
        <v>2</v>
      </c>
      <c r="F205" s="24">
        <f t="shared" si="35"/>
        <v>3</v>
      </c>
      <c r="G205" s="24">
        <f t="shared" si="36"/>
        <v>2</v>
      </c>
      <c r="H205" s="24">
        <f t="shared" si="42"/>
        <v>2</v>
      </c>
      <c r="I205" s="23"/>
      <c r="J205" s="24" t="str">
        <f t="shared" si="37"/>
        <v>2.0 - 2.4</v>
      </c>
      <c r="K205" s="24" t="str">
        <f t="shared" si="38"/>
        <v>2.0 - 2.4</v>
      </c>
      <c r="L205" s="24" t="str">
        <f t="shared" si="39"/>
        <v>2.5 - 2.9</v>
      </c>
      <c r="M205" s="24" t="str">
        <f t="shared" si="40"/>
        <v>1.5 - 1.9</v>
      </c>
      <c r="N205" s="24" t="str">
        <f t="shared" si="41"/>
        <v>2.0 - 2.4</v>
      </c>
      <c r="O205" s="23"/>
      <c r="P205" s="25">
        <f t="shared" si="43"/>
        <v>2.2000000000000002</v>
      </c>
      <c r="Q205" s="25">
        <f>VLOOKUP($C205, 'Food Access'!C:E, 3, FALSE)</f>
        <v>2</v>
      </c>
      <c r="R205" s="25">
        <f>VLOOKUP($C205, 'Food Availability'!C:E, 3, FALSE)</f>
        <v>2.8</v>
      </c>
      <c r="S205" s="25">
        <f>VLOOKUP($C205, 'Food Utilization'!C:E, 3, FALSE)</f>
        <v>1.8</v>
      </c>
      <c r="T205" s="25">
        <f>VLOOKUP($C205, 'Food Consumption &amp; Livelihoods'!C:F, 3, FALSE)</f>
        <v>2</v>
      </c>
    </row>
    <row r="206" spans="1:20" ht="18" thickTop="1" thickBot="1" x14ac:dyDescent="0.45">
      <c r="A206" s="47" t="s">
        <v>468</v>
      </c>
      <c r="B206" s="47" t="s">
        <v>497</v>
      </c>
      <c r="C206" s="47" t="s">
        <v>498</v>
      </c>
      <c r="D206" s="10">
        <f t="shared" si="33"/>
        <v>3</v>
      </c>
      <c r="E206" s="24">
        <f t="shared" si="34"/>
        <v>3</v>
      </c>
      <c r="F206" s="24">
        <f t="shared" si="35"/>
        <v>3</v>
      </c>
      <c r="G206" s="24">
        <f t="shared" si="36"/>
        <v>3</v>
      </c>
      <c r="H206" s="24">
        <f t="shared" si="42"/>
        <v>3</v>
      </c>
      <c r="I206" s="23"/>
      <c r="J206" s="24" t="str">
        <f t="shared" si="37"/>
        <v>2.5 - 2.9</v>
      </c>
      <c r="K206" s="24" t="str">
        <f t="shared" si="38"/>
        <v>2.5 - 2.9</v>
      </c>
      <c r="L206" s="24" t="str">
        <f t="shared" si="39"/>
        <v>2.5 - 2.9</v>
      </c>
      <c r="M206" s="24" t="str">
        <f t="shared" si="40"/>
        <v>3.0 - 3.4</v>
      </c>
      <c r="N206" s="24" t="str">
        <f t="shared" si="41"/>
        <v>3.0 - 3.4</v>
      </c>
      <c r="O206" s="23"/>
      <c r="P206" s="25">
        <f t="shared" si="43"/>
        <v>2.9</v>
      </c>
      <c r="Q206" s="25">
        <f>VLOOKUP($C206, 'Food Access'!C:E, 3, FALSE)</f>
        <v>2.8</v>
      </c>
      <c r="R206" s="25">
        <f>VLOOKUP($C206, 'Food Availability'!C:E, 3, FALSE)</f>
        <v>2.8</v>
      </c>
      <c r="S206" s="25">
        <f>VLOOKUP($C206, 'Food Utilization'!C:E, 3, FALSE)</f>
        <v>3</v>
      </c>
      <c r="T206" s="25">
        <f>VLOOKUP($C206, 'Food Consumption &amp; Livelihoods'!C:F, 3, FALSE)</f>
        <v>3</v>
      </c>
    </row>
    <row r="207" spans="1:20" ht="18" thickTop="1" thickBot="1" x14ac:dyDescent="0.45">
      <c r="A207" s="47" t="s">
        <v>468</v>
      </c>
      <c r="B207" s="47" t="s">
        <v>499</v>
      </c>
      <c r="C207" s="47" t="s">
        <v>500</v>
      </c>
      <c r="D207" s="10">
        <f t="shared" si="33"/>
        <v>3</v>
      </c>
      <c r="E207" s="24">
        <f t="shared" si="34"/>
        <v>3</v>
      </c>
      <c r="F207" s="24">
        <f t="shared" si="35"/>
        <v>4</v>
      </c>
      <c r="G207" s="24">
        <f t="shared" si="36"/>
        <v>2</v>
      </c>
      <c r="H207" s="24">
        <f t="shared" si="42"/>
        <v>4</v>
      </c>
      <c r="I207" s="23"/>
      <c r="J207" s="24" t="str">
        <f t="shared" si="37"/>
        <v>3.0 - 3.4</v>
      </c>
      <c r="K207" s="24" t="str">
        <f t="shared" si="38"/>
        <v>3.0 - 3.4</v>
      </c>
      <c r="L207" s="24" t="str">
        <f t="shared" si="39"/>
        <v>3.5 - 3.9</v>
      </c>
      <c r="M207" s="24" t="str">
        <f t="shared" si="40"/>
        <v>2.0 - 2.4</v>
      </c>
      <c r="N207" s="24" t="str">
        <f t="shared" si="41"/>
        <v>4.0 - 4.4</v>
      </c>
      <c r="O207" s="23"/>
      <c r="P207" s="25">
        <f t="shared" si="43"/>
        <v>3.2</v>
      </c>
      <c r="Q207" s="25">
        <f>VLOOKUP($C207, 'Food Access'!C:E, 3, FALSE)</f>
        <v>3</v>
      </c>
      <c r="R207" s="25">
        <f>VLOOKUP($C207, 'Food Availability'!C:E, 3, FALSE)</f>
        <v>3.8</v>
      </c>
      <c r="S207" s="25">
        <f>VLOOKUP($C207, 'Food Utilization'!C:E, 3, FALSE)</f>
        <v>2</v>
      </c>
      <c r="T207" s="25">
        <f>VLOOKUP($C207, 'Food Consumption &amp; Livelihoods'!C:F, 3, FALSE)</f>
        <v>4</v>
      </c>
    </row>
    <row r="208" spans="1:20" ht="18" thickTop="1" thickBot="1" x14ac:dyDescent="0.45">
      <c r="A208" s="47" t="s">
        <v>468</v>
      </c>
      <c r="B208" s="47" t="s">
        <v>501</v>
      </c>
      <c r="C208" s="47" t="s">
        <v>502</v>
      </c>
      <c r="D208" s="10">
        <f t="shared" si="33"/>
        <v>3</v>
      </c>
      <c r="E208" s="24">
        <f t="shared" si="34"/>
        <v>3</v>
      </c>
      <c r="F208" s="24">
        <f t="shared" si="35"/>
        <v>3</v>
      </c>
      <c r="G208" s="24">
        <f t="shared" si="36"/>
        <v>3</v>
      </c>
      <c r="H208" s="24">
        <f t="shared" si="42"/>
        <v>3</v>
      </c>
      <c r="I208" s="23"/>
      <c r="J208" s="24" t="str">
        <f t="shared" si="37"/>
        <v>2.5 - 2.9</v>
      </c>
      <c r="K208" s="24" t="str">
        <f t="shared" si="38"/>
        <v>3.0 - 3.4</v>
      </c>
      <c r="L208" s="24" t="str">
        <f t="shared" si="39"/>
        <v>2.5 - 2.9</v>
      </c>
      <c r="M208" s="24" t="str">
        <f t="shared" si="40"/>
        <v>2.5 - 2.9</v>
      </c>
      <c r="N208" s="24" t="str">
        <f t="shared" si="41"/>
        <v>3.0 - 3.4</v>
      </c>
      <c r="O208" s="23"/>
      <c r="P208" s="25">
        <f t="shared" si="43"/>
        <v>2.8</v>
      </c>
      <c r="Q208" s="25">
        <f>VLOOKUP($C208, 'Food Access'!C:E, 3, FALSE)</f>
        <v>3</v>
      </c>
      <c r="R208" s="25">
        <f>VLOOKUP($C208, 'Food Availability'!C:E, 3, FALSE)</f>
        <v>2.5</v>
      </c>
      <c r="S208" s="25">
        <f>VLOOKUP($C208, 'Food Utilization'!C:E, 3, FALSE)</f>
        <v>2.8</v>
      </c>
      <c r="T208" s="25">
        <f>VLOOKUP($C208, 'Food Consumption &amp; Livelihoods'!C:F, 3, FALSE)</f>
        <v>3</v>
      </c>
    </row>
    <row r="209" spans="1:20" ht="18" thickTop="1" thickBot="1" x14ac:dyDescent="0.45">
      <c r="A209" s="47" t="s">
        <v>468</v>
      </c>
      <c r="B209" s="47" t="s">
        <v>503</v>
      </c>
      <c r="C209" s="47" t="s">
        <v>504</v>
      </c>
      <c r="D209" s="10">
        <f t="shared" si="33"/>
        <v>3</v>
      </c>
      <c r="E209" s="24">
        <f t="shared" si="34"/>
        <v>3</v>
      </c>
      <c r="F209" s="24">
        <f t="shared" si="35"/>
        <v>4</v>
      </c>
      <c r="G209" s="24">
        <f t="shared" si="36"/>
        <v>3</v>
      </c>
      <c r="H209" s="24">
        <f t="shared" si="42"/>
        <v>3</v>
      </c>
      <c r="I209" s="23"/>
      <c r="J209" s="24" t="str">
        <f t="shared" si="37"/>
        <v>3.0 - 3.4</v>
      </c>
      <c r="K209" s="24" t="str">
        <f t="shared" si="38"/>
        <v>3.0 - 3.4</v>
      </c>
      <c r="L209" s="24" t="str">
        <f t="shared" si="39"/>
        <v>3.5 - 3.9</v>
      </c>
      <c r="M209" s="24" t="str">
        <f t="shared" si="40"/>
        <v>2.5 - 2.9</v>
      </c>
      <c r="N209" s="24" t="str">
        <f t="shared" si="41"/>
        <v>3.0 - 3.4</v>
      </c>
      <c r="O209" s="23"/>
      <c r="P209" s="25">
        <f t="shared" si="43"/>
        <v>3.1</v>
      </c>
      <c r="Q209" s="25">
        <f>VLOOKUP($C209, 'Food Access'!C:E, 3, FALSE)</f>
        <v>3.2</v>
      </c>
      <c r="R209" s="25">
        <f>VLOOKUP($C209, 'Food Availability'!C:E, 3, FALSE)</f>
        <v>3.5</v>
      </c>
      <c r="S209" s="25">
        <f>VLOOKUP($C209, 'Food Utilization'!C:E, 3, FALSE)</f>
        <v>2.8</v>
      </c>
      <c r="T209" s="25">
        <f>VLOOKUP($C209, 'Food Consumption &amp; Livelihoods'!C:F, 3, FALSE)</f>
        <v>3</v>
      </c>
    </row>
    <row r="210" spans="1:20" ht="18" thickTop="1" thickBot="1" x14ac:dyDescent="0.45">
      <c r="A210" s="47" t="s">
        <v>468</v>
      </c>
      <c r="B210" s="47" t="s">
        <v>505</v>
      </c>
      <c r="C210" s="47" t="s">
        <v>506</v>
      </c>
      <c r="D210" s="10">
        <f t="shared" si="33"/>
        <v>3</v>
      </c>
      <c r="E210" s="24">
        <f t="shared" si="34"/>
        <v>3</v>
      </c>
      <c r="F210" s="24">
        <f t="shared" si="35"/>
        <v>3</v>
      </c>
      <c r="G210" s="24">
        <f t="shared" si="36"/>
        <v>4</v>
      </c>
      <c r="H210" s="24">
        <f t="shared" si="42"/>
        <v>3</v>
      </c>
      <c r="I210" s="23"/>
      <c r="J210" s="24" t="str">
        <f t="shared" si="37"/>
        <v>3.0 - 3.4</v>
      </c>
      <c r="K210" s="24" t="str">
        <f t="shared" si="38"/>
        <v>3.0 - 3.4</v>
      </c>
      <c r="L210" s="24" t="str">
        <f t="shared" si="39"/>
        <v>3.0 - 3.4</v>
      </c>
      <c r="M210" s="24" t="str">
        <f t="shared" si="40"/>
        <v>3.5 - 3.9</v>
      </c>
      <c r="N210" s="24" t="str">
        <f t="shared" si="41"/>
        <v>3.0 - 3.4</v>
      </c>
      <c r="O210" s="23"/>
      <c r="P210" s="25">
        <f t="shared" si="43"/>
        <v>3.2</v>
      </c>
      <c r="Q210" s="25">
        <f>VLOOKUP($C210, 'Food Access'!C:E, 3, FALSE)</f>
        <v>3.2</v>
      </c>
      <c r="R210" s="25">
        <f>VLOOKUP($C210, 'Food Availability'!C:E, 3, FALSE)</f>
        <v>3</v>
      </c>
      <c r="S210" s="25">
        <f>VLOOKUP($C210, 'Food Utilization'!C:E, 3, FALSE)</f>
        <v>3.5</v>
      </c>
      <c r="T210" s="25">
        <f>VLOOKUP($C210, 'Food Consumption &amp; Livelihoods'!C:F, 3, FALSE)</f>
        <v>3</v>
      </c>
    </row>
    <row r="211" spans="1:20" ht="18" thickTop="1" thickBot="1" x14ac:dyDescent="0.45">
      <c r="A211" s="47" t="s">
        <v>468</v>
      </c>
      <c r="B211" s="47" t="s">
        <v>507</v>
      </c>
      <c r="C211" s="47" t="s">
        <v>508</v>
      </c>
      <c r="D211" s="10">
        <f t="shared" si="33"/>
        <v>3</v>
      </c>
      <c r="E211" s="24">
        <f t="shared" si="34"/>
        <v>3</v>
      </c>
      <c r="F211" s="24">
        <f t="shared" si="35"/>
        <v>3</v>
      </c>
      <c r="G211" s="24">
        <f t="shared" si="36"/>
        <v>2</v>
      </c>
      <c r="H211" s="24">
        <f t="shared" si="42"/>
        <v>3</v>
      </c>
      <c r="I211" s="23"/>
      <c r="J211" s="24" t="str">
        <f t="shared" si="37"/>
        <v>2.5 - 2.9</v>
      </c>
      <c r="K211" s="24" t="str">
        <f t="shared" si="38"/>
        <v>2.5 - 2.9</v>
      </c>
      <c r="L211" s="24" t="str">
        <f t="shared" si="39"/>
        <v>2.5 - 2.9</v>
      </c>
      <c r="M211" s="24" t="str">
        <f t="shared" si="40"/>
        <v>2.0 - 2.4</v>
      </c>
      <c r="N211" s="24" t="str">
        <f t="shared" si="41"/>
        <v>3.0 - 3.4</v>
      </c>
      <c r="O211" s="23"/>
      <c r="P211" s="25">
        <f t="shared" si="43"/>
        <v>2.7</v>
      </c>
      <c r="Q211" s="25">
        <f>VLOOKUP($C211, 'Food Access'!C:E, 3, FALSE)</f>
        <v>2.5</v>
      </c>
      <c r="R211" s="25">
        <f>VLOOKUP($C211, 'Food Availability'!C:E, 3, FALSE)</f>
        <v>2.8</v>
      </c>
      <c r="S211" s="25">
        <f>VLOOKUP($C211, 'Food Utilization'!C:E, 3, FALSE)</f>
        <v>2.2999999999999998</v>
      </c>
      <c r="T211" s="25">
        <f>VLOOKUP($C211, 'Food Consumption &amp; Livelihoods'!C:F, 3, FALSE)</f>
        <v>3</v>
      </c>
    </row>
    <row r="212" spans="1:20" ht="18" thickTop="1" thickBot="1" x14ac:dyDescent="0.45">
      <c r="A212" s="47" t="s">
        <v>468</v>
      </c>
      <c r="B212" s="47" t="s">
        <v>509</v>
      </c>
      <c r="C212" s="47" t="s">
        <v>510</v>
      </c>
      <c r="D212" s="10">
        <f t="shared" si="33"/>
        <v>3</v>
      </c>
      <c r="E212" s="24">
        <f t="shared" si="34"/>
        <v>3</v>
      </c>
      <c r="F212" s="24">
        <f t="shared" si="35"/>
        <v>3</v>
      </c>
      <c r="G212" s="24">
        <f t="shared" si="36"/>
        <v>2</v>
      </c>
      <c r="H212" s="24">
        <f t="shared" si="42"/>
        <v>3</v>
      </c>
      <c r="I212" s="23"/>
      <c r="J212" s="24" t="str">
        <f t="shared" si="37"/>
        <v>2.5 - 2.9</v>
      </c>
      <c r="K212" s="24" t="str">
        <f t="shared" si="38"/>
        <v>2.5 - 2.9</v>
      </c>
      <c r="L212" s="24" t="str">
        <f t="shared" si="39"/>
        <v>2.5 - 2.9</v>
      </c>
      <c r="M212" s="24" t="str">
        <f t="shared" si="40"/>
        <v>2.0 - 2.4</v>
      </c>
      <c r="N212" s="24" t="str">
        <f t="shared" si="41"/>
        <v>3.0 - 3.4</v>
      </c>
      <c r="O212" s="23"/>
      <c r="P212" s="25">
        <f t="shared" si="43"/>
        <v>2.7</v>
      </c>
      <c r="Q212" s="25">
        <f>VLOOKUP($C212, 'Food Access'!C:E, 3, FALSE)</f>
        <v>2.5</v>
      </c>
      <c r="R212" s="25">
        <f>VLOOKUP($C212, 'Food Availability'!C:E, 3, FALSE)</f>
        <v>2.8</v>
      </c>
      <c r="S212" s="25">
        <f>VLOOKUP($C212, 'Food Utilization'!C:E, 3, FALSE)</f>
        <v>2.2999999999999998</v>
      </c>
      <c r="T212" s="25">
        <f>VLOOKUP($C212, 'Food Consumption &amp; Livelihoods'!C:F, 3, FALSE)</f>
        <v>3</v>
      </c>
    </row>
    <row r="213" spans="1:20" ht="18" thickTop="1" thickBot="1" x14ac:dyDescent="0.45">
      <c r="A213" s="47" t="s">
        <v>468</v>
      </c>
      <c r="B213" s="47" t="s">
        <v>511</v>
      </c>
      <c r="C213" s="47" t="s">
        <v>512</v>
      </c>
      <c r="D213" s="10">
        <f t="shared" si="33"/>
        <v>3</v>
      </c>
      <c r="E213" s="24">
        <f t="shared" si="34"/>
        <v>3</v>
      </c>
      <c r="F213" s="24">
        <f t="shared" si="35"/>
        <v>4</v>
      </c>
      <c r="G213" s="24">
        <f t="shared" si="36"/>
        <v>3</v>
      </c>
      <c r="H213" s="24">
        <f t="shared" si="42"/>
        <v>4</v>
      </c>
      <c r="I213" s="23"/>
      <c r="J213" s="24" t="str">
        <f t="shared" si="37"/>
        <v>3.0 - 3.4</v>
      </c>
      <c r="K213" s="24" t="str">
        <f t="shared" si="38"/>
        <v>2.5 - 2.9</v>
      </c>
      <c r="L213" s="24" t="str">
        <f t="shared" si="39"/>
        <v>3.5 - 3.9</v>
      </c>
      <c r="M213" s="24" t="str">
        <f t="shared" si="40"/>
        <v>3.0 - 3.4</v>
      </c>
      <c r="N213" s="24" t="str">
        <f t="shared" si="41"/>
        <v>4.0 - 4.4</v>
      </c>
      <c r="O213" s="23"/>
      <c r="P213" s="25">
        <f t="shared" si="43"/>
        <v>3.4</v>
      </c>
      <c r="Q213" s="25">
        <f>VLOOKUP($C213, 'Food Access'!C:E, 3, FALSE)</f>
        <v>2.7</v>
      </c>
      <c r="R213" s="25">
        <f>VLOOKUP($C213, 'Food Availability'!C:E, 3, FALSE)</f>
        <v>3.8</v>
      </c>
      <c r="S213" s="25">
        <f>VLOOKUP($C213, 'Food Utilization'!C:E, 3, FALSE)</f>
        <v>3</v>
      </c>
      <c r="T213" s="25">
        <f>VLOOKUP($C213, 'Food Consumption &amp; Livelihoods'!C:F, 3, FALSE)</f>
        <v>4</v>
      </c>
    </row>
    <row r="214" spans="1:20" ht="18" thickTop="1" thickBot="1" x14ac:dyDescent="0.45">
      <c r="A214" s="47" t="s">
        <v>468</v>
      </c>
      <c r="B214" s="47" t="s">
        <v>513</v>
      </c>
      <c r="C214" s="47" t="s">
        <v>514</v>
      </c>
      <c r="D214" s="10">
        <f t="shared" si="33"/>
        <v>3</v>
      </c>
      <c r="E214" s="24">
        <f t="shared" si="34"/>
        <v>3</v>
      </c>
      <c r="F214" s="24">
        <f t="shared" si="35"/>
        <v>4</v>
      </c>
      <c r="G214" s="24">
        <f t="shared" si="36"/>
        <v>2</v>
      </c>
      <c r="H214" s="24">
        <f t="shared" si="42"/>
        <v>4</v>
      </c>
      <c r="I214" s="23"/>
      <c r="J214" s="24" t="str">
        <f t="shared" si="37"/>
        <v>3.0 - 3.4</v>
      </c>
      <c r="K214" s="24" t="str">
        <f t="shared" si="38"/>
        <v>3.0 - 3.4</v>
      </c>
      <c r="L214" s="24" t="str">
        <f t="shared" si="39"/>
        <v>3.5 - 3.9</v>
      </c>
      <c r="M214" s="24" t="str">
        <f t="shared" si="40"/>
        <v>1.5 - 1.9</v>
      </c>
      <c r="N214" s="24" t="str">
        <f t="shared" si="41"/>
        <v>4.0 - 4.4</v>
      </c>
      <c r="O214" s="23"/>
      <c r="P214" s="25">
        <f t="shared" si="43"/>
        <v>3.2</v>
      </c>
      <c r="Q214" s="25">
        <f>VLOOKUP($C214, 'Food Access'!C:E, 3, FALSE)</f>
        <v>3.2</v>
      </c>
      <c r="R214" s="25">
        <f>VLOOKUP($C214, 'Food Availability'!C:E, 3, FALSE)</f>
        <v>3.8</v>
      </c>
      <c r="S214" s="25">
        <f>VLOOKUP($C214, 'Food Utilization'!C:E, 3, FALSE)</f>
        <v>1.8</v>
      </c>
      <c r="T214" s="25">
        <f>VLOOKUP($C214, 'Food Consumption &amp; Livelihoods'!C:F, 3, FALSE)</f>
        <v>4</v>
      </c>
    </row>
    <row r="215" spans="1:20" ht="18" thickTop="1" thickBot="1" x14ac:dyDescent="0.45">
      <c r="A215" s="47" t="s">
        <v>468</v>
      </c>
      <c r="B215" s="47" t="s">
        <v>515</v>
      </c>
      <c r="C215" s="47" t="s">
        <v>516</v>
      </c>
      <c r="D215" s="10">
        <f t="shared" si="33"/>
        <v>3</v>
      </c>
      <c r="E215" s="24">
        <f t="shared" si="34"/>
        <v>2</v>
      </c>
      <c r="F215" s="24">
        <f t="shared" si="35"/>
        <v>3</v>
      </c>
      <c r="G215" s="24">
        <f t="shared" si="36"/>
        <v>3</v>
      </c>
      <c r="H215" s="24">
        <f t="shared" si="42"/>
        <v>3</v>
      </c>
      <c r="I215" s="23"/>
      <c r="J215" s="24" t="str">
        <f t="shared" si="37"/>
        <v>2.5 - 2.9</v>
      </c>
      <c r="K215" s="24" t="str">
        <f t="shared" si="38"/>
        <v>2.0 - 2.4</v>
      </c>
      <c r="L215" s="24" t="str">
        <f t="shared" si="39"/>
        <v>2.5 - 2.9</v>
      </c>
      <c r="M215" s="24" t="str">
        <f t="shared" si="40"/>
        <v>2.5 - 2.9</v>
      </c>
      <c r="N215" s="24" t="str">
        <f t="shared" si="41"/>
        <v>3.0 - 3.4</v>
      </c>
      <c r="O215" s="23"/>
      <c r="P215" s="25">
        <f t="shared" si="43"/>
        <v>2.6</v>
      </c>
      <c r="Q215" s="25">
        <f>VLOOKUP($C215, 'Food Access'!C:E, 3, FALSE)</f>
        <v>2.2000000000000002</v>
      </c>
      <c r="R215" s="25">
        <f>VLOOKUP($C215, 'Food Availability'!C:E, 3, FALSE)</f>
        <v>2.8</v>
      </c>
      <c r="S215" s="25">
        <f>VLOOKUP($C215, 'Food Utilization'!C:E, 3, FALSE)</f>
        <v>2.5</v>
      </c>
      <c r="T215" s="25">
        <f>VLOOKUP($C215, 'Food Consumption &amp; Livelihoods'!C:F, 3, FALSE)</f>
        <v>3</v>
      </c>
    </row>
    <row r="216" spans="1:20" ht="18" thickTop="1" thickBot="1" x14ac:dyDescent="0.45">
      <c r="A216" s="47" t="s">
        <v>468</v>
      </c>
      <c r="B216" s="47" t="s">
        <v>517</v>
      </c>
      <c r="C216" s="47" t="s">
        <v>518</v>
      </c>
      <c r="D216" s="10">
        <f t="shared" si="33"/>
        <v>4</v>
      </c>
      <c r="E216" s="24">
        <f t="shared" si="34"/>
        <v>3</v>
      </c>
      <c r="F216" s="24">
        <f t="shared" si="35"/>
        <v>3</v>
      </c>
      <c r="G216" s="24">
        <f t="shared" si="36"/>
        <v>4</v>
      </c>
      <c r="H216" s="24">
        <f t="shared" si="42"/>
        <v>4</v>
      </c>
      <c r="I216" s="23"/>
      <c r="J216" s="24" t="str">
        <f t="shared" si="37"/>
        <v>3.5 - 3.9</v>
      </c>
      <c r="K216" s="24" t="str">
        <f t="shared" si="38"/>
        <v>3.0 - 3.4</v>
      </c>
      <c r="L216" s="24" t="str">
        <f t="shared" si="39"/>
        <v>3.0 - 3.4</v>
      </c>
      <c r="M216" s="24" t="str">
        <f t="shared" si="40"/>
        <v>4.0 - 4.4</v>
      </c>
      <c r="N216" s="24" t="str">
        <f t="shared" si="41"/>
        <v>4.0 - 4.4</v>
      </c>
      <c r="O216" s="23"/>
      <c r="P216" s="25">
        <f t="shared" si="43"/>
        <v>3.6</v>
      </c>
      <c r="Q216" s="25">
        <f>VLOOKUP($C216, 'Food Access'!C:E, 3, FALSE)</f>
        <v>3</v>
      </c>
      <c r="R216" s="25">
        <f>VLOOKUP($C216, 'Food Availability'!C:E, 3, FALSE)</f>
        <v>3.3</v>
      </c>
      <c r="S216" s="25">
        <f>VLOOKUP($C216, 'Food Utilization'!C:E, 3, FALSE)</f>
        <v>4</v>
      </c>
      <c r="T216" s="25">
        <f>VLOOKUP($C216, 'Food Consumption &amp; Livelihoods'!C:F, 3, FALSE)</f>
        <v>4</v>
      </c>
    </row>
    <row r="217" spans="1:20" ht="18" thickTop="1" thickBot="1" x14ac:dyDescent="0.45">
      <c r="A217" s="47" t="s">
        <v>468</v>
      </c>
      <c r="B217" s="47" t="s">
        <v>519</v>
      </c>
      <c r="C217" s="47" t="s">
        <v>520</v>
      </c>
      <c r="D217" s="10">
        <f t="shared" si="33"/>
        <v>3</v>
      </c>
      <c r="E217" s="24">
        <f t="shared" si="34"/>
        <v>3</v>
      </c>
      <c r="F217" s="24">
        <f t="shared" si="35"/>
        <v>3</v>
      </c>
      <c r="G217" s="24">
        <f t="shared" si="36"/>
        <v>3</v>
      </c>
      <c r="H217" s="24">
        <f t="shared" si="42"/>
        <v>3</v>
      </c>
      <c r="I217" s="23"/>
      <c r="J217" s="24" t="str">
        <f t="shared" si="37"/>
        <v>3.0 - 3.4</v>
      </c>
      <c r="K217" s="24" t="str">
        <f t="shared" si="38"/>
        <v>3.0 - 3.4</v>
      </c>
      <c r="L217" s="24" t="str">
        <f t="shared" si="39"/>
        <v>3.0 - 3.4</v>
      </c>
      <c r="M217" s="24" t="str">
        <f t="shared" si="40"/>
        <v>2.5 - 2.9</v>
      </c>
      <c r="N217" s="24" t="str">
        <f t="shared" si="41"/>
        <v>3.0 - 3.4</v>
      </c>
      <c r="O217" s="23"/>
      <c r="P217" s="25">
        <f t="shared" si="43"/>
        <v>3.1</v>
      </c>
      <c r="Q217" s="25">
        <f>VLOOKUP($C217, 'Food Access'!C:E, 3, FALSE)</f>
        <v>3.3</v>
      </c>
      <c r="R217" s="25">
        <f>VLOOKUP($C217, 'Food Availability'!C:E, 3, FALSE)</f>
        <v>3.3</v>
      </c>
      <c r="S217" s="25">
        <f>VLOOKUP($C217, 'Food Utilization'!C:E, 3, FALSE)</f>
        <v>2.8</v>
      </c>
      <c r="T217" s="25">
        <f>VLOOKUP($C217, 'Food Consumption &amp; Livelihoods'!C:F, 3, FALSE)</f>
        <v>3</v>
      </c>
    </row>
    <row r="218" spans="1:20" ht="18" thickTop="1" thickBot="1" x14ac:dyDescent="0.45">
      <c r="A218" s="47" t="s">
        <v>468</v>
      </c>
      <c r="B218" s="47" t="s">
        <v>521</v>
      </c>
      <c r="C218" s="47" t="s">
        <v>522</v>
      </c>
      <c r="D218" s="10">
        <f t="shared" si="33"/>
        <v>3</v>
      </c>
      <c r="E218" s="24">
        <f t="shared" si="34"/>
        <v>3</v>
      </c>
      <c r="F218" s="24">
        <f t="shared" si="35"/>
        <v>4</v>
      </c>
      <c r="G218" s="24">
        <f t="shared" si="36"/>
        <v>3</v>
      </c>
      <c r="H218" s="24">
        <f t="shared" si="42"/>
        <v>4</v>
      </c>
      <c r="I218" s="23"/>
      <c r="J218" s="24" t="str">
        <f t="shared" si="37"/>
        <v>3.0 - 3.4</v>
      </c>
      <c r="K218" s="24" t="str">
        <f t="shared" si="38"/>
        <v>3.0 - 3.4</v>
      </c>
      <c r="L218" s="24" t="str">
        <f t="shared" si="39"/>
        <v>3.5 - 3.9</v>
      </c>
      <c r="M218" s="24" t="str">
        <f t="shared" si="40"/>
        <v>2.5 - 2.9</v>
      </c>
      <c r="N218" s="24" t="str">
        <f t="shared" si="41"/>
        <v>4.0 - 4.4</v>
      </c>
      <c r="O218" s="23"/>
      <c r="P218" s="25">
        <f t="shared" si="43"/>
        <v>3.4</v>
      </c>
      <c r="Q218" s="25">
        <f>VLOOKUP($C218, 'Food Access'!C:E, 3, FALSE)</f>
        <v>3</v>
      </c>
      <c r="R218" s="25">
        <f>VLOOKUP($C218, 'Food Availability'!C:E, 3, FALSE)</f>
        <v>3.8</v>
      </c>
      <c r="S218" s="25">
        <f>VLOOKUP($C218, 'Food Utilization'!C:E, 3, FALSE)</f>
        <v>2.8</v>
      </c>
      <c r="T218" s="25">
        <f>VLOOKUP($C218, 'Food Consumption &amp; Livelihoods'!C:F, 3, FALSE)</f>
        <v>4</v>
      </c>
    </row>
    <row r="219" spans="1:20" ht="18" thickTop="1" thickBot="1" x14ac:dyDescent="0.45">
      <c r="A219" s="47" t="s">
        <v>468</v>
      </c>
      <c r="B219" s="47" t="s">
        <v>523</v>
      </c>
      <c r="C219" s="47" t="s">
        <v>524</v>
      </c>
      <c r="D219" s="10">
        <f t="shared" si="33"/>
        <v>3</v>
      </c>
      <c r="E219" s="24">
        <f t="shared" si="34"/>
        <v>3</v>
      </c>
      <c r="F219" s="24">
        <f t="shared" si="35"/>
        <v>4</v>
      </c>
      <c r="G219" s="24">
        <f t="shared" si="36"/>
        <v>3</v>
      </c>
      <c r="H219" s="24">
        <f t="shared" si="42"/>
        <v>3</v>
      </c>
      <c r="I219" s="23"/>
      <c r="J219" s="24" t="str">
        <f t="shared" si="37"/>
        <v>3.0 - 3.4</v>
      </c>
      <c r="K219" s="24" t="str">
        <f t="shared" si="38"/>
        <v>3.0 - 3.4</v>
      </c>
      <c r="L219" s="24" t="str">
        <f t="shared" si="39"/>
        <v>3.5 - 3.9</v>
      </c>
      <c r="M219" s="24" t="str">
        <f t="shared" si="40"/>
        <v>2.5 - 2.9</v>
      </c>
      <c r="N219" s="24" t="str">
        <f t="shared" si="41"/>
        <v>3.0 - 3.4</v>
      </c>
      <c r="O219" s="23"/>
      <c r="P219" s="25">
        <f t="shared" si="43"/>
        <v>3.1</v>
      </c>
      <c r="Q219" s="25">
        <f>VLOOKUP($C219, 'Food Access'!C:E, 3, FALSE)</f>
        <v>3.2</v>
      </c>
      <c r="R219" s="25">
        <f>VLOOKUP($C219, 'Food Availability'!C:E, 3, FALSE)</f>
        <v>3.8</v>
      </c>
      <c r="S219" s="25">
        <f>VLOOKUP($C219, 'Food Utilization'!C:E, 3, FALSE)</f>
        <v>2.5</v>
      </c>
      <c r="T219" s="25">
        <f>VLOOKUP($C219, 'Food Consumption &amp; Livelihoods'!C:F, 3, FALSE)</f>
        <v>3</v>
      </c>
    </row>
    <row r="220" spans="1:20" ht="18" thickTop="1" thickBot="1" x14ac:dyDescent="0.45">
      <c r="A220" s="47" t="s">
        <v>525</v>
      </c>
      <c r="B220" s="47" t="s">
        <v>526</v>
      </c>
      <c r="C220" s="47" t="s">
        <v>527</v>
      </c>
      <c r="D220" s="10">
        <f t="shared" si="33"/>
        <v>3</v>
      </c>
      <c r="E220" s="24">
        <f t="shared" si="34"/>
        <v>3</v>
      </c>
      <c r="F220" s="24">
        <f t="shared" si="35"/>
        <v>2</v>
      </c>
      <c r="G220" s="24">
        <f t="shared" si="36"/>
        <v>3</v>
      </c>
      <c r="H220" s="24">
        <f t="shared" si="42"/>
        <v>3</v>
      </c>
      <c r="I220" s="23"/>
      <c r="J220" s="24" t="str">
        <f t="shared" si="37"/>
        <v>2.5 - 2.9</v>
      </c>
      <c r="K220" s="24" t="str">
        <f t="shared" si="38"/>
        <v>2.5 - 2.9</v>
      </c>
      <c r="L220" s="24" t="str">
        <f t="shared" si="39"/>
        <v>1.5 - 1.9</v>
      </c>
      <c r="M220" s="24" t="str">
        <f t="shared" si="40"/>
        <v>3.0 - 3.4</v>
      </c>
      <c r="N220" s="24" t="str">
        <f t="shared" si="41"/>
        <v>3.0 - 3.4</v>
      </c>
      <c r="O220" s="23"/>
      <c r="P220" s="25">
        <f t="shared" si="43"/>
        <v>2.6</v>
      </c>
      <c r="Q220" s="25">
        <f>VLOOKUP($C220, 'Food Access'!C:E, 3, FALSE)</f>
        <v>2.5</v>
      </c>
      <c r="R220" s="25">
        <f>VLOOKUP($C220, 'Food Availability'!C:E, 3, FALSE)</f>
        <v>1.8</v>
      </c>
      <c r="S220" s="25">
        <f>VLOOKUP($C220, 'Food Utilization'!C:E, 3, FALSE)</f>
        <v>3</v>
      </c>
      <c r="T220" s="25">
        <f>VLOOKUP($C220, 'Food Consumption &amp; Livelihoods'!C:F, 3, FALSE)</f>
        <v>3</v>
      </c>
    </row>
    <row r="221" spans="1:20" ht="18" thickTop="1" thickBot="1" x14ac:dyDescent="0.45">
      <c r="A221" s="47" t="s">
        <v>525</v>
      </c>
      <c r="B221" s="47" t="s">
        <v>528</v>
      </c>
      <c r="C221" s="47" t="s">
        <v>529</v>
      </c>
      <c r="D221" s="10">
        <f t="shared" si="33"/>
        <v>3</v>
      </c>
      <c r="E221" s="24">
        <f t="shared" si="34"/>
        <v>3</v>
      </c>
      <c r="F221" s="24">
        <f t="shared" si="35"/>
        <v>4</v>
      </c>
      <c r="G221" s="24">
        <f t="shared" si="36"/>
        <v>3</v>
      </c>
      <c r="H221" s="24">
        <f t="shared" si="42"/>
        <v>2</v>
      </c>
      <c r="I221" s="23"/>
      <c r="J221" s="24" t="str">
        <f t="shared" si="37"/>
        <v>2.5 - 2.9</v>
      </c>
      <c r="K221" s="24" t="str">
        <f t="shared" si="38"/>
        <v>3.0 - 3.4</v>
      </c>
      <c r="L221" s="24" t="str">
        <f t="shared" si="39"/>
        <v>3.5 - 3.9</v>
      </c>
      <c r="M221" s="24" t="str">
        <f t="shared" si="40"/>
        <v>3.0 - 3.4</v>
      </c>
      <c r="N221" s="24" t="str">
        <f t="shared" si="41"/>
        <v>2.0 - 2.4</v>
      </c>
      <c r="O221" s="23"/>
      <c r="P221" s="25">
        <f t="shared" si="43"/>
        <v>2.9</v>
      </c>
      <c r="Q221" s="25">
        <f>VLOOKUP($C221, 'Food Access'!C:E, 3, FALSE)</f>
        <v>3</v>
      </c>
      <c r="R221" s="25">
        <f>VLOOKUP($C221, 'Food Availability'!C:E, 3, FALSE)</f>
        <v>3.5</v>
      </c>
      <c r="S221" s="25">
        <f>VLOOKUP($C221, 'Food Utilization'!C:E, 3, FALSE)</f>
        <v>3</v>
      </c>
      <c r="T221" s="25">
        <f>VLOOKUP($C221, 'Food Consumption &amp; Livelihoods'!C:F, 3, FALSE)</f>
        <v>2</v>
      </c>
    </row>
    <row r="222" spans="1:20" ht="18" thickTop="1" thickBot="1" x14ac:dyDescent="0.45">
      <c r="A222" s="47" t="s">
        <v>525</v>
      </c>
      <c r="B222" s="47" t="s">
        <v>530</v>
      </c>
      <c r="C222" s="47" t="s">
        <v>531</v>
      </c>
      <c r="D222" s="10">
        <f t="shared" si="33"/>
        <v>3</v>
      </c>
      <c r="E222" s="24">
        <f t="shared" si="34"/>
        <v>3</v>
      </c>
      <c r="F222" s="24">
        <f t="shared" si="35"/>
        <v>3</v>
      </c>
      <c r="G222" s="24">
        <f t="shared" si="36"/>
        <v>4</v>
      </c>
      <c r="H222" s="24">
        <f t="shared" si="42"/>
        <v>3</v>
      </c>
      <c r="I222" s="23"/>
      <c r="J222" s="24" t="str">
        <f t="shared" si="37"/>
        <v>3.0 - 3.4</v>
      </c>
      <c r="K222" s="24" t="str">
        <f t="shared" si="38"/>
        <v>2.5 - 2.9</v>
      </c>
      <c r="L222" s="24" t="str">
        <f t="shared" si="39"/>
        <v>3.0 - 3.4</v>
      </c>
      <c r="M222" s="24" t="str">
        <f t="shared" si="40"/>
        <v>3.5 - 3.9</v>
      </c>
      <c r="N222" s="24" t="str">
        <f t="shared" si="41"/>
        <v>3.0 - 3.4</v>
      </c>
      <c r="O222" s="23"/>
      <c r="P222" s="25">
        <f t="shared" si="43"/>
        <v>3.2</v>
      </c>
      <c r="Q222" s="25">
        <f>VLOOKUP($C222, 'Food Access'!C:E, 3, FALSE)</f>
        <v>2.8</v>
      </c>
      <c r="R222" s="25">
        <f>VLOOKUP($C222, 'Food Availability'!C:E, 3, FALSE)</f>
        <v>3</v>
      </c>
      <c r="S222" s="25">
        <f>VLOOKUP($C222, 'Food Utilization'!C:E, 3, FALSE)</f>
        <v>3.8</v>
      </c>
      <c r="T222" s="25">
        <f>VLOOKUP($C222, 'Food Consumption &amp; Livelihoods'!C:F, 3, FALSE)</f>
        <v>3</v>
      </c>
    </row>
    <row r="223" spans="1:20" ht="18" thickTop="1" thickBot="1" x14ac:dyDescent="0.45">
      <c r="A223" s="47" t="s">
        <v>525</v>
      </c>
      <c r="B223" s="47" t="s">
        <v>532</v>
      </c>
      <c r="C223" s="47" t="s">
        <v>533</v>
      </c>
      <c r="D223" s="10">
        <f t="shared" si="33"/>
        <v>3</v>
      </c>
      <c r="E223" s="24">
        <f t="shared" si="34"/>
        <v>3</v>
      </c>
      <c r="F223" s="24">
        <f t="shared" si="35"/>
        <v>3</v>
      </c>
      <c r="G223" s="24">
        <f t="shared" si="36"/>
        <v>4</v>
      </c>
      <c r="H223" s="24">
        <f t="shared" si="42"/>
        <v>4</v>
      </c>
      <c r="I223" s="23"/>
      <c r="J223" s="24" t="str">
        <f t="shared" si="37"/>
        <v>3.0 - 3.4</v>
      </c>
      <c r="K223" s="24" t="str">
        <f t="shared" si="38"/>
        <v>2.5 - 2.9</v>
      </c>
      <c r="L223" s="24" t="str">
        <f t="shared" si="39"/>
        <v>3.0 - 3.4</v>
      </c>
      <c r="M223" s="24" t="str">
        <f t="shared" si="40"/>
        <v>3.5 - 3.9</v>
      </c>
      <c r="N223" s="24" t="str">
        <f t="shared" si="41"/>
        <v>4.0 - 4.4</v>
      </c>
      <c r="O223" s="23"/>
      <c r="P223" s="25">
        <f t="shared" si="43"/>
        <v>3.4</v>
      </c>
      <c r="Q223" s="25">
        <f>VLOOKUP($C223, 'Food Access'!C:E, 3, FALSE)</f>
        <v>2.7</v>
      </c>
      <c r="R223" s="25">
        <f>VLOOKUP($C223, 'Food Availability'!C:E, 3, FALSE)</f>
        <v>3</v>
      </c>
      <c r="S223" s="25">
        <f>VLOOKUP($C223, 'Food Utilization'!C:E, 3, FALSE)</f>
        <v>3.8</v>
      </c>
      <c r="T223" s="25">
        <f>VLOOKUP($C223, 'Food Consumption &amp; Livelihoods'!C:F, 3, FALSE)</f>
        <v>4</v>
      </c>
    </row>
    <row r="224" spans="1:20" ht="18" thickTop="1" thickBot="1" x14ac:dyDescent="0.45">
      <c r="A224" s="47" t="s">
        <v>525</v>
      </c>
      <c r="B224" s="47" t="s">
        <v>534</v>
      </c>
      <c r="C224" s="47" t="s">
        <v>535</v>
      </c>
      <c r="D224" s="10">
        <f t="shared" si="33"/>
        <v>3</v>
      </c>
      <c r="E224" s="24">
        <f t="shared" si="34"/>
        <v>3</v>
      </c>
      <c r="F224" s="24">
        <f t="shared" si="35"/>
        <v>3</v>
      </c>
      <c r="G224" s="24">
        <f t="shared" si="36"/>
        <v>3</v>
      </c>
      <c r="H224" s="24">
        <f t="shared" si="42"/>
        <v>3</v>
      </c>
      <c r="I224" s="23"/>
      <c r="J224" s="24" t="str">
        <f t="shared" si="37"/>
        <v>3.0 - 3.4</v>
      </c>
      <c r="K224" s="24" t="str">
        <f t="shared" si="38"/>
        <v>2.5 - 2.9</v>
      </c>
      <c r="L224" s="24" t="str">
        <f t="shared" si="39"/>
        <v>3.0 - 3.4</v>
      </c>
      <c r="M224" s="24" t="str">
        <f t="shared" si="40"/>
        <v>3.0 - 3.4</v>
      </c>
      <c r="N224" s="24" t="str">
        <f t="shared" si="41"/>
        <v>3.0 - 3.4</v>
      </c>
      <c r="O224" s="23"/>
      <c r="P224" s="25">
        <f t="shared" si="43"/>
        <v>3</v>
      </c>
      <c r="Q224" s="25">
        <f>VLOOKUP($C224, 'Food Access'!C:E, 3, FALSE)</f>
        <v>2.7</v>
      </c>
      <c r="R224" s="25">
        <f>VLOOKUP($C224, 'Food Availability'!C:E, 3, FALSE)</f>
        <v>3</v>
      </c>
      <c r="S224" s="25">
        <f>VLOOKUP($C224, 'Food Utilization'!C:E, 3, FALSE)</f>
        <v>3.3</v>
      </c>
      <c r="T224" s="25">
        <f>VLOOKUP($C224, 'Food Consumption &amp; Livelihoods'!C:F, 3, FALSE)</f>
        <v>3</v>
      </c>
    </row>
    <row r="225" spans="1:20" ht="18" thickTop="1" thickBot="1" x14ac:dyDescent="0.45">
      <c r="A225" s="47" t="s">
        <v>525</v>
      </c>
      <c r="B225" s="47" t="s">
        <v>536</v>
      </c>
      <c r="C225" s="47" t="s">
        <v>537</v>
      </c>
      <c r="D225" s="10">
        <f t="shared" si="33"/>
        <v>3</v>
      </c>
      <c r="E225" s="24">
        <f t="shared" si="34"/>
        <v>3</v>
      </c>
      <c r="F225" s="24">
        <f t="shared" si="35"/>
        <v>3</v>
      </c>
      <c r="G225" s="24">
        <f t="shared" si="36"/>
        <v>4</v>
      </c>
      <c r="H225" s="24">
        <f t="shared" si="42"/>
        <v>3</v>
      </c>
      <c r="I225" s="23"/>
      <c r="J225" s="24" t="str">
        <f t="shared" si="37"/>
        <v>2.5 - 2.9</v>
      </c>
      <c r="K225" s="24" t="str">
        <f t="shared" si="38"/>
        <v>2.5 - 2.9</v>
      </c>
      <c r="L225" s="24" t="str">
        <f t="shared" si="39"/>
        <v>2.5 - 2.9</v>
      </c>
      <c r="M225" s="24" t="str">
        <f t="shared" si="40"/>
        <v>3.5 - 3.9</v>
      </c>
      <c r="N225" s="24" t="str">
        <f t="shared" si="41"/>
        <v>3.0 - 3.4</v>
      </c>
      <c r="O225" s="23"/>
      <c r="P225" s="25">
        <f t="shared" si="43"/>
        <v>2.9</v>
      </c>
      <c r="Q225" s="25">
        <f>VLOOKUP($C225, 'Food Access'!C:E, 3, FALSE)</f>
        <v>2.7</v>
      </c>
      <c r="R225" s="25">
        <f>VLOOKUP($C225, 'Food Availability'!C:E, 3, FALSE)</f>
        <v>2.5</v>
      </c>
      <c r="S225" s="25">
        <f>VLOOKUP($C225, 'Food Utilization'!C:E, 3, FALSE)</f>
        <v>3.5</v>
      </c>
      <c r="T225" s="25">
        <f>VLOOKUP($C225, 'Food Consumption &amp; Livelihoods'!C:F, 3, FALSE)</f>
        <v>3</v>
      </c>
    </row>
    <row r="226" spans="1:20" ht="18" thickTop="1" thickBot="1" x14ac:dyDescent="0.45">
      <c r="A226" s="47" t="s">
        <v>525</v>
      </c>
      <c r="B226" s="47" t="s">
        <v>538</v>
      </c>
      <c r="C226" s="47" t="s">
        <v>539</v>
      </c>
      <c r="D226" s="10">
        <f t="shared" si="33"/>
        <v>3</v>
      </c>
      <c r="E226" s="24">
        <f t="shared" si="34"/>
        <v>3</v>
      </c>
      <c r="F226" s="24">
        <f t="shared" si="35"/>
        <v>4</v>
      </c>
      <c r="G226" s="24">
        <f t="shared" si="36"/>
        <v>3</v>
      </c>
      <c r="H226" s="24">
        <f t="shared" si="42"/>
        <v>3</v>
      </c>
      <c r="I226" s="23"/>
      <c r="J226" s="24" t="str">
        <f t="shared" si="37"/>
        <v>3.0 - 3.4</v>
      </c>
      <c r="K226" s="24" t="str">
        <f t="shared" si="38"/>
        <v>2.5 - 2.9</v>
      </c>
      <c r="L226" s="24" t="str">
        <f t="shared" si="39"/>
        <v>3.5 - 3.9</v>
      </c>
      <c r="M226" s="24" t="str">
        <f t="shared" si="40"/>
        <v>3.0 - 3.4</v>
      </c>
      <c r="N226" s="24" t="str">
        <f t="shared" si="41"/>
        <v>3.0 - 3.4</v>
      </c>
      <c r="O226" s="23"/>
      <c r="P226" s="25">
        <f t="shared" si="43"/>
        <v>3</v>
      </c>
      <c r="Q226" s="25">
        <f>VLOOKUP($C226, 'Food Access'!C:E, 3, FALSE)</f>
        <v>2.5</v>
      </c>
      <c r="R226" s="25">
        <f>VLOOKUP($C226, 'Food Availability'!C:E, 3, FALSE)</f>
        <v>3.5</v>
      </c>
      <c r="S226" s="25">
        <f>VLOOKUP($C226, 'Food Utilization'!C:E, 3, FALSE)</f>
        <v>3</v>
      </c>
      <c r="T226" s="25">
        <f>VLOOKUP($C226, 'Food Consumption &amp; Livelihoods'!C:F, 3, FALSE)</f>
        <v>3</v>
      </c>
    </row>
    <row r="227" spans="1:20" ht="18" thickTop="1" thickBot="1" x14ac:dyDescent="0.45">
      <c r="A227" s="47" t="s">
        <v>525</v>
      </c>
      <c r="B227" s="47" t="s">
        <v>540</v>
      </c>
      <c r="C227" s="47" t="s">
        <v>541</v>
      </c>
      <c r="D227" s="10">
        <f t="shared" si="33"/>
        <v>3</v>
      </c>
      <c r="E227" s="24">
        <f t="shared" si="34"/>
        <v>3</v>
      </c>
      <c r="F227" s="24">
        <f t="shared" si="35"/>
        <v>3</v>
      </c>
      <c r="G227" s="24">
        <f t="shared" si="36"/>
        <v>3</v>
      </c>
      <c r="H227" s="24">
        <f t="shared" si="42"/>
        <v>3</v>
      </c>
      <c r="I227" s="23"/>
      <c r="J227" s="24" t="str">
        <f t="shared" si="37"/>
        <v>3.0 - 3.4</v>
      </c>
      <c r="K227" s="24" t="str">
        <f t="shared" si="38"/>
        <v>3.0 - 3.4</v>
      </c>
      <c r="L227" s="24" t="str">
        <f t="shared" si="39"/>
        <v>3.0 - 3.4</v>
      </c>
      <c r="M227" s="24" t="str">
        <f t="shared" si="40"/>
        <v>2.5 - 2.9</v>
      </c>
      <c r="N227" s="24" t="str">
        <f t="shared" si="41"/>
        <v>3.0 - 3.4</v>
      </c>
      <c r="O227" s="23"/>
      <c r="P227" s="25">
        <f t="shared" si="43"/>
        <v>3</v>
      </c>
      <c r="Q227" s="25">
        <f>VLOOKUP($C227, 'Food Access'!C:E, 3, FALSE)</f>
        <v>3</v>
      </c>
      <c r="R227" s="25">
        <f>VLOOKUP($C227, 'Food Availability'!C:E, 3, FALSE)</f>
        <v>3</v>
      </c>
      <c r="S227" s="25">
        <f>VLOOKUP($C227, 'Food Utilization'!C:E, 3, FALSE)</f>
        <v>2.8</v>
      </c>
      <c r="T227" s="25">
        <f>VLOOKUP($C227, 'Food Consumption &amp; Livelihoods'!C:F, 3, FALSE)</f>
        <v>3</v>
      </c>
    </row>
    <row r="228" spans="1:20" ht="18" thickTop="1" thickBot="1" x14ac:dyDescent="0.45">
      <c r="A228" s="47" t="s">
        <v>525</v>
      </c>
      <c r="B228" s="47" t="s">
        <v>542</v>
      </c>
      <c r="C228" s="47" t="s">
        <v>543</v>
      </c>
      <c r="D228" s="10">
        <f t="shared" si="33"/>
        <v>3</v>
      </c>
      <c r="E228" s="24">
        <f t="shared" si="34"/>
        <v>3</v>
      </c>
      <c r="F228" s="24">
        <f t="shared" si="35"/>
        <v>3</v>
      </c>
      <c r="G228" s="24">
        <f t="shared" si="36"/>
        <v>3</v>
      </c>
      <c r="H228" s="24">
        <f t="shared" si="42"/>
        <v>3</v>
      </c>
      <c r="I228" s="23"/>
      <c r="J228" s="24" t="str">
        <f t="shared" si="37"/>
        <v>3.0 - 3.4</v>
      </c>
      <c r="K228" s="24" t="str">
        <f t="shared" si="38"/>
        <v>2.5 - 2.9</v>
      </c>
      <c r="L228" s="24" t="str">
        <f t="shared" si="39"/>
        <v>3.0 - 3.4</v>
      </c>
      <c r="M228" s="24" t="str">
        <f t="shared" si="40"/>
        <v>3.0 - 3.4</v>
      </c>
      <c r="N228" s="24" t="str">
        <f t="shared" si="41"/>
        <v>3.0 - 3.4</v>
      </c>
      <c r="O228" s="23"/>
      <c r="P228" s="25">
        <f t="shared" si="43"/>
        <v>3</v>
      </c>
      <c r="Q228" s="25">
        <f>VLOOKUP($C228, 'Food Access'!C:E, 3, FALSE)</f>
        <v>2.7</v>
      </c>
      <c r="R228" s="25">
        <f>VLOOKUP($C228, 'Food Availability'!C:E, 3, FALSE)</f>
        <v>3.3</v>
      </c>
      <c r="S228" s="25">
        <f>VLOOKUP($C228, 'Food Utilization'!C:E, 3, FALSE)</f>
        <v>3</v>
      </c>
      <c r="T228" s="25">
        <f>VLOOKUP($C228, 'Food Consumption &amp; Livelihoods'!C:F, 3, FALSE)</f>
        <v>3</v>
      </c>
    </row>
    <row r="229" spans="1:20" ht="18" thickTop="1" thickBot="1" x14ac:dyDescent="0.45">
      <c r="A229" s="47" t="s">
        <v>525</v>
      </c>
      <c r="B229" s="47" t="s">
        <v>544</v>
      </c>
      <c r="C229" s="47" t="s">
        <v>545</v>
      </c>
      <c r="D229" s="10">
        <f t="shared" si="33"/>
        <v>3</v>
      </c>
      <c r="E229" s="24">
        <f t="shared" si="34"/>
        <v>2</v>
      </c>
      <c r="F229" s="24">
        <f t="shared" si="35"/>
        <v>4</v>
      </c>
      <c r="G229" s="24">
        <f t="shared" si="36"/>
        <v>3</v>
      </c>
      <c r="H229" s="24">
        <f t="shared" si="42"/>
        <v>3</v>
      </c>
      <c r="I229" s="23"/>
      <c r="J229" s="24" t="str">
        <f t="shared" si="37"/>
        <v>2.5 - 2.9</v>
      </c>
      <c r="K229" s="24" t="str">
        <f t="shared" si="38"/>
        <v>2.0 - 2.4</v>
      </c>
      <c r="L229" s="24" t="str">
        <f t="shared" si="39"/>
        <v>3.5 - 3.9</v>
      </c>
      <c r="M229" s="24" t="str">
        <f t="shared" si="40"/>
        <v>2.5 - 2.9</v>
      </c>
      <c r="N229" s="24" t="str">
        <f t="shared" si="41"/>
        <v>3.0 - 3.4</v>
      </c>
      <c r="O229" s="23"/>
      <c r="P229" s="25">
        <f t="shared" si="43"/>
        <v>2.9</v>
      </c>
      <c r="Q229" s="25">
        <f>VLOOKUP($C229, 'Food Access'!C:E, 3, FALSE)</f>
        <v>2.2999999999999998</v>
      </c>
      <c r="R229" s="25">
        <f>VLOOKUP($C229, 'Food Availability'!C:E, 3, FALSE)</f>
        <v>3.5</v>
      </c>
      <c r="S229" s="25">
        <f>VLOOKUP($C229, 'Food Utilization'!C:E, 3, FALSE)</f>
        <v>2.8</v>
      </c>
      <c r="T229" s="25">
        <f>VLOOKUP($C229, 'Food Consumption &amp; Livelihoods'!C:F, 3, FALSE)</f>
        <v>3</v>
      </c>
    </row>
    <row r="230" spans="1:20" ht="18" thickTop="1" thickBot="1" x14ac:dyDescent="0.45">
      <c r="A230" s="47" t="s">
        <v>525</v>
      </c>
      <c r="B230" s="47" t="s">
        <v>546</v>
      </c>
      <c r="C230" s="47" t="s">
        <v>547</v>
      </c>
      <c r="D230" s="10">
        <f t="shared" si="33"/>
        <v>3</v>
      </c>
      <c r="E230" s="24">
        <f t="shared" si="34"/>
        <v>3</v>
      </c>
      <c r="F230" s="24">
        <f t="shared" si="35"/>
        <v>3</v>
      </c>
      <c r="G230" s="24">
        <f t="shared" si="36"/>
        <v>4</v>
      </c>
      <c r="H230" s="24">
        <f t="shared" si="42"/>
        <v>4</v>
      </c>
      <c r="I230" s="23"/>
      <c r="J230" s="24" t="str">
        <f t="shared" si="37"/>
        <v>3.0 - 3.4</v>
      </c>
      <c r="K230" s="24" t="str">
        <f t="shared" si="38"/>
        <v>2.5 - 2.9</v>
      </c>
      <c r="L230" s="24" t="str">
        <f t="shared" si="39"/>
        <v>2.5 - 2.9</v>
      </c>
      <c r="M230" s="24" t="str">
        <f t="shared" si="40"/>
        <v>3.5 - 3.9</v>
      </c>
      <c r="N230" s="24" t="str">
        <f t="shared" si="41"/>
        <v>4.0 - 4.4</v>
      </c>
      <c r="O230" s="23"/>
      <c r="P230" s="25">
        <f t="shared" si="43"/>
        <v>3.2</v>
      </c>
      <c r="Q230" s="25">
        <f>VLOOKUP($C230, 'Food Access'!C:E, 3, FALSE)</f>
        <v>2.5</v>
      </c>
      <c r="R230" s="25">
        <f>VLOOKUP($C230, 'Food Availability'!C:E, 3, FALSE)</f>
        <v>2.8</v>
      </c>
      <c r="S230" s="25">
        <f>VLOOKUP($C230, 'Food Utilization'!C:E, 3, FALSE)</f>
        <v>3.5</v>
      </c>
      <c r="T230" s="25">
        <f>VLOOKUP($C230, 'Food Consumption &amp; Livelihoods'!C:F, 3, FALSE)</f>
        <v>4</v>
      </c>
    </row>
    <row r="231" spans="1:20" ht="18" thickTop="1" thickBot="1" x14ac:dyDescent="0.45">
      <c r="A231" s="47" t="s">
        <v>525</v>
      </c>
      <c r="B231" s="47" t="s">
        <v>548</v>
      </c>
      <c r="C231" s="47" t="s">
        <v>549</v>
      </c>
      <c r="D231" s="10">
        <f t="shared" si="33"/>
        <v>3</v>
      </c>
      <c r="E231" s="24">
        <f t="shared" si="34"/>
        <v>2</v>
      </c>
      <c r="F231" s="24">
        <f t="shared" si="35"/>
        <v>3</v>
      </c>
      <c r="G231" s="24">
        <f t="shared" si="36"/>
        <v>3</v>
      </c>
      <c r="H231" s="24">
        <f t="shared" si="42"/>
        <v>3</v>
      </c>
      <c r="I231" s="23"/>
      <c r="J231" s="24" t="str">
        <f t="shared" si="37"/>
        <v>2.5 - 2.9</v>
      </c>
      <c r="K231" s="24" t="str">
        <f t="shared" si="38"/>
        <v>2.0 - 2.4</v>
      </c>
      <c r="L231" s="24" t="str">
        <f t="shared" si="39"/>
        <v>3.0 - 3.4</v>
      </c>
      <c r="M231" s="24" t="str">
        <f t="shared" si="40"/>
        <v>2.5 - 2.9</v>
      </c>
      <c r="N231" s="24" t="str">
        <f t="shared" si="41"/>
        <v>3.0 - 3.4</v>
      </c>
      <c r="O231" s="23"/>
      <c r="P231" s="25">
        <f t="shared" si="43"/>
        <v>2.6</v>
      </c>
      <c r="Q231" s="25">
        <f>VLOOKUP($C231, 'Food Access'!C:E, 3, FALSE)</f>
        <v>2</v>
      </c>
      <c r="R231" s="25">
        <f>VLOOKUP($C231, 'Food Availability'!C:E, 3, FALSE)</f>
        <v>3</v>
      </c>
      <c r="S231" s="25">
        <f>VLOOKUP($C231, 'Food Utilization'!C:E, 3, FALSE)</f>
        <v>2.5</v>
      </c>
      <c r="T231" s="25">
        <f>VLOOKUP($C231, 'Food Consumption &amp; Livelihoods'!C:F, 3, FALSE)</f>
        <v>3</v>
      </c>
    </row>
    <row r="232" spans="1:20" ht="18" thickTop="1" thickBot="1" x14ac:dyDescent="0.45">
      <c r="A232" s="47" t="s">
        <v>525</v>
      </c>
      <c r="B232" s="47" t="s">
        <v>550</v>
      </c>
      <c r="C232" s="47" t="s">
        <v>551</v>
      </c>
      <c r="D232" s="10">
        <f t="shared" si="33"/>
        <v>3</v>
      </c>
      <c r="E232" s="24">
        <f t="shared" si="34"/>
        <v>3</v>
      </c>
      <c r="F232" s="24">
        <f t="shared" si="35"/>
        <v>4</v>
      </c>
      <c r="G232" s="24">
        <f t="shared" si="36"/>
        <v>3</v>
      </c>
      <c r="H232" s="24">
        <f t="shared" si="42"/>
        <v>3</v>
      </c>
      <c r="I232" s="23"/>
      <c r="J232" s="24" t="str">
        <f t="shared" si="37"/>
        <v>3.0 - 3.4</v>
      </c>
      <c r="K232" s="24" t="str">
        <f t="shared" si="38"/>
        <v>3.0 - 3.4</v>
      </c>
      <c r="L232" s="24" t="str">
        <f t="shared" si="39"/>
        <v>3.5 - 3.9</v>
      </c>
      <c r="M232" s="24" t="str">
        <f t="shared" si="40"/>
        <v>2.5 - 2.9</v>
      </c>
      <c r="N232" s="24" t="str">
        <f t="shared" si="41"/>
        <v>3.0 - 3.4</v>
      </c>
      <c r="O232" s="23"/>
      <c r="P232" s="25">
        <f t="shared" si="43"/>
        <v>3</v>
      </c>
      <c r="Q232" s="25">
        <f>VLOOKUP($C232, 'Food Access'!C:E, 3, FALSE)</f>
        <v>3</v>
      </c>
      <c r="R232" s="25">
        <f>VLOOKUP($C232, 'Food Availability'!C:E, 3, FALSE)</f>
        <v>3.5</v>
      </c>
      <c r="S232" s="25">
        <f>VLOOKUP($C232, 'Food Utilization'!C:E, 3, FALSE)</f>
        <v>2.5</v>
      </c>
      <c r="T232" s="25">
        <f>VLOOKUP($C232, 'Food Consumption &amp; Livelihoods'!C:F, 3, FALSE)</f>
        <v>3</v>
      </c>
    </row>
    <row r="233" spans="1:20" ht="18" thickTop="1" thickBot="1" x14ac:dyDescent="0.45">
      <c r="A233" s="47" t="s">
        <v>525</v>
      </c>
      <c r="B233" s="47" t="s">
        <v>552</v>
      </c>
      <c r="C233" s="47" t="s">
        <v>553</v>
      </c>
      <c r="D233" s="10">
        <f t="shared" si="33"/>
        <v>3</v>
      </c>
      <c r="E233" s="24">
        <f t="shared" si="34"/>
        <v>2</v>
      </c>
      <c r="F233" s="24">
        <f t="shared" si="35"/>
        <v>3</v>
      </c>
      <c r="G233" s="24">
        <f t="shared" si="36"/>
        <v>3</v>
      </c>
      <c r="H233" s="24">
        <f t="shared" si="42"/>
        <v>3</v>
      </c>
      <c r="I233" s="23"/>
      <c r="J233" s="24" t="str">
        <f t="shared" si="37"/>
        <v>2.5 - 2.9</v>
      </c>
      <c r="K233" s="24" t="str">
        <f t="shared" si="38"/>
        <v>2.0 - 2.4</v>
      </c>
      <c r="L233" s="24" t="str">
        <f t="shared" si="39"/>
        <v>3.0 - 3.4</v>
      </c>
      <c r="M233" s="24" t="str">
        <f t="shared" si="40"/>
        <v>3.0 - 3.4</v>
      </c>
      <c r="N233" s="24" t="str">
        <f t="shared" si="41"/>
        <v>3.0 - 3.4</v>
      </c>
      <c r="O233" s="23"/>
      <c r="P233" s="25">
        <f t="shared" si="43"/>
        <v>2.9</v>
      </c>
      <c r="Q233" s="25">
        <f>VLOOKUP($C233, 'Food Access'!C:E, 3, FALSE)</f>
        <v>2.2000000000000002</v>
      </c>
      <c r="R233" s="25">
        <f>VLOOKUP($C233, 'Food Availability'!C:E, 3, FALSE)</f>
        <v>3.3</v>
      </c>
      <c r="S233" s="25">
        <f>VLOOKUP($C233, 'Food Utilization'!C:E, 3, FALSE)</f>
        <v>3</v>
      </c>
      <c r="T233" s="25">
        <f>VLOOKUP($C233, 'Food Consumption &amp; Livelihoods'!C:F, 3, FALSE)</f>
        <v>3</v>
      </c>
    </row>
    <row r="234" spans="1:20" ht="18" thickTop="1" thickBot="1" x14ac:dyDescent="0.45">
      <c r="A234" s="47" t="s">
        <v>525</v>
      </c>
      <c r="B234" s="47" t="s">
        <v>554</v>
      </c>
      <c r="C234" s="47" t="s">
        <v>555</v>
      </c>
      <c r="D234" s="10">
        <f t="shared" si="33"/>
        <v>3</v>
      </c>
      <c r="E234" s="24">
        <f t="shared" si="34"/>
        <v>2</v>
      </c>
      <c r="F234" s="24">
        <f t="shared" si="35"/>
        <v>3</v>
      </c>
      <c r="G234" s="24">
        <f t="shared" si="36"/>
        <v>4</v>
      </c>
      <c r="H234" s="24">
        <f t="shared" si="42"/>
        <v>3</v>
      </c>
      <c r="I234" s="23"/>
      <c r="J234" s="24" t="str">
        <f t="shared" si="37"/>
        <v>3.0 - 3.4</v>
      </c>
      <c r="K234" s="24" t="str">
        <f t="shared" si="38"/>
        <v>2.0 - 2.4</v>
      </c>
      <c r="L234" s="24" t="str">
        <f t="shared" si="39"/>
        <v>3.0 - 3.4</v>
      </c>
      <c r="M234" s="24" t="str">
        <f t="shared" si="40"/>
        <v>3.5 - 3.9</v>
      </c>
      <c r="N234" s="24" t="str">
        <f t="shared" si="41"/>
        <v>3.0 - 3.4</v>
      </c>
      <c r="O234" s="23"/>
      <c r="P234" s="25">
        <f t="shared" si="43"/>
        <v>3</v>
      </c>
      <c r="Q234" s="25">
        <f>VLOOKUP($C234, 'Food Access'!C:E, 3, FALSE)</f>
        <v>2.2999999999999998</v>
      </c>
      <c r="R234" s="25">
        <f>VLOOKUP($C234, 'Food Availability'!C:E, 3, FALSE)</f>
        <v>3</v>
      </c>
      <c r="S234" s="25">
        <f>VLOOKUP($C234, 'Food Utilization'!C:E, 3, FALSE)</f>
        <v>3.5</v>
      </c>
      <c r="T234" s="25">
        <f>VLOOKUP($C234, 'Food Consumption &amp; Livelihoods'!C:F, 3, FALSE)</f>
        <v>3</v>
      </c>
    </row>
    <row r="235" spans="1:20" ht="18" thickTop="1" thickBot="1" x14ac:dyDescent="0.45">
      <c r="A235" s="47" t="s">
        <v>525</v>
      </c>
      <c r="B235" s="47" t="s">
        <v>892</v>
      </c>
      <c r="C235" s="47" t="s">
        <v>893</v>
      </c>
      <c r="D235" s="10">
        <f t="shared" si="33"/>
        <v>3</v>
      </c>
      <c r="E235" s="24">
        <f t="shared" si="34"/>
        <v>3</v>
      </c>
      <c r="F235" s="24">
        <f t="shared" si="35"/>
        <v>3</v>
      </c>
      <c r="G235" s="24">
        <f t="shared" si="36"/>
        <v>3</v>
      </c>
      <c r="H235" s="24">
        <f t="shared" si="42"/>
        <v>3</v>
      </c>
      <c r="I235" s="23"/>
      <c r="J235" s="24" t="str">
        <f t="shared" si="37"/>
        <v>3.0 - 3.4</v>
      </c>
      <c r="K235" s="24" t="str">
        <f t="shared" si="38"/>
        <v>2.5 - 2.9</v>
      </c>
      <c r="L235" s="24" t="str">
        <f t="shared" si="39"/>
        <v>3.0 - 3.4</v>
      </c>
      <c r="M235" s="24" t="str">
        <f t="shared" si="40"/>
        <v>3.0 - 3.4</v>
      </c>
      <c r="N235" s="24" t="str">
        <f t="shared" si="41"/>
        <v>3.0 - 3.4</v>
      </c>
      <c r="O235" s="23"/>
      <c r="P235" s="25">
        <f t="shared" si="43"/>
        <v>3.1</v>
      </c>
      <c r="Q235" s="25">
        <f>VLOOKUP($C235, 'Food Access'!C:E, 3, FALSE)</f>
        <v>2.8</v>
      </c>
      <c r="R235" s="25">
        <f>VLOOKUP($C235, 'Food Availability'!C:E, 3, FALSE)</f>
        <v>3.3</v>
      </c>
      <c r="S235" s="25">
        <f>VLOOKUP($C235, 'Food Utilization'!C:E, 3, FALSE)</f>
        <v>3.3</v>
      </c>
      <c r="T235" s="25">
        <f>VLOOKUP($C235, 'Food Consumption &amp; Livelihoods'!C:F, 3, FALSE)</f>
        <v>3</v>
      </c>
    </row>
    <row r="236" spans="1:20" ht="18" thickTop="1" thickBot="1" x14ac:dyDescent="0.45">
      <c r="A236" s="47" t="s">
        <v>525</v>
      </c>
      <c r="B236" s="47" t="s">
        <v>559</v>
      </c>
      <c r="C236" s="47" t="s">
        <v>560</v>
      </c>
      <c r="D236" s="10">
        <f t="shared" si="33"/>
        <v>3</v>
      </c>
      <c r="E236" s="24">
        <f t="shared" si="34"/>
        <v>2</v>
      </c>
      <c r="F236" s="24">
        <f t="shared" si="35"/>
        <v>3</v>
      </c>
      <c r="G236" s="24">
        <f t="shared" si="36"/>
        <v>3</v>
      </c>
      <c r="H236" s="24">
        <f t="shared" si="42"/>
        <v>3</v>
      </c>
      <c r="I236" s="23"/>
      <c r="J236" s="24" t="str">
        <f t="shared" si="37"/>
        <v>2.5 - 2.9</v>
      </c>
      <c r="K236" s="24" t="str">
        <f t="shared" si="38"/>
        <v>2.0 - 2.4</v>
      </c>
      <c r="L236" s="24" t="str">
        <f t="shared" si="39"/>
        <v>2.5 - 2.9</v>
      </c>
      <c r="M236" s="24" t="str">
        <f t="shared" si="40"/>
        <v>3.0 - 3.4</v>
      </c>
      <c r="N236" s="24" t="str">
        <f t="shared" si="41"/>
        <v>3.0 - 3.4</v>
      </c>
      <c r="O236" s="23"/>
      <c r="P236" s="25">
        <f t="shared" si="43"/>
        <v>2.9</v>
      </c>
      <c r="Q236" s="25">
        <f>VLOOKUP($C236, 'Food Access'!C:E, 3, FALSE)</f>
        <v>2.2999999999999998</v>
      </c>
      <c r="R236" s="25">
        <f>VLOOKUP($C236, 'Food Availability'!C:E, 3, FALSE)</f>
        <v>2.8</v>
      </c>
      <c r="S236" s="25">
        <f>VLOOKUP($C236, 'Food Utilization'!C:E, 3, FALSE)</f>
        <v>3.3</v>
      </c>
      <c r="T236" s="25">
        <f>VLOOKUP($C236, 'Food Consumption &amp; Livelihoods'!C:F, 3, FALSE)</f>
        <v>3</v>
      </c>
    </row>
    <row r="237" spans="1:20" ht="18" thickTop="1" thickBot="1" x14ac:dyDescent="0.45">
      <c r="A237" s="47" t="s">
        <v>556</v>
      </c>
      <c r="B237" s="47" t="s">
        <v>556</v>
      </c>
      <c r="C237" s="47" t="s">
        <v>561</v>
      </c>
      <c r="D237" s="10">
        <f t="shared" si="33"/>
        <v>3</v>
      </c>
      <c r="E237" s="24">
        <f t="shared" si="34"/>
        <v>3</v>
      </c>
      <c r="F237" s="24">
        <f t="shared" si="35"/>
        <v>2</v>
      </c>
      <c r="G237" s="24">
        <f t="shared" si="36"/>
        <v>3</v>
      </c>
      <c r="H237" s="24">
        <f t="shared" si="42"/>
        <v>3</v>
      </c>
      <c r="I237" s="23"/>
      <c r="J237" s="24" t="str">
        <f t="shared" si="37"/>
        <v>2.5 - 2.9</v>
      </c>
      <c r="K237" s="24" t="str">
        <f t="shared" si="38"/>
        <v>2.5 - 2.9</v>
      </c>
      <c r="L237" s="24" t="str">
        <f t="shared" si="39"/>
        <v>2.0 - 2.4</v>
      </c>
      <c r="M237" s="24" t="str">
        <f t="shared" si="40"/>
        <v>3.0 - 3.4</v>
      </c>
      <c r="N237" s="24" t="str">
        <f t="shared" si="41"/>
        <v>3.0 - 3.4</v>
      </c>
      <c r="O237" s="23"/>
      <c r="P237" s="25">
        <f t="shared" si="43"/>
        <v>2.7</v>
      </c>
      <c r="Q237" s="25">
        <f>VLOOKUP($C237, 'Food Access'!C:E, 3, FALSE)</f>
        <v>2.7</v>
      </c>
      <c r="R237" s="25">
        <f>VLOOKUP($C237, 'Food Availability'!C:E, 3, FALSE)</f>
        <v>2</v>
      </c>
      <c r="S237" s="25">
        <f>VLOOKUP($C237, 'Food Utilization'!C:E, 3, FALSE)</f>
        <v>3</v>
      </c>
      <c r="T237" s="25">
        <f>VLOOKUP($C237, 'Food Consumption &amp; Livelihoods'!C:F, 3, FALSE)</f>
        <v>3</v>
      </c>
    </row>
    <row r="238" spans="1:20" ht="18" thickTop="1" thickBot="1" x14ac:dyDescent="0.45">
      <c r="A238" s="47" t="s">
        <v>556</v>
      </c>
      <c r="B238" s="47" t="s">
        <v>562</v>
      </c>
      <c r="C238" s="47" t="s">
        <v>563</v>
      </c>
      <c r="D238" s="10">
        <f t="shared" si="33"/>
        <v>3</v>
      </c>
      <c r="E238" s="24">
        <f t="shared" si="34"/>
        <v>3</v>
      </c>
      <c r="F238" s="24">
        <f t="shared" si="35"/>
        <v>3</v>
      </c>
      <c r="G238" s="24">
        <f t="shared" si="36"/>
        <v>3</v>
      </c>
      <c r="H238" s="24">
        <f t="shared" si="42"/>
        <v>3</v>
      </c>
      <c r="I238" s="23"/>
      <c r="J238" s="24" t="str">
        <f t="shared" si="37"/>
        <v>3.0 - 3.4</v>
      </c>
      <c r="K238" s="24" t="str">
        <f t="shared" si="38"/>
        <v>2.5 - 2.9</v>
      </c>
      <c r="L238" s="24" t="str">
        <f t="shared" si="39"/>
        <v>3.0 - 3.4</v>
      </c>
      <c r="M238" s="24" t="str">
        <f t="shared" si="40"/>
        <v>3.0 - 3.4</v>
      </c>
      <c r="N238" s="24" t="str">
        <f t="shared" si="41"/>
        <v>3.0 - 3.4</v>
      </c>
      <c r="O238" s="23"/>
      <c r="P238" s="25">
        <f t="shared" si="43"/>
        <v>3</v>
      </c>
      <c r="Q238" s="25">
        <f>VLOOKUP($C238, 'Food Access'!C:E, 3, FALSE)</f>
        <v>2.8</v>
      </c>
      <c r="R238" s="25">
        <f>VLOOKUP($C238, 'Food Availability'!C:E, 3, FALSE)</f>
        <v>3.3</v>
      </c>
      <c r="S238" s="25">
        <f>VLOOKUP($C238, 'Food Utilization'!C:E, 3, FALSE)</f>
        <v>3</v>
      </c>
      <c r="T238" s="25">
        <f>VLOOKUP($C238, 'Food Consumption &amp; Livelihoods'!C:F, 3, FALSE)</f>
        <v>3</v>
      </c>
    </row>
    <row r="239" spans="1:20" ht="18" thickTop="1" thickBot="1" x14ac:dyDescent="0.45">
      <c r="A239" s="47" t="s">
        <v>556</v>
      </c>
      <c r="B239" s="47" t="s">
        <v>557</v>
      </c>
      <c r="C239" s="47" t="s">
        <v>558</v>
      </c>
      <c r="D239" s="10">
        <f t="shared" si="33"/>
        <v>3</v>
      </c>
      <c r="E239" s="24">
        <f t="shared" si="34"/>
        <v>3</v>
      </c>
      <c r="F239" s="24">
        <f t="shared" si="35"/>
        <v>3</v>
      </c>
      <c r="G239" s="24">
        <f t="shared" si="36"/>
        <v>3</v>
      </c>
      <c r="H239" s="24">
        <f t="shared" si="42"/>
        <v>4</v>
      </c>
      <c r="I239" s="23"/>
      <c r="J239" s="24" t="str">
        <f t="shared" si="37"/>
        <v>3.0 - 3.4</v>
      </c>
      <c r="K239" s="24" t="str">
        <f t="shared" si="38"/>
        <v>2.5 - 2.9</v>
      </c>
      <c r="L239" s="24" t="str">
        <f t="shared" si="39"/>
        <v>3.0 - 3.4</v>
      </c>
      <c r="M239" s="24" t="str">
        <f t="shared" si="40"/>
        <v>3.0 - 3.4</v>
      </c>
      <c r="N239" s="24" t="str">
        <f t="shared" si="41"/>
        <v>4.0 - 4.4</v>
      </c>
      <c r="O239" s="23"/>
      <c r="P239" s="25">
        <f t="shared" si="43"/>
        <v>3.3</v>
      </c>
      <c r="Q239" s="25">
        <f>VLOOKUP($C239, 'Food Access'!C:E, 3, FALSE)</f>
        <v>2.8</v>
      </c>
      <c r="R239" s="25">
        <f>VLOOKUP($C239, 'Food Availability'!C:E, 3, FALSE)</f>
        <v>3.3</v>
      </c>
      <c r="S239" s="25">
        <f>VLOOKUP($C239, 'Food Utilization'!C:E, 3, FALSE)</f>
        <v>3</v>
      </c>
      <c r="T239" s="25">
        <f>VLOOKUP($C239, 'Food Consumption &amp; Livelihoods'!C:F, 3, FALSE)</f>
        <v>4</v>
      </c>
    </row>
    <row r="240" spans="1:20" ht="18" thickTop="1" thickBot="1" x14ac:dyDescent="0.45">
      <c r="A240" s="47" t="s">
        <v>556</v>
      </c>
      <c r="B240" s="47" t="s">
        <v>567</v>
      </c>
      <c r="C240" s="47" t="s">
        <v>568</v>
      </c>
      <c r="D240" s="10">
        <f t="shared" si="33"/>
        <v>3</v>
      </c>
      <c r="E240" s="24">
        <f t="shared" si="34"/>
        <v>3</v>
      </c>
      <c r="F240" s="24">
        <f t="shared" si="35"/>
        <v>3</v>
      </c>
      <c r="G240" s="24">
        <f t="shared" si="36"/>
        <v>3</v>
      </c>
      <c r="H240" s="24">
        <f t="shared" si="42"/>
        <v>3</v>
      </c>
      <c r="I240" s="23"/>
      <c r="J240" s="24" t="str">
        <f t="shared" si="37"/>
        <v>2.5 - 2.9</v>
      </c>
      <c r="K240" s="24" t="str">
        <f t="shared" si="38"/>
        <v>2.5 - 2.9</v>
      </c>
      <c r="L240" s="24" t="str">
        <f t="shared" si="39"/>
        <v>2.5 - 2.9</v>
      </c>
      <c r="M240" s="24" t="str">
        <f t="shared" si="40"/>
        <v>3.0 - 3.4</v>
      </c>
      <c r="N240" s="24" t="str">
        <f t="shared" si="41"/>
        <v>3.0 - 3.4</v>
      </c>
      <c r="O240" s="23"/>
      <c r="P240" s="25">
        <f t="shared" si="43"/>
        <v>2.9</v>
      </c>
      <c r="Q240" s="25">
        <f>VLOOKUP($C240, 'Food Access'!C:E, 3, FALSE)</f>
        <v>2.5</v>
      </c>
      <c r="R240" s="25">
        <f>VLOOKUP($C240, 'Food Availability'!C:E, 3, FALSE)</f>
        <v>2.8</v>
      </c>
      <c r="S240" s="25">
        <f>VLOOKUP($C240, 'Food Utilization'!C:E, 3, FALSE)</f>
        <v>3.3</v>
      </c>
      <c r="T240" s="25">
        <f>VLOOKUP($C240, 'Food Consumption &amp; Livelihoods'!C:F, 3, FALSE)</f>
        <v>3</v>
      </c>
    </row>
    <row r="241" spans="1:20" ht="18" thickTop="1" thickBot="1" x14ac:dyDescent="0.45">
      <c r="A241" s="47" t="s">
        <v>556</v>
      </c>
      <c r="B241" s="47" t="s">
        <v>569</v>
      </c>
      <c r="C241" s="47" t="s">
        <v>570</v>
      </c>
      <c r="D241" s="10">
        <f t="shared" si="33"/>
        <v>3</v>
      </c>
      <c r="E241" s="24">
        <f t="shared" si="34"/>
        <v>3</v>
      </c>
      <c r="F241" s="24">
        <f t="shared" si="35"/>
        <v>3</v>
      </c>
      <c r="G241" s="24">
        <f t="shared" si="36"/>
        <v>3</v>
      </c>
      <c r="H241" s="24">
        <f t="shared" si="42"/>
        <v>4</v>
      </c>
      <c r="I241" s="23"/>
      <c r="J241" s="24" t="str">
        <f t="shared" si="37"/>
        <v>3.0 - 3.4</v>
      </c>
      <c r="K241" s="24" t="str">
        <f t="shared" si="38"/>
        <v>2.5 - 2.9</v>
      </c>
      <c r="L241" s="24" t="str">
        <f t="shared" si="39"/>
        <v>3.0 - 3.4</v>
      </c>
      <c r="M241" s="24" t="str">
        <f t="shared" si="40"/>
        <v>3.0 - 3.4</v>
      </c>
      <c r="N241" s="24" t="str">
        <f t="shared" si="41"/>
        <v>4.0 - 4.4</v>
      </c>
      <c r="O241" s="23"/>
      <c r="P241" s="25">
        <f t="shared" si="43"/>
        <v>3.1</v>
      </c>
      <c r="Q241" s="25">
        <f>VLOOKUP($C241, 'Food Access'!C:E, 3, FALSE)</f>
        <v>2.5</v>
      </c>
      <c r="R241" s="25">
        <f>VLOOKUP($C241, 'Food Availability'!C:E, 3, FALSE)</f>
        <v>3</v>
      </c>
      <c r="S241" s="25">
        <f>VLOOKUP($C241, 'Food Utilization'!C:E, 3, FALSE)</f>
        <v>3</v>
      </c>
      <c r="T241" s="25">
        <f>VLOOKUP($C241, 'Food Consumption &amp; Livelihoods'!C:F, 3, FALSE)</f>
        <v>4</v>
      </c>
    </row>
    <row r="242" spans="1:20" ht="18" thickTop="1" thickBot="1" x14ac:dyDescent="0.45">
      <c r="A242" s="47" t="s">
        <v>556</v>
      </c>
      <c r="B242" s="47" t="s">
        <v>571</v>
      </c>
      <c r="C242" s="47" t="s">
        <v>572</v>
      </c>
      <c r="D242" s="10">
        <f t="shared" si="33"/>
        <v>3</v>
      </c>
      <c r="E242" s="24">
        <f t="shared" si="34"/>
        <v>2</v>
      </c>
      <c r="F242" s="24">
        <f t="shared" si="35"/>
        <v>3</v>
      </c>
      <c r="G242" s="24">
        <f t="shared" si="36"/>
        <v>3</v>
      </c>
      <c r="H242" s="24">
        <f t="shared" si="42"/>
        <v>3</v>
      </c>
      <c r="I242" s="23"/>
      <c r="J242" s="24" t="str">
        <f t="shared" si="37"/>
        <v>2.5 - 2.9</v>
      </c>
      <c r="K242" s="24" t="str">
        <f t="shared" si="38"/>
        <v>2.0 - 2.4</v>
      </c>
      <c r="L242" s="24" t="str">
        <f t="shared" si="39"/>
        <v>3.0 - 3.4</v>
      </c>
      <c r="M242" s="24" t="str">
        <f t="shared" si="40"/>
        <v>3.0 - 3.4</v>
      </c>
      <c r="N242" s="24" t="str">
        <f t="shared" si="41"/>
        <v>3.0 - 3.4</v>
      </c>
      <c r="O242" s="23"/>
      <c r="P242" s="25">
        <f t="shared" si="43"/>
        <v>2.9</v>
      </c>
      <c r="Q242" s="25">
        <f>VLOOKUP($C242, 'Food Access'!C:E, 3, FALSE)</f>
        <v>2.2999999999999998</v>
      </c>
      <c r="R242" s="25">
        <f>VLOOKUP($C242, 'Food Availability'!C:E, 3, FALSE)</f>
        <v>3</v>
      </c>
      <c r="S242" s="25">
        <f>VLOOKUP($C242, 'Food Utilization'!C:E, 3, FALSE)</f>
        <v>3.3</v>
      </c>
      <c r="T242" s="25">
        <f>VLOOKUP($C242, 'Food Consumption &amp; Livelihoods'!C:F, 3, FALSE)</f>
        <v>3</v>
      </c>
    </row>
    <row r="243" spans="1:20" ht="18" thickTop="1" thickBot="1" x14ac:dyDescent="0.45">
      <c r="A243" s="47" t="s">
        <v>556</v>
      </c>
      <c r="B243" s="47" t="s">
        <v>573</v>
      </c>
      <c r="C243" s="47" t="s">
        <v>574</v>
      </c>
      <c r="D243" s="10">
        <f t="shared" si="33"/>
        <v>3</v>
      </c>
      <c r="E243" s="24">
        <f t="shared" si="34"/>
        <v>3</v>
      </c>
      <c r="F243" s="24">
        <f t="shared" si="35"/>
        <v>3</v>
      </c>
      <c r="G243" s="24">
        <f t="shared" si="36"/>
        <v>3</v>
      </c>
      <c r="H243" s="24">
        <f t="shared" si="42"/>
        <v>3</v>
      </c>
      <c r="I243" s="23"/>
      <c r="J243" s="24" t="str">
        <f t="shared" si="37"/>
        <v>3.0 - 3.4</v>
      </c>
      <c r="K243" s="24" t="str">
        <f t="shared" si="38"/>
        <v>2.5 - 2.9</v>
      </c>
      <c r="L243" s="24" t="str">
        <f t="shared" si="39"/>
        <v>3.0 - 3.4</v>
      </c>
      <c r="M243" s="24" t="str">
        <f t="shared" si="40"/>
        <v>3.0 - 3.4</v>
      </c>
      <c r="N243" s="24" t="str">
        <f t="shared" si="41"/>
        <v>3.0 - 3.4</v>
      </c>
      <c r="O243" s="23"/>
      <c r="P243" s="25">
        <f t="shared" si="43"/>
        <v>3</v>
      </c>
      <c r="Q243" s="25">
        <f>VLOOKUP($C243, 'Food Access'!C:E, 3, FALSE)</f>
        <v>2.7</v>
      </c>
      <c r="R243" s="25">
        <f>VLOOKUP($C243, 'Food Availability'!C:E, 3, FALSE)</f>
        <v>3</v>
      </c>
      <c r="S243" s="25">
        <f>VLOOKUP($C243, 'Food Utilization'!C:E, 3, FALSE)</f>
        <v>3.3</v>
      </c>
      <c r="T243" s="25">
        <f>VLOOKUP($C243, 'Food Consumption &amp; Livelihoods'!C:F, 3, FALSE)</f>
        <v>3</v>
      </c>
    </row>
    <row r="244" spans="1:20" ht="18" thickTop="1" thickBot="1" x14ac:dyDescent="0.45">
      <c r="A244" s="47" t="s">
        <v>575</v>
      </c>
      <c r="B244" s="47" t="s">
        <v>576</v>
      </c>
      <c r="C244" s="47" t="s">
        <v>577</v>
      </c>
      <c r="D244" s="10">
        <f t="shared" si="33"/>
        <v>3</v>
      </c>
      <c r="E244" s="24">
        <f t="shared" si="34"/>
        <v>3</v>
      </c>
      <c r="F244" s="24">
        <f t="shared" si="35"/>
        <v>2</v>
      </c>
      <c r="G244" s="24">
        <f t="shared" si="36"/>
        <v>3</v>
      </c>
      <c r="H244" s="24">
        <f t="shared" si="42"/>
        <v>4</v>
      </c>
      <c r="I244" s="23"/>
      <c r="J244" s="24" t="str">
        <f t="shared" si="37"/>
        <v>2.5 - 2.9</v>
      </c>
      <c r="K244" s="24" t="str">
        <f t="shared" si="38"/>
        <v>2.5 - 2.9</v>
      </c>
      <c r="L244" s="24" t="str">
        <f t="shared" si="39"/>
        <v>1.5 - 1.9</v>
      </c>
      <c r="M244" s="24" t="str">
        <f t="shared" si="40"/>
        <v>2.5 - 2.9</v>
      </c>
      <c r="N244" s="24" t="str">
        <f t="shared" si="41"/>
        <v>4.0 - 4.4</v>
      </c>
      <c r="O244" s="23"/>
      <c r="P244" s="25">
        <f t="shared" si="43"/>
        <v>2.8</v>
      </c>
      <c r="Q244" s="25">
        <f>VLOOKUP($C244, 'Food Access'!C:E, 3, FALSE)</f>
        <v>2.5</v>
      </c>
      <c r="R244" s="25">
        <f>VLOOKUP($C244, 'Food Availability'!C:E, 3, FALSE)</f>
        <v>1.8</v>
      </c>
      <c r="S244" s="25">
        <f>VLOOKUP($C244, 'Food Utilization'!C:E, 3, FALSE)</f>
        <v>2.8</v>
      </c>
      <c r="T244" s="25">
        <f>VLOOKUP($C244, 'Food Consumption &amp; Livelihoods'!C:F, 3, FALSE)</f>
        <v>4</v>
      </c>
    </row>
    <row r="245" spans="1:20" ht="18" thickTop="1" thickBot="1" x14ac:dyDescent="0.45">
      <c r="A245" s="47" t="s">
        <v>575</v>
      </c>
      <c r="B245" s="47" t="s">
        <v>578</v>
      </c>
      <c r="C245" s="47" t="s">
        <v>579</v>
      </c>
      <c r="D245" s="10">
        <f t="shared" si="33"/>
        <v>3</v>
      </c>
      <c r="E245" s="24">
        <f t="shared" si="34"/>
        <v>3</v>
      </c>
      <c r="F245" s="24">
        <f t="shared" si="35"/>
        <v>2</v>
      </c>
      <c r="G245" s="24">
        <f t="shared" si="36"/>
        <v>3</v>
      </c>
      <c r="H245" s="24">
        <f t="shared" si="42"/>
        <v>4</v>
      </c>
      <c r="I245" s="23"/>
      <c r="J245" s="24" t="str">
        <f t="shared" si="37"/>
        <v>3.0 - 3.4</v>
      </c>
      <c r="K245" s="24" t="str">
        <f t="shared" si="38"/>
        <v>2.5 - 2.9</v>
      </c>
      <c r="L245" s="24" t="str">
        <f t="shared" si="39"/>
        <v>2.0 - 2.4</v>
      </c>
      <c r="M245" s="24" t="str">
        <f t="shared" si="40"/>
        <v>3.0 - 3.4</v>
      </c>
      <c r="N245" s="24" t="str">
        <f t="shared" si="41"/>
        <v>4.0 - 4.4</v>
      </c>
      <c r="O245" s="23"/>
      <c r="P245" s="25">
        <f t="shared" si="43"/>
        <v>3</v>
      </c>
      <c r="Q245" s="25">
        <f>VLOOKUP($C245, 'Food Access'!C:E, 3, FALSE)</f>
        <v>2.8</v>
      </c>
      <c r="R245" s="25">
        <f>VLOOKUP($C245, 'Food Availability'!C:E, 3, FALSE)</f>
        <v>2</v>
      </c>
      <c r="S245" s="25">
        <f>VLOOKUP($C245, 'Food Utilization'!C:E, 3, FALSE)</f>
        <v>3.3</v>
      </c>
      <c r="T245" s="25">
        <f>VLOOKUP($C245, 'Food Consumption &amp; Livelihoods'!C:F, 3, FALSE)</f>
        <v>4</v>
      </c>
    </row>
    <row r="246" spans="1:20" ht="18" thickTop="1" thickBot="1" x14ac:dyDescent="0.45">
      <c r="A246" s="47" t="s">
        <v>575</v>
      </c>
      <c r="B246" s="47" t="s">
        <v>580</v>
      </c>
      <c r="C246" s="47" t="s">
        <v>581</v>
      </c>
      <c r="D246" s="10">
        <f t="shared" si="33"/>
        <v>3</v>
      </c>
      <c r="E246" s="24">
        <f t="shared" si="34"/>
        <v>3</v>
      </c>
      <c r="F246" s="24">
        <f t="shared" si="35"/>
        <v>3</v>
      </c>
      <c r="G246" s="24">
        <f t="shared" si="36"/>
        <v>3</v>
      </c>
      <c r="H246" s="24">
        <f t="shared" si="42"/>
        <v>4</v>
      </c>
      <c r="I246" s="23"/>
      <c r="J246" s="24" t="str">
        <f t="shared" si="37"/>
        <v>3.0 - 3.4</v>
      </c>
      <c r="K246" s="24" t="str">
        <f t="shared" si="38"/>
        <v>3.0 - 3.4</v>
      </c>
      <c r="L246" s="24" t="str">
        <f t="shared" si="39"/>
        <v>3.0 - 3.4</v>
      </c>
      <c r="M246" s="24" t="str">
        <f t="shared" si="40"/>
        <v>3.0 - 3.4</v>
      </c>
      <c r="N246" s="24" t="str">
        <f t="shared" si="41"/>
        <v>4.0 - 4.4</v>
      </c>
      <c r="O246" s="23"/>
      <c r="P246" s="25">
        <f t="shared" si="43"/>
        <v>3.3</v>
      </c>
      <c r="Q246" s="25">
        <f>VLOOKUP($C246, 'Food Access'!C:E, 3, FALSE)</f>
        <v>3</v>
      </c>
      <c r="R246" s="25">
        <f>VLOOKUP($C246, 'Food Availability'!C:E, 3, FALSE)</f>
        <v>3</v>
      </c>
      <c r="S246" s="25">
        <f>VLOOKUP($C246, 'Food Utilization'!C:E, 3, FALSE)</f>
        <v>3</v>
      </c>
      <c r="T246" s="25">
        <f>VLOOKUP($C246, 'Food Consumption &amp; Livelihoods'!C:F, 3, FALSE)</f>
        <v>4</v>
      </c>
    </row>
    <row r="247" spans="1:20" ht="18" thickTop="1" thickBot="1" x14ac:dyDescent="0.45">
      <c r="A247" s="47" t="s">
        <v>575</v>
      </c>
      <c r="B247" s="47" t="s">
        <v>582</v>
      </c>
      <c r="C247" s="47" t="s">
        <v>583</v>
      </c>
      <c r="D247" s="10">
        <f t="shared" si="33"/>
        <v>3</v>
      </c>
      <c r="E247" s="24">
        <f t="shared" si="34"/>
        <v>3</v>
      </c>
      <c r="F247" s="24">
        <f t="shared" si="35"/>
        <v>3</v>
      </c>
      <c r="G247" s="24">
        <f t="shared" si="36"/>
        <v>3</v>
      </c>
      <c r="H247" s="24">
        <f t="shared" si="42"/>
        <v>4</v>
      </c>
      <c r="I247" s="23"/>
      <c r="J247" s="24" t="str">
        <f t="shared" si="37"/>
        <v>3.0 - 3.4</v>
      </c>
      <c r="K247" s="24" t="str">
        <f t="shared" si="38"/>
        <v>2.5 - 2.9</v>
      </c>
      <c r="L247" s="24" t="str">
        <f t="shared" si="39"/>
        <v>3.0 - 3.4</v>
      </c>
      <c r="M247" s="24" t="str">
        <f t="shared" si="40"/>
        <v>3.0 - 3.4</v>
      </c>
      <c r="N247" s="24" t="str">
        <f t="shared" si="41"/>
        <v>4.0 - 4.4</v>
      </c>
      <c r="O247" s="23"/>
      <c r="P247" s="25">
        <f t="shared" si="43"/>
        <v>3.3</v>
      </c>
      <c r="Q247" s="25">
        <f>VLOOKUP($C247, 'Food Access'!C:E, 3, FALSE)</f>
        <v>2.7</v>
      </c>
      <c r="R247" s="25">
        <f>VLOOKUP($C247, 'Food Availability'!C:E, 3, FALSE)</f>
        <v>3.3</v>
      </c>
      <c r="S247" s="25">
        <f>VLOOKUP($C247, 'Food Utilization'!C:E, 3, FALSE)</f>
        <v>3</v>
      </c>
      <c r="T247" s="25">
        <f>VLOOKUP($C247, 'Food Consumption &amp; Livelihoods'!C:F, 3, FALSE)</f>
        <v>4</v>
      </c>
    </row>
    <row r="248" spans="1:20" ht="18" thickTop="1" thickBot="1" x14ac:dyDescent="0.45">
      <c r="A248" s="47" t="s">
        <v>575</v>
      </c>
      <c r="B248" s="47" t="s">
        <v>584</v>
      </c>
      <c r="C248" s="47" t="s">
        <v>585</v>
      </c>
      <c r="D248" s="10">
        <f t="shared" si="33"/>
        <v>3</v>
      </c>
      <c r="E248" s="24">
        <f t="shared" si="34"/>
        <v>3</v>
      </c>
      <c r="F248" s="24">
        <f t="shared" si="35"/>
        <v>3</v>
      </c>
      <c r="G248" s="24">
        <f t="shared" si="36"/>
        <v>3</v>
      </c>
      <c r="H248" s="24">
        <f t="shared" si="42"/>
        <v>4</v>
      </c>
      <c r="I248" s="23"/>
      <c r="J248" s="24" t="str">
        <f t="shared" si="37"/>
        <v>3.0 - 3.4</v>
      </c>
      <c r="K248" s="24" t="str">
        <f t="shared" si="38"/>
        <v>2.5 - 2.9</v>
      </c>
      <c r="L248" s="24" t="str">
        <f t="shared" si="39"/>
        <v>3.0 - 3.4</v>
      </c>
      <c r="M248" s="24" t="str">
        <f t="shared" si="40"/>
        <v>3.0 - 3.4</v>
      </c>
      <c r="N248" s="24" t="str">
        <f t="shared" si="41"/>
        <v>4.0 - 4.4</v>
      </c>
      <c r="O248" s="23"/>
      <c r="P248" s="25">
        <f t="shared" si="43"/>
        <v>3.3</v>
      </c>
      <c r="Q248" s="25">
        <f>VLOOKUP($C248, 'Food Access'!C:E, 3, FALSE)</f>
        <v>2.8</v>
      </c>
      <c r="R248" s="25">
        <f>VLOOKUP($C248, 'Food Availability'!C:E, 3, FALSE)</f>
        <v>3.3</v>
      </c>
      <c r="S248" s="25">
        <f>VLOOKUP($C248, 'Food Utilization'!C:E, 3, FALSE)</f>
        <v>3</v>
      </c>
      <c r="T248" s="25">
        <f>VLOOKUP($C248, 'Food Consumption &amp; Livelihoods'!C:F, 3, FALSE)</f>
        <v>4</v>
      </c>
    </row>
    <row r="249" spans="1:20" ht="18" thickTop="1" thickBot="1" x14ac:dyDescent="0.45">
      <c r="A249" s="47" t="s">
        <v>575</v>
      </c>
      <c r="B249" s="47" t="s">
        <v>586</v>
      </c>
      <c r="C249" s="47" t="s">
        <v>587</v>
      </c>
      <c r="D249" s="10">
        <f t="shared" si="33"/>
        <v>3</v>
      </c>
      <c r="E249" s="24">
        <f t="shared" si="34"/>
        <v>3</v>
      </c>
      <c r="F249" s="24">
        <f t="shared" si="35"/>
        <v>3</v>
      </c>
      <c r="G249" s="24">
        <f t="shared" si="36"/>
        <v>3</v>
      </c>
      <c r="H249" s="24">
        <f t="shared" si="42"/>
        <v>4</v>
      </c>
      <c r="I249" s="23"/>
      <c r="J249" s="24" t="str">
        <f t="shared" si="37"/>
        <v>3.0 - 3.4</v>
      </c>
      <c r="K249" s="24" t="str">
        <f t="shared" si="38"/>
        <v>2.5 - 2.9</v>
      </c>
      <c r="L249" s="24" t="str">
        <f t="shared" si="39"/>
        <v>3.0 - 3.4</v>
      </c>
      <c r="M249" s="24" t="str">
        <f t="shared" si="40"/>
        <v>3.0 - 3.4</v>
      </c>
      <c r="N249" s="24" t="str">
        <f t="shared" si="41"/>
        <v>4.0 - 4.4</v>
      </c>
      <c r="O249" s="23"/>
      <c r="P249" s="25">
        <f t="shared" si="43"/>
        <v>3.1</v>
      </c>
      <c r="Q249" s="25">
        <f>VLOOKUP($C249, 'Food Access'!C:E, 3, FALSE)</f>
        <v>2.5</v>
      </c>
      <c r="R249" s="25">
        <f>VLOOKUP($C249, 'Food Availability'!C:E, 3, FALSE)</f>
        <v>3</v>
      </c>
      <c r="S249" s="25">
        <f>VLOOKUP($C249, 'Food Utilization'!C:E, 3, FALSE)</f>
        <v>3</v>
      </c>
      <c r="T249" s="25">
        <f>VLOOKUP($C249, 'Food Consumption &amp; Livelihoods'!C:F, 3, FALSE)</f>
        <v>4</v>
      </c>
    </row>
    <row r="250" spans="1:20" ht="18" thickTop="1" thickBot="1" x14ac:dyDescent="0.45">
      <c r="A250" s="47" t="s">
        <v>575</v>
      </c>
      <c r="B250" s="47" t="s">
        <v>898</v>
      </c>
      <c r="C250" s="47" t="s">
        <v>899</v>
      </c>
      <c r="D250" s="10">
        <f t="shared" si="33"/>
        <v>3</v>
      </c>
      <c r="E250" s="24">
        <f t="shared" si="34"/>
        <v>3</v>
      </c>
      <c r="F250" s="24">
        <f t="shared" si="35"/>
        <v>3</v>
      </c>
      <c r="G250" s="24">
        <f t="shared" si="36"/>
        <v>3</v>
      </c>
      <c r="H250" s="24">
        <f t="shared" si="42"/>
        <v>4</v>
      </c>
      <c r="I250" s="23"/>
      <c r="J250" s="24" t="str">
        <f t="shared" si="37"/>
        <v>3.0 - 3.4</v>
      </c>
      <c r="K250" s="24" t="str">
        <f t="shared" si="38"/>
        <v>2.5 - 2.9</v>
      </c>
      <c r="L250" s="24" t="str">
        <f t="shared" si="39"/>
        <v>3.0 - 3.4</v>
      </c>
      <c r="M250" s="24" t="str">
        <f t="shared" si="40"/>
        <v>3.0 - 3.4</v>
      </c>
      <c r="N250" s="24" t="str">
        <f t="shared" si="41"/>
        <v>4.0 - 4.4</v>
      </c>
      <c r="O250" s="23"/>
      <c r="P250" s="25">
        <f t="shared" si="43"/>
        <v>3.2</v>
      </c>
      <c r="Q250" s="25">
        <f>VLOOKUP($C250, 'Food Access'!C:E, 3, FALSE)</f>
        <v>2.5</v>
      </c>
      <c r="R250" s="25">
        <f>VLOOKUP($C250, 'Food Availability'!C:E, 3, FALSE)</f>
        <v>3</v>
      </c>
      <c r="S250" s="25">
        <f>VLOOKUP($C250, 'Food Utilization'!C:E, 3, FALSE)</f>
        <v>3.3</v>
      </c>
      <c r="T250" s="25">
        <f>VLOOKUP($C250, 'Food Consumption &amp; Livelihoods'!C:F, 3, FALSE)</f>
        <v>4</v>
      </c>
    </row>
    <row r="251" spans="1:20" ht="18" thickTop="1" thickBot="1" x14ac:dyDescent="0.45">
      <c r="A251" s="47" t="s">
        <v>564</v>
      </c>
      <c r="B251" s="47" t="s">
        <v>590</v>
      </c>
      <c r="C251" s="47" t="s">
        <v>591</v>
      </c>
      <c r="D251" s="10">
        <f t="shared" si="33"/>
        <v>2</v>
      </c>
      <c r="E251" s="24">
        <f t="shared" si="34"/>
        <v>2</v>
      </c>
      <c r="F251" s="24">
        <f t="shared" si="35"/>
        <v>2</v>
      </c>
      <c r="G251" s="24">
        <f t="shared" si="36"/>
        <v>2</v>
      </c>
      <c r="H251" s="24">
        <f t="shared" si="42"/>
        <v>3</v>
      </c>
      <c r="I251" s="23"/>
      <c r="J251" s="24" t="str">
        <f t="shared" si="37"/>
        <v>2.0 - 2.4</v>
      </c>
      <c r="K251" s="24" t="str">
        <f t="shared" si="38"/>
        <v>2.0 - 2.4</v>
      </c>
      <c r="L251" s="24" t="str">
        <f t="shared" si="39"/>
        <v>1.5 - 1.9</v>
      </c>
      <c r="M251" s="24" t="str">
        <f t="shared" si="40"/>
        <v>1.5 - 1.9</v>
      </c>
      <c r="N251" s="24" t="str">
        <f t="shared" si="41"/>
        <v>3.0 - 3.4</v>
      </c>
      <c r="O251" s="23"/>
      <c r="P251" s="25">
        <f t="shared" si="43"/>
        <v>2.1</v>
      </c>
      <c r="Q251" s="25">
        <f>VLOOKUP($C251, 'Food Access'!C:E, 3, FALSE)</f>
        <v>2</v>
      </c>
      <c r="R251" s="25">
        <f>VLOOKUP($C251, 'Food Availability'!C:E, 3, FALSE)</f>
        <v>1.5</v>
      </c>
      <c r="S251" s="25">
        <f>VLOOKUP($C251, 'Food Utilization'!C:E, 3, FALSE)</f>
        <v>1.8</v>
      </c>
      <c r="T251" s="25">
        <f>VLOOKUP($C251, 'Food Consumption &amp; Livelihoods'!C:F, 3, FALSE)</f>
        <v>3</v>
      </c>
    </row>
    <row r="252" spans="1:20" ht="18" thickTop="1" thickBot="1" x14ac:dyDescent="0.45">
      <c r="A252" s="47" t="s">
        <v>564</v>
      </c>
      <c r="B252" s="47" t="s">
        <v>565</v>
      </c>
      <c r="C252" s="47" t="s">
        <v>566</v>
      </c>
      <c r="D252" s="10">
        <f t="shared" si="33"/>
        <v>3</v>
      </c>
      <c r="E252" s="24">
        <f t="shared" si="34"/>
        <v>2</v>
      </c>
      <c r="F252" s="24">
        <f t="shared" si="35"/>
        <v>2</v>
      </c>
      <c r="G252" s="24">
        <f t="shared" si="36"/>
        <v>3</v>
      </c>
      <c r="H252" s="24">
        <f t="shared" si="42"/>
        <v>4</v>
      </c>
      <c r="I252" s="23"/>
      <c r="J252" s="24" t="str">
        <f t="shared" si="37"/>
        <v>2.5 - 2.9</v>
      </c>
      <c r="K252" s="24" t="str">
        <f t="shared" si="38"/>
        <v>2.0 - 2.4</v>
      </c>
      <c r="L252" s="24" t="str">
        <f t="shared" si="39"/>
        <v>2.0 - 2.4</v>
      </c>
      <c r="M252" s="24" t="str">
        <f t="shared" si="40"/>
        <v>2.5 - 2.9</v>
      </c>
      <c r="N252" s="24" t="str">
        <f t="shared" si="41"/>
        <v>4.0 - 4.4</v>
      </c>
      <c r="O252" s="23"/>
      <c r="P252" s="25">
        <f t="shared" si="43"/>
        <v>2.7</v>
      </c>
      <c r="Q252" s="25">
        <f>VLOOKUP($C252, 'Food Access'!C:E, 3, FALSE)</f>
        <v>2.2000000000000002</v>
      </c>
      <c r="R252" s="25">
        <f>VLOOKUP($C252, 'Food Availability'!C:E, 3, FALSE)</f>
        <v>2</v>
      </c>
      <c r="S252" s="25">
        <f>VLOOKUP($C252, 'Food Utilization'!C:E, 3, FALSE)</f>
        <v>2.5</v>
      </c>
      <c r="T252" s="25">
        <f>VLOOKUP($C252, 'Food Consumption &amp; Livelihoods'!C:F, 3, FALSE)</f>
        <v>4</v>
      </c>
    </row>
    <row r="253" spans="1:20" ht="18" thickTop="1" thickBot="1" x14ac:dyDescent="0.45">
      <c r="A253" s="47" t="s">
        <v>564</v>
      </c>
      <c r="B253" s="47" t="s">
        <v>593</v>
      </c>
      <c r="C253" s="47" t="s">
        <v>594</v>
      </c>
      <c r="D253" s="10">
        <f t="shared" si="33"/>
        <v>3</v>
      </c>
      <c r="E253" s="24">
        <f t="shared" si="34"/>
        <v>2</v>
      </c>
      <c r="F253" s="24">
        <f t="shared" si="35"/>
        <v>2</v>
      </c>
      <c r="G253" s="24">
        <f t="shared" si="36"/>
        <v>3</v>
      </c>
      <c r="H253" s="24">
        <f t="shared" si="42"/>
        <v>4</v>
      </c>
      <c r="I253" s="23"/>
      <c r="J253" s="24" t="str">
        <f t="shared" si="37"/>
        <v>2.5 - 2.9</v>
      </c>
      <c r="K253" s="24" t="str">
        <f t="shared" si="38"/>
        <v>2.0 - 2.4</v>
      </c>
      <c r="L253" s="24" t="str">
        <f t="shared" si="39"/>
        <v>2.0 - 2.4</v>
      </c>
      <c r="M253" s="24" t="str">
        <f t="shared" si="40"/>
        <v>2.5 - 2.9</v>
      </c>
      <c r="N253" s="24" t="str">
        <f t="shared" si="41"/>
        <v>4.0 - 4.4</v>
      </c>
      <c r="O253" s="23"/>
      <c r="P253" s="25">
        <f t="shared" si="43"/>
        <v>2.8</v>
      </c>
      <c r="Q253" s="25">
        <f>VLOOKUP($C253, 'Food Access'!C:E, 3, FALSE)</f>
        <v>2.2000000000000002</v>
      </c>
      <c r="R253" s="25">
        <f>VLOOKUP($C253, 'Food Availability'!C:E, 3, FALSE)</f>
        <v>2</v>
      </c>
      <c r="S253" s="25">
        <f>VLOOKUP($C253, 'Food Utilization'!C:E, 3, FALSE)</f>
        <v>2.8</v>
      </c>
      <c r="T253" s="25">
        <f>VLOOKUP($C253, 'Food Consumption &amp; Livelihoods'!C:F, 3, FALSE)</f>
        <v>4</v>
      </c>
    </row>
    <row r="254" spans="1:20" ht="18" thickTop="1" thickBot="1" x14ac:dyDescent="0.45">
      <c r="A254" s="47" t="s">
        <v>564</v>
      </c>
      <c r="B254" s="47" t="s">
        <v>595</v>
      </c>
      <c r="C254" s="47" t="s">
        <v>596</v>
      </c>
      <c r="D254" s="10">
        <f t="shared" si="33"/>
        <v>3</v>
      </c>
      <c r="E254" s="24">
        <f t="shared" si="34"/>
        <v>2</v>
      </c>
      <c r="F254" s="24">
        <f t="shared" si="35"/>
        <v>2</v>
      </c>
      <c r="G254" s="24">
        <f t="shared" si="36"/>
        <v>3</v>
      </c>
      <c r="H254" s="24">
        <f t="shared" si="42"/>
        <v>4</v>
      </c>
      <c r="I254" s="23"/>
      <c r="J254" s="24" t="str">
        <f t="shared" si="37"/>
        <v>2.5 - 2.9</v>
      </c>
      <c r="K254" s="24" t="str">
        <f t="shared" si="38"/>
        <v>2.0 - 2.4</v>
      </c>
      <c r="L254" s="24" t="str">
        <f t="shared" si="39"/>
        <v>2.0 - 2.4</v>
      </c>
      <c r="M254" s="24" t="str">
        <f t="shared" si="40"/>
        <v>3.0 - 3.4</v>
      </c>
      <c r="N254" s="24" t="str">
        <f t="shared" si="41"/>
        <v>4.0 - 4.4</v>
      </c>
      <c r="O254" s="23"/>
      <c r="P254" s="25">
        <f t="shared" si="43"/>
        <v>2.9</v>
      </c>
      <c r="Q254" s="25">
        <f>VLOOKUP($C254, 'Food Access'!C:E, 3, FALSE)</f>
        <v>2.2999999999999998</v>
      </c>
      <c r="R254" s="25">
        <f>VLOOKUP($C254, 'Food Availability'!C:E, 3, FALSE)</f>
        <v>2</v>
      </c>
      <c r="S254" s="25">
        <f>VLOOKUP($C254, 'Food Utilization'!C:E, 3, FALSE)</f>
        <v>3.3</v>
      </c>
      <c r="T254" s="25">
        <f>VLOOKUP($C254, 'Food Consumption &amp; Livelihoods'!C:F, 3, FALSE)</f>
        <v>4</v>
      </c>
    </row>
    <row r="255" spans="1:20" ht="18" thickTop="1" thickBot="1" x14ac:dyDescent="0.45">
      <c r="A255" s="47" t="s">
        <v>564</v>
      </c>
      <c r="B255" s="47" t="s">
        <v>588</v>
      </c>
      <c r="C255" s="47" t="s">
        <v>589</v>
      </c>
      <c r="D255" s="10">
        <f t="shared" si="33"/>
        <v>3</v>
      </c>
      <c r="E255" s="24">
        <f t="shared" si="34"/>
        <v>3</v>
      </c>
      <c r="F255" s="24">
        <f t="shared" si="35"/>
        <v>2</v>
      </c>
      <c r="G255" s="24">
        <f t="shared" si="36"/>
        <v>3</v>
      </c>
      <c r="H255" s="24">
        <f t="shared" si="42"/>
        <v>4</v>
      </c>
      <c r="I255" s="23"/>
      <c r="J255" s="24" t="str">
        <f t="shared" si="37"/>
        <v>2.5 - 2.9</v>
      </c>
      <c r="K255" s="24" t="str">
        <f t="shared" si="38"/>
        <v>2.5 - 2.9</v>
      </c>
      <c r="L255" s="24" t="str">
        <f t="shared" si="39"/>
        <v>2.0 - 2.4</v>
      </c>
      <c r="M255" s="24" t="str">
        <f t="shared" si="40"/>
        <v>2.5 - 2.9</v>
      </c>
      <c r="N255" s="24" t="str">
        <f t="shared" si="41"/>
        <v>4.0 - 4.4</v>
      </c>
      <c r="O255" s="23"/>
      <c r="P255" s="25">
        <f t="shared" si="43"/>
        <v>2.9</v>
      </c>
      <c r="Q255" s="25">
        <f>VLOOKUP($C255, 'Food Access'!C:E, 3, FALSE)</f>
        <v>2.8</v>
      </c>
      <c r="R255" s="25">
        <f>VLOOKUP($C255, 'Food Availability'!C:E, 3, FALSE)</f>
        <v>2</v>
      </c>
      <c r="S255" s="25">
        <f>VLOOKUP($C255, 'Food Utilization'!C:E, 3, FALSE)</f>
        <v>2.8</v>
      </c>
      <c r="T255" s="25">
        <f>VLOOKUP($C255, 'Food Consumption &amp; Livelihoods'!C:F, 3, FALSE)</f>
        <v>4</v>
      </c>
    </row>
    <row r="256" spans="1:20" ht="18" thickTop="1" thickBot="1" x14ac:dyDescent="0.45">
      <c r="A256" s="47" t="s">
        <v>564</v>
      </c>
      <c r="B256" s="47" t="s">
        <v>564</v>
      </c>
      <c r="C256" s="47" t="s">
        <v>592</v>
      </c>
      <c r="D256" s="10">
        <f t="shared" si="33"/>
        <v>3</v>
      </c>
      <c r="E256" s="24">
        <f t="shared" si="34"/>
        <v>2</v>
      </c>
      <c r="F256" s="24">
        <f t="shared" si="35"/>
        <v>2</v>
      </c>
      <c r="G256" s="24">
        <f t="shared" si="36"/>
        <v>3</v>
      </c>
      <c r="H256" s="24">
        <f t="shared" si="42"/>
        <v>4</v>
      </c>
      <c r="I256" s="23"/>
      <c r="J256" s="24" t="str">
        <f t="shared" si="37"/>
        <v>2.5 - 2.9</v>
      </c>
      <c r="K256" s="24" t="str">
        <f t="shared" si="38"/>
        <v>2.0 - 2.4</v>
      </c>
      <c r="L256" s="24" t="str">
        <f t="shared" si="39"/>
        <v>1.5 - 1.9</v>
      </c>
      <c r="M256" s="24" t="str">
        <f t="shared" si="40"/>
        <v>2.5 - 2.9</v>
      </c>
      <c r="N256" s="24" t="str">
        <f t="shared" si="41"/>
        <v>4.0 - 4.4</v>
      </c>
      <c r="O256" s="23"/>
      <c r="P256" s="25">
        <f t="shared" si="43"/>
        <v>2.7</v>
      </c>
      <c r="Q256" s="25">
        <f>VLOOKUP($C256, 'Food Access'!C:E, 3, FALSE)</f>
        <v>2.2999999999999998</v>
      </c>
      <c r="R256" s="25">
        <f>VLOOKUP($C256, 'Food Availability'!C:E, 3, FALSE)</f>
        <v>1.7</v>
      </c>
      <c r="S256" s="25">
        <f>VLOOKUP($C256, 'Food Utilization'!C:E, 3, FALSE)</f>
        <v>2.8</v>
      </c>
      <c r="T256" s="25">
        <f>VLOOKUP($C256, 'Food Consumption &amp; Livelihoods'!C:F, 3, FALSE)</f>
        <v>4</v>
      </c>
    </row>
    <row r="257" spans="1:20" ht="18" thickTop="1" thickBot="1" x14ac:dyDescent="0.45">
      <c r="A257" s="47" t="s">
        <v>564</v>
      </c>
      <c r="B257" s="47" t="s">
        <v>601</v>
      </c>
      <c r="C257" s="47" t="s">
        <v>602</v>
      </c>
      <c r="D257" s="10">
        <f t="shared" si="33"/>
        <v>3</v>
      </c>
      <c r="E257" s="24">
        <f t="shared" si="34"/>
        <v>3</v>
      </c>
      <c r="F257" s="24">
        <f t="shared" si="35"/>
        <v>2</v>
      </c>
      <c r="G257" s="24">
        <f t="shared" si="36"/>
        <v>3</v>
      </c>
      <c r="H257" s="24">
        <f t="shared" si="42"/>
        <v>4</v>
      </c>
      <c r="I257" s="23"/>
      <c r="J257" s="24" t="str">
        <f t="shared" si="37"/>
        <v>3.0 - 3.4</v>
      </c>
      <c r="K257" s="24" t="str">
        <f t="shared" si="38"/>
        <v>2.5 - 2.9</v>
      </c>
      <c r="L257" s="24" t="str">
        <f t="shared" si="39"/>
        <v>2.0 - 2.4</v>
      </c>
      <c r="M257" s="24" t="str">
        <f t="shared" si="40"/>
        <v>3.0 - 3.4</v>
      </c>
      <c r="N257" s="24" t="str">
        <f t="shared" si="41"/>
        <v>4.0 - 4.4</v>
      </c>
      <c r="O257" s="23"/>
      <c r="P257" s="25">
        <f t="shared" si="43"/>
        <v>3</v>
      </c>
      <c r="Q257" s="25">
        <f>VLOOKUP($C257, 'Food Access'!C:E, 3, FALSE)</f>
        <v>2.5</v>
      </c>
      <c r="R257" s="25">
        <f>VLOOKUP($C257, 'Food Availability'!C:E, 3, FALSE)</f>
        <v>2</v>
      </c>
      <c r="S257" s="25">
        <f>VLOOKUP($C257, 'Food Utilization'!C:E, 3, FALSE)</f>
        <v>3.3</v>
      </c>
      <c r="T257" s="25">
        <f>VLOOKUP($C257, 'Food Consumption &amp; Livelihoods'!C:F, 3, FALSE)</f>
        <v>4</v>
      </c>
    </row>
    <row r="258" spans="1:20" ht="18" thickTop="1" thickBot="1" x14ac:dyDescent="0.45">
      <c r="A258" s="47" t="s">
        <v>564</v>
      </c>
      <c r="B258" s="47" t="s">
        <v>603</v>
      </c>
      <c r="C258" s="47" t="s">
        <v>604</v>
      </c>
      <c r="D258" s="10">
        <f t="shared" si="33"/>
        <v>3</v>
      </c>
      <c r="E258" s="24">
        <f t="shared" si="34"/>
        <v>3</v>
      </c>
      <c r="F258" s="24">
        <f t="shared" si="35"/>
        <v>2</v>
      </c>
      <c r="G258" s="24">
        <f t="shared" si="36"/>
        <v>3</v>
      </c>
      <c r="H258" s="24">
        <f t="shared" si="42"/>
        <v>4</v>
      </c>
      <c r="I258" s="23"/>
      <c r="J258" s="24" t="str">
        <f t="shared" si="37"/>
        <v>2.5 - 2.9</v>
      </c>
      <c r="K258" s="24" t="str">
        <f t="shared" si="38"/>
        <v>2.5 - 2.9</v>
      </c>
      <c r="L258" s="24" t="str">
        <f t="shared" si="39"/>
        <v>2.0 - 2.4</v>
      </c>
      <c r="M258" s="24" t="str">
        <f t="shared" si="40"/>
        <v>3.0 - 3.4</v>
      </c>
      <c r="N258" s="24" t="str">
        <f t="shared" si="41"/>
        <v>4.0 - 4.4</v>
      </c>
      <c r="O258" s="23"/>
      <c r="P258" s="25">
        <f t="shared" si="43"/>
        <v>2.9</v>
      </c>
      <c r="Q258" s="25">
        <f>VLOOKUP($C258, 'Food Access'!C:E, 3, FALSE)</f>
        <v>2.5</v>
      </c>
      <c r="R258" s="25">
        <f>VLOOKUP($C258, 'Food Availability'!C:E, 3, FALSE)</f>
        <v>2</v>
      </c>
      <c r="S258" s="25">
        <f>VLOOKUP($C258, 'Food Utilization'!C:E, 3, FALSE)</f>
        <v>3</v>
      </c>
      <c r="T258" s="25">
        <f>VLOOKUP($C258, 'Food Consumption &amp; Livelihoods'!C:F, 3, FALSE)</f>
        <v>4</v>
      </c>
    </row>
    <row r="259" spans="1:20" ht="18" thickTop="1" thickBot="1" x14ac:dyDescent="0.45">
      <c r="A259" s="47" t="s">
        <v>564</v>
      </c>
      <c r="B259" s="47" t="s">
        <v>597</v>
      </c>
      <c r="C259" s="47" t="s">
        <v>598</v>
      </c>
      <c r="D259" s="10">
        <f t="shared" ref="D259:D322" si="44">ROUND(P259, 0)</f>
        <v>3</v>
      </c>
      <c r="E259" s="24">
        <f t="shared" ref="E259:E322" si="45">ROUND(Q259, 0)</f>
        <v>2</v>
      </c>
      <c r="F259" s="24">
        <f t="shared" ref="F259:F322" si="46">ROUND(R259, 0)</f>
        <v>2</v>
      </c>
      <c r="G259" s="24">
        <f t="shared" ref="G259:G322" si="47">ROUND(S259, 0)</f>
        <v>3</v>
      </c>
      <c r="H259" s="24">
        <f t="shared" si="42"/>
        <v>4</v>
      </c>
      <c r="I259" s="23"/>
      <c r="J259" s="24" t="str">
        <f t="shared" ref="J259:J322" si="48">IF(P259&gt;=4.5, "4.5 - 5.0", IF(P259&gt;=4, "4.0 - 4.4", IF(P259&gt;= 3.5, "3.5 - 3.9", IF(P259&gt;=3, "3.0 - 3.4", IF(P259&gt;= 2.5, "2.5 - 2.9", IF(P259 &gt;=2, "2.0 - 2.4", IF(P259&gt;=1.5, "1.5 - 1.9", IF(P259 &gt;=1, "1.0 - 1.4"))))))))</f>
        <v>2.5 - 2.9</v>
      </c>
      <c r="K259" s="24" t="str">
        <f t="shared" ref="K259:K322" si="49">IF(Q259&gt;=4.5, "4.5 - 5.0", IF(Q259&gt;=4, "4.0 - 4.4", IF(Q259&gt;= 3.5, "3.5 - 3.9", IF(Q259&gt;=3, "3.0 - 3.4", IF(Q259&gt;= 2.5, "2.5 - 2.9", IF(Q259 &gt;=2, "2.0 - 2.4", IF(Q259&gt;=1.5, "1.5 - 1.9", IF(Q259 &gt;=1, "1.0 - 1.4"))))))))</f>
        <v>2.0 - 2.4</v>
      </c>
      <c r="L259" s="24" t="str">
        <f t="shared" ref="L259:L322" si="50">IF(R259&gt;=4.5, "4.5 - 5.0", IF(R259&gt;=4, "4.0 - 4.4", IF(R259&gt;= 3.5, "3.5 - 3.9", IF(R259&gt;=3, "3.0 - 3.4", IF(R259&gt;= 2.5, "2.5 - 2.9", IF(R259 &gt;=2, "2.0 - 2.4", IF(R259&gt;=1.5, "1.5 - 1.9", IF(R259 &gt;=1, "1.0 - 1.4"))))))))</f>
        <v>1.5 - 1.9</v>
      </c>
      <c r="M259" s="24" t="str">
        <f t="shared" ref="M259:M322" si="51">IF(S259&gt;=4.5, "4.5 - 5.0", IF(S259&gt;=4, "4.0 - 4.4", IF(S259&gt;= 3.5, "3.5 - 3.9", IF(S259&gt;=3, "3.0 - 3.4", IF(S259&gt;= 2.5, "2.5 - 2.9", IF(S259 &gt;=2, "2.0 - 2.4", IF(S259&gt;=1.5, "1.5 - 1.9", IF(S259 &gt;=1, "1.0 - 1.4"))))))))</f>
        <v>2.5 - 2.9</v>
      </c>
      <c r="N259" s="24" t="str">
        <f t="shared" ref="N259:N322" si="52">IF(T259&gt;=4.5, "4.5 - 5.0", IF(T259&gt;=4, "4.0 - 4.4", IF(T259&gt;= 3.5, "3.5 - 3.9", IF(T259&gt;=3, "3.0 - 3.4", IF(T259&gt;= 2.5, "2.5 - 2.9", IF(T259 &gt;=2, "2.0 - 2.4", IF(T259&gt;=1.5, "1.5 - 1.9", IF(T259 &gt;=1, "1.0 - 1.4"))))))))</f>
        <v>4.0 - 4.4</v>
      </c>
      <c r="O259" s="23"/>
      <c r="P259" s="25">
        <f t="shared" si="43"/>
        <v>2.7</v>
      </c>
      <c r="Q259" s="25">
        <f>VLOOKUP($C259, 'Food Access'!C:E, 3, FALSE)</f>
        <v>2.2999999999999998</v>
      </c>
      <c r="R259" s="25">
        <f>VLOOKUP($C259, 'Food Availability'!C:E, 3, FALSE)</f>
        <v>1.7</v>
      </c>
      <c r="S259" s="25">
        <f>VLOOKUP($C259, 'Food Utilization'!C:E, 3, FALSE)</f>
        <v>2.8</v>
      </c>
      <c r="T259" s="25">
        <f>VLOOKUP($C259, 'Food Consumption &amp; Livelihoods'!C:F, 3, FALSE)</f>
        <v>4</v>
      </c>
    </row>
    <row r="260" spans="1:20" ht="18" thickTop="1" thickBot="1" x14ac:dyDescent="0.45">
      <c r="A260" s="47" t="s">
        <v>564</v>
      </c>
      <c r="B260" s="47" t="s">
        <v>608</v>
      </c>
      <c r="C260" s="47" t="s">
        <v>609</v>
      </c>
      <c r="D260" s="10">
        <f t="shared" si="44"/>
        <v>3</v>
      </c>
      <c r="E260" s="24">
        <f t="shared" si="45"/>
        <v>2</v>
      </c>
      <c r="F260" s="24">
        <f t="shared" si="46"/>
        <v>2</v>
      </c>
      <c r="G260" s="24">
        <f t="shared" si="47"/>
        <v>3</v>
      </c>
      <c r="H260" s="24">
        <f t="shared" ref="H260:H323" si="53">IFERROR(ROUND(T260, 0),"")</f>
        <v>4</v>
      </c>
      <c r="I260" s="23"/>
      <c r="J260" s="24" t="str">
        <f t="shared" si="48"/>
        <v>2.5 - 2.9</v>
      </c>
      <c r="K260" s="24" t="str">
        <f t="shared" si="49"/>
        <v>2.0 - 2.4</v>
      </c>
      <c r="L260" s="24" t="str">
        <f t="shared" si="50"/>
        <v>2.0 - 2.4</v>
      </c>
      <c r="M260" s="24" t="str">
        <f t="shared" si="51"/>
        <v>3.0 - 3.4</v>
      </c>
      <c r="N260" s="24" t="str">
        <f t="shared" si="52"/>
        <v>4.0 - 4.4</v>
      </c>
      <c r="O260" s="23"/>
      <c r="P260" s="25">
        <f t="shared" ref="P260:P323" si="54">ROUND(AVERAGE(Q260:T260), 1)</f>
        <v>2.8</v>
      </c>
      <c r="Q260" s="25">
        <f>VLOOKUP($C260, 'Food Access'!C:E, 3, FALSE)</f>
        <v>2.2999999999999998</v>
      </c>
      <c r="R260" s="25">
        <f>VLOOKUP($C260, 'Food Availability'!C:E, 3, FALSE)</f>
        <v>2</v>
      </c>
      <c r="S260" s="25">
        <f>VLOOKUP($C260, 'Food Utilization'!C:E, 3, FALSE)</f>
        <v>3</v>
      </c>
      <c r="T260" s="25">
        <f>VLOOKUP($C260, 'Food Consumption &amp; Livelihoods'!C:F, 3, FALSE)</f>
        <v>4</v>
      </c>
    </row>
    <row r="261" spans="1:20" ht="18" thickTop="1" thickBot="1" x14ac:dyDescent="0.45">
      <c r="A261" s="47" t="s">
        <v>564</v>
      </c>
      <c r="B261" s="47" t="s">
        <v>610</v>
      </c>
      <c r="C261" s="47" t="s">
        <v>611</v>
      </c>
      <c r="D261" s="10">
        <f t="shared" si="44"/>
        <v>3</v>
      </c>
      <c r="E261" s="24">
        <f t="shared" si="45"/>
        <v>2</v>
      </c>
      <c r="F261" s="24">
        <f t="shared" si="46"/>
        <v>2</v>
      </c>
      <c r="G261" s="24">
        <f t="shared" si="47"/>
        <v>3</v>
      </c>
      <c r="H261" s="24">
        <f t="shared" si="53"/>
        <v>4</v>
      </c>
      <c r="I261" s="23"/>
      <c r="J261" s="24" t="str">
        <f t="shared" si="48"/>
        <v>2.5 - 2.9</v>
      </c>
      <c r="K261" s="24" t="str">
        <f t="shared" si="49"/>
        <v>2.0 - 2.4</v>
      </c>
      <c r="L261" s="24" t="str">
        <f t="shared" si="50"/>
        <v>1.5 - 1.9</v>
      </c>
      <c r="M261" s="24" t="str">
        <f t="shared" si="51"/>
        <v>3.0 - 3.4</v>
      </c>
      <c r="N261" s="24" t="str">
        <f t="shared" si="52"/>
        <v>4.0 - 4.4</v>
      </c>
      <c r="O261" s="23"/>
      <c r="P261" s="25">
        <f t="shared" si="54"/>
        <v>2.8</v>
      </c>
      <c r="Q261" s="25">
        <f>VLOOKUP($C261, 'Food Access'!C:E, 3, FALSE)</f>
        <v>2.2999999999999998</v>
      </c>
      <c r="R261" s="25">
        <f>VLOOKUP($C261, 'Food Availability'!C:E, 3, FALSE)</f>
        <v>1.7</v>
      </c>
      <c r="S261" s="25">
        <f>VLOOKUP($C261, 'Food Utilization'!C:E, 3, FALSE)</f>
        <v>3</v>
      </c>
      <c r="T261" s="25">
        <f>VLOOKUP($C261, 'Food Consumption &amp; Livelihoods'!C:F, 3, FALSE)</f>
        <v>4</v>
      </c>
    </row>
    <row r="262" spans="1:20" ht="18" thickTop="1" thickBot="1" x14ac:dyDescent="0.45">
      <c r="A262" s="47" t="s">
        <v>564</v>
      </c>
      <c r="B262" s="47" t="s">
        <v>612</v>
      </c>
      <c r="C262" s="47" t="s">
        <v>613</v>
      </c>
      <c r="D262" s="10">
        <f t="shared" si="44"/>
        <v>3</v>
      </c>
      <c r="E262" s="24">
        <f t="shared" si="45"/>
        <v>3</v>
      </c>
      <c r="F262" s="24">
        <f t="shared" si="46"/>
        <v>2</v>
      </c>
      <c r="G262" s="24">
        <f t="shared" si="47"/>
        <v>3</v>
      </c>
      <c r="H262" s="24">
        <f t="shared" si="53"/>
        <v>4</v>
      </c>
      <c r="I262" s="23"/>
      <c r="J262" s="24" t="str">
        <f t="shared" si="48"/>
        <v>2.5 - 2.9</v>
      </c>
      <c r="K262" s="24" t="str">
        <f t="shared" si="49"/>
        <v>2.5 - 2.9</v>
      </c>
      <c r="L262" s="24" t="str">
        <f t="shared" si="50"/>
        <v>2.0 - 2.4</v>
      </c>
      <c r="M262" s="24" t="str">
        <f t="shared" si="51"/>
        <v>2.5 - 2.9</v>
      </c>
      <c r="N262" s="24" t="str">
        <f t="shared" si="52"/>
        <v>4.0 - 4.4</v>
      </c>
      <c r="O262" s="23"/>
      <c r="P262" s="25">
        <f t="shared" si="54"/>
        <v>2.8</v>
      </c>
      <c r="Q262" s="25">
        <f>VLOOKUP($C262, 'Food Access'!C:E, 3, FALSE)</f>
        <v>2.5</v>
      </c>
      <c r="R262" s="25">
        <f>VLOOKUP($C262, 'Food Availability'!C:E, 3, FALSE)</f>
        <v>2</v>
      </c>
      <c r="S262" s="25">
        <f>VLOOKUP($C262, 'Food Utilization'!C:E, 3, FALSE)</f>
        <v>2.8</v>
      </c>
      <c r="T262" s="25">
        <f>VLOOKUP($C262, 'Food Consumption &amp; Livelihoods'!C:F, 3, FALSE)</f>
        <v>4</v>
      </c>
    </row>
    <row r="263" spans="1:20" ht="18" thickTop="1" thickBot="1" x14ac:dyDescent="0.45">
      <c r="A263" s="47" t="s">
        <v>564</v>
      </c>
      <c r="B263" s="47" t="s">
        <v>614</v>
      </c>
      <c r="C263" s="47" t="s">
        <v>615</v>
      </c>
      <c r="D263" s="10">
        <f t="shared" si="44"/>
        <v>3</v>
      </c>
      <c r="E263" s="24">
        <f t="shared" si="45"/>
        <v>3</v>
      </c>
      <c r="F263" s="24">
        <f t="shared" si="46"/>
        <v>2</v>
      </c>
      <c r="G263" s="24">
        <f t="shared" si="47"/>
        <v>3</v>
      </c>
      <c r="H263" s="24">
        <f t="shared" si="53"/>
        <v>3</v>
      </c>
      <c r="I263" s="23"/>
      <c r="J263" s="24" t="str">
        <f t="shared" si="48"/>
        <v>2.5 - 2.9</v>
      </c>
      <c r="K263" s="24" t="str">
        <f t="shared" si="49"/>
        <v>2.5 - 2.9</v>
      </c>
      <c r="L263" s="24" t="str">
        <f t="shared" si="50"/>
        <v>1.5 - 1.9</v>
      </c>
      <c r="M263" s="24" t="str">
        <f t="shared" si="51"/>
        <v>2.5 - 2.9</v>
      </c>
      <c r="N263" s="24" t="str">
        <f t="shared" si="52"/>
        <v>3.0 - 3.4</v>
      </c>
      <c r="O263" s="23"/>
      <c r="P263" s="25">
        <f t="shared" si="54"/>
        <v>2.5</v>
      </c>
      <c r="Q263" s="25">
        <f>VLOOKUP($C263, 'Food Access'!C:E, 3, FALSE)</f>
        <v>2.5</v>
      </c>
      <c r="R263" s="25">
        <f>VLOOKUP($C263, 'Food Availability'!C:E, 3, FALSE)</f>
        <v>1.7</v>
      </c>
      <c r="S263" s="25">
        <f>VLOOKUP($C263, 'Food Utilization'!C:E, 3, FALSE)</f>
        <v>2.8</v>
      </c>
      <c r="T263" s="25">
        <f>VLOOKUP($C263, 'Food Consumption &amp; Livelihoods'!C:F, 3, FALSE)</f>
        <v>3</v>
      </c>
    </row>
    <row r="264" spans="1:20" ht="18" thickTop="1" thickBot="1" x14ac:dyDescent="0.45">
      <c r="A264" s="47" t="s">
        <v>564</v>
      </c>
      <c r="B264" s="47" t="s">
        <v>616</v>
      </c>
      <c r="C264" s="47" t="s">
        <v>617</v>
      </c>
      <c r="D264" s="10">
        <f t="shared" si="44"/>
        <v>3</v>
      </c>
      <c r="E264" s="24">
        <f t="shared" si="45"/>
        <v>3</v>
      </c>
      <c r="F264" s="24">
        <f t="shared" si="46"/>
        <v>2</v>
      </c>
      <c r="G264" s="24">
        <f t="shared" si="47"/>
        <v>3</v>
      </c>
      <c r="H264" s="24">
        <f t="shared" si="53"/>
        <v>4</v>
      </c>
      <c r="I264" s="23"/>
      <c r="J264" s="24" t="str">
        <f t="shared" si="48"/>
        <v>2.5 - 2.9</v>
      </c>
      <c r="K264" s="24" t="str">
        <f t="shared" si="49"/>
        <v>2.5 - 2.9</v>
      </c>
      <c r="L264" s="24" t="str">
        <f t="shared" si="50"/>
        <v>2.0 - 2.4</v>
      </c>
      <c r="M264" s="24" t="str">
        <f t="shared" si="51"/>
        <v>3.0 - 3.4</v>
      </c>
      <c r="N264" s="24" t="str">
        <f t="shared" si="52"/>
        <v>4.0 - 4.4</v>
      </c>
      <c r="O264" s="23"/>
      <c r="P264" s="25">
        <f t="shared" si="54"/>
        <v>2.9</v>
      </c>
      <c r="Q264" s="25">
        <f>VLOOKUP($C264, 'Food Access'!C:E, 3, FALSE)</f>
        <v>2.5</v>
      </c>
      <c r="R264" s="25">
        <f>VLOOKUP($C264, 'Food Availability'!C:E, 3, FALSE)</f>
        <v>2</v>
      </c>
      <c r="S264" s="25">
        <f>VLOOKUP($C264, 'Food Utilization'!C:E, 3, FALSE)</f>
        <v>3</v>
      </c>
      <c r="T264" s="25">
        <f>VLOOKUP($C264, 'Food Consumption &amp; Livelihoods'!C:F, 3, FALSE)</f>
        <v>4</v>
      </c>
    </row>
    <row r="265" spans="1:20" ht="18" thickTop="1" thickBot="1" x14ac:dyDescent="0.45">
      <c r="A265" s="47" t="s">
        <v>564</v>
      </c>
      <c r="B265" s="47" t="s">
        <v>618</v>
      </c>
      <c r="C265" s="47" t="s">
        <v>619</v>
      </c>
      <c r="D265" s="10">
        <f t="shared" si="44"/>
        <v>3</v>
      </c>
      <c r="E265" s="24">
        <f t="shared" si="45"/>
        <v>2</v>
      </c>
      <c r="F265" s="24">
        <f t="shared" si="46"/>
        <v>2</v>
      </c>
      <c r="G265" s="24">
        <f t="shared" si="47"/>
        <v>3</v>
      </c>
      <c r="H265" s="24">
        <f t="shared" si="53"/>
        <v>4</v>
      </c>
      <c r="I265" s="23"/>
      <c r="J265" s="24" t="str">
        <f t="shared" si="48"/>
        <v>2.5 - 2.9</v>
      </c>
      <c r="K265" s="24" t="str">
        <f t="shared" si="49"/>
        <v>2.0 - 2.4</v>
      </c>
      <c r="L265" s="24" t="str">
        <f t="shared" si="50"/>
        <v>2.0 - 2.4</v>
      </c>
      <c r="M265" s="24" t="str">
        <f t="shared" si="51"/>
        <v>3.0 - 3.4</v>
      </c>
      <c r="N265" s="24" t="str">
        <f t="shared" si="52"/>
        <v>4.0 - 4.4</v>
      </c>
      <c r="O265" s="23"/>
      <c r="P265" s="25">
        <f t="shared" si="54"/>
        <v>2.8</v>
      </c>
      <c r="Q265" s="25">
        <f>VLOOKUP($C265, 'Food Access'!C:E, 3, FALSE)</f>
        <v>2.2999999999999998</v>
      </c>
      <c r="R265" s="25">
        <f>VLOOKUP($C265, 'Food Availability'!C:E, 3, FALSE)</f>
        <v>2</v>
      </c>
      <c r="S265" s="25">
        <f>VLOOKUP($C265, 'Food Utilization'!C:E, 3, FALSE)</f>
        <v>3</v>
      </c>
      <c r="T265" s="25">
        <f>VLOOKUP($C265, 'Food Consumption &amp; Livelihoods'!C:F, 3, FALSE)</f>
        <v>4</v>
      </c>
    </row>
    <row r="266" spans="1:20" ht="18" thickTop="1" thickBot="1" x14ac:dyDescent="0.45">
      <c r="A266" s="47" t="s">
        <v>564</v>
      </c>
      <c r="B266" s="47" t="s">
        <v>620</v>
      </c>
      <c r="C266" s="47" t="s">
        <v>621</v>
      </c>
      <c r="D266" s="10">
        <f t="shared" si="44"/>
        <v>2</v>
      </c>
      <c r="E266" s="24">
        <f t="shared" si="45"/>
        <v>2</v>
      </c>
      <c r="F266" s="24">
        <f t="shared" si="46"/>
        <v>1</v>
      </c>
      <c r="G266" s="24">
        <f t="shared" si="47"/>
        <v>3</v>
      </c>
      <c r="H266" s="24">
        <f t="shared" si="53"/>
        <v>3</v>
      </c>
      <c r="I266" s="23"/>
      <c r="J266" s="24" t="str">
        <f t="shared" si="48"/>
        <v>2.0 - 2.4</v>
      </c>
      <c r="K266" s="24" t="str">
        <f t="shared" si="49"/>
        <v>2.0 - 2.4</v>
      </c>
      <c r="L266" s="24" t="str">
        <f t="shared" si="50"/>
        <v>1.0 - 1.4</v>
      </c>
      <c r="M266" s="24" t="str">
        <f t="shared" si="51"/>
        <v>2.5 - 2.9</v>
      </c>
      <c r="N266" s="24" t="str">
        <f t="shared" si="52"/>
        <v>3.0 - 3.4</v>
      </c>
      <c r="O266" s="23"/>
      <c r="P266" s="25">
        <f t="shared" si="54"/>
        <v>2.1</v>
      </c>
      <c r="Q266" s="25">
        <f>VLOOKUP($C266, 'Food Access'!C:E, 3, FALSE)</f>
        <v>2</v>
      </c>
      <c r="R266" s="25">
        <f>VLOOKUP($C266, 'Food Availability'!C:E, 3, FALSE)</f>
        <v>1</v>
      </c>
      <c r="S266" s="25">
        <f>VLOOKUP($C266, 'Food Utilization'!C:E, 3, FALSE)</f>
        <v>2.5</v>
      </c>
      <c r="T266" s="25">
        <f>VLOOKUP($C266, 'Food Consumption &amp; Livelihoods'!C:F, 3, FALSE)</f>
        <v>3</v>
      </c>
    </row>
    <row r="267" spans="1:20" ht="18" thickTop="1" thickBot="1" x14ac:dyDescent="0.45">
      <c r="A267" s="47" t="s">
        <v>599</v>
      </c>
      <c r="B267" s="47" t="s">
        <v>599</v>
      </c>
      <c r="C267" s="47" t="s">
        <v>600</v>
      </c>
      <c r="D267" s="10">
        <f t="shared" si="44"/>
        <v>2</v>
      </c>
      <c r="E267" s="24">
        <f t="shared" si="45"/>
        <v>2</v>
      </c>
      <c r="F267" s="24">
        <f t="shared" si="46"/>
        <v>2</v>
      </c>
      <c r="G267" s="24">
        <f t="shared" si="47"/>
        <v>3</v>
      </c>
      <c r="H267" s="24">
        <f t="shared" si="53"/>
        <v>3</v>
      </c>
      <c r="I267" s="23"/>
      <c r="J267" s="24" t="str">
        <f t="shared" si="48"/>
        <v>2.0 - 2.4</v>
      </c>
      <c r="K267" s="24" t="str">
        <f t="shared" si="49"/>
        <v>2.0 - 2.4</v>
      </c>
      <c r="L267" s="24" t="str">
        <f t="shared" si="50"/>
        <v>1.5 - 1.9</v>
      </c>
      <c r="M267" s="24" t="str">
        <f t="shared" si="51"/>
        <v>2.5 - 2.9</v>
      </c>
      <c r="N267" s="24" t="str">
        <f t="shared" si="52"/>
        <v>3.0 - 3.4</v>
      </c>
      <c r="O267" s="23"/>
      <c r="P267" s="25">
        <f t="shared" si="54"/>
        <v>2.2999999999999998</v>
      </c>
      <c r="Q267" s="25">
        <f>VLOOKUP($C267, 'Food Access'!C:E, 3, FALSE)</f>
        <v>2.2000000000000002</v>
      </c>
      <c r="R267" s="25">
        <f>VLOOKUP($C267, 'Food Availability'!C:E, 3, FALSE)</f>
        <v>1.5</v>
      </c>
      <c r="S267" s="25">
        <f>VLOOKUP($C267, 'Food Utilization'!C:E, 3, FALSE)</f>
        <v>2.5</v>
      </c>
      <c r="T267" s="25">
        <f>VLOOKUP($C267, 'Food Consumption &amp; Livelihoods'!C:F, 3, FALSE)</f>
        <v>3</v>
      </c>
    </row>
    <row r="268" spans="1:20" ht="18" thickTop="1" thickBot="1" x14ac:dyDescent="0.45">
      <c r="A268" s="47" t="s">
        <v>599</v>
      </c>
      <c r="B268" s="47" t="s">
        <v>624</v>
      </c>
      <c r="C268" s="47" t="s">
        <v>625</v>
      </c>
      <c r="D268" s="10">
        <f t="shared" si="44"/>
        <v>3</v>
      </c>
      <c r="E268" s="24">
        <f t="shared" si="45"/>
        <v>3</v>
      </c>
      <c r="F268" s="24">
        <f t="shared" si="46"/>
        <v>2</v>
      </c>
      <c r="G268" s="24">
        <f t="shared" si="47"/>
        <v>2</v>
      </c>
      <c r="H268" s="24">
        <f t="shared" si="53"/>
        <v>4</v>
      </c>
      <c r="I268" s="23"/>
      <c r="J268" s="24" t="str">
        <f t="shared" si="48"/>
        <v>2.5 - 2.9</v>
      </c>
      <c r="K268" s="24" t="str">
        <f t="shared" si="49"/>
        <v>2.5 - 2.9</v>
      </c>
      <c r="L268" s="24" t="str">
        <f t="shared" si="50"/>
        <v>1.5 - 1.9</v>
      </c>
      <c r="M268" s="24" t="str">
        <f t="shared" si="51"/>
        <v>2.0 - 2.4</v>
      </c>
      <c r="N268" s="24" t="str">
        <f t="shared" si="52"/>
        <v>4.0 - 4.4</v>
      </c>
      <c r="O268" s="23"/>
      <c r="P268" s="25">
        <f t="shared" si="54"/>
        <v>2.7</v>
      </c>
      <c r="Q268" s="25">
        <f>VLOOKUP($C268, 'Food Access'!C:E, 3, FALSE)</f>
        <v>2.7</v>
      </c>
      <c r="R268" s="25">
        <f>VLOOKUP($C268, 'Food Availability'!C:E, 3, FALSE)</f>
        <v>1.8</v>
      </c>
      <c r="S268" s="25">
        <f>VLOOKUP($C268, 'Food Utilization'!C:E, 3, FALSE)</f>
        <v>2.2999999999999998</v>
      </c>
      <c r="T268" s="25">
        <f>VLOOKUP($C268, 'Food Consumption &amp; Livelihoods'!C:F, 3, FALSE)</f>
        <v>4</v>
      </c>
    </row>
    <row r="269" spans="1:20" ht="18" thickTop="1" thickBot="1" x14ac:dyDescent="0.45">
      <c r="A269" s="47" t="s">
        <v>599</v>
      </c>
      <c r="B269" s="47" t="s">
        <v>626</v>
      </c>
      <c r="C269" s="47" t="s">
        <v>627</v>
      </c>
      <c r="D269" s="10">
        <f t="shared" si="44"/>
        <v>3</v>
      </c>
      <c r="E269" s="24">
        <f t="shared" si="45"/>
        <v>2</v>
      </c>
      <c r="F269" s="24">
        <f t="shared" si="46"/>
        <v>3</v>
      </c>
      <c r="G269" s="24">
        <f t="shared" si="47"/>
        <v>3</v>
      </c>
      <c r="H269" s="24">
        <f t="shared" si="53"/>
        <v>3</v>
      </c>
      <c r="I269" s="23"/>
      <c r="J269" s="24" t="str">
        <f t="shared" si="48"/>
        <v>2.5 - 2.9</v>
      </c>
      <c r="K269" s="24" t="str">
        <f t="shared" si="49"/>
        <v>2.0 - 2.4</v>
      </c>
      <c r="L269" s="24" t="str">
        <f t="shared" si="50"/>
        <v>3.0 - 3.4</v>
      </c>
      <c r="M269" s="24" t="str">
        <f t="shared" si="51"/>
        <v>3.0 - 3.4</v>
      </c>
      <c r="N269" s="24" t="str">
        <f t="shared" si="52"/>
        <v>3.0 - 3.4</v>
      </c>
      <c r="O269" s="23"/>
      <c r="P269" s="25">
        <f t="shared" si="54"/>
        <v>2.9</v>
      </c>
      <c r="Q269" s="25">
        <f>VLOOKUP($C269, 'Food Access'!C:E, 3, FALSE)</f>
        <v>2.2999999999999998</v>
      </c>
      <c r="R269" s="25">
        <f>VLOOKUP($C269, 'Food Availability'!C:E, 3, FALSE)</f>
        <v>3.3</v>
      </c>
      <c r="S269" s="25">
        <f>VLOOKUP($C269, 'Food Utilization'!C:E, 3, FALSE)</f>
        <v>3</v>
      </c>
      <c r="T269" s="25">
        <f>VLOOKUP($C269, 'Food Consumption &amp; Livelihoods'!C:F, 3, FALSE)</f>
        <v>3</v>
      </c>
    </row>
    <row r="270" spans="1:20" ht="18" thickTop="1" thickBot="1" x14ac:dyDescent="0.45">
      <c r="A270" s="47" t="s">
        <v>599</v>
      </c>
      <c r="B270" s="47" t="s">
        <v>628</v>
      </c>
      <c r="C270" s="47" t="s">
        <v>629</v>
      </c>
      <c r="D270" s="10">
        <f t="shared" si="44"/>
        <v>3</v>
      </c>
      <c r="E270" s="24">
        <f t="shared" si="45"/>
        <v>2</v>
      </c>
      <c r="F270" s="24">
        <f t="shared" si="46"/>
        <v>4</v>
      </c>
      <c r="G270" s="24">
        <f t="shared" si="47"/>
        <v>3</v>
      </c>
      <c r="H270" s="24">
        <f t="shared" si="53"/>
        <v>3</v>
      </c>
      <c r="I270" s="23"/>
      <c r="J270" s="24" t="str">
        <f t="shared" si="48"/>
        <v>2.5 - 2.9</v>
      </c>
      <c r="K270" s="24" t="str">
        <f t="shared" si="49"/>
        <v>2.0 - 2.4</v>
      </c>
      <c r="L270" s="24" t="str">
        <f t="shared" si="50"/>
        <v>3.5 - 3.9</v>
      </c>
      <c r="M270" s="24" t="str">
        <f t="shared" si="51"/>
        <v>2.5 - 2.9</v>
      </c>
      <c r="N270" s="24" t="str">
        <f t="shared" si="52"/>
        <v>3.0 - 3.4</v>
      </c>
      <c r="O270" s="23"/>
      <c r="P270" s="25">
        <f t="shared" si="54"/>
        <v>2.9</v>
      </c>
      <c r="Q270" s="25">
        <f>VLOOKUP($C270, 'Food Access'!C:E, 3, FALSE)</f>
        <v>2.2999999999999998</v>
      </c>
      <c r="R270" s="25">
        <f>VLOOKUP($C270, 'Food Availability'!C:E, 3, FALSE)</f>
        <v>3.5</v>
      </c>
      <c r="S270" s="25">
        <f>VLOOKUP($C270, 'Food Utilization'!C:E, 3, FALSE)</f>
        <v>2.8</v>
      </c>
      <c r="T270" s="25">
        <f>VLOOKUP($C270, 'Food Consumption &amp; Livelihoods'!C:F, 3, FALSE)</f>
        <v>3</v>
      </c>
    </row>
    <row r="271" spans="1:20" ht="18" thickTop="1" thickBot="1" x14ac:dyDescent="0.45">
      <c r="A271" s="47" t="s">
        <v>599</v>
      </c>
      <c r="B271" s="47" t="s">
        <v>630</v>
      </c>
      <c r="C271" s="47" t="s">
        <v>631</v>
      </c>
      <c r="D271" s="10">
        <f t="shared" si="44"/>
        <v>3</v>
      </c>
      <c r="E271" s="24">
        <f t="shared" si="45"/>
        <v>2</v>
      </c>
      <c r="F271" s="24">
        <f t="shared" si="46"/>
        <v>3</v>
      </c>
      <c r="G271" s="24">
        <f t="shared" si="47"/>
        <v>3</v>
      </c>
      <c r="H271" s="24">
        <f t="shared" si="53"/>
        <v>3</v>
      </c>
      <c r="I271" s="23"/>
      <c r="J271" s="24" t="str">
        <f t="shared" si="48"/>
        <v>2.5 - 2.9</v>
      </c>
      <c r="K271" s="24" t="str">
        <f t="shared" si="49"/>
        <v>2.0 - 2.4</v>
      </c>
      <c r="L271" s="24" t="str">
        <f t="shared" si="50"/>
        <v>3.0 - 3.4</v>
      </c>
      <c r="M271" s="24" t="str">
        <f t="shared" si="51"/>
        <v>2.5 - 2.9</v>
      </c>
      <c r="N271" s="24" t="str">
        <f t="shared" si="52"/>
        <v>3.0 - 3.4</v>
      </c>
      <c r="O271" s="23"/>
      <c r="P271" s="25">
        <f t="shared" si="54"/>
        <v>2.9</v>
      </c>
      <c r="Q271" s="25">
        <f>VLOOKUP($C271, 'Food Access'!C:E, 3, FALSE)</f>
        <v>2.2999999999999998</v>
      </c>
      <c r="R271" s="25">
        <f>VLOOKUP($C271, 'Food Availability'!C:E, 3, FALSE)</f>
        <v>3.3</v>
      </c>
      <c r="S271" s="25">
        <f>VLOOKUP($C271, 'Food Utilization'!C:E, 3, FALSE)</f>
        <v>2.8</v>
      </c>
      <c r="T271" s="25">
        <f>VLOOKUP($C271, 'Food Consumption &amp; Livelihoods'!C:F, 3, FALSE)</f>
        <v>3</v>
      </c>
    </row>
    <row r="272" spans="1:20" ht="18" thickTop="1" thickBot="1" x14ac:dyDescent="0.45">
      <c r="A272" s="47" t="s">
        <v>599</v>
      </c>
      <c r="B272" s="47" t="s">
        <v>632</v>
      </c>
      <c r="C272" s="47" t="s">
        <v>633</v>
      </c>
      <c r="D272" s="10">
        <f t="shared" si="44"/>
        <v>3</v>
      </c>
      <c r="E272" s="24">
        <f t="shared" si="45"/>
        <v>2</v>
      </c>
      <c r="F272" s="24">
        <f t="shared" si="46"/>
        <v>3</v>
      </c>
      <c r="G272" s="24">
        <f t="shared" si="47"/>
        <v>3</v>
      </c>
      <c r="H272" s="24">
        <f t="shared" si="53"/>
        <v>3</v>
      </c>
      <c r="I272" s="23"/>
      <c r="J272" s="24" t="str">
        <f t="shared" si="48"/>
        <v>2.5 - 2.9</v>
      </c>
      <c r="K272" s="24" t="str">
        <f t="shared" si="49"/>
        <v>2.0 - 2.4</v>
      </c>
      <c r="L272" s="24" t="str">
        <f t="shared" si="50"/>
        <v>3.0 - 3.4</v>
      </c>
      <c r="M272" s="24" t="str">
        <f t="shared" si="51"/>
        <v>2.5 - 2.9</v>
      </c>
      <c r="N272" s="24" t="str">
        <f t="shared" si="52"/>
        <v>3.0 - 3.4</v>
      </c>
      <c r="O272" s="23"/>
      <c r="P272" s="25">
        <f t="shared" si="54"/>
        <v>2.6</v>
      </c>
      <c r="Q272" s="25">
        <f>VLOOKUP($C272, 'Food Access'!C:E, 3, FALSE)</f>
        <v>2</v>
      </c>
      <c r="R272" s="25">
        <f>VLOOKUP($C272, 'Food Availability'!C:E, 3, FALSE)</f>
        <v>3</v>
      </c>
      <c r="S272" s="25">
        <f>VLOOKUP($C272, 'Food Utilization'!C:E, 3, FALSE)</f>
        <v>2.5</v>
      </c>
      <c r="T272" s="25">
        <f>VLOOKUP($C272, 'Food Consumption &amp; Livelihoods'!C:F, 3, FALSE)</f>
        <v>3</v>
      </c>
    </row>
    <row r="273" spans="1:20" ht="18" thickTop="1" thickBot="1" x14ac:dyDescent="0.45">
      <c r="A273" s="47" t="s">
        <v>599</v>
      </c>
      <c r="B273" s="47" t="s">
        <v>634</v>
      </c>
      <c r="C273" s="47" t="s">
        <v>635</v>
      </c>
      <c r="D273" s="10">
        <f t="shared" si="44"/>
        <v>3</v>
      </c>
      <c r="E273" s="24">
        <f t="shared" si="45"/>
        <v>3</v>
      </c>
      <c r="F273" s="24">
        <f t="shared" si="46"/>
        <v>3</v>
      </c>
      <c r="G273" s="24">
        <f t="shared" si="47"/>
        <v>3</v>
      </c>
      <c r="H273" s="24">
        <f t="shared" si="53"/>
        <v>3</v>
      </c>
      <c r="I273" s="23"/>
      <c r="J273" s="24" t="str">
        <f t="shared" si="48"/>
        <v>2.5 - 2.9</v>
      </c>
      <c r="K273" s="24" t="str">
        <f t="shared" si="49"/>
        <v>2.5 - 2.9</v>
      </c>
      <c r="L273" s="24" t="str">
        <f t="shared" si="50"/>
        <v>2.5 - 2.9</v>
      </c>
      <c r="M273" s="24" t="str">
        <f t="shared" si="51"/>
        <v>2.5 - 2.9</v>
      </c>
      <c r="N273" s="24" t="str">
        <f t="shared" si="52"/>
        <v>3.0 - 3.4</v>
      </c>
      <c r="O273" s="23"/>
      <c r="P273" s="25">
        <f t="shared" si="54"/>
        <v>2.8</v>
      </c>
      <c r="Q273" s="25">
        <f>VLOOKUP($C273, 'Food Access'!C:E, 3, FALSE)</f>
        <v>2.5</v>
      </c>
      <c r="R273" s="25">
        <f>VLOOKUP($C273, 'Food Availability'!C:E, 3, FALSE)</f>
        <v>2.8</v>
      </c>
      <c r="S273" s="25">
        <f>VLOOKUP($C273, 'Food Utilization'!C:E, 3, FALSE)</f>
        <v>2.8</v>
      </c>
      <c r="T273" s="25">
        <f>VLOOKUP($C273, 'Food Consumption &amp; Livelihoods'!C:F, 3, FALSE)</f>
        <v>3</v>
      </c>
    </row>
    <row r="274" spans="1:20" ht="18" thickTop="1" thickBot="1" x14ac:dyDescent="0.45">
      <c r="A274" s="47" t="s">
        <v>605</v>
      </c>
      <c r="B274" s="47" t="s">
        <v>636</v>
      </c>
      <c r="C274" s="47" t="s">
        <v>637</v>
      </c>
      <c r="D274" s="10">
        <f t="shared" si="44"/>
        <v>3</v>
      </c>
      <c r="E274" s="24">
        <f t="shared" si="45"/>
        <v>3</v>
      </c>
      <c r="F274" s="24">
        <f t="shared" si="46"/>
        <v>2</v>
      </c>
      <c r="G274" s="24">
        <f t="shared" si="47"/>
        <v>3</v>
      </c>
      <c r="H274" s="24">
        <f t="shared" si="53"/>
        <v>4</v>
      </c>
      <c r="I274" s="23"/>
      <c r="J274" s="24" t="str">
        <f t="shared" si="48"/>
        <v>2.5 - 2.9</v>
      </c>
      <c r="K274" s="24" t="str">
        <f t="shared" si="49"/>
        <v>2.5 - 2.9</v>
      </c>
      <c r="L274" s="24" t="str">
        <f t="shared" si="50"/>
        <v>1.5 - 1.9</v>
      </c>
      <c r="M274" s="24" t="str">
        <f t="shared" si="51"/>
        <v>3.0 - 3.4</v>
      </c>
      <c r="N274" s="24" t="str">
        <f t="shared" si="52"/>
        <v>4.0 - 4.4</v>
      </c>
      <c r="O274" s="23"/>
      <c r="P274" s="25">
        <f t="shared" si="54"/>
        <v>2.9</v>
      </c>
      <c r="Q274" s="25">
        <f>VLOOKUP($C274, 'Food Access'!C:E, 3, FALSE)</f>
        <v>2.8</v>
      </c>
      <c r="R274" s="25">
        <f>VLOOKUP($C274, 'Food Availability'!C:E, 3, FALSE)</f>
        <v>1.8</v>
      </c>
      <c r="S274" s="25">
        <f>VLOOKUP($C274, 'Food Utilization'!C:E, 3, FALSE)</f>
        <v>3</v>
      </c>
      <c r="T274" s="25">
        <f>VLOOKUP($C274, 'Food Consumption &amp; Livelihoods'!C:F, 3, FALSE)</f>
        <v>4</v>
      </c>
    </row>
    <row r="275" spans="1:20" ht="18" thickTop="1" thickBot="1" x14ac:dyDescent="0.45">
      <c r="A275" s="47" t="s">
        <v>605</v>
      </c>
      <c r="B275" s="47" t="s">
        <v>638</v>
      </c>
      <c r="C275" s="47" t="s">
        <v>639</v>
      </c>
      <c r="D275" s="10">
        <f t="shared" si="44"/>
        <v>3</v>
      </c>
      <c r="E275" s="24">
        <f t="shared" si="45"/>
        <v>3</v>
      </c>
      <c r="F275" s="24">
        <f t="shared" si="46"/>
        <v>3</v>
      </c>
      <c r="G275" s="24">
        <f t="shared" si="47"/>
        <v>3</v>
      </c>
      <c r="H275" s="24">
        <f t="shared" si="53"/>
        <v>4</v>
      </c>
      <c r="I275" s="23"/>
      <c r="J275" s="24" t="str">
        <f t="shared" si="48"/>
        <v>3.0 - 3.4</v>
      </c>
      <c r="K275" s="24" t="str">
        <f t="shared" si="49"/>
        <v>2.5 - 2.9</v>
      </c>
      <c r="L275" s="24" t="str">
        <f t="shared" si="50"/>
        <v>3.0 - 3.4</v>
      </c>
      <c r="M275" s="24" t="str">
        <f t="shared" si="51"/>
        <v>3.0 - 3.4</v>
      </c>
      <c r="N275" s="24" t="str">
        <f t="shared" si="52"/>
        <v>4.0 - 4.4</v>
      </c>
      <c r="O275" s="23"/>
      <c r="P275" s="25">
        <f t="shared" si="54"/>
        <v>3.3</v>
      </c>
      <c r="Q275" s="25">
        <f>VLOOKUP($C275, 'Food Access'!C:E, 3, FALSE)</f>
        <v>2.8</v>
      </c>
      <c r="R275" s="25">
        <f>VLOOKUP($C275, 'Food Availability'!C:E, 3, FALSE)</f>
        <v>3.3</v>
      </c>
      <c r="S275" s="25">
        <f>VLOOKUP($C275, 'Food Utilization'!C:E, 3, FALSE)</f>
        <v>3</v>
      </c>
      <c r="T275" s="25">
        <f>VLOOKUP($C275, 'Food Consumption &amp; Livelihoods'!C:F, 3, FALSE)</f>
        <v>4</v>
      </c>
    </row>
    <row r="276" spans="1:20" ht="18" thickTop="1" thickBot="1" x14ac:dyDescent="0.45">
      <c r="A276" s="47" t="s">
        <v>605</v>
      </c>
      <c r="B276" s="47" t="s">
        <v>606</v>
      </c>
      <c r="C276" s="47" t="s">
        <v>607</v>
      </c>
      <c r="D276" s="10">
        <f t="shared" si="44"/>
        <v>3</v>
      </c>
      <c r="E276" s="24">
        <f t="shared" si="45"/>
        <v>3</v>
      </c>
      <c r="F276" s="24">
        <f t="shared" si="46"/>
        <v>3</v>
      </c>
      <c r="G276" s="24">
        <f t="shared" si="47"/>
        <v>3</v>
      </c>
      <c r="H276" s="24">
        <f t="shared" si="53"/>
        <v>3</v>
      </c>
      <c r="I276" s="23"/>
      <c r="J276" s="24" t="str">
        <f t="shared" si="48"/>
        <v>3.0 - 3.4</v>
      </c>
      <c r="K276" s="24" t="str">
        <f t="shared" si="49"/>
        <v>3.0 - 3.4</v>
      </c>
      <c r="L276" s="24" t="str">
        <f t="shared" si="50"/>
        <v>3.0 - 3.4</v>
      </c>
      <c r="M276" s="24" t="str">
        <f t="shared" si="51"/>
        <v>3.0 - 3.4</v>
      </c>
      <c r="N276" s="24" t="str">
        <f t="shared" si="52"/>
        <v>3.0 - 3.4</v>
      </c>
      <c r="O276" s="23"/>
      <c r="P276" s="25">
        <f t="shared" si="54"/>
        <v>3.1</v>
      </c>
      <c r="Q276" s="25">
        <f>VLOOKUP($C276, 'Food Access'!C:E, 3, FALSE)</f>
        <v>3.2</v>
      </c>
      <c r="R276" s="25">
        <f>VLOOKUP($C276, 'Food Availability'!C:E, 3, FALSE)</f>
        <v>3</v>
      </c>
      <c r="S276" s="25">
        <f>VLOOKUP($C276, 'Food Utilization'!C:E, 3, FALSE)</f>
        <v>3</v>
      </c>
      <c r="T276" s="25">
        <f>VLOOKUP($C276, 'Food Consumption &amp; Livelihoods'!C:F, 3, FALSE)</f>
        <v>3</v>
      </c>
    </row>
    <row r="277" spans="1:20" ht="18" thickTop="1" thickBot="1" x14ac:dyDescent="0.45">
      <c r="A277" s="47" t="s">
        <v>605</v>
      </c>
      <c r="B277" s="47" t="s">
        <v>642</v>
      </c>
      <c r="C277" s="47" t="s">
        <v>643</v>
      </c>
      <c r="D277" s="10">
        <f t="shared" si="44"/>
        <v>3</v>
      </c>
      <c r="E277" s="24">
        <f t="shared" si="45"/>
        <v>3</v>
      </c>
      <c r="F277" s="24">
        <f t="shared" si="46"/>
        <v>3</v>
      </c>
      <c r="G277" s="24">
        <f t="shared" si="47"/>
        <v>3</v>
      </c>
      <c r="H277" s="24">
        <f t="shared" si="53"/>
        <v>4</v>
      </c>
      <c r="I277" s="23"/>
      <c r="J277" s="24" t="str">
        <f t="shared" si="48"/>
        <v>3.0 - 3.4</v>
      </c>
      <c r="K277" s="24" t="str">
        <f t="shared" si="49"/>
        <v>2.5 - 2.9</v>
      </c>
      <c r="L277" s="24" t="str">
        <f t="shared" si="50"/>
        <v>2.5 - 2.9</v>
      </c>
      <c r="M277" s="24" t="str">
        <f t="shared" si="51"/>
        <v>2.5 - 2.9</v>
      </c>
      <c r="N277" s="24" t="str">
        <f t="shared" si="52"/>
        <v>4.0 - 4.4</v>
      </c>
      <c r="O277" s="23"/>
      <c r="P277" s="25">
        <f t="shared" si="54"/>
        <v>3</v>
      </c>
      <c r="Q277" s="25">
        <f>VLOOKUP($C277, 'Food Access'!C:E, 3, FALSE)</f>
        <v>2.8</v>
      </c>
      <c r="R277" s="25">
        <f>VLOOKUP($C277, 'Food Availability'!C:E, 3, FALSE)</f>
        <v>2.5</v>
      </c>
      <c r="S277" s="25">
        <f>VLOOKUP($C277, 'Food Utilization'!C:E, 3, FALSE)</f>
        <v>2.8</v>
      </c>
      <c r="T277" s="25">
        <f>VLOOKUP($C277, 'Food Consumption &amp; Livelihoods'!C:F, 3, FALSE)</f>
        <v>4</v>
      </c>
    </row>
    <row r="278" spans="1:20" ht="18" thickTop="1" thickBot="1" x14ac:dyDescent="0.45">
      <c r="A278" s="47" t="s">
        <v>605</v>
      </c>
      <c r="B278" s="47" t="s">
        <v>644</v>
      </c>
      <c r="C278" s="47" t="s">
        <v>645</v>
      </c>
      <c r="D278" s="10">
        <f t="shared" si="44"/>
        <v>3</v>
      </c>
      <c r="E278" s="24">
        <f t="shared" si="45"/>
        <v>3</v>
      </c>
      <c r="F278" s="24">
        <f t="shared" si="46"/>
        <v>3</v>
      </c>
      <c r="G278" s="24">
        <f t="shared" si="47"/>
        <v>3</v>
      </c>
      <c r="H278" s="24">
        <f t="shared" si="53"/>
        <v>4</v>
      </c>
      <c r="I278" s="23"/>
      <c r="J278" s="24" t="str">
        <f t="shared" si="48"/>
        <v>3.0 - 3.4</v>
      </c>
      <c r="K278" s="24" t="str">
        <f t="shared" si="49"/>
        <v>3.0 - 3.4</v>
      </c>
      <c r="L278" s="24" t="str">
        <f t="shared" si="50"/>
        <v>3.0 - 3.4</v>
      </c>
      <c r="M278" s="24" t="str">
        <f t="shared" si="51"/>
        <v>3.0 - 3.4</v>
      </c>
      <c r="N278" s="24" t="str">
        <f t="shared" si="52"/>
        <v>4.0 - 4.4</v>
      </c>
      <c r="O278" s="23"/>
      <c r="P278" s="25">
        <f t="shared" si="54"/>
        <v>3.4</v>
      </c>
      <c r="Q278" s="25">
        <f>VLOOKUP($C278, 'Food Access'!C:E, 3, FALSE)</f>
        <v>3.3</v>
      </c>
      <c r="R278" s="25">
        <f>VLOOKUP($C278, 'Food Availability'!C:E, 3, FALSE)</f>
        <v>3</v>
      </c>
      <c r="S278" s="25">
        <f>VLOOKUP($C278, 'Food Utilization'!C:E, 3, FALSE)</f>
        <v>3.3</v>
      </c>
      <c r="T278" s="25">
        <f>VLOOKUP($C278, 'Food Consumption &amp; Livelihoods'!C:F, 3, FALSE)</f>
        <v>4</v>
      </c>
    </row>
    <row r="279" spans="1:20" ht="18" thickTop="1" thickBot="1" x14ac:dyDescent="0.45">
      <c r="A279" s="47" t="s">
        <v>605</v>
      </c>
      <c r="B279" s="47" t="s">
        <v>646</v>
      </c>
      <c r="C279" s="47" t="s">
        <v>647</v>
      </c>
      <c r="D279" s="10">
        <f t="shared" si="44"/>
        <v>3</v>
      </c>
      <c r="E279" s="24">
        <f t="shared" si="45"/>
        <v>3</v>
      </c>
      <c r="F279" s="24">
        <f t="shared" si="46"/>
        <v>3</v>
      </c>
      <c r="G279" s="24">
        <f t="shared" si="47"/>
        <v>3</v>
      </c>
      <c r="H279" s="24">
        <f t="shared" si="53"/>
        <v>4</v>
      </c>
      <c r="I279" s="23"/>
      <c r="J279" s="24" t="str">
        <f t="shared" si="48"/>
        <v>3.0 - 3.4</v>
      </c>
      <c r="K279" s="24" t="str">
        <f t="shared" si="49"/>
        <v>2.5 - 2.9</v>
      </c>
      <c r="L279" s="24" t="str">
        <f t="shared" si="50"/>
        <v>2.5 - 2.9</v>
      </c>
      <c r="M279" s="24" t="str">
        <f t="shared" si="51"/>
        <v>3.0 - 3.4</v>
      </c>
      <c r="N279" s="24" t="str">
        <f t="shared" si="52"/>
        <v>4.0 - 4.4</v>
      </c>
      <c r="O279" s="23"/>
      <c r="P279" s="25">
        <f t="shared" si="54"/>
        <v>3.1</v>
      </c>
      <c r="Q279" s="25">
        <f>VLOOKUP($C279, 'Food Access'!C:E, 3, FALSE)</f>
        <v>2.5</v>
      </c>
      <c r="R279" s="25">
        <f>VLOOKUP($C279, 'Food Availability'!C:E, 3, FALSE)</f>
        <v>2.5</v>
      </c>
      <c r="S279" s="25">
        <f>VLOOKUP($C279, 'Food Utilization'!C:E, 3, FALSE)</f>
        <v>3.3</v>
      </c>
      <c r="T279" s="25">
        <f>VLOOKUP($C279, 'Food Consumption &amp; Livelihoods'!C:F, 3, FALSE)</f>
        <v>4</v>
      </c>
    </row>
    <row r="280" spans="1:20" ht="18" thickTop="1" thickBot="1" x14ac:dyDescent="0.45">
      <c r="A280" s="47" t="s">
        <v>605</v>
      </c>
      <c r="B280" s="47" t="s">
        <v>648</v>
      </c>
      <c r="C280" s="47" t="s">
        <v>649</v>
      </c>
      <c r="D280" s="10">
        <f t="shared" si="44"/>
        <v>3</v>
      </c>
      <c r="E280" s="24">
        <f t="shared" si="45"/>
        <v>3</v>
      </c>
      <c r="F280" s="24">
        <f t="shared" si="46"/>
        <v>3</v>
      </c>
      <c r="G280" s="24">
        <f t="shared" si="47"/>
        <v>3</v>
      </c>
      <c r="H280" s="24">
        <f t="shared" si="53"/>
        <v>3</v>
      </c>
      <c r="I280" s="23"/>
      <c r="J280" s="24" t="str">
        <f t="shared" si="48"/>
        <v>2.5 - 2.9</v>
      </c>
      <c r="K280" s="24" t="str">
        <f t="shared" si="49"/>
        <v>3.0 - 3.4</v>
      </c>
      <c r="L280" s="24" t="str">
        <f t="shared" si="50"/>
        <v>2.5 - 2.9</v>
      </c>
      <c r="M280" s="24" t="str">
        <f t="shared" si="51"/>
        <v>2.5 - 2.9</v>
      </c>
      <c r="N280" s="24" t="str">
        <f t="shared" si="52"/>
        <v>3.0 - 3.4</v>
      </c>
      <c r="O280" s="23"/>
      <c r="P280" s="25">
        <f t="shared" si="54"/>
        <v>2.8</v>
      </c>
      <c r="Q280" s="25">
        <f>VLOOKUP($C280, 'Food Access'!C:E, 3, FALSE)</f>
        <v>3</v>
      </c>
      <c r="R280" s="25">
        <f>VLOOKUP($C280, 'Food Availability'!C:E, 3, FALSE)</f>
        <v>2.5</v>
      </c>
      <c r="S280" s="25">
        <f>VLOOKUP($C280, 'Food Utilization'!C:E, 3, FALSE)</f>
        <v>2.8</v>
      </c>
      <c r="T280" s="25">
        <f>VLOOKUP($C280, 'Food Consumption &amp; Livelihoods'!C:F, 3, FALSE)</f>
        <v>3</v>
      </c>
    </row>
    <row r="281" spans="1:20" ht="18" thickTop="1" thickBot="1" x14ac:dyDescent="0.45">
      <c r="A281" s="47" t="s">
        <v>605</v>
      </c>
      <c r="B281" s="47" t="s">
        <v>622</v>
      </c>
      <c r="C281" s="47" t="s">
        <v>623</v>
      </c>
      <c r="D281" s="10">
        <f t="shared" si="44"/>
        <v>3</v>
      </c>
      <c r="E281" s="24">
        <f t="shared" si="45"/>
        <v>4</v>
      </c>
      <c r="F281" s="24">
        <f t="shared" si="46"/>
        <v>3</v>
      </c>
      <c r="G281" s="24">
        <f t="shared" si="47"/>
        <v>3</v>
      </c>
      <c r="H281" s="24">
        <f t="shared" si="53"/>
        <v>4</v>
      </c>
      <c r="I281" s="23"/>
      <c r="J281" s="24" t="str">
        <f t="shared" si="48"/>
        <v>3.0 - 3.4</v>
      </c>
      <c r="K281" s="24" t="str">
        <f t="shared" si="49"/>
        <v>3.5 - 3.9</v>
      </c>
      <c r="L281" s="24" t="str">
        <f t="shared" si="50"/>
        <v>3.0 - 3.4</v>
      </c>
      <c r="M281" s="24" t="str">
        <f t="shared" si="51"/>
        <v>2.5 - 2.9</v>
      </c>
      <c r="N281" s="24" t="str">
        <f t="shared" si="52"/>
        <v>4.0 - 4.4</v>
      </c>
      <c r="O281" s="23"/>
      <c r="P281" s="25">
        <f t="shared" si="54"/>
        <v>3.4</v>
      </c>
      <c r="Q281" s="25">
        <f>VLOOKUP($C281, 'Food Access'!C:E, 3, FALSE)</f>
        <v>3.7</v>
      </c>
      <c r="R281" s="25">
        <f>VLOOKUP($C281, 'Food Availability'!C:E, 3, FALSE)</f>
        <v>3.3</v>
      </c>
      <c r="S281" s="25">
        <f>VLOOKUP($C281, 'Food Utilization'!C:E, 3, FALSE)</f>
        <v>2.5</v>
      </c>
      <c r="T281" s="25">
        <f>VLOOKUP($C281, 'Food Consumption &amp; Livelihoods'!C:F, 3, FALSE)</f>
        <v>4</v>
      </c>
    </row>
    <row r="282" spans="1:20" ht="18" thickTop="1" thickBot="1" x14ac:dyDescent="0.45">
      <c r="A282" s="47" t="s">
        <v>605</v>
      </c>
      <c r="B282" s="47" t="s">
        <v>640</v>
      </c>
      <c r="C282" s="47" t="s">
        <v>641</v>
      </c>
      <c r="D282" s="10">
        <f t="shared" si="44"/>
        <v>3</v>
      </c>
      <c r="E282" s="24">
        <f t="shared" si="45"/>
        <v>3</v>
      </c>
      <c r="F282" s="24">
        <f t="shared" si="46"/>
        <v>3</v>
      </c>
      <c r="G282" s="24">
        <f t="shared" si="47"/>
        <v>3</v>
      </c>
      <c r="H282" s="24">
        <f t="shared" si="53"/>
        <v>3</v>
      </c>
      <c r="I282" s="23"/>
      <c r="J282" s="24" t="str">
        <f t="shared" si="48"/>
        <v>3.0 - 3.4</v>
      </c>
      <c r="K282" s="24" t="str">
        <f t="shared" si="49"/>
        <v>3.0 - 3.4</v>
      </c>
      <c r="L282" s="24" t="str">
        <f t="shared" si="50"/>
        <v>3.0 - 3.4</v>
      </c>
      <c r="M282" s="24" t="str">
        <f t="shared" si="51"/>
        <v>3.0 - 3.4</v>
      </c>
      <c r="N282" s="24" t="str">
        <f t="shared" si="52"/>
        <v>3.0 - 3.4</v>
      </c>
      <c r="O282" s="23"/>
      <c r="P282" s="25">
        <f t="shared" si="54"/>
        <v>3.1</v>
      </c>
      <c r="Q282" s="25">
        <f>VLOOKUP($C282, 'Food Access'!C:E, 3, FALSE)</f>
        <v>3.2</v>
      </c>
      <c r="R282" s="25">
        <f>VLOOKUP($C282, 'Food Availability'!C:E, 3, FALSE)</f>
        <v>3</v>
      </c>
      <c r="S282" s="25">
        <f>VLOOKUP($C282, 'Food Utilization'!C:E, 3, FALSE)</f>
        <v>3</v>
      </c>
      <c r="T282" s="25">
        <f>VLOOKUP($C282, 'Food Consumption &amp; Livelihoods'!C:F, 3, FALSE)</f>
        <v>3</v>
      </c>
    </row>
    <row r="283" spans="1:20" ht="18" thickTop="1" thickBot="1" x14ac:dyDescent="0.45">
      <c r="A283" s="47" t="s">
        <v>605</v>
      </c>
      <c r="B283" s="47" t="s">
        <v>650</v>
      </c>
      <c r="C283" s="47" t="s">
        <v>651</v>
      </c>
      <c r="D283" s="10">
        <f t="shared" si="44"/>
        <v>4</v>
      </c>
      <c r="E283" s="24">
        <f t="shared" si="45"/>
        <v>4</v>
      </c>
      <c r="F283" s="24">
        <f t="shared" si="46"/>
        <v>3</v>
      </c>
      <c r="G283" s="24">
        <f t="shared" si="47"/>
        <v>3</v>
      </c>
      <c r="H283" s="24">
        <f t="shared" si="53"/>
        <v>4</v>
      </c>
      <c r="I283" s="23"/>
      <c r="J283" s="24" t="str">
        <f t="shared" si="48"/>
        <v>3.5 - 3.9</v>
      </c>
      <c r="K283" s="24" t="str">
        <f t="shared" si="49"/>
        <v>3.5 - 3.9</v>
      </c>
      <c r="L283" s="24" t="str">
        <f t="shared" si="50"/>
        <v>3.0 - 3.4</v>
      </c>
      <c r="M283" s="24" t="str">
        <f t="shared" si="51"/>
        <v>3.0 - 3.4</v>
      </c>
      <c r="N283" s="24" t="str">
        <f t="shared" si="52"/>
        <v>4.0 - 4.4</v>
      </c>
      <c r="O283" s="23"/>
      <c r="P283" s="25">
        <f t="shared" si="54"/>
        <v>3.5</v>
      </c>
      <c r="Q283" s="25">
        <f>VLOOKUP($C283, 'Food Access'!C:E, 3, FALSE)</f>
        <v>3.5</v>
      </c>
      <c r="R283" s="25">
        <f>VLOOKUP($C283, 'Food Availability'!C:E, 3, FALSE)</f>
        <v>3.3</v>
      </c>
      <c r="S283" s="25">
        <f>VLOOKUP($C283, 'Food Utilization'!C:E, 3, FALSE)</f>
        <v>3</v>
      </c>
      <c r="T283" s="25">
        <f>VLOOKUP($C283, 'Food Consumption &amp; Livelihoods'!C:F, 3, FALSE)</f>
        <v>4</v>
      </c>
    </row>
    <row r="284" spans="1:20" ht="18" thickTop="1" thickBot="1" x14ac:dyDescent="0.45">
      <c r="A284" s="47" t="s">
        <v>652</v>
      </c>
      <c r="B284" s="47" t="s">
        <v>653</v>
      </c>
      <c r="C284" s="47" t="s">
        <v>654</v>
      </c>
      <c r="D284" s="10">
        <f t="shared" si="44"/>
        <v>3</v>
      </c>
      <c r="E284" s="24">
        <f t="shared" si="45"/>
        <v>2</v>
      </c>
      <c r="F284" s="24">
        <f t="shared" si="46"/>
        <v>3</v>
      </c>
      <c r="G284" s="24">
        <f t="shared" si="47"/>
        <v>3</v>
      </c>
      <c r="H284" s="24">
        <f t="shared" si="53"/>
        <v>3</v>
      </c>
      <c r="I284" s="23"/>
      <c r="J284" s="24" t="str">
        <f t="shared" si="48"/>
        <v>2.5 - 2.9</v>
      </c>
      <c r="K284" s="24" t="str">
        <f t="shared" si="49"/>
        <v>2.0 - 2.4</v>
      </c>
      <c r="L284" s="24" t="str">
        <f t="shared" si="50"/>
        <v>2.5 - 2.9</v>
      </c>
      <c r="M284" s="24" t="str">
        <f t="shared" si="51"/>
        <v>2.5 - 2.9</v>
      </c>
      <c r="N284" s="24" t="str">
        <f t="shared" si="52"/>
        <v>3.0 - 3.4</v>
      </c>
      <c r="O284" s="23"/>
      <c r="P284" s="25">
        <f t="shared" si="54"/>
        <v>2.7</v>
      </c>
      <c r="Q284" s="25">
        <f>VLOOKUP($C284, 'Food Access'!C:E, 3, FALSE)</f>
        <v>2.2999999999999998</v>
      </c>
      <c r="R284" s="25">
        <f>VLOOKUP($C284, 'Food Availability'!C:E, 3, FALSE)</f>
        <v>2.8</v>
      </c>
      <c r="S284" s="25">
        <f>VLOOKUP($C284, 'Food Utilization'!C:E, 3, FALSE)</f>
        <v>2.5</v>
      </c>
      <c r="T284" s="25">
        <f>VLOOKUP($C284, 'Food Consumption &amp; Livelihoods'!C:F, 3, FALSE)</f>
        <v>3</v>
      </c>
    </row>
    <row r="285" spans="1:20" ht="18" thickTop="1" thickBot="1" x14ac:dyDescent="0.45">
      <c r="A285" s="47" t="s">
        <v>652</v>
      </c>
      <c r="B285" s="47" t="s">
        <v>660</v>
      </c>
      <c r="C285" s="47" t="s">
        <v>661</v>
      </c>
      <c r="D285" s="10">
        <f t="shared" si="44"/>
        <v>3</v>
      </c>
      <c r="E285" s="24">
        <f t="shared" si="45"/>
        <v>3</v>
      </c>
      <c r="F285" s="24">
        <f t="shared" si="46"/>
        <v>2</v>
      </c>
      <c r="G285" s="24">
        <f t="shared" si="47"/>
        <v>3</v>
      </c>
      <c r="H285" s="24">
        <f t="shared" si="53"/>
        <v>3</v>
      </c>
      <c r="I285" s="23"/>
      <c r="J285" s="24" t="str">
        <f t="shared" si="48"/>
        <v>2.5 - 2.9</v>
      </c>
      <c r="K285" s="24" t="str">
        <f t="shared" si="49"/>
        <v>2.5 - 2.9</v>
      </c>
      <c r="L285" s="24" t="str">
        <f t="shared" si="50"/>
        <v>2.0 - 2.4</v>
      </c>
      <c r="M285" s="24" t="str">
        <f t="shared" si="51"/>
        <v>2.5 - 2.9</v>
      </c>
      <c r="N285" s="24" t="str">
        <f t="shared" si="52"/>
        <v>3.0 - 3.4</v>
      </c>
      <c r="O285" s="23"/>
      <c r="P285" s="25">
        <f t="shared" si="54"/>
        <v>2.5</v>
      </c>
      <c r="Q285" s="25">
        <f>VLOOKUP($C285, 'Food Access'!C:E, 3, FALSE)</f>
        <v>2.5</v>
      </c>
      <c r="R285" s="25">
        <f>VLOOKUP($C285, 'Food Availability'!C:E, 3, FALSE)</f>
        <v>2</v>
      </c>
      <c r="S285" s="25">
        <f>VLOOKUP($C285, 'Food Utilization'!C:E, 3, FALSE)</f>
        <v>2.5</v>
      </c>
      <c r="T285" s="25">
        <f>VLOOKUP($C285, 'Food Consumption &amp; Livelihoods'!C:F, 3, FALSE)</f>
        <v>3</v>
      </c>
    </row>
    <row r="286" spans="1:20" ht="18" thickTop="1" thickBot="1" x14ac:dyDescent="0.45">
      <c r="A286" s="47" t="s">
        <v>652</v>
      </c>
      <c r="B286" s="47" t="s">
        <v>662</v>
      </c>
      <c r="C286" s="47" t="s">
        <v>663</v>
      </c>
      <c r="D286" s="10">
        <f t="shared" si="44"/>
        <v>3</v>
      </c>
      <c r="E286" s="24">
        <f t="shared" si="45"/>
        <v>3</v>
      </c>
      <c r="F286" s="24">
        <f t="shared" si="46"/>
        <v>3</v>
      </c>
      <c r="G286" s="24">
        <f t="shared" si="47"/>
        <v>3</v>
      </c>
      <c r="H286" s="24">
        <f t="shared" si="53"/>
        <v>4</v>
      </c>
      <c r="I286" s="23"/>
      <c r="J286" s="24" t="str">
        <f t="shared" si="48"/>
        <v>3.0 - 3.4</v>
      </c>
      <c r="K286" s="24" t="str">
        <f t="shared" si="49"/>
        <v>2.5 - 2.9</v>
      </c>
      <c r="L286" s="24" t="str">
        <f t="shared" si="50"/>
        <v>3.0 - 3.4</v>
      </c>
      <c r="M286" s="24" t="str">
        <f t="shared" si="51"/>
        <v>2.5 - 2.9</v>
      </c>
      <c r="N286" s="24" t="str">
        <f t="shared" si="52"/>
        <v>4.0 - 4.4</v>
      </c>
      <c r="O286" s="23"/>
      <c r="P286" s="25">
        <f t="shared" si="54"/>
        <v>3.2</v>
      </c>
      <c r="Q286" s="25">
        <f>VLOOKUP($C286, 'Food Access'!C:E, 3, FALSE)</f>
        <v>2.7</v>
      </c>
      <c r="R286" s="25">
        <f>VLOOKUP($C286, 'Food Availability'!C:E, 3, FALSE)</f>
        <v>3.3</v>
      </c>
      <c r="S286" s="25">
        <f>VLOOKUP($C286, 'Food Utilization'!C:E, 3, FALSE)</f>
        <v>2.8</v>
      </c>
      <c r="T286" s="25">
        <f>VLOOKUP($C286, 'Food Consumption &amp; Livelihoods'!C:F, 3, FALSE)</f>
        <v>4</v>
      </c>
    </row>
    <row r="287" spans="1:20" ht="18" thickTop="1" thickBot="1" x14ac:dyDescent="0.45">
      <c r="A287" s="47" t="s">
        <v>652</v>
      </c>
      <c r="B287" s="47" t="s">
        <v>664</v>
      </c>
      <c r="C287" s="47" t="s">
        <v>665</v>
      </c>
      <c r="D287" s="10">
        <f t="shared" si="44"/>
        <v>3</v>
      </c>
      <c r="E287" s="24">
        <f t="shared" si="45"/>
        <v>3</v>
      </c>
      <c r="F287" s="24">
        <f t="shared" si="46"/>
        <v>3</v>
      </c>
      <c r="G287" s="24">
        <f t="shared" si="47"/>
        <v>3</v>
      </c>
      <c r="H287" s="24">
        <f t="shared" si="53"/>
        <v>3</v>
      </c>
      <c r="I287" s="23"/>
      <c r="J287" s="24" t="str">
        <f t="shared" si="48"/>
        <v>2.5 - 2.9</v>
      </c>
      <c r="K287" s="24" t="str">
        <f t="shared" si="49"/>
        <v>2.5 - 2.9</v>
      </c>
      <c r="L287" s="24" t="str">
        <f t="shared" si="50"/>
        <v>3.0 - 3.4</v>
      </c>
      <c r="M287" s="24" t="str">
        <f t="shared" si="51"/>
        <v>2.5 - 2.9</v>
      </c>
      <c r="N287" s="24" t="str">
        <f t="shared" si="52"/>
        <v>3.0 - 3.4</v>
      </c>
      <c r="O287" s="23"/>
      <c r="P287" s="25">
        <f t="shared" si="54"/>
        <v>2.9</v>
      </c>
      <c r="Q287" s="25">
        <f>VLOOKUP($C287, 'Food Access'!C:E, 3, FALSE)</f>
        <v>2.8</v>
      </c>
      <c r="R287" s="25">
        <f>VLOOKUP($C287, 'Food Availability'!C:E, 3, FALSE)</f>
        <v>3</v>
      </c>
      <c r="S287" s="25">
        <f>VLOOKUP($C287, 'Food Utilization'!C:E, 3, FALSE)</f>
        <v>2.8</v>
      </c>
      <c r="T287" s="25">
        <f>VLOOKUP($C287, 'Food Consumption &amp; Livelihoods'!C:F, 3, FALSE)</f>
        <v>3</v>
      </c>
    </row>
    <row r="288" spans="1:20" ht="18" thickTop="1" thickBot="1" x14ac:dyDescent="0.45">
      <c r="A288" s="47" t="s">
        <v>652</v>
      </c>
      <c r="B288" s="47" t="s">
        <v>666</v>
      </c>
      <c r="C288" s="47" t="s">
        <v>667</v>
      </c>
      <c r="D288" s="10">
        <f t="shared" si="44"/>
        <v>3</v>
      </c>
      <c r="E288" s="24">
        <f t="shared" si="45"/>
        <v>3</v>
      </c>
      <c r="F288" s="24">
        <f t="shared" si="46"/>
        <v>3</v>
      </c>
      <c r="G288" s="24">
        <f t="shared" si="47"/>
        <v>3</v>
      </c>
      <c r="H288" s="24">
        <f t="shared" si="53"/>
        <v>3</v>
      </c>
      <c r="I288" s="23"/>
      <c r="J288" s="24" t="str">
        <f t="shared" si="48"/>
        <v>2.5 - 2.9</v>
      </c>
      <c r="K288" s="24" t="str">
        <f t="shared" si="49"/>
        <v>2.5 - 2.9</v>
      </c>
      <c r="L288" s="24" t="str">
        <f t="shared" si="50"/>
        <v>2.5 - 2.9</v>
      </c>
      <c r="M288" s="24" t="str">
        <f t="shared" si="51"/>
        <v>3.0 - 3.4</v>
      </c>
      <c r="N288" s="24" t="str">
        <f t="shared" si="52"/>
        <v>3.0 - 3.4</v>
      </c>
      <c r="O288" s="23"/>
      <c r="P288" s="25">
        <f t="shared" si="54"/>
        <v>2.9</v>
      </c>
      <c r="Q288" s="25">
        <f>VLOOKUP($C288, 'Food Access'!C:E, 3, FALSE)</f>
        <v>2.7</v>
      </c>
      <c r="R288" s="25">
        <f>VLOOKUP($C288, 'Food Availability'!C:E, 3, FALSE)</f>
        <v>2.8</v>
      </c>
      <c r="S288" s="25">
        <f>VLOOKUP($C288, 'Food Utilization'!C:E, 3, FALSE)</f>
        <v>3</v>
      </c>
      <c r="T288" s="25">
        <f>VLOOKUP($C288, 'Food Consumption &amp; Livelihoods'!C:F, 3, FALSE)</f>
        <v>3</v>
      </c>
    </row>
    <row r="289" spans="1:20" ht="18" thickTop="1" thickBot="1" x14ac:dyDescent="0.45">
      <c r="A289" s="47" t="s">
        <v>652</v>
      </c>
      <c r="B289" s="47" t="s">
        <v>668</v>
      </c>
      <c r="C289" s="47" t="s">
        <v>669</v>
      </c>
      <c r="D289" s="10">
        <f t="shared" si="44"/>
        <v>3</v>
      </c>
      <c r="E289" s="24">
        <f t="shared" si="45"/>
        <v>3</v>
      </c>
      <c r="F289" s="24">
        <f t="shared" si="46"/>
        <v>3</v>
      </c>
      <c r="G289" s="24">
        <f t="shared" si="47"/>
        <v>3</v>
      </c>
      <c r="H289" s="24">
        <f t="shared" si="53"/>
        <v>3</v>
      </c>
      <c r="I289" s="23"/>
      <c r="J289" s="24" t="str">
        <f t="shared" si="48"/>
        <v>2.5 - 2.9</v>
      </c>
      <c r="K289" s="24" t="str">
        <f t="shared" si="49"/>
        <v>2.5 - 2.9</v>
      </c>
      <c r="L289" s="24" t="str">
        <f t="shared" si="50"/>
        <v>2.5 - 2.9</v>
      </c>
      <c r="M289" s="24" t="str">
        <f t="shared" si="51"/>
        <v>2.5 - 2.9</v>
      </c>
      <c r="N289" s="24" t="str">
        <f t="shared" si="52"/>
        <v>3.0 - 3.4</v>
      </c>
      <c r="O289" s="23"/>
      <c r="P289" s="25">
        <f t="shared" si="54"/>
        <v>2.8</v>
      </c>
      <c r="Q289" s="25">
        <f>VLOOKUP($C289, 'Food Access'!C:E, 3, FALSE)</f>
        <v>2.5</v>
      </c>
      <c r="R289" s="25">
        <f>VLOOKUP($C289, 'Food Availability'!C:E, 3, FALSE)</f>
        <v>2.8</v>
      </c>
      <c r="S289" s="25">
        <f>VLOOKUP($C289, 'Food Utilization'!C:E, 3, FALSE)</f>
        <v>2.8</v>
      </c>
      <c r="T289" s="25">
        <f>VLOOKUP($C289, 'Food Consumption &amp; Livelihoods'!C:F, 3, FALSE)</f>
        <v>3</v>
      </c>
    </row>
    <row r="290" spans="1:20" ht="18" thickTop="1" thickBot="1" x14ac:dyDescent="0.45">
      <c r="A290" s="47" t="s">
        <v>652</v>
      </c>
      <c r="B290" s="47" t="s">
        <v>670</v>
      </c>
      <c r="C290" s="47" t="s">
        <v>671</v>
      </c>
      <c r="D290" s="10">
        <f t="shared" si="44"/>
        <v>3</v>
      </c>
      <c r="E290" s="24">
        <f t="shared" si="45"/>
        <v>3</v>
      </c>
      <c r="F290" s="24">
        <f t="shared" si="46"/>
        <v>3</v>
      </c>
      <c r="G290" s="24">
        <f t="shared" si="47"/>
        <v>3</v>
      </c>
      <c r="H290" s="24">
        <f t="shared" si="53"/>
        <v>3</v>
      </c>
      <c r="I290" s="23"/>
      <c r="J290" s="24" t="str">
        <f t="shared" si="48"/>
        <v>2.5 - 2.9</v>
      </c>
      <c r="K290" s="24" t="str">
        <f t="shared" si="49"/>
        <v>2.5 - 2.9</v>
      </c>
      <c r="L290" s="24" t="str">
        <f t="shared" si="50"/>
        <v>2.5 - 2.9</v>
      </c>
      <c r="M290" s="24" t="str">
        <f t="shared" si="51"/>
        <v>3.0 - 3.4</v>
      </c>
      <c r="N290" s="24" t="str">
        <f t="shared" si="52"/>
        <v>3.0 - 3.4</v>
      </c>
      <c r="O290" s="23"/>
      <c r="P290" s="25">
        <f t="shared" si="54"/>
        <v>2.9</v>
      </c>
      <c r="Q290" s="25">
        <f>VLOOKUP($C290, 'Food Access'!C:E, 3, FALSE)</f>
        <v>2.5</v>
      </c>
      <c r="R290" s="25">
        <f>VLOOKUP($C290, 'Food Availability'!C:E, 3, FALSE)</f>
        <v>2.8</v>
      </c>
      <c r="S290" s="25">
        <f>VLOOKUP($C290, 'Food Utilization'!C:E, 3, FALSE)</f>
        <v>3.3</v>
      </c>
      <c r="T290" s="25">
        <f>VLOOKUP($C290, 'Food Consumption &amp; Livelihoods'!C:F, 3, FALSE)</f>
        <v>3</v>
      </c>
    </row>
    <row r="291" spans="1:20" ht="18" thickTop="1" thickBot="1" x14ac:dyDescent="0.45">
      <c r="A291" s="47" t="s">
        <v>652</v>
      </c>
      <c r="B291" s="47" t="s">
        <v>672</v>
      </c>
      <c r="C291" s="47" t="s">
        <v>673</v>
      </c>
      <c r="D291" s="10">
        <f t="shared" si="44"/>
        <v>3</v>
      </c>
      <c r="E291" s="24">
        <f t="shared" si="45"/>
        <v>3</v>
      </c>
      <c r="F291" s="24">
        <f t="shared" si="46"/>
        <v>2</v>
      </c>
      <c r="G291" s="24">
        <f t="shared" si="47"/>
        <v>2</v>
      </c>
      <c r="H291" s="24">
        <f t="shared" si="53"/>
        <v>3</v>
      </c>
      <c r="I291" s="23"/>
      <c r="J291" s="24" t="str">
        <f t="shared" si="48"/>
        <v>2.5 - 2.9</v>
      </c>
      <c r="K291" s="24" t="str">
        <f t="shared" si="49"/>
        <v>2.5 - 2.9</v>
      </c>
      <c r="L291" s="24" t="str">
        <f t="shared" si="50"/>
        <v>2.0 - 2.4</v>
      </c>
      <c r="M291" s="24" t="str">
        <f t="shared" si="51"/>
        <v>2.0 - 2.4</v>
      </c>
      <c r="N291" s="24" t="str">
        <f t="shared" si="52"/>
        <v>3.0 - 3.4</v>
      </c>
      <c r="O291" s="23"/>
      <c r="P291" s="25">
        <f t="shared" si="54"/>
        <v>2.5</v>
      </c>
      <c r="Q291" s="25">
        <f>VLOOKUP($C291, 'Food Access'!C:E, 3, FALSE)</f>
        <v>2.7</v>
      </c>
      <c r="R291" s="25">
        <f>VLOOKUP($C291, 'Food Availability'!C:E, 3, FALSE)</f>
        <v>2</v>
      </c>
      <c r="S291" s="25">
        <f>VLOOKUP($C291, 'Food Utilization'!C:E, 3, FALSE)</f>
        <v>2.2999999999999998</v>
      </c>
      <c r="T291" s="25">
        <f>VLOOKUP($C291, 'Food Consumption &amp; Livelihoods'!C:F, 3, FALSE)</f>
        <v>3</v>
      </c>
    </row>
    <row r="292" spans="1:20" ht="18" thickTop="1" thickBot="1" x14ac:dyDescent="0.45">
      <c r="A292" s="47" t="s">
        <v>652</v>
      </c>
      <c r="B292" s="47" t="s">
        <v>674</v>
      </c>
      <c r="C292" s="47" t="s">
        <v>675</v>
      </c>
      <c r="D292" s="10">
        <f t="shared" si="44"/>
        <v>3</v>
      </c>
      <c r="E292" s="24">
        <f t="shared" si="45"/>
        <v>3</v>
      </c>
      <c r="F292" s="24">
        <f t="shared" si="46"/>
        <v>3</v>
      </c>
      <c r="G292" s="24">
        <f t="shared" si="47"/>
        <v>4</v>
      </c>
      <c r="H292" s="24">
        <f t="shared" si="53"/>
        <v>4</v>
      </c>
      <c r="I292" s="23"/>
      <c r="J292" s="24" t="str">
        <f t="shared" si="48"/>
        <v>3.0 - 3.4</v>
      </c>
      <c r="K292" s="24" t="str">
        <f t="shared" si="49"/>
        <v>2.5 - 2.9</v>
      </c>
      <c r="L292" s="24" t="str">
        <f t="shared" si="50"/>
        <v>2.5 - 2.9</v>
      </c>
      <c r="M292" s="24" t="str">
        <f t="shared" si="51"/>
        <v>3.5 - 3.9</v>
      </c>
      <c r="N292" s="24" t="str">
        <f t="shared" si="52"/>
        <v>4.0 - 4.4</v>
      </c>
      <c r="O292" s="23"/>
      <c r="P292" s="25">
        <f t="shared" si="54"/>
        <v>3.2</v>
      </c>
      <c r="Q292" s="25">
        <f>VLOOKUP($C292, 'Food Access'!C:E, 3, FALSE)</f>
        <v>2.7</v>
      </c>
      <c r="R292" s="25">
        <f>VLOOKUP($C292, 'Food Availability'!C:E, 3, FALSE)</f>
        <v>2.5</v>
      </c>
      <c r="S292" s="25">
        <f>VLOOKUP($C292, 'Food Utilization'!C:E, 3, FALSE)</f>
        <v>3.5</v>
      </c>
      <c r="T292" s="25">
        <f>VLOOKUP($C292, 'Food Consumption &amp; Livelihoods'!C:F, 3, FALSE)</f>
        <v>4</v>
      </c>
    </row>
    <row r="293" spans="1:20" ht="18" thickTop="1" thickBot="1" x14ac:dyDescent="0.45">
      <c r="A293" s="47" t="s">
        <v>676</v>
      </c>
      <c r="B293" s="47" t="s">
        <v>677</v>
      </c>
      <c r="C293" s="47" t="s">
        <v>678</v>
      </c>
      <c r="D293" s="10">
        <f t="shared" si="44"/>
        <v>3</v>
      </c>
      <c r="E293" s="24">
        <f t="shared" si="45"/>
        <v>3</v>
      </c>
      <c r="F293" s="24">
        <f t="shared" si="46"/>
        <v>2</v>
      </c>
      <c r="G293" s="24">
        <f t="shared" si="47"/>
        <v>3</v>
      </c>
      <c r="H293" s="24">
        <f t="shared" si="53"/>
        <v>3</v>
      </c>
      <c r="I293" s="23"/>
      <c r="J293" s="24" t="str">
        <f t="shared" si="48"/>
        <v>2.5 - 2.9</v>
      </c>
      <c r="K293" s="24" t="str">
        <f t="shared" si="49"/>
        <v>2.5 - 2.9</v>
      </c>
      <c r="L293" s="24" t="str">
        <f t="shared" si="50"/>
        <v>2.0 - 2.4</v>
      </c>
      <c r="M293" s="24" t="str">
        <f t="shared" si="51"/>
        <v>3.0 - 3.4</v>
      </c>
      <c r="N293" s="24" t="str">
        <f t="shared" si="52"/>
        <v>3.0 - 3.4</v>
      </c>
      <c r="O293" s="23"/>
      <c r="P293" s="25">
        <f t="shared" si="54"/>
        <v>2.8</v>
      </c>
      <c r="Q293" s="25">
        <f>VLOOKUP($C293, 'Food Access'!C:E, 3, FALSE)</f>
        <v>2.8</v>
      </c>
      <c r="R293" s="25">
        <f>VLOOKUP($C293, 'Food Availability'!C:E, 3, FALSE)</f>
        <v>2</v>
      </c>
      <c r="S293" s="25">
        <f>VLOOKUP($C293, 'Food Utilization'!C:E, 3, FALSE)</f>
        <v>3.3</v>
      </c>
      <c r="T293" s="25">
        <f>VLOOKUP($C293, 'Food Consumption &amp; Livelihoods'!C:F, 3, FALSE)</f>
        <v>3</v>
      </c>
    </row>
    <row r="294" spans="1:20" ht="18" thickTop="1" thickBot="1" x14ac:dyDescent="0.45">
      <c r="A294" s="47" t="s">
        <v>676</v>
      </c>
      <c r="B294" s="47" t="s">
        <v>679</v>
      </c>
      <c r="C294" s="47" t="s">
        <v>680</v>
      </c>
      <c r="D294" s="10">
        <f t="shared" si="44"/>
        <v>3</v>
      </c>
      <c r="E294" s="24">
        <f t="shared" si="45"/>
        <v>3</v>
      </c>
      <c r="F294" s="24">
        <f t="shared" si="46"/>
        <v>3</v>
      </c>
      <c r="G294" s="24">
        <f t="shared" si="47"/>
        <v>4</v>
      </c>
      <c r="H294" s="24">
        <f t="shared" si="53"/>
        <v>4</v>
      </c>
      <c r="I294" s="23"/>
      <c r="J294" s="24" t="str">
        <f t="shared" si="48"/>
        <v>3.0 - 3.4</v>
      </c>
      <c r="K294" s="24" t="str">
        <f t="shared" si="49"/>
        <v>2.5 - 2.9</v>
      </c>
      <c r="L294" s="24" t="str">
        <f t="shared" si="50"/>
        <v>2.5 - 2.9</v>
      </c>
      <c r="M294" s="24" t="str">
        <f t="shared" si="51"/>
        <v>3.5 - 3.9</v>
      </c>
      <c r="N294" s="24" t="str">
        <f t="shared" si="52"/>
        <v>4.0 - 4.4</v>
      </c>
      <c r="O294" s="23"/>
      <c r="P294" s="25">
        <f t="shared" si="54"/>
        <v>3.3</v>
      </c>
      <c r="Q294" s="25">
        <f>VLOOKUP($C294, 'Food Access'!C:E, 3, FALSE)</f>
        <v>2.8</v>
      </c>
      <c r="R294" s="25">
        <f>VLOOKUP($C294, 'Food Availability'!C:E, 3, FALSE)</f>
        <v>2.8</v>
      </c>
      <c r="S294" s="25">
        <f>VLOOKUP($C294, 'Food Utilization'!C:E, 3, FALSE)</f>
        <v>3.5</v>
      </c>
      <c r="T294" s="25">
        <f>VLOOKUP($C294, 'Food Consumption &amp; Livelihoods'!C:F, 3, FALSE)</f>
        <v>4</v>
      </c>
    </row>
    <row r="295" spans="1:20" ht="18" thickTop="1" thickBot="1" x14ac:dyDescent="0.45">
      <c r="A295" s="47" t="s">
        <v>676</v>
      </c>
      <c r="B295" s="47" t="s">
        <v>681</v>
      </c>
      <c r="C295" s="47" t="s">
        <v>682</v>
      </c>
      <c r="D295" s="10">
        <f t="shared" si="44"/>
        <v>3</v>
      </c>
      <c r="E295" s="24">
        <f t="shared" si="45"/>
        <v>3</v>
      </c>
      <c r="F295" s="24">
        <f t="shared" si="46"/>
        <v>3</v>
      </c>
      <c r="G295" s="24">
        <f t="shared" si="47"/>
        <v>3</v>
      </c>
      <c r="H295" s="24">
        <f t="shared" si="53"/>
        <v>3</v>
      </c>
      <c r="I295" s="23"/>
      <c r="J295" s="24" t="str">
        <f t="shared" si="48"/>
        <v>3.0 - 3.4</v>
      </c>
      <c r="K295" s="24" t="str">
        <f t="shared" si="49"/>
        <v>2.5 - 2.9</v>
      </c>
      <c r="L295" s="24" t="str">
        <f t="shared" si="50"/>
        <v>3.0 - 3.4</v>
      </c>
      <c r="M295" s="24" t="str">
        <f t="shared" si="51"/>
        <v>3.0 - 3.4</v>
      </c>
      <c r="N295" s="24" t="str">
        <f t="shared" si="52"/>
        <v>3.0 - 3.4</v>
      </c>
      <c r="O295" s="23"/>
      <c r="P295" s="25">
        <f t="shared" si="54"/>
        <v>3.1</v>
      </c>
      <c r="Q295" s="25">
        <f>VLOOKUP($C295, 'Food Access'!C:E, 3, FALSE)</f>
        <v>2.8</v>
      </c>
      <c r="R295" s="25">
        <f>VLOOKUP($C295, 'Food Availability'!C:E, 3, FALSE)</f>
        <v>3.3</v>
      </c>
      <c r="S295" s="25">
        <f>VLOOKUP($C295, 'Food Utilization'!C:E, 3, FALSE)</f>
        <v>3.3</v>
      </c>
      <c r="T295" s="25">
        <f>VLOOKUP($C295, 'Food Consumption &amp; Livelihoods'!C:F, 3, FALSE)</f>
        <v>3</v>
      </c>
    </row>
    <row r="296" spans="1:20" ht="18" thickTop="1" thickBot="1" x14ac:dyDescent="0.45">
      <c r="A296" s="47" t="s">
        <v>676</v>
      </c>
      <c r="B296" s="47" t="s">
        <v>683</v>
      </c>
      <c r="C296" s="47" t="s">
        <v>684</v>
      </c>
      <c r="D296" s="10">
        <f t="shared" si="44"/>
        <v>3</v>
      </c>
      <c r="E296" s="24">
        <f t="shared" si="45"/>
        <v>3</v>
      </c>
      <c r="F296" s="24">
        <f t="shared" si="46"/>
        <v>3</v>
      </c>
      <c r="G296" s="24">
        <f t="shared" si="47"/>
        <v>3</v>
      </c>
      <c r="H296" s="24">
        <f t="shared" si="53"/>
        <v>4</v>
      </c>
      <c r="I296" s="23"/>
      <c r="J296" s="24" t="str">
        <f t="shared" si="48"/>
        <v>3.0 - 3.4</v>
      </c>
      <c r="K296" s="24" t="str">
        <f t="shared" si="49"/>
        <v>3.0 - 3.4</v>
      </c>
      <c r="L296" s="24" t="str">
        <f t="shared" si="50"/>
        <v>3.0 - 3.4</v>
      </c>
      <c r="M296" s="24" t="str">
        <f t="shared" si="51"/>
        <v>3.0 - 3.4</v>
      </c>
      <c r="N296" s="24" t="str">
        <f t="shared" si="52"/>
        <v>4.0 - 4.4</v>
      </c>
      <c r="O296" s="23"/>
      <c r="P296" s="25">
        <f t="shared" si="54"/>
        <v>3.3</v>
      </c>
      <c r="Q296" s="25">
        <f>VLOOKUP($C296, 'Food Access'!C:E, 3, FALSE)</f>
        <v>3.2</v>
      </c>
      <c r="R296" s="25">
        <f>VLOOKUP($C296, 'Food Availability'!C:E, 3, FALSE)</f>
        <v>3</v>
      </c>
      <c r="S296" s="25">
        <f>VLOOKUP($C296, 'Food Utilization'!C:E, 3, FALSE)</f>
        <v>3</v>
      </c>
      <c r="T296" s="25">
        <f>VLOOKUP($C296, 'Food Consumption &amp; Livelihoods'!C:F, 3, FALSE)</f>
        <v>4</v>
      </c>
    </row>
    <row r="297" spans="1:20" ht="18" thickTop="1" thickBot="1" x14ac:dyDescent="0.45">
      <c r="A297" s="47" t="s">
        <v>676</v>
      </c>
      <c r="B297" s="47" t="s">
        <v>685</v>
      </c>
      <c r="C297" s="47" t="s">
        <v>686</v>
      </c>
      <c r="D297" s="10">
        <f t="shared" si="44"/>
        <v>3</v>
      </c>
      <c r="E297" s="24">
        <f t="shared" si="45"/>
        <v>3</v>
      </c>
      <c r="F297" s="24">
        <f t="shared" si="46"/>
        <v>2</v>
      </c>
      <c r="G297" s="24">
        <f t="shared" si="47"/>
        <v>4</v>
      </c>
      <c r="H297" s="24">
        <f t="shared" si="53"/>
        <v>4</v>
      </c>
      <c r="I297" s="23"/>
      <c r="J297" s="24" t="str">
        <f t="shared" si="48"/>
        <v>3.0 - 3.4</v>
      </c>
      <c r="K297" s="24" t="str">
        <f t="shared" si="49"/>
        <v>2.5 - 2.9</v>
      </c>
      <c r="L297" s="24" t="str">
        <f t="shared" si="50"/>
        <v>2.0 - 2.4</v>
      </c>
      <c r="M297" s="24" t="str">
        <f t="shared" si="51"/>
        <v>3.5 - 3.9</v>
      </c>
      <c r="N297" s="24" t="str">
        <f t="shared" si="52"/>
        <v>4.0 - 4.4</v>
      </c>
      <c r="O297" s="23"/>
      <c r="P297" s="25">
        <f t="shared" si="54"/>
        <v>3.1</v>
      </c>
      <c r="Q297" s="25">
        <f>VLOOKUP($C297, 'Food Access'!C:E, 3, FALSE)</f>
        <v>2.8</v>
      </c>
      <c r="R297" s="25">
        <f>VLOOKUP($C297, 'Food Availability'!C:E, 3, FALSE)</f>
        <v>2</v>
      </c>
      <c r="S297" s="25">
        <f>VLOOKUP($C297, 'Food Utilization'!C:E, 3, FALSE)</f>
        <v>3.5</v>
      </c>
      <c r="T297" s="25">
        <f>VLOOKUP($C297, 'Food Consumption &amp; Livelihoods'!C:F, 3, FALSE)</f>
        <v>4</v>
      </c>
    </row>
    <row r="298" spans="1:20" ht="18" thickTop="1" thickBot="1" x14ac:dyDescent="0.45">
      <c r="A298" s="47" t="s">
        <v>676</v>
      </c>
      <c r="B298" s="47" t="s">
        <v>687</v>
      </c>
      <c r="C298" s="47" t="s">
        <v>688</v>
      </c>
      <c r="D298" s="10">
        <f t="shared" si="44"/>
        <v>4</v>
      </c>
      <c r="E298" s="24">
        <f t="shared" si="45"/>
        <v>3</v>
      </c>
      <c r="F298" s="24">
        <f t="shared" si="46"/>
        <v>3</v>
      </c>
      <c r="G298" s="24">
        <f t="shared" si="47"/>
        <v>4</v>
      </c>
      <c r="H298" s="24">
        <f t="shared" si="53"/>
        <v>4</v>
      </c>
      <c r="I298" s="23"/>
      <c r="J298" s="24" t="str">
        <f t="shared" si="48"/>
        <v>3.5 - 3.9</v>
      </c>
      <c r="K298" s="24" t="str">
        <f t="shared" si="49"/>
        <v>3.0 - 3.4</v>
      </c>
      <c r="L298" s="24" t="str">
        <f t="shared" si="50"/>
        <v>3.0 - 3.4</v>
      </c>
      <c r="M298" s="24" t="str">
        <f t="shared" si="51"/>
        <v>3.5 - 3.9</v>
      </c>
      <c r="N298" s="24" t="str">
        <f t="shared" si="52"/>
        <v>4.0 - 4.4</v>
      </c>
      <c r="O298" s="23"/>
      <c r="P298" s="25">
        <f t="shared" si="54"/>
        <v>3.5</v>
      </c>
      <c r="Q298" s="25">
        <f>VLOOKUP($C298, 'Food Access'!C:E, 3, FALSE)</f>
        <v>3.3</v>
      </c>
      <c r="R298" s="25">
        <f>VLOOKUP($C298, 'Food Availability'!C:E, 3, FALSE)</f>
        <v>3</v>
      </c>
      <c r="S298" s="25">
        <f>VLOOKUP($C298, 'Food Utilization'!C:E, 3, FALSE)</f>
        <v>3.8</v>
      </c>
      <c r="T298" s="25">
        <f>VLOOKUP($C298, 'Food Consumption &amp; Livelihoods'!C:F, 3, FALSE)</f>
        <v>4</v>
      </c>
    </row>
    <row r="299" spans="1:20" ht="18" thickTop="1" thickBot="1" x14ac:dyDescent="0.45">
      <c r="A299" s="47" t="s">
        <v>676</v>
      </c>
      <c r="B299" s="47" t="s">
        <v>689</v>
      </c>
      <c r="C299" s="47" t="s">
        <v>690</v>
      </c>
      <c r="D299" s="10">
        <f t="shared" si="44"/>
        <v>3</v>
      </c>
      <c r="E299" s="24">
        <f t="shared" si="45"/>
        <v>3</v>
      </c>
      <c r="F299" s="24">
        <f t="shared" si="46"/>
        <v>3</v>
      </c>
      <c r="G299" s="24">
        <f t="shared" si="47"/>
        <v>3</v>
      </c>
      <c r="H299" s="24">
        <f t="shared" si="53"/>
        <v>3</v>
      </c>
      <c r="I299" s="23"/>
      <c r="J299" s="24" t="str">
        <f t="shared" si="48"/>
        <v>3.0 - 3.4</v>
      </c>
      <c r="K299" s="24" t="str">
        <f t="shared" si="49"/>
        <v>3.0 - 3.4</v>
      </c>
      <c r="L299" s="24" t="str">
        <f t="shared" si="50"/>
        <v>3.0 - 3.4</v>
      </c>
      <c r="M299" s="24" t="str">
        <f t="shared" si="51"/>
        <v>3.0 - 3.4</v>
      </c>
      <c r="N299" s="24" t="str">
        <f t="shared" si="52"/>
        <v>3.0 - 3.4</v>
      </c>
      <c r="O299" s="23"/>
      <c r="P299" s="25">
        <f t="shared" si="54"/>
        <v>3.1</v>
      </c>
      <c r="Q299" s="25">
        <f>VLOOKUP($C299, 'Food Access'!C:E, 3, FALSE)</f>
        <v>3</v>
      </c>
      <c r="R299" s="25">
        <f>VLOOKUP($C299, 'Food Availability'!C:E, 3, FALSE)</f>
        <v>3</v>
      </c>
      <c r="S299" s="25">
        <f>VLOOKUP($C299, 'Food Utilization'!C:E, 3, FALSE)</f>
        <v>3.3</v>
      </c>
      <c r="T299" s="25">
        <f>VLOOKUP($C299, 'Food Consumption &amp; Livelihoods'!C:F, 3, FALSE)</f>
        <v>3</v>
      </c>
    </row>
    <row r="300" spans="1:20" ht="18" thickTop="1" thickBot="1" x14ac:dyDescent="0.45">
      <c r="A300" s="47" t="s">
        <v>655</v>
      </c>
      <c r="B300" s="47" t="s">
        <v>656</v>
      </c>
      <c r="C300" s="47" t="s">
        <v>657</v>
      </c>
      <c r="D300" s="10">
        <f t="shared" si="44"/>
        <v>2</v>
      </c>
      <c r="E300" s="24">
        <f t="shared" si="45"/>
        <v>2</v>
      </c>
      <c r="F300" s="24">
        <f t="shared" si="46"/>
        <v>2</v>
      </c>
      <c r="G300" s="24">
        <f t="shared" si="47"/>
        <v>3</v>
      </c>
      <c r="H300" s="24">
        <f t="shared" si="53"/>
        <v>2</v>
      </c>
      <c r="I300" s="23"/>
      <c r="J300" s="24" t="str">
        <f t="shared" si="48"/>
        <v>2.0 - 2.4</v>
      </c>
      <c r="K300" s="24" t="str">
        <f t="shared" si="49"/>
        <v>2.0 - 2.4</v>
      </c>
      <c r="L300" s="24" t="str">
        <f t="shared" si="50"/>
        <v>1.5 - 1.9</v>
      </c>
      <c r="M300" s="24" t="str">
        <f t="shared" si="51"/>
        <v>3.0 - 3.4</v>
      </c>
      <c r="N300" s="24" t="str">
        <f t="shared" si="52"/>
        <v>2.0 - 2.4</v>
      </c>
      <c r="O300" s="23"/>
      <c r="P300" s="25">
        <f t="shared" si="54"/>
        <v>2.4</v>
      </c>
      <c r="Q300" s="25">
        <f>VLOOKUP($C300, 'Food Access'!C:E, 3, FALSE)</f>
        <v>2.2999999999999998</v>
      </c>
      <c r="R300" s="25">
        <f>VLOOKUP($C300, 'Food Availability'!C:E, 3, FALSE)</f>
        <v>1.8</v>
      </c>
      <c r="S300" s="25">
        <f>VLOOKUP($C300, 'Food Utilization'!C:E, 3, FALSE)</f>
        <v>3.3</v>
      </c>
      <c r="T300" s="25">
        <f>VLOOKUP($C300, 'Food Consumption &amp; Livelihoods'!C:F, 3, FALSE)</f>
        <v>2</v>
      </c>
    </row>
    <row r="301" spans="1:20" ht="18" thickTop="1" thickBot="1" x14ac:dyDescent="0.45">
      <c r="A301" s="47" t="s">
        <v>655</v>
      </c>
      <c r="B301" s="47" t="s">
        <v>693</v>
      </c>
      <c r="C301" s="47" t="s">
        <v>694</v>
      </c>
      <c r="D301" s="10">
        <f t="shared" si="44"/>
        <v>3</v>
      </c>
      <c r="E301" s="24">
        <f t="shared" si="45"/>
        <v>2</v>
      </c>
      <c r="F301" s="24">
        <f t="shared" si="46"/>
        <v>3</v>
      </c>
      <c r="G301" s="24">
        <f t="shared" si="47"/>
        <v>3</v>
      </c>
      <c r="H301" s="24">
        <f t="shared" si="53"/>
        <v>2</v>
      </c>
      <c r="I301" s="23"/>
      <c r="J301" s="24" t="str">
        <f t="shared" si="48"/>
        <v>2.5 - 2.9</v>
      </c>
      <c r="K301" s="24" t="str">
        <f t="shared" si="49"/>
        <v>2.0 - 2.4</v>
      </c>
      <c r="L301" s="24" t="str">
        <f t="shared" si="50"/>
        <v>2.5 - 2.9</v>
      </c>
      <c r="M301" s="24" t="str">
        <f t="shared" si="51"/>
        <v>3.0 - 3.4</v>
      </c>
      <c r="N301" s="24" t="str">
        <f t="shared" si="52"/>
        <v>2.0 - 2.4</v>
      </c>
      <c r="O301" s="23"/>
      <c r="P301" s="25">
        <f t="shared" si="54"/>
        <v>2.5</v>
      </c>
      <c r="Q301" s="25">
        <f>VLOOKUP($C301, 'Food Access'!C:E, 3, FALSE)</f>
        <v>2.2999999999999998</v>
      </c>
      <c r="R301" s="25">
        <f>VLOOKUP($C301, 'Food Availability'!C:E, 3, FALSE)</f>
        <v>2.5</v>
      </c>
      <c r="S301" s="25">
        <f>VLOOKUP($C301, 'Food Utilization'!C:E, 3, FALSE)</f>
        <v>3.3</v>
      </c>
      <c r="T301" s="25">
        <f>VLOOKUP($C301, 'Food Consumption &amp; Livelihoods'!C:F, 3, FALSE)</f>
        <v>2</v>
      </c>
    </row>
    <row r="302" spans="1:20" ht="18" thickTop="1" thickBot="1" x14ac:dyDescent="0.45">
      <c r="A302" s="47" t="s">
        <v>655</v>
      </c>
      <c r="B302" s="47" t="s">
        <v>658</v>
      </c>
      <c r="C302" s="47" t="s">
        <v>659</v>
      </c>
      <c r="D302" s="10">
        <f t="shared" si="44"/>
        <v>3</v>
      </c>
      <c r="E302" s="24">
        <f t="shared" si="45"/>
        <v>3</v>
      </c>
      <c r="F302" s="24">
        <f t="shared" si="46"/>
        <v>3</v>
      </c>
      <c r="G302" s="24">
        <f t="shared" si="47"/>
        <v>3</v>
      </c>
      <c r="H302" s="24">
        <f t="shared" si="53"/>
        <v>2</v>
      </c>
      <c r="I302" s="23"/>
      <c r="J302" s="24" t="str">
        <f t="shared" si="48"/>
        <v>2.5 - 2.9</v>
      </c>
      <c r="K302" s="24" t="str">
        <f t="shared" si="49"/>
        <v>3.0 - 3.4</v>
      </c>
      <c r="L302" s="24" t="str">
        <f t="shared" si="50"/>
        <v>2.5 - 2.9</v>
      </c>
      <c r="M302" s="24" t="str">
        <f t="shared" si="51"/>
        <v>3.0 - 3.4</v>
      </c>
      <c r="N302" s="24" t="str">
        <f t="shared" si="52"/>
        <v>2.0 - 2.4</v>
      </c>
      <c r="O302" s="23"/>
      <c r="P302" s="25">
        <f t="shared" si="54"/>
        <v>2.7</v>
      </c>
      <c r="Q302" s="25">
        <f>VLOOKUP($C302, 'Food Access'!C:E, 3, FALSE)</f>
        <v>3</v>
      </c>
      <c r="R302" s="25">
        <f>VLOOKUP($C302, 'Food Availability'!C:E, 3, FALSE)</f>
        <v>2.5</v>
      </c>
      <c r="S302" s="25">
        <f>VLOOKUP($C302, 'Food Utilization'!C:E, 3, FALSE)</f>
        <v>3.3</v>
      </c>
      <c r="T302" s="25">
        <f>VLOOKUP($C302, 'Food Consumption &amp; Livelihoods'!C:F, 3, FALSE)</f>
        <v>2</v>
      </c>
    </row>
    <row r="303" spans="1:20" ht="18" thickTop="1" thickBot="1" x14ac:dyDescent="0.45">
      <c r="A303" s="47" t="s">
        <v>655</v>
      </c>
      <c r="B303" s="47" t="s">
        <v>691</v>
      </c>
      <c r="C303" s="47" t="s">
        <v>692</v>
      </c>
      <c r="D303" s="10">
        <f t="shared" si="44"/>
        <v>3</v>
      </c>
      <c r="E303" s="24">
        <f t="shared" si="45"/>
        <v>3</v>
      </c>
      <c r="F303" s="24">
        <f t="shared" si="46"/>
        <v>3</v>
      </c>
      <c r="G303" s="24">
        <f t="shared" si="47"/>
        <v>4</v>
      </c>
      <c r="H303" s="24">
        <f t="shared" si="53"/>
        <v>2</v>
      </c>
      <c r="I303" s="23"/>
      <c r="J303" s="24" t="str">
        <f t="shared" si="48"/>
        <v>2.5 - 2.9</v>
      </c>
      <c r="K303" s="24" t="str">
        <f t="shared" si="49"/>
        <v>2.5 - 2.9</v>
      </c>
      <c r="L303" s="24" t="str">
        <f t="shared" si="50"/>
        <v>2.5 - 2.9</v>
      </c>
      <c r="M303" s="24" t="str">
        <f t="shared" si="51"/>
        <v>3.5 - 3.9</v>
      </c>
      <c r="N303" s="24" t="str">
        <f t="shared" si="52"/>
        <v>2.0 - 2.4</v>
      </c>
      <c r="O303" s="23"/>
      <c r="P303" s="25">
        <f t="shared" si="54"/>
        <v>2.7</v>
      </c>
      <c r="Q303" s="25">
        <f>VLOOKUP($C303, 'Food Access'!C:E, 3, FALSE)</f>
        <v>2.7</v>
      </c>
      <c r="R303" s="25">
        <f>VLOOKUP($C303, 'Food Availability'!C:E, 3, FALSE)</f>
        <v>2.5</v>
      </c>
      <c r="S303" s="25">
        <f>VLOOKUP($C303, 'Food Utilization'!C:E, 3, FALSE)</f>
        <v>3.5</v>
      </c>
      <c r="T303" s="25">
        <f>VLOOKUP($C303, 'Food Consumption &amp; Livelihoods'!C:F, 3, FALSE)</f>
        <v>2</v>
      </c>
    </row>
    <row r="304" spans="1:20" ht="18" thickTop="1" thickBot="1" x14ac:dyDescent="0.45">
      <c r="A304" s="47" t="s">
        <v>655</v>
      </c>
      <c r="B304" s="47" t="s">
        <v>700</v>
      </c>
      <c r="C304" s="47" t="s">
        <v>701</v>
      </c>
      <c r="D304" s="10">
        <f t="shared" si="44"/>
        <v>3</v>
      </c>
      <c r="E304" s="24">
        <f t="shared" si="45"/>
        <v>3</v>
      </c>
      <c r="F304" s="24">
        <f t="shared" si="46"/>
        <v>3</v>
      </c>
      <c r="G304" s="24">
        <f t="shared" si="47"/>
        <v>4</v>
      </c>
      <c r="H304" s="24">
        <f t="shared" si="53"/>
        <v>2</v>
      </c>
      <c r="I304" s="23"/>
      <c r="J304" s="24" t="str">
        <f t="shared" si="48"/>
        <v>2.5 - 2.9</v>
      </c>
      <c r="K304" s="24" t="str">
        <f t="shared" si="49"/>
        <v>3.0 - 3.4</v>
      </c>
      <c r="L304" s="24" t="str">
        <f t="shared" si="50"/>
        <v>2.5 - 2.9</v>
      </c>
      <c r="M304" s="24" t="str">
        <f t="shared" si="51"/>
        <v>3.5 - 3.9</v>
      </c>
      <c r="N304" s="24" t="str">
        <f t="shared" si="52"/>
        <v>2.0 - 2.4</v>
      </c>
      <c r="O304" s="23"/>
      <c r="P304" s="25">
        <f t="shared" si="54"/>
        <v>2.9</v>
      </c>
      <c r="Q304" s="25">
        <f>VLOOKUP($C304, 'Food Access'!C:E, 3, FALSE)</f>
        <v>3.2</v>
      </c>
      <c r="R304" s="25">
        <f>VLOOKUP($C304, 'Food Availability'!C:E, 3, FALSE)</f>
        <v>2.8</v>
      </c>
      <c r="S304" s="25">
        <f>VLOOKUP($C304, 'Food Utilization'!C:E, 3, FALSE)</f>
        <v>3.5</v>
      </c>
      <c r="T304" s="25">
        <f>VLOOKUP($C304, 'Food Consumption &amp; Livelihoods'!C:F, 3, FALSE)</f>
        <v>2</v>
      </c>
    </row>
    <row r="305" spans="1:20" ht="18" thickTop="1" thickBot="1" x14ac:dyDescent="0.45">
      <c r="A305" s="47" t="s">
        <v>655</v>
      </c>
      <c r="B305" s="47" t="s">
        <v>702</v>
      </c>
      <c r="C305" s="47" t="s">
        <v>703</v>
      </c>
      <c r="D305" s="10">
        <f t="shared" si="44"/>
        <v>3</v>
      </c>
      <c r="E305" s="24">
        <f t="shared" si="45"/>
        <v>3</v>
      </c>
      <c r="F305" s="24">
        <f t="shared" si="46"/>
        <v>3</v>
      </c>
      <c r="G305" s="24">
        <f t="shared" si="47"/>
        <v>3</v>
      </c>
      <c r="H305" s="24">
        <f t="shared" si="53"/>
        <v>2</v>
      </c>
      <c r="I305" s="23"/>
      <c r="J305" s="24" t="str">
        <f t="shared" si="48"/>
        <v>2.5 - 2.9</v>
      </c>
      <c r="K305" s="24" t="str">
        <f t="shared" si="49"/>
        <v>2.5 - 2.9</v>
      </c>
      <c r="L305" s="24" t="str">
        <f t="shared" si="50"/>
        <v>2.5 - 2.9</v>
      </c>
      <c r="M305" s="24" t="str">
        <f t="shared" si="51"/>
        <v>3.0 - 3.4</v>
      </c>
      <c r="N305" s="24" t="str">
        <f t="shared" si="52"/>
        <v>2.0 - 2.4</v>
      </c>
      <c r="O305" s="23"/>
      <c r="P305" s="25">
        <f t="shared" si="54"/>
        <v>2.7</v>
      </c>
      <c r="Q305" s="25">
        <f>VLOOKUP($C305, 'Food Access'!C:E, 3, FALSE)</f>
        <v>2.7</v>
      </c>
      <c r="R305" s="25">
        <f>VLOOKUP($C305, 'Food Availability'!C:E, 3, FALSE)</f>
        <v>2.8</v>
      </c>
      <c r="S305" s="25">
        <f>VLOOKUP($C305, 'Food Utilization'!C:E, 3, FALSE)</f>
        <v>3.3</v>
      </c>
      <c r="T305" s="25">
        <f>VLOOKUP($C305, 'Food Consumption &amp; Livelihoods'!C:F, 3, FALSE)</f>
        <v>2</v>
      </c>
    </row>
    <row r="306" spans="1:20" ht="18" thickTop="1" thickBot="1" x14ac:dyDescent="0.45">
      <c r="A306" s="47" t="s">
        <v>655</v>
      </c>
      <c r="B306" s="47" t="s">
        <v>704</v>
      </c>
      <c r="C306" s="47" t="s">
        <v>705</v>
      </c>
      <c r="D306" s="10">
        <f t="shared" si="44"/>
        <v>3</v>
      </c>
      <c r="E306" s="24">
        <f t="shared" si="45"/>
        <v>3</v>
      </c>
      <c r="F306" s="24">
        <f t="shared" si="46"/>
        <v>3</v>
      </c>
      <c r="G306" s="24">
        <f t="shared" si="47"/>
        <v>3</v>
      </c>
      <c r="H306" s="24">
        <f t="shared" si="53"/>
        <v>2</v>
      </c>
      <c r="I306" s="23"/>
      <c r="J306" s="24" t="str">
        <f t="shared" si="48"/>
        <v>2.5 - 2.9</v>
      </c>
      <c r="K306" s="24" t="str">
        <f t="shared" si="49"/>
        <v>3.0 - 3.4</v>
      </c>
      <c r="L306" s="24" t="str">
        <f t="shared" si="50"/>
        <v>2.5 - 2.9</v>
      </c>
      <c r="M306" s="24" t="str">
        <f t="shared" si="51"/>
        <v>3.0 - 3.4</v>
      </c>
      <c r="N306" s="24" t="str">
        <f t="shared" si="52"/>
        <v>2.0 - 2.4</v>
      </c>
      <c r="O306" s="23"/>
      <c r="P306" s="25">
        <f t="shared" si="54"/>
        <v>2.8</v>
      </c>
      <c r="Q306" s="25">
        <f>VLOOKUP($C306, 'Food Access'!C:E, 3, FALSE)</f>
        <v>3.2</v>
      </c>
      <c r="R306" s="25">
        <f>VLOOKUP($C306, 'Food Availability'!C:E, 3, FALSE)</f>
        <v>2.8</v>
      </c>
      <c r="S306" s="25">
        <f>VLOOKUP($C306, 'Food Utilization'!C:E, 3, FALSE)</f>
        <v>3</v>
      </c>
      <c r="T306" s="25">
        <f>VLOOKUP($C306, 'Food Consumption &amp; Livelihoods'!C:F, 3, FALSE)</f>
        <v>2</v>
      </c>
    </row>
    <row r="307" spans="1:20" ht="18" thickTop="1" thickBot="1" x14ac:dyDescent="0.45">
      <c r="A307" s="47" t="s">
        <v>655</v>
      </c>
      <c r="B307" s="47" t="s">
        <v>706</v>
      </c>
      <c r="C307" s="47" t="s">
        <v>707</v>
      </c>
      <c r="D307" s="10">
        <f t="shared" si="44"/>
        <v>3</v>
      </c>
      <c r="E307" s="24">
        <f t="shared" si="45"/>
        <v>3</v>
      </c>
      <c r="F307" s="24">
        <f t="shared" si="46"/>
        <v>3</v>
      </c>
      <c r="G307" s="24">
        <f t="shared" si="47"/>
        <v>3</v>
      </c>
      <c r="H307" s="24">
        <f t="shared" si="53"/>
        <v>2</v>
      </c>
      <c r="I307" s="23"/>
      <c r="J307" s="24" t="str">
        <f t="shared" si="48"/>
        <v>2.5 - 2.9</v>
      </c>
      <c r="K307" s="24" t="str">
        <f t="shared" si="49"/>
        <v>2.5 - 2.9</v>
      </c>
      <c r="L307" s="24" t="str">
        <f t="shared" si="50"/>
        <v>2.5 - 2.9</v>
      </c>
      <c r="M307" s="24" t="str">
        <f t="shared" si="51"/>
        <v>2.5 - 2.9</v>
      </c>
      <c r="N307" s="24" t="str">
        <f t="shared" si="52"/>
        <v>2.0 - 2.4</v>
      </c>
      <c r="O307" s="23"/>
      <c r="P307" s="25">
        <f t="shared" si="54"/>
        <v>2.5</v>
      </c>
      <c r="Q307" s="25">
        <f>VLOOKUP($C307, 'Food Access'!C:E, 3, FALSE)</f>
        <v>2.7</v>
      </c>
      <c r="R307" s="25">
        <f>VLOOKUP($C307, 'Food Availability'!C:E, 3, FALSE)</f>
        <v>2.5</v>
      </c>
      <c r="S307" s="25">
        <f>VLOOKUP($C307, 'Food Utilization'!C:E, 3, FALSE)</f>
        <v>2.8</v>
      </c>
      <c r="T307" s="25">
        <f>VLOOKUP($C307, 'Food Consumption &amp; Livelihoods'!C:F, 3, FALSE)</f>
        <v>2</v>
      </c>
    </row>
    <row r="308" spans="1:20" ht="18" thickTop="1" thickBot="1" x14ac:dyDescent="0.45">
      <c r="A308" s="47" t="s">
        <v>655</v>
      </c>
      <c r="B308" s="47" t="s">
        <v>695</v>
      </c>
      <c r="C308" s="47" t="s">
        <v>696</v>
      </c>
      <c r="D308" s="10">
        <f t="shared" si="44"/>
        <v>2</v>
      </c>
      <c r="E308" s="24">
        <f t="shared" si="45"/>
        <v>3</v>
      </c>
      <c r="F308" s="24">
        <f t="shared" si="46"/>
        <v>3</v>
      </c>
      <c r="G308" s="24">
        <f t="shared" si="47"/>
        <v>2</v>
      </c>
      <c r="H308" s="24">
        <f t="shared" si="53"/>
        <v>2</v>
      </c>
      <c r="I308" s="23"/>
      <c r="J308" s="24" t="str">
        <f t="shared" si="48"/>
        <v>2.0 - 2.4</v>
      </c>
      <c r="K308" s="24" t="str">
        <f t="shared" si="49"/>
        <v>2.5 - 2.9</v>
      </c>
      <c r="L308" s="24" t="str">
        <f t="shared" si="50"/>
        <v>2.5 - 2.9</v>
      </c>
      <c r="M308" s="24" t="str">
        <f t="shared" si="51"/>
        <v>2.0 - 2.4</v>
      </c>
      <c r="N308" s="24" t="str">
        <f t="shared" si="52"/>
        <v>2.0 - 2.4</v>
      </c>
      <c r="O308" s="23"/>
      <c r="P308" s="25">
        <f t="shared" si="54"/>
        <v>2.4</v>
      </c>
      <c r="Q308" s="25">
        <f>VLOOKUP($C308, 'Food Access'!C:E, 3, FALSE)</f>
        <v>2.8</v>
      </c>
      <c r="R308" s="25">
        <f>VLOOKUP($C308, 'Food Availability'!C:E, 3, FALSE)</f>
        <v>2.5</v>
      </c>
      <c r="S308" s="25">
        <f>VLOOKUP($C308, 'Food Utilization'!C:E, 3, FALSE)</f>
        <v>2.2999999999999998</v>
      </c>
      <c r="T308" s="25">
        <f>VLOOKUP($C308, 'Food Consumption &amp; Livelihoods'!C:F, 3, FALSE)</f>
        <v>2</v>
      </c>
    </row>
    <row r="309" spans="1:20" ht="18" thickTop="1" thickBot="1" x14ac:dyDescent="0.45">
      <c r="A309" s="47" t="s">
        <v>655</v>
      </c>
      <c r="B309" s="47" t="s">
        <v>710</v>
      </c>
      <c r="C309" s="47" t="s">
        <v>711</v>
      </c>
      <c r="D309" s="10">
        <f t="shared" si="44"/>
        <v>2</v>
      </c>
      <c r="E309" s="24">
        <f t="shared" si="45"/>
        <v>3</v>
      </c>
      <c r="F309" s="24">
        <f t="shared" si="46"/>
        <v>3</v>
      </c>
      <c r="G309" s="24">
        <f t="shared" si="47"/>
        <v>2</v>
      </c>
      <c r="H309" s="24">
        <f t="shared" si="53"/>
        <v>2</v>
      </c>
      <c r="I309" s="23"/>
      <c r="J309" s="24" t="str">
        <f t="shared" si="48"/>
        <v>2.0 - 2.4</v>
      </c>
      <c r="K309" s="24" t="str">
        <f t="shared" si="49"/>
        <v>2.5 - 2.9</v>
      </c>
      <c r="L309" s="24" t="str">
        <f t="shared" si="50"/>
        <v>2.5 - 2.9</v>
      </c>
      <c r="M309" s="24" t="str">
        <f t="shared" si="51"/>
        <v>2.0 - 2.4</v>
      </c>
      <c r="N309" s="24" t="str">
        <f t="shared" si="52"/>
        <v>2.0 - 2.4</v>
      </c>
      <c r="O309" s="23"/>
      <c r="P309" s="25">
        <f t="shared" si="54"/>
        <v>2.4</v>
      </c>
      <c r="Q309" s="25">
        <f>VLOOKUP($C309, 'Food Access'!C:E, 3, FALSE)</f>
        <v>2.7</v>
      </c>
      <c r="R309" s="25">
        <f>VLOOKUP($C309, 'Food Availability'!C:E, 3, FALSE)</f>
        <v>2.5</v>
      </c>
      <c r="S309" s="25">
        <f>VLOOKUP($C309, 'Food Utilization'!C:E, 3, FALSE)</f>
        <v>2.2999999999999998</v>
      </c>
      <c r="T309" s="25">
        <f>VLOOKUP($C309, 'Food Consumption &amp; Livelihoods'!C:F, 3, FALSE)</f>
        <v>2</v>
      </c>
    </row>
    <row r="310" spans="1:20" ht="18" thickTop="1" thickBot="1" x14ac:dyDescent="0.45">
      <c r="A310" s="47" t="s">
        <v>655</v>
      </c>
      <c r="B310" s="47" t="s">
        <v>712</v>
      </c>
      <c r="C310" s="47" t="s">
        <v>713</v>
      </c>
      <c r="D310" s="10">
        <f t="shared" si="44"/>
        <v>3</v>
      </c>
      <c r="E310" s="24">
        <f t="shared" si="45"/>
        <v>3</v>
      </c>
      <c r="F310" s="24">
        <f t="shared" si="46"/>
        <v>3</v>
      </c>
      <c r="G310" s="24">
        <f t="shared" si="47"/>
        <v>3</v>
      </c>
      <c r="H310" s="24">
        <f t="shared" si="53"/>
        <v>2</v>
      </c>
      <c r="I310" s="23"/>
      <c r="J310" s="24" t="str">
        <f t="shared" si="48"/>
        <v>2.5 - 2.9</v>
      </c>
      <c r="K310" s="24" t="str">
        <f t="shared" si="49"/>
        <v>3.0 - 3.4</v>
      </c>
      <c r="L310" s="24" t="str">
        <f t="shared" si="50"/>
        <v>2.5 - 2.9</v>
      </c>
      <c r="M310" s="24" t="str">
        <f t="shared" si="51"/>
        <v>3.0 - 3.4</v>
      </c>
      <c r="N310" s="24" t="str">
        <f t="shared" si="52"/>
        <v>2.0 - 2.4</v>
      </c>
      <c r="O310" s="23"/>
      <c r="P310" s="25">
        <f t="shared" si="54"/>
        <v>2.7</v>
      </c>
      <c r="Q310" s="25">
        <f>VLOOKUP($C310, 'Food Access'!C:E, 3, FALSE)</f>
        <v>3</v>
      </c>
      <c r="R310" s="25">
        <f>VLOOKUP($C310, 'Food Availability'!C:E, 3, FALSE)</f>
        <v>2.8</v>
      </c>
      <c r="S310" s="25">
        <f>VLOOKUP($C310, 'Food Utilization'!C:E, 3, FALSE)</f>
        <v>3</v>
      </c>
      <c r="T310" s="25">
        <f>VLOOKUP($C310, 'Food Consumption &amp; Livelihoods'!C:F, 3, FALSE)</f>
        <v>2</v>
      </c>
    </row>
    <row r="311" spans="1:20" ht="18" thickTop="1" thickBot="1" x14ac:dyDescent="0.45">
      <c r="A311" s="47" t="s">
        <v>697</v>
      </c>
      <c r="B311" s="47" t="s">
        <v>697</v>
      </c>
      <c r="C311" s="47" t="s">
        <v>714</v>
      </c>
      <c r="D311" s="10">
        <f t="shared" si="44"/>
        <v>3</v>
      </c>
      <c r="E311" s="24">
        <f t="shared" si="45"/>
        <v>2</v>
      </c>
      <c r="F311" s="24">
        <f t="shared" si="46"/>
        <v>2</v>
      </c>
      <c r="G311" s="24">
        <f t="shared" si="47"/>
        <v>3</v>
      </c>
      <c r="H311" s="24">
        <f t="shared" si="53"/>
        <v>3</v>
      </c>
      <c r="I311" s="23"/>
      <c r="J311" s="24" t="str">
        <f t="shared" si="48"/>
        <v>2.5 - 2.9</v>
      </c>
      <c r="K311" s="24" t="str">
        <f t="shared" si="49"/>
        <v>2.0 - 2.4</v>
      </c>
      <c r="L311" s="24" t="str">
        <f t="shared" si="50"/>
        <v>1.5 - 1.9</v>
      </c>
      <c r="M311" s="24" t="str">
        <f t="shared" si="51"/>
        <v>3.0 - 3.4</v>
      </c>
      <c r="N311" s="24" t="str">
        <f t="shared" si="52"/>
        <v>3.0 - 3.4</v>
      </c>
      <c r="O311" s="23"/>
      <c r="P311" s="25">
        <f t="shared" si="54"/>
        <v>2.5</v>
      </c>
      <c r="Q311" s="25">
        <f>VLOOKUP($C311, 'Food Access'!C:E, 3, FALSE)</f>
        <v>2.2999999999999998</v>
      </c>
      <c r="R311" s="25">
        <f>VLOOKUP($C311, 'Food Availability'!C:E, 3, FALSE)</f>
        <v>1.5</v>
      </c>
      <c r="S311" s="25">
        <f>VLOOKUP($C311, 'Food Utilization'!C:E, 3, FALSE)</f>
        <v>3</v>
      </c>
      <c r="T311" s="25">
        <f>VLOOKUP($C311, 'Food Consumption &amp; Livelihoods'!C:F, 3, FALSE)</f>
        <v>3</v>
      </c>
    </row>
    <row r="312" spans="1:20" ht="18" thickTop="1" thickBot="1" x14ac:dyDescent="0.45">
      <c r="A312" s="47" t="s">
        <v>697</v>
      </c>
      <c r="B312" s="47" t="s">
        <v>700</v>
      </c>
      <c r="C312" s="47" t="s">
        <v>715</v>
      </c>
      <c r="D312" s="10">
        <f t="shared" si="44"/>
        <v>3</v>
      </c>
      <c r="E312" s="24">
        <f t="shared" si="45"/>
        <v>2</v>
      </c>
      <c r="F312" s="24">
        <f t="shared" si="46"/>
        <v>4</v>
      </c>
      <c r="G312" s="24">
        <f t="shared" si="47"/>
        <v>3</v>
      </c>
      <c r="H312" s="24">
        <f t="shared" si="53"/>
        <v>3</v>
      </c>
      <c r="I312" s="23"/>
      <c r="J312" s="24" t="str">
        <f t="shared" si="48"/>
        <v>3.0 - 3.4</v>
      </c>
      <c r="K312" s="24" t="str">
        <f t="shared" si="49"/>
        <v>2.0 - 2.4</v>
      </c>
      <c r="L312" s="24" t="str">
        <f t="shared" si="50"/>
        <v>4.0 - 4.4</v>
      </c>
      <c r="M312" s="24" t="str">
        <f t="shared" si="51"/>
        <v>3.0 - 3.4</v>
      </c>
      <c r="N312" s="24" t="str">
        <f t="shared" si="52"/>
        <v>3.0 - 3.4</v>
      </c>
      <c r="O312" s="23"/>
      <c r="P312" s="25">
        <f t="shared" si="54"/>
        <v>3.2</v>
      </c>
      <c r="Q312" s="25">
        <f>VLOOKUP($C312, 'Food Access'!C:E, 3, FALSE)</f>
        <v>2.2999999999999998</v>
      </c>
      <c r="R312" s="25">
        <f>VLOOKUP($C312, 'Food Availability'!C:E, 3, FALSE)</f>
        <v>4</v>
      </c>
      <c r="S312" s="25">
        <f>VLOOKUP($C312, 'Food Utilization'!C:E, 3, FALSE)</f>
        <v>3.3</v>
      </c>
      <c r="T312" s="25">
        <f>VLOOKUP($C312, 'Food Consumption &amp; Livelihoods'!C:F, 3, FALSE)</f>
        <v>3</v>
      </c>
    </row>
    <row r="313" spans="1:20" ht="18" thickTop="1" thickBot="1" x14ac:dyDescent="0.45">
      <c r="A313" s="47" t="s">
        <v>697</v>
      </c>
      <c r="B313" s="47" t="s">
        <v>716</v>
      </c>
      <c r="C313" s="47" t="s">
        <v>717</v>
      </c>
      <c r="D313" s="10">
        <f t="shared" si="44"/>
        <v>3</v>
      </c>
      <c r="E313" s="24">
        <f t="shared" si="45"/>
        <v>2</v>
      </c>
      <c r="F313" s="24">
        <f t="shared" si="46"/>
        <v>3</v>
      </c>
      <c r="G313" s="24">
        <f t="shared" si="47"/>
        <v>3</v>
      </c>
      <c r="H313" s="24">
        <f t="shared" si="53"/>
        <v>3</v>
      </c>
      <c r="I313" s="23"/>
      <c r="J313" s="24" t="str">
        <f t="shared" si="48"/>
        <v>2.5 - 2.9</v>
      </c>
      <c r="K313" s="24" t="str">
        <f t="shared" si="49"/>
        <v>2.0 - 2.4</v>
      </c>
      <c r="L313" s="24" t="str">
        <f t="shared" si="50"/>
        <v>2.5 - 2.9</v>
      </c>
      <c r="M313" s="24" t="str">
        <f t="shared" si="51"/>
        <v>3.0 - 3.4</v>
      </c>
      <c r="N313" s="24" t="str">
        <f t="shared" si="52"/>
        <v>3.0 - 3.4</v>
      </c>
      <c r="O313" s="23"/>
      <c r="P313" s="25">
        <f t="shared" si="54"/>
        <v>2.8</v>
      </c>
      <c r="Q313" s="25">
        <f>VLOOKUP($C313, 'Food Access'!C:E, 3, FALSE)</f>
        <v>2.2999999999999998</v>
      </c>
      <c r="R313" s="25">
        <f>VLOOKUP($C313, 'Food Availability'!C:E, 3, FALSE)</f>
        <v>2.8</v>
      </c>
      <c r="S313" s="25">
        <f>VLOOKUP($C313, 'Food Utilization'!C:E, 3, FALSE)</f>
        <v>3</v>
      </c>
      <c r="T313" s="25">
        <f>VLOOKUP($C313, 'Food Consumption &amp; Livelihoods'!C:F, 3, FALSE)</f>
        <v>3</v>
      </c>
    </row>
    <row r="314" spans="1:20" ht="18" thickTop="1" thickBot="1" x14ac:dyDescent="0.45">
      <c r="A314" s="47" t="s">
        <v>697</v>
      </c>
      <c r="B314" s="47" t="s">
        <v>718</v>
      </c>
      <c r="C314" s="47" t="s">
        <v>719</v>
      </c>
      <c r="D314" s="10">
        <f t="shared" si="44"/>
        <v>3</v>
      </c>
      <c r="E314" s="24">
        <f t="shared" si="45"/>
        <v>2</v>
      </c>
      <c r="F314" s="24">
        <f t="shared" si="46"/>
        <v>4</v>
      </c>
      <c r="G314" s="24">
        <f t="shared" si="47"/>
        <v>3</v>
      </c>
      <c r="H314" s="24">
        <f t="shared" si="53"/>
        <v>3</v>
      </c>
      <c r="I314" s="23"/>
      <c r="J314" s="24" t="str">
        <f t="shared" si="48"/>
        <v>3.0 - 3.4</v>
      </c>
      <c r="K314" s="24" t="str">
        <f t="shared" si="49"/>
        <v>2.0 - 2.4</v>
      </c>
      <c r="L314" s="24" t="str">
        <f t="shared" si="50"/>
        <v>3.5 - 3.9</v>
      </c>
      <c r="M314" s="24" t="str">
        <f t="shared" si="51"/>
        <v>3.0 - 3.4</v>
      </c>
      <c r="N314" s="24" t="str">
        <f t="shared" si="52"/>
        <v>3.0 - 3.4</v>
      </c>
      <c r="O314" s="23"/>
      <c r="P314" s="25">
        <f t="shared" si="54"/>
        <v>3</v>
      </c>
      <c r="Q314" s="25">
        <f>VLOOKUP($C314, 'Food Access'!C:E, 3, FALSE)</f>
        <v>2.2999999999999998</v>
      </c>
      <c r="R314" s="25">
        <f>VLOOKUP($C314, 'Food Availability'!C:E, 3, FALSE)</f>
        <v>3.5</v>
      </c>
      <c r="S314" s="25">
        <f>VLOOKUP($C314, 'Food Utilization'!C:E, 3, FALSE)</f>
        <v>3.3</v>
      </c>
      <c r="T314" s="25">
        <f>VLOOKUP($C314, 'Food Consumption &amp; Livelihoods'!C:F, 3, FALSE)</f>
        <v>3</v>
      </c>
    </row>
    <row r="315" spans="1:20" ht="18" thickTop="1" thickBot="1" x14ac:dyDescent="0.45">
      <c r="A315" s="47" t="s">
        <v>697</v>
      </c>
      <c r="B315" s="47" t="s">
        <v>720</v>
      </c>
      <c r="C315" s="47" t="s">
        <v>721</v>
      </c>
      <c r="D315" s="10">
        <f t="shared" si="44"/>
        <v>3</v>
      </c>
      <c r="E315" s="24">
        <f t="shared" si="45"/>
        <v>3</v>
      </c>
      <c r="F315" s="24">
        <f t="shared" si="46"/>
        <v>4</v>
      </c>
      <c r="G315" s="24">
        <f t="shared" si="47"/>
        <v>3</v>
      </c>
      <c r="H315" s="24">
        <f t="shared" si="53"/>
        <v>3</v>
      </c>
      <c r="I315" s="23"/>
      <c r="J315" s="24" t="str">
        <f t="shared" si="48"/>
        <v>3.0 - 3.4</v>
      </c>
      <c r="K315" s="24" t="str">
        <f t="shared" si="49"/>
        <v>2.5 - 2.9</v>
      </c>
      <c r="L315" s="24" t="str">
        <f t="shared" si="50"/>
        <v>3.5 - 3.9</v>
      </c>
      <c r="M315" s="24" t="str">
        <f t="shared" si="51"/>
        <v>3.0 - 3.4</v>
      </c>
      <c r="N315" s="24" t="str">
        <f t="shared" si="52"/>
        <v>3.0 - 3.4</v>
      </c>
      <c r="O315" s="23"/>
      <c r="P315" s="25">
        <f t="shared" si="54"/>
        <v>3</v>
      </c>
      <c r="Q315" s="25">
        <f>VLOOKUP($C315, 'Food Access'!C:E, 3, FALSE)</f>
        <v>2.5</v>
      </c>
      <c r="R315" s="25">
        <f>VLOOKUP($C315, 'Food Availability'!C:E, 3, FALSE)</f>
        <v>3.5</v>
      </c>
      <c r="S315" s="25">
        <f>VLOOKUP($C315, 'Food Utilization'!C:E, 3, FALSE)</f>
        <v>3</v>
      </c>
      <c r="T315" s="25">
        <f>VLOOKUP($C315, 'Food Consumption &amp; Livelihoods'!C:F, 3, FALSE)</f>
        <v>3</v>
      </c>
    </row>
    <row r="316" spans="1:20" ht="18" thickTop="1" thickBot="1" x14ac:dyDescent="0.45">
      <c r="A316" s="47" t="s">
        <v>697</v>
      </c>
      <c r="B316" s="47" t="s">
        <v>722</v>
      </c>
      <c r="C316" s="47" t="s">
        <v>723</v>
      </c>
      <c r="D316" s="10">
        <f t="shared" si="44"/>
        <v>3</v>
      </c>
      <c r="E316" s="24">
        <f t="shared" si="45"/>
        <v>3</v>
      </c>
      <c r="F316" s="24">
        <f t="shared" si="46"/>
        <v>4</v>
      </c>
      <c r="G316" s="24">
        <f t="shared" si="47"/>
        <v>3</v>
      </c>
      <c r="H316" s="24">
        <f t="shared" si="53"/>
        <v>3</v>
      </c>
      <c r="I316" s="23"/>
      <c r="J316" s="24" t="str">
        <f t="shared" si="48"/>
        <v>3.0 - 3.4</v>
      </c>
      <c r="K316" s="24" t="str">
        <f t="shared" si="49"/>
        <v>2.5 - 2.9</v>
      </c>
      <c r="L316" s="24" t="str">
        <f t="shared" si="50"/>
        <v>3.5 - 3.9</v>
      </c>
      <c r="M316" s="24" t="str">
        <f t="shared" si="51"/>
        <v>3.0 - 3.4</v>
      </c>
      <c r="N316" s="24" t="str">
        <f t="shared" si="52"/>
        <v>3.0 - 3.4</v>
      </c>
      <c r="O316" s="23"/>
      <c r="P316" s="25">
        <f t="shared" si="54"/>
        <v>3.2</v>
      </c>
      <c r="Q316" s="25">
        <f>VLOOKUP($C316, 'Food Access'!C:E, 3, FALSE)</f>
        <v>2.5</v>
      </c>
      <c r="R316" s="25">
        <f>VLOOKUP($C316, 'Food Availability'!C:E, 3, FALSE)</f>
        <v>3.8</v>
      </c>
      <c r="S316" s="25">
        <f>VLOOKUP($C316, 'Food Utilization'!C:E, 3, FALSE)</f>
        <v>3.3</v>
      </c>
      <c r="T316" s="25">
        <f>VLOOKUP($C316, 'Food Consumption &amp; Livelihoods'!C:F, 3, FALSE)</f>
        <v>3</v>
      </c>
    </row>
    <row r="317" spans="1:20" ht="18" thickTop="1" thickBot="1" x14ac:dyDescent="0.45">
      <c r="A317" s="47" t="s">
        <v>697</v>
      </c>
      <c r="B317" s="47" t="s">
        <v>724</v>
      </c>
      <c r="C317" s="47" t="s">
        <v>725</v>
      </c>
      <c r="D317" s="10">
        <f t="shared" si="44"/>
        <v>3</v>
      </c>
      <c r="E317" s="24">
        <f t="shared" si="45"/>
        <v>2</v>
      </c>
      <c r="F317" s="24">
        <f t="shared" si="46"/>
        <v>3</v>
      </c>
      <c r="G317" s="24">
        <f t="shared" si="47"/>
        <v>3</v>
      </c>
      <c r="H317" s="24">
        <f t="shared" si="53"/>
        <v>3</v>
      </c>
      <c r="I317" s="23"/>
      <c r="J317" s="24" t="str">
        <f t="shared" si="48"/>
        <v>2.5 - 2.9</v>
      </c>
      <c r="K317" s="24" t="str">
        <f t="shared" si="49"/>
        <v>2.0 - 2.4</v>
      </c>
      <c r="L317" s="24" t="str">
        <f t="shared" si="50"/>
        <v>3.0 - 3.4</v>
      </c>
      <c r="M317" s="24" t="str">
        <f t="shared" si="51"/>
        <v>3.0 - 3.4</v>
      </c>
      <c r="N317" s="24" t="str">
        <f t="shared" si="52"/>
        <v>3.0 - 3.4</v>
      </c>
      <c r="O317" s="23"/>
      <c r="P317" s="25">
        <f t="shared" si="54"/>
        <v>2.9</v>
      </c>
      <c r="Q317" s="25">
        <f>VLOOKUP($C317, 'Food Access'!C:E, 3, FALSE)</f>
        <v>2.2999999999999998</v>
      </c>
      <c r="R317" s="25">
        <f>VLOOKUP($C317, 'Food Availability'!C:E, 3, FALSE)</f>
        <v>3.3</v>
      </c>
      <c r="S317" s="25">
        <f>VLOOKUP($C317, 'Food Utilization'!C:E, 3, FALSE)</f>
        <v>3</v>
      </c>
      <c r="T317" s="25">
        <f>VLOOKUP($C317, 'Food Consumption &amp; Livelihoods'!C:F, 3, FALSE)</f>
        <v>3</v>
      </c>
    </row>
    <row r="318" spans="1:20" ht="18" thickTop="1" thickBot="1" x14ac:dyDescent="0.45">
      <c r="A318" s="47" t="s">
        <v>697</v>
      </c>
      <c r="B318" s="47" t="s">
        <v>726</v>
      </c>
      <c r="C318" s="47" t="s">
        <v>727</v>
      </c>
      <c r="D318" s="10">
        <f t="shared" si="44"/>
        <v>3</v>
      </c>
      <c r="E318" s="24">
        <f t="shared" si="45"/>
        <v>3</v>
      </c>
      <c r="F318" s="24">
        <f t="shared" si="46"/>
        <v>4</v>
      </c>
      <c r="G318" s="24">
        <f t="shared" si="47"/>
        <v>3</v>
      </c>
      <c r="H318" s="24">
        <f t="shared" si="53"/>
        <v>2</v>
      </c>
      <c r="I318" s="23"/>
      <c r="J318" s="24" t="str">
        <f t="shared" si="48"/>
        <v>2.5 - 2.9</v>
      </c>
      <c r="K318" s="24" t="str">
        <f t="shared" si="49"/>
        <v>2.5 - 2.9</v>
      </c>
      <c r="L318" s="24" t="str">
        <f t="shared" si="50"/>
        <v>3.5 - 3.9</v>
      </c>
      <c r="M318" s="24" t="str">
        <f t="shared" si="51"/>
        <v>2.5 - 2.9</v>
      </c>
      <c r="N318" s="24" t="str">
        <f t="shared" si="52"/>
        <v>2.0 - 2.4</v>
      </c>
      <c r="O318" s="23"/>
      <c r="P318" s="25">
        <f t="shared" si="54"/>
        <v>2.7</v>
      </c>
      <c r="Q318" s="25">
        <f>VLOOKUP($C318, 'Food Access'!C:E, 3, FALSE)</f>
        <v>2.8</v>
      </c>
      <c r="R318" s="25">
        <f>VLOOKUP($C318, 'Food Availability'!C:E, 3, FALSE)</f>
        <v>3.5</v>
      </c>
      <c r="S318" s="25">
        <f>VLOOKUP($C318, 'Food Utilization'!C:E, 3, FALSE)</f>
        <v>2.5</v>
      </c>
      <c r="T318" s="25">
        <f>VLOOKUP($C318, 'Food Consumption &amp; Livelihoods'!C:F, 3, FALSE)</f>
        <v>2</v>
      </c>
    </row>
    <row r="319" spans="1:20" ht="18" thickTop="1" thickBot="1" x14ac:dyDescent="0.45">
      <c r="A319" s="47" t="s">
        <v>697</v>
      </c>
      <c r="B319" s="47" t="s">
        <v>728</v>
      </c>
      <c r="C319" s="47" t="s">
        <v>729</v>
      </c>
      <c r="D319" s="10">
        <f t="shared" si="44"/>
        <v>3</v>
      </c>
      <c r="E319" s="24">
        <f t="shared" si="45"/>
        <v>2</v>
      </c>
      <c r="F319" s="24">
        <f t="shared" si="46"/>
        <v>3</v>
      </c>
      <c r="G319" s="24">
        <f t="shared" si="47"/>
        <v>3</v>
      </c>
      <c r="H319" s="24">
        <f t="shared" si="53"/>
        <v>3</v>
      </c>
      <c r="I319" s="23"/>
      <c r="J319" s="24" t="str">
        <f t="shared" si="48"/>
        <v>2.5 - 2.9</v>
      </c>
      <c r="K319" s="24" t="str">
        <f t="shared" si="49"/>
        <v>2.0 - 2.4</v>
      </c>
      <c r="L319" s="24" t="str">
        <f t="shared" si="50"/>
        <v>3.0 - 3.4</v>
      </c>
      <c r="M319" s="24" t="str">
        <f t="shared" si="51"/>
        <v>3.0 - 3.4</v>
      </c>
      <c r="N319" s="24" t="str">
        <f t="shared" si="52"/>
        <v>3.0 - 3.4</v>
      </c>
      <c r="O319" s="23"/>
      <c r="P319" s="25">
        <f t="shared" si="54"/>
        <v>2.8</v>
      </c>
      <c r="Q319" s="25">
        <f>VLOOKUP($C319, 'Food Access'!C:E, 3, FALSE)</f>
        <v>2.2999999999999998</v>
      </c>
      <c r="R319" s="25">
        <f>VLOOKUP($C319, 'Food Availability'!C:E, 3, FALSE)</f>
        <v>3</v>
      </c>
      <c r="S319" s="25">
        <f>VLOOKUP($C319, 'Food Utilization'!C:E, 3, FALSE)</f>
        <v>3</v>
      </c>
      <c r="T319" s="25">
        <f>VLOOKUP($C319, 'Food Consumption &amp; Livelihoods'!C:F, 3, FALSE)</f>
        <v>3</v>
      </c>
    </row>
    <row r="320" spans="1:20" ht="18" thickTop="1" thickBot="1" x14ac:dyDescent="0.45">
      <c r="A320" s="47" t="s">
        <v>697</v>
      </c>
      <c r="B320" s="47" t="s">
        <v>730</v>
      </c>
      <c r="C320" s="47" t="s">
        <v>731</v>
      </c>
      <c r="D320" s="10">
        <f t="shared" si="44"/>
        <v>3</v>
      </c>
      <c r="E320" s="24">
        <f t="shared" si="45"/>
        <v>2</v>
      </c>
      <c r="F320" s="24">
        <f t="shared" si="46"/>
        <v>3</v>
      </c>
      <c r="G320" s="24">
        <f t="shared" si="47"/>
        <v>3</v>
      </c>
      <c r="H320" s="24">
        <f t="shared" si="53"/>
        <v>3</v>
      </c>
      <c r="I320" s="23"/>
      <c r="J320" s="24" t="str">
        <f t="shared" si="48"/>
        <v>2.5 - 2.9</v>
      </c>
      <c r="K320" s="24" t="str">
        <f t="shared" si="49"/>
        <v>2.0 - 2.4</v>
      </c>
      <c r="L320" s="24" t="str">
        <f t="shared" si="50"/>
        <v>3.0 - 3.4</v>
      </c>
      <c r="M320" s="24" t="str">
        <f t="shared" si="51"/>
        <v>2.5 - 2.9</v>
      </c>
      <c r="N320" s="24" t="str">
        <f t="shared" si="52"/>
        <v>3.0 - 3.4</v>
      </c>
      <c r="O320" s="23"/>
      <c r="P320" s="25">
        <f t="shared" si="54"/>
        <v>2.8</v>
      </c>
      <c r="Q320" s="25">
        <f>VLOOKUP($C320, 'Food Access'!C:E, 3, FALSE)</f>
        <v>2.2000000000000002</v>
      </c>
      <c r="R320" s="25">
        <f>VLOOKUP($C320, 'Food Availability'!C:E, 3, FALSE)</f>
        <v>3</v>
      </c>
      <c r="S320" s="25">
        <f>VLOOKUP($C320, 'Food Utilization'!C:E, 3, FALSE)</f>
        <v>2.8</v>
      </c>
      <c r="T320" s="25">
        <f>VLOOKUP($C320, 'Food Consumption &amp; Livelihoods'!C:F, 3, FALSE)</f>
        <v>3</v>
      </c>
    </row>
    <row r="321" spans="1:20" ht="18" thickTop="1" thickBot="1" x14ac:dyDescent="0.45">
      <c r="A321" s="47" t="s">
        <v>697</v>
      </c>
      <c r="B321" s="47" t="s">
        <v>732</v>
      </c>
      <c r="C321" s="47" t="s">
        <v>733</v>
      </c>
      <c r="D321" s="10">
        <f t="shared" si="44"/>
        <v>3</v>
      </c>
      <c r="E321" s="24">
        <f t="shared" si="45"/>
        <v>3</v>
      </c>
      <c r="F321" s="24">
        <f t="shared" si="46"/>
        <v>2</v>
      </c>
      <c r="G321" s="24">
        <f t="shared" si="47"/>
        <v>4</v>
      </c>
      <c r="H321" s="24">
        <f t="shared" si="53"/>
        <v>4</v>
      </c>
      <c r="I321" s="23"/>
      <c r="J321" s="24" t="str">
        <f t="shared" si="48"/>
        <v>3.0 - 3.4</v>
      </c>
      <c r="K321" s="24" t="str">
        <f t="shared" si="49"/>
        <v>2.5 - 2.9</v>
      </c>
      <c r="L321" s="24" t="str">
        <f t="shared" si="50"/>
        <v>1.5 - 1.9</v>
      </c>
      <c r="M321" s="24" t="str">
        <f t="shared" si="51"/>
        <v>3.5 - 3.9</v>
      </c>
      <c r="N321" s="24" t="str">
        <f t="shared" si="52"/>
        <v>4.0 - 4.4</v>
      </c>
      <c r="O321" s="23"/>
      <c r="P321" s="25">
        <f t="shared" si="54"/>
        <v>3</v>
      </c>
      <c r="Q321" s="25">
        <f>VLOOKUP($C321, 'Food Access'!C:E, 3, FALSE)</f>
        <v>2.5</v>
      </c>
      <c r="R321" s="25">
        <f>VLOOKUP($C321, 'Food Availability'!C:E, 3, FALSE)</f>
        <v>1.8</v>
      </c>
      <c r="S321" s="25">
        <f>VLOOKUP($C321, 'Food Utilization'!C:E, 3, FALSE)</f>
        <v>3.5</v>
      </c>
      <c r="T321" s="25">
        <f>VLOOKUP($C321, 'Food Consumption &amp; Livelihoods'!C:F, 3, FALSE)</f>
        <v>4</v>
      </c>
    </row>
    <row r="322" spans="1:20" ht="18" thickTop="1" thickBot="1" x14ac:dyDescent="0.45">
      <c r="A322" s="47" t="s">
        <v>697</v>
      </c>
      <c r="B322" s="47" t="s">
        <v>734</v>
      </c>
      <c r="C322" s="47" t="s">
        <v>735</v>
      </c>
      <c r="D322" s="10">
        <f t="shared" si="44"/>
        <v>3</v>
      </c>
      <c r="E322" s="24">
        <f t="shared" si="45"/>
        <v>3</v>
      </c>
      <c r="F322" s="24">
        <f t="shared" si="46"/>
        <v>3</v>
      </c>
      <c r="G322" s="24">
        <f t="shared" si="47"/>
        <v>3</v>
      </c>
      <c r="H322" s="24">
        <f t="shared" si="53"/>
        <v>2</v>
      </c>
      <c r="I322" s="23"/>
      <c r="J322" s="24" t="str">
        <f t="shared" si="48"/>
        <v>2.5 - 2.9</v>
      </c>
      <c r="K322" s="24" t="str">
        <f t="shared" si="49"/>
        <v>2.5 - 2.9</v>
      </c>
      <c r="L322" s="24" t="str">
        <f t="shared" si="50"/>
        <v>3.0 - 3.4</v>
      </c>
      <c r="M322" s="24" t="str">
        <f t="shared" si="51"/>
        <v>3.0 - 3.4</v>
      </c>
      <c r="N322" s="24" t="str">
        <f t="shared" si="52"/>
        <v>2.0 - 2.4</v>
      </c>
      <c r="O322" s="23"/>
      <c r="P322" s="25">
        <f t="shared" si="54"/>
        <v>2.8</v>
      </c>
      <c r="Q322" s="25">
        <f>VLOOKUP($C322, 'Food Access'!C:E, 3, FALSE)</f>
        <v>2.7</v>
      </c>
      <c r="R322" s="25">
        <f>VLOOKUP($C322, 'Food Availability'!C:E, 3, FALSE)</f>
        <v>3.3</v>
      </c>
      <c r="S322" s="25">
        <f>VLOOKUP($C322, 'Food Utilization'!C:E, 3, FALSE)</f>
        <v>3.3</v>
      </c>
      <c r="T322" s="25">
        <f>VLOOKUP($C322, 'Food Consumption &amp; Livelihoods'!C:F, 3, FALSE)</f>
        <v>2</v>
      </c>
    </row>
    <row r="323" spans="1:20" ht="18" thickTop="1" thickBot="1" x14ac:dyDescent="0.45">
      <c r="A323" s="47" t="s">
        <v>697</v>
      </c>
      <c r="B323" s="47" t="s">
        <v>736</v>
      </c>
      <c r="C323" s="47" t="s">
        <v>737</v>
      </c>
      <c r="D323" s="10">
        <f t="shared" ref="D323:D386" si="55">ROUND(P323, 0)</f>
        <v>3</v>
      </c>
      <c r="E323" s="24">
        <f t="shared" ref="E323:E386" si="56">ROUND(Q323, 0)</f>
        <v>3</v>
      </c>
      <c r="F323" s="24">
        <f t="shared" ref="F323:F386" si="57">ROUND(R323, 0)</f>
        <v>4</v>
      </c>
      <c r="G323" s="24">
        <f t="shared" ref="G323:G386" si="58">ROUND(S323, 0)</f>
        <v>3</v>
      </c>
      <c r="H323" s="24">
        <f t="shared" si="53"/>
        <v>3</v>
      </c>
      <c r="I323" s="23"/>
      <c r="J323" s="24" t="str">
        <f t="shared" ref="J323:J386" si="59">IF(P323&gt;=4.5, "4.5 - 5.0", IF(P323&gt;=4, "4.0 - 4.4", IF(P323&gt;= 3.5, "3.5 - 3.9", IF(P323&gt;=3, "3.0 - 3.4", IF(P323&gt;= 2.5, "2.5 - 2.9", IF(P323 &gt;=2, "2.0 - 2.4", IF(P323&gt;=1.5, "1.5 - 1.9", IF(P323 &gt;=1, "1.0 - 1.4"))))))))</f>
        <v>3.0 - 3.4</v>
      </c>
      <c r="K323" s="24" t="str">
        <f t="shared" ref="K323:K386" si="60">IF(Q323&gt;=4.5, "4.5 - 5.0", IF(Q323&gt;=4, "4.0 - 4.4", IF(Q323&gt;= 3.5, "3.5 - 3.9", IF(Q323&gt;=3, "3.0 - 3.4", IF(Q323&gt;= 2.5, "2.5 - 2.9", IF(Q323 &gt;=2, "2.0 - 2.4", IF(Q323&gt;=1.5, "1.5 - 1.9", IF(Q323 &gt;=1, "1.0 - 1.4"))))))))</f>
        <v>2.5 - 2.9</v>
      </c>
      <c r="L323" s="24" t="str">
        <f t="shared" ref="L323:L386" si="61">IF(R323&gt;=4.5, "4.5 - 5.0", IF(R323&gt;=4, "4.0 - 4.4", IF(R323&gt;= 3.5, "3.5 - 3.9", IF(R323&gt;=3, "3.0 - 3.4", IF(R323&gt;= 2.5, "2.5 - 2.9", IF(R323 &gt;=2, "2.0 - 2.4", IF(R323&gt;=1.5, "1.5 - 1.9", IF(R323 &gt;=1, "1.0 - 1.4"))))))))</f>
        <v>3.5 - 3.9</v>
      </c>
      <c r="M323" s="24" t="str">
        <f t="shared" ref="M323:M386" si="62">IF(S323&gt;=4.5, "4.5 - 5.0", IF(S323&gt;=4, "4.0 - 4.4", IF(S323&gt;= 3.5, "3.5 - 3.9", IF(S323&gt;=3, "3.0 - 3.4", IF(S323&gt;= 2.5, "2.5 - 2.9", IF(S323 &gt;=2, "2.0 - 2.4", IF(S323&gt;=1.5, "1.5 - 1.9", IF(S323 &gt;=1, "1.0 - 1.4"))))))))</f>
        <v>3.0 - 3.4</v>
      </c>
      <c r="N323" s="24" t="str">
        <f t="shared" ref="N323:N386" si="63">IF(T323&gt;=4.5, "4.5 - 5.0", IF(T323&gt;=4, "4.0 - 4.4", IF(T323&gt;= 3.5, "3.5 - 3.9", IF(T323&gt;=3, "3.0 - 3.4", IF(T323&gt;= 2.5, "2.5 - 2.9", IF(T323 &gt;=2, "2.0 - 2.4", IF(T323&gt;=1.5, "1.5 - 1.9", IF(T323 &gt;=1, "1.0 - 1.4"))))))))</f>
        <v>3.0 - 3.4</v>
      </c>
      <c r="O323" s="23"/>
      <c r="P323" s="25">
        <f t="shared" si="54"/>
        <v>3.1</v>
      </c>
      <c r="Q323" s="25">
        <f>VLOOKUP($C323, 'Food Access'!C:E, 3, FALSE)</f>
        <v>2.5</v>
      </c>
      <c r="R323" s="25">
        <f>VLOOKUP($C323, 'Food Availability'!C:E, 3, FALSE)</f>
        <v>3.5</v>
      </c>
      <c r="S323" s="25">
        <f>VLOOKUP($C323, 'Food Utilization'!C:E, 3, FALSE)</f>
        <v>3.3</v>
      </c>
      <c r="T323" s="25">
        <f>VLOOKUP($C323, 'Food Consumption &amp; Livelihoods'!C:F, 3, FALSE)</f>
        <v>3</v>
      </c>
    </row>
    <row r="324" spans="1:20" ht="18" thickTop="1" thickBot="1" x14ac:dyDescent="0.45">
      <c r="A324" s="47" t="s">
        <v>697</v>
      </c>
      <c r="B324" s="47" t="s">
        <v>698</v>
      </c>
      <c r="C324" s="47" t="s">
        <v>699</v>
      </c>
      <c r="D324" s="10">
        <f t="shared" si="55"/>
        <v>3</v>
      </c>
      <c r="E324" s="24">
        <f t="shared" si="56"/>
        <v>3</v>
      </c>
      <c r="F324" s="24">
        <f t="shared" si="57"/>
        <v>3</v>
      </c>
      <c r="G324" s="24">
        <f t="shared" si="58"/>
        <v>3</v>
      </c>
      <c r="H324" s="24">
        <f t="shared" ref="H324:H387" si="64">IFERROR(ROUND(T324, 0),"")</f>
        <v>3</v>
      </c>
      <c r="I324" s="23"/>
      <c r="J324" s="24" t="str">
        <f t="shared" si="59"/>
        <v>2.5 - 2.9</v>
      </c>
      <c r="K324" s="24" t="str">
        <f t="shared" si="60"/>
        <v>2.5 - 2.9</v>
      </c>
      <c r="L324" s="24" t="str">
        <f t="shared" si="61"/>
        <v>2.5 - 2.9</v>
      </c>
      <c r="M324" s="24" t="str">
        <f t="shared" si="62"/>
        <v>3.0 - 3.4</v>
      </c>
      <c r="N324" s="24" t="str">
        <f t="shared" si="63"/>
        <v>3.0 - 3.4</v>
      </c>
      <c r="O324" s="23"/>
      <c r="P324" s="25">
        <f t="shared" ref="P324:P387" si="65">ROUND(AVERAGE(Q324:T324), 1)</f>
        <v>2.8</v>
      </c>
      <c r="Q324" s="25">
        <f>VLOOKUP($C324, 'Food Access'!C:E, 3, FALSE)</f>
        <v>2.5</v>
      </c>
      <c r="R324" s="25">
        <f>VLOOKUP($C324, 'Food Availability'!C:E, 3, FALSE)</f>
        <v>2.8</v>
      </c>
      <c r="S324" s="25">
        <f>VLOOKUP($C324, 'Food Utilization'!C:E, 3, FALSE)</f>
        <v>3</v>
      </c>
      <c r="T324" s="25">
        <f>VLOOKUP($C324, 'Food Consumption &amp; Livelihoods'!C:F, 3, FALSE)</f>
        <v>3</v>
      </c>
    </row>
    <row r="325" spans="1:20" ht="18" thickTop="1" thickBot="1" x14ac:dyDescent="0.45">
      <c r="A325" s="47" t="s">
        <v>697</v>
      </c>
      <c r="B325" s="47" t="s">
        <v>741</v>
      </c>
      <c r="C325" s="47" t="s">
        <v>742</v>
      </c>
      <c r="D325" s="10">
        <f t="shared" si="55"/>
        <v>3</v>
      </c>
      <c r="E325" s="24">
        <f t="shared" si="56"/>
        <v>3</v>
      </c>
      <c r="F325" s="24">
        <f t="shared" si="57"/>
        <v>3</v>
      </c>
      <c r="G325" s="24">
        <f t="shared" si="58"/>
        <v>2</v>
      </c>
      <c r="H325" s="24">
        <f t="shared" si="64"/>
        <v>3</v>
      </c>
      <c r="I325" s="23"/>
      <c r="J325" s="24" t="str">
        <f t="shared" si="59"/>
        <v>2.5 - 2.9</v>
      </c>
      <c r="K325" s="24" t="str">
        <f t="shared" si="60"/>
        <v>3.0 - 3.4</v>
      </c>
      <c r="L325" s="24" t="str">
        <f t="shared" si="61"/>
        <v>2.5 - 2.9</v>
      </c>
      <c r="M325" s="24" t="str">
        <f t="shared" si="62"/>
        <v>2.0 - 2.4</v>
      </c>
      <c r="N325" s="24" t="str">
        <f t="shared" si="63"/>
        <v>3.0 - 3.4</v>
      </c>
      <c r="O325" s="23"/>
      <c r="P325" s="25">
        <f t="shared" si="65"/>
        <v>2.6</v>
      </c>
      <c r="Q325" s="25">
        <f>VLOOKUP($C325, 'Food Access'!C:E, 3, FALSE)</f>
        <v>3</v>
      </c>
      <c r="R325" s="25">
        <f>VLOOKUP($C325, 'Food Availability'!C:E, 3, FALSE)</f>
        <v>2.5</v>
      </c>
      <c r="S325" s="25">
        <f>VLOOKUP($C325, 'Food Utilization'!C:E, 3, FALSE)</f>
        <v>2</v>
      </c>
      <c r="T325" s="25">
        <f>VLOOKUP($C325, 'Food Consumption &amp; Livelihoods'!C:F, 3, FALSE)</f>
        <v>3</v>
      </c>
    </row>
    <row r="326" spans="1:20" ht="18" thickTop="1" thickBot="1" x14ac:dyDescent="0.45">
      <c r="A326" s="47" t="s">
        <v>697</v>
      </c>
      <c r="B326" s="47" t="s">
        <v>708</v>
      </c>
      <c r="C326" s="47" t="s">
        <v>709</v>
      </c>
      <c r="D326" s="10">
        <f t="shared" si="55"/>
        <v>3</v>
      </c>
      <c r="E326" s="24">
        <f t="shared" si="56"/>
        <v>3</v>
      </c>
      <c r="F326" s="24">
        <f t="shared" si="57"/>
        <v>3</v>
      </c>
      <c r="G326" s="24">
        <f t="shared" si="58"/>
        <v>3</v>
      </c>
      <c r="H326" s="24">
        <f t="shared" si="64"/>
        <v>3</v>
      </c>
      <c r="I326" s="23"/>
      <c r="J326" s="24" t="str">
        <f t="shared" si="59"/>
        <v>3.0 - 3.4</v>
      </c>
      <c r="K326" s="24" t="str">
        <f t="shared" si="60"/>
        <v>3.0 - 3.4</v>
      </c>
      <c r="L326" s="24" t="str">
        <f t="shared" si="61"/>
        <v>3.0 - 3.4</v>
      </c>
      <c r="M326" s="24" t="str">
        <f t="shared" si="62"/>
        <v>3.0 - 3.4</v>
      </c>
      <c r="N326" s="24" t="str">
        <f t="shared" si="63"/>
        <v>3.0 - 3.4</v>
      </c>
      <c r="O326" s="23"/>
      <c r="P326" s="25">
        <f t="shared" si="65"/>
        <v>3.1</v>
      </c>
      <c r="Q326" s="25">
        <f>VLOOKUP($C326, 'Food Access'!C:E, 3, FALSE)</f>
        <v>3</v>
      </c>
      <c r="R326" s="25">
        <f>VLOOKUP($C326, 'Food Availability'!C:E, 3, FALSE)</f>
        <v>3</v>
      </c>
      <c r="S326" s="25">
        <f>VLOOKUP($C326, 'Food Utilization'!C:E, 3, FALSE)</f>
        <v>3.3</v>
      </c>
      <c r="T326" s="25">
        <f>VLOOKUP($C326, 'Food Consumption &amp; Livelihoods'!C:F, 3, FALSE)</f>
        <v>3</v>
      </c>
    </row>
    <row r="327" spans="1:20" ht="18" thickTop="1" thickBot="1" x14ac:dyDescent="0.45">
      <c r="A327" s="47" t="s">
        <v>745</v>
      </c>
      <c r="B327" s="47" t="s">
        <v>746</v>
      </c>
      <c r="C327" s="47" t="s">
        <v>747</v>
      </c>
      <c r="D327" s="10">
        <f t="shared" si="55"/>
        <v>3</v>
      </c>
      <c r="E327" s="24">
        <f t="shared" si="56"/>
        <v>2</v>
      </c>
      <c r="F327" s="24">
        <f t="shared" si="57"/>
        <v>2</v>
      </c>
      <c r="G327" s="24">
        <f t="shared" si="58"/>
        <v>3</v>
      </c>
      <c r="H327" s="24">
        <f t="shared" si="64"/>
        <v>3</v>
      </c>
      <c r="I327" s="23"/>
      <c r="J327" s="24" t="str">
        <f t="shared" si="59"/>
        <v>2.5 - 2.9</v>
      </c>
      <c r="K327" s="24" t="str">
        <f t="shared" si="60"/>
        <v>2.0 - 2.4</v>
      </c>
      <c r="L327" s="24" t="str">
        <f t="shared" si="61"/>
        <v>1.5 - 1.9</v>
      </c>
      <c r="M327" s="24" t="str">
        <f t="shared" si="62"/>
        <v>2.5 - 2.9</v>
      </c>
      <c r="N327" s="24" t="str">
        <f t="shared" si="63"/>
        <v>3.0 - 3.4</v>
      </c>
      <c r="O327" s="23"/>
      <c r="P327" s="25">
        <f t="shared" si="65"/>
        <v>2.5</v>
      </c>
      <c r="Q327" s="25">
        <f>VLOOKUP($C327, 'Food Access'!C:E, 3, FALSE)</f>
        <v>2.2999999999999998</v>
      </c>
      <c r="R327" s="25">
        <f>VLOOKUP($C327, 'Food Availability'!C:E, 3, FALSE)</f>
        <v>1.8</v>
      </c>
      <c r="S327" s="25">
        <f>VLOOKUP($C327, 'Food Utilization'!C:E, 3, FALSE)</f>
        <v>2.8</v>
      </c>
      <c r="T327" s="25">
        <f>VLOOKUP($C327, 'Food Consumption &amp; Livelihoods'!C:F, 3, FALSE)</f>
        <v>3</v>
      </c>
    </row>
    <row r="328" spans="1:20" ht="18" thickTop="1" thickBot="1" x14ac:dyDescent="0.45">
      <c r="A328" s="47" t="s">
        <v>745</v>
      </c>
      <c r="B328" s="47" t="s">
        <v>748</v>
      </c>
      <c r="C328" s="47" t="s">
        <v>749</v>
      </c>
      <c r="D328" s="10">
        <f t="shared" si="55"/>
        <v>3</v>
      </c>
      <c r="E328" s="24">
        <f t="shared" si="56"/>
        <v>3</v>
      </c>
      <c r="F328" s="24">
        <f t="shared" si="57"/>
        <v>3</v>
      </c>
      <c r="G328" s="24">
        <f t="shared" si="58"/>
        <v>3</v>
      </c>
      <c r="H328" s="24">
        <f t="shared" si="64"/>
        <v>3</v>
      </c>
      <c r="I328" s="23"/>
      <c r="J328" s="24" t="str">
        <f t="shared" si="59"/>
        <v>2.5 - 2.9</v>
      </c>
      <c r="K328" s="24" t="str">
        <f t="shared" si="60"/>
        <v>2.5 - 2.9</v>
      </c>
      <c r="L328" s="24" t="str">
        <f t="shared" si="61"/>
        <v>2.5 - 2.9</v>
      </c>
      <c r="M328" s="24" t="str">
        <f t="shared" si="62"/>
        <v>3.0 - 3.4</v>
      </c>
      <c r="N328" s="24" t="str">
        <f t="shared" si="63"/>
        <v>3.0 - 3.4</v>
      </c>
      <c r="O328" s="23"/>
      <c r="P328" s="25">
        <f t="shared" si="65"/>
        <v>2.8</v>
      </c>
      <c r="Q328" s="25">
        <f>VLOOKUP($C328, 'Food Access'!C:E, 3, FALSE)</f>
        <v>2.5</v>
      </c>
      <c r="R328" s="25">
        <f>VLOOKUP($C328, 'Food Availability'!C:E, 3, FALSE)</f>
        <v>2.5</v>
      </c>
      <c r="S328" s="25">
        <f>VLOOKUP($C328, 'Food Utilization'!C:E, 3, FALSE)</f>
        <v>3</v>
      </c>
      <c r="T328" s="25">
        <f>VLOOKUP($C328, 'Food Consumption &amp; Livelihoods'!C:F, 3, FALSE)</f>
        <v>3</v>
      </c>
    </row>
    <row r="329" spans="1:20" ht="18" thickTop="1" thickBot="1" x14ac:dyDescent="0.45">
      <c r="A329" s="47" t="s">
        <v>745</v>
      </c>
      <c r="B329" s="47" t="s">
        <v>750</v>
      </c>
      <c r="C329" s="47" t="s">
        <v>751</v>
      </c>
      <c r="D329" s="10">
        <f t="shared" si="55"/>
        <v>3</v>
      </c>
      <c r="E329" s="24">
        <f t="shared" si="56"/>
        <v>3</v>
      </c>
      <c r="F329" s="24">
        <f t="shared" si="57"/>
        <v>3</v>
      </c>
      <c r="G329" s="24">
        <f t="shared" si="58"/>
        <v>4</v>
      </c>
      <c r="H329" s="24">
        <f t="shared" si="64"/>
        <v>3</v>
      </c>
      <c r="I329" s="23"/>
      <c r="J329" s="24" t="str">
        <f t="shared" si="59"/>
        <v>2.5 - 2.9</v>
      </c>
      <c r="K329" s="24" t="str">
        <f t="shared" si="60"/>
        <v>2.5 - 2.9</v>
      </c>
      <c r="L329" s="24" t="str">
        <f t="shared" si="61"/>
        <v>2.5 - 2.9</v>
      </c>
      <c r="M329" s="24" t="str">
        <f t="shared" si="62"/>
        <v>3.5 - 3.9</v>
      </c>
      <c r="N329" s="24" t="str">
        <f t="shared" si="63"/>
        <v>3.0 - 3.4</v>
      </c>
      <c r="O329" s="23"/>
      <c r="P329" s="25">
        <f t="shared" si="65"/>
        <v>2.9</v>
      </c>
      <c r="Q329" s="25">
        <f>VLOOKUP($C329, 'Food Access'!C:E, 3, FALSE)</f>
        <v>2.5</v>
      </c>
      <c r="R329" s="25">
        <f>VLOOKUP($C329, 'Food Availability'!C:E, 3, FALSE)</f>
        <v>2.5</v>
      </c>
      <c r="S329" s="25">
        <f>VLOOKUP($C329, 'Food Utilization'!C:E, 3, FALSE)</f>
        <v>3.5</v>
      </c>
      <c r="T329" s="25">
        <f>VLOOKUP($C329, 'Food Consumption &amp; Livelihoods'!C:F, 3, FALSE)</f>
        <v>3</v>
      </c>
    </row>
    <row r="330" spans="1:20" ht="18" thickTop="1" thickBot="1" x14ac:dyDescent="0.45">
      <c r="A330" s="47" t="s">
        <v>745</v>
      </c>
      <c r="B330" s="47" t="s">
        <v>752</v>
      </c>
      <c r="C330" s="47" t="s">
        <v>753</v>
      </c>
      <c r="D330" s="10">
        <f t="shared" si="55"/>
        <v>3</v>
      </c>
      <c r="E330" s="24">
        <f t="shared" si="56"/>
        <v>2</v>
      </c>
      <c r="F330" s="24">
        <f t="shared" si="57"/>
        <v>3</v>
      </c>
      <c r="G330" s="24">
        <f t="shared" si="58"/>
        <v>4</v>
      </c>
      <c r="H330" s="24">
        <f t="shared" si="64"/>
        <v>4</v>
      </c>
      <c r="I330" s="23"/>
      <c r="J330" s="24" t="str">
        <f t="shared" si="59"/>
        <v>3.0 - 3.4</v>
      </c>
      <c r="K330" s="24" t="str">
        <f t="shared" si="60"/>
        <v>2.0 - 2.4</v>
      </c>
      <c r="L330" s="24" t="str">
        <f t="shared" si="61"/>
        <v>2.5 - 2.9</v>
      </c>
      <c r="M330" s="24" t="str">
        <f t="shared" si="62"/>
        <v>3.5 - 3.9</v>
      </c>
      <c r="N330" s="24" t="str">
        <f t="shared" si="63"/>
        <v>4.0 - 4.4</v>
      </c>
      <c r="O330" s="23"/>
      <c r="P330" s="25">
        <f t="shared" si="65"/>
        <v>3.1</v>
      </c>
      <c r="Q330" s="25">
        <f>VLOOKUP($C330, 'Food Access'!C:E, 3, FALSE)</f>
        <v>2.2999999999999998</v>
      </c>
      <c r="R330" s="25">
        <f>VLOOKUP($C330, 'Food Availability'!C:E, 3, FALSE)</f>
        <v>2.5</v>
      </c>
      <c r="S330" s="25">
        <f>VLOOKUP($C330, 'Food Utilization'!C:E, 3, FALSE)</f>
        <v>3.5</v>
      </c>
      <c r="T330" s="25">
        <f>VLOOKUP($C330, 'Food Consumption &amp; Livelihoods'!C:F, 3, FALSE)</f>
        <v>4</v>
      </c>
    </row>
    <row r="331" spans="1:20" ht="18" thickTop="1" thickBot="1" x14ac:dyDescent="0.45">
      <c r="A331" s="47" t="s">
        <v>745</v>
      </c>
      <c r="B331" s="47" t="s">
        <v>754</v>
      </c>
      <c r="C331" s="47" t="s">
        <v>755</v>
      </c>
      <c r="D331" s="10">
        <f t="shared" si="55"/>
        <v>3</v>
      </c>
      <c r="E331" s="24">
        <f t="shared" si="56"/>
        <v>2</v>
      </c>
      <c r="F331" s="24">
        <f t="shared" si="57"/>
        <v>3</v>
      </c>
      <c r="G331" s="24">
        <f t="shared" si="58"/>
        <v>3</v>
      </c>
      <c r="H331" s="24">
        <f t="shared" si="64"/>
        <v>4</v>
      </c>
      <c r="I331" s="23"/>
      <c r="J331" s="24" t="str">
        <f t="shared" si="59"/>
        <v>3.0 - 3.4</v>
      </c>
      <c r="K331" s="24" t="str">
        <f t="shared" si="60"/>
        <v>2.0 - 2.4</v>
      </c>
      <c r="L331" s="24" t="str">
        <f t="shared" si="61"/>
        <v>2.5 - 2.9</v>
      </c>
      <c r="M331" s="24" t="str">
        <f t="shared" si="62"/>
        <v>3.0 - 3.4</v>
      </c>
      <c r="N331" s="24" t="str">
        <f t="shared" si="63"/>
        <v>4.0 - 4.4</v>
      </c>
      <c r="O331" s="23"/>
      <c r="P331" s="25">
        <f t="shared" si="65"/>
        <v>3.1</v>
      </c>
      <c r="Q331" s="25">
        <f>VLOOKUP($C331, 'Food Access'!C:E, 3, FALSE)</f>
        <v>2.2999999999999998</v>
      </c>
      <c r="R331" s="25">
        <f>VLOOKUP($C331, 'Food Availability'!C:E, 3, FALSE)</f>
        <v>2.8</v>
      </c>
      <c r="S331" s="25">
        <f>VLOOKUP($C331, 'Food Utilization'!C:E, 3, FALSE)</f>
        <v>3.3</v>
      </c>
      <c r="T331" s="25">
        <f>VLOOKUP($C331, 'Food Consumption &amp; Livelihoods'!C:F, 3, FALSE)</f>
        <v>4</v>
      </c>
    </row>
    <row r="332" spans="1:20" ht="18" thickTop="1" thickBot="1" x14ac:dyDescent="0.45">
      <c r="A332" s="47" t="s">
        <v>745</v>
      </c>
      <c r="B332" s="47" t="s">
        <v>756</v>
      </c>
      <c r="C332" s="47" t="s">
        <v>757</v>
      </c>
      <c r="D332" s="10">
        <f t="shared" si="55"/>
        <v>3</v>
      </c>
      <c r="E332" s="24">
        <f t="shared" si="56"/>
        <v>2</v>
      </c>
      <c r="F332" s="24">
        <f t="shared" si="57"/>
        <v>3</v>
      </c>
      <c r="G332" s="24">
        <f t="shared" si="58"/>
        <v>3</v>
      </c>
      <c r="H332" s="24">
        <f t="shared" si="64"/>
        <v>3</v>
      </c>
      <c r="I332" s="23"/>
      <c r="J332" s="24" t="str">
        <f t="shared" si="59"/>
        <v>2.5 - 2.9</v>
      </c>
      <c r="K332" s="24" t="str">
        <f t="shared" si="60"/>
        <v>2.0 - 2.4</v>
      </c>
      <c r="L332" s="24" t="str">
        <f t="shared" si="61"/>
        <v>2.5 - 2.9</v>
      </c>
      <c r="M332" s="24" t="str">
        <f t="shared" si="62"/>
        <v>3.0 - 3.4</v>
      </c>
      <c r="N332" s="24" t="str">
        <f t="shared" si="63"/>
        <v>3.0 - 3.4</v>
      </c>
      <c r="O332" s="23"/>
      <c r="P332" s="25">
        <f t="shared" si="65"/>
        <v>2.7</v>
      </c>
      <c r="Q332" s="25">
        <f>VLOOKUP($C332, 'Food Access'!C:E, 3, FALSE)</f>
        <v>2</v>
      </c>
      <c r="R332" s="25">
        <f>VLOOKUP($C332, 'Food Availability'!C:E, 3, FALSE)</f>
        <v>2.8</v>
      </c>
      <c r="S332" s="25">
        <f>VLOOKUP($C332, 'Food Utilization'!C:E, 3, FALSE)</f>
        <v>3</v>
      </c>
      <c r="T332" s="25">
        <f>VLOOKUP($C332, 'Food Consumption &amp; Livelihoods'!C:F, 3, FALSE)</f>
        <v>3</v>
      </c>
    </row>
    <row r="333" spans="1:20" ht="18" thickTop="1" thickBot="1" x14ac:dyDescent="0.45">
      <c r="A333" s="47" t="s">
        <v>745</v>
      </c>
      <c r="B333" s="47" t="s">
        <v>758</v>
      </c>
      <c r="C333" s="47" t="s">
        <v>759</v>
      </c>
      <c r="D333" s="10">
        <f t="shared" si="55"/>
        <v>3</v>
      </c>
      <c r="E333" s="24">
        <f t="shared" si="56"/>
        <v>2</v>
      </c>
      <c r="F333" s="24">
        <f t="shared" si="57"/>
        <v>3</v>
      </c>
      <c r="G333" s="24">
        <f t="shared" si="58"/>
        <v>3</v>
      </c>
      <c r="H333" s="24">
        <f t="shared" si="64"/>
        <v>3</v>
      </c>
      <c r="I333" s="23"/>
      <c r="J333" s="24" t="str">
        <f t="shared" si="59"/>
        <v>2.5 - 2.9</v>
      </c>
      <c r="K333" s="24" t="str">
        <f t="shared" si="60"/>
        <v>2.0 - 2.4</v>
      </c>
      <c r="L333" s="24" t="str">
        <f t="shared" si="61"/>
        <v>2.5 - 2.9</v>
      </c>
      <c r="M333" s="24" t="str">
        <f t="shared" si="62"/>
        <v>2.5 - 2.9</v>
      </c>
      <c r="N333" s="24" t="str">
        <f t="shared" si="63"/>
        <v>3.0 - 3.4</v>
      </c>
      <c r="O333" s="23"/>
      <c r="P333" s="25">
        <f t="shared" si="65"/>
        <v>2.5</v>
      </c>
      <c r="Q333" s="25">
        <f>VLOOKUP($C333, 'Food Access'!C:E, 3, FALSE)</f>
        <v>2</v>
      </c>
      <c r="R333" s="25">
        <f>VLOOKUP($C333, 'Food Availability'!C:E, 3, FALSE)</f>
        <v>2.5</v>
      </c>
      <c r="S333" s="25">
        <f>VLOOKUP($C333, 'Food Utilization'!C:E, 3, FALSE)</f>
        <v>2.5</v>
      </c>
      <c r="T333" s="25">
        <f>VLOOKUP($C333, 'Food Consumption &amp; Livelihoods'!C:F, 3, FALSE)</f>
        <v>3</v>
      </c>
    </row>
    <row r="334" spans="1:20" ht="18" thickTop="1" thickBot="1" x14ac:dyDescent="0.45">
      <c r="A334" s="47" t="s">
        <v>745</v>
      </c>
      <c r="B334" s="47" t="s">
        <v>760</v>
      </c>
      <c r="C334" s="47" t="s">
        <v>761</v>
      </c>
      <c r="D334" s="10">
        <f t="shared" si="55"/>
        <v>3</v>
      </c>
      <c r="E334" s="24">
        <f t="shared" si="56"/>
        <v>3</v>
      </c>
      <c r="F334" s="24">
        <f t="shared" si="57"/>
        <v>3</v>
      </c>
      <c r="G334" s="24">
        <f t="shared" si="58"/>
        <v>3</v>
      </c>
      <c r="H334" s="24">
        <f t="shared" si="64"/>
        <v>3</v>
      </c>
      <c r="I334" s="23"/>
      <c r="J334" s="24" t="str">
        <f t="shared" si="59"/>
        <v>2.5 - 2.9</v>
      </c>
      <c r="K334" s="24" t="str">
        <f t="shared" si="60"/>
        <v>2.5 - 2.9</v>
      </c>
      <c r="L334" s="24" t="str">
        <f t="shared" si="61"/>
        <v>2.5 - 2.9</v>
      </c>
      <c r="M334" s="24" t="str">
        <f t="shared" si="62"/>
        <v>3.0 - 3.4</v>
      </c>
      <c r="N334" s="24" t="str">
        <f t="shared" si="63"/>
        <v>3.0 - 3.4</v>
      </c>
      <c r="O334" s="23"/>
      <c r="P334" s="25">
        <f t="shared" si="65"/>
        <v>2.9</v>
      </c>
      <c r="Q334" s="25">
        <f>VLOOKUP($C334, 'Food Access'!C:E, 3, FALSE)</f>
        <v>2.7</v>
      </c>
      <c r="R334" s="25">
        <f>VLOOKUP($C334, 'Food Availability'!C:E, 3, FALSE)</f>
        <v>2.8</v>
      </c>
      <c r="S334" s="25">
        <f>VLOOKUP($C334, 'Food Utilization'!C:E, 3, FALSE)</f>
        <v>3</v>
      </c>
      <c r="T334" s="25">
        <f>VLOOKUP($C334, 'Food Consumption &amp; Livelihoods'!C:F, 3, FALSE)</f>
        <v>3</v>
      </c>
    </row>
    <row r="335" spans="1:20" ht="18" thickTop="1" thickBot="1" x14ac:dyDescent="0.45">
      <c r="A335" s="47" t="s">
        <v>745</v>
      </c>
      <c r="B335" s="47" t="s">
        <v>762</v>
      </c>
      <c r="C335" s="47" t="s">
        <v>763</v>
      </c>
      <c r="D335" s="10">
        <f t="shared" si="55"/>
        <v>3</v>
      </c>
      <c r="E335" s="24">
        <f t="shared" si="56"/>
        <v>2</v>
      </c>
      <c r="F335" s="24">
        <f t="shared" si="57"/>
        <v>3</v>
      </c>
      <c r="G335" s="24">
        <f t="shared" si="58"/>
        <v>4</v>
      </c>
      <c r="H335" s="24">
        <f t="shared" si="64"/>
        <v>3</v>
      </c>
      <c r="I335" s="23"/>
      <c r="J335" s="24" t="str">
        <f t="shared" si="59"/>
        <v>2.5 - 2.9</v>
      </c>
      <c r="K335" s="24" t="str">
        <f t="shared" si="60"/>
        <v>2.0 - 2.4</v>
      </c>
      <c r="L335" s="24" t="str">
        <f t="shared" si="61"/>
        <v>2.5 - 2.9</v>
      </c>
      <c r="M335" s="24" t="str">
        <f t="shared" si="62"/>
        <v>3.5 - 3.9</v>
      </c>
      <c r="N335" s="24" t="str">
        <f t="shared" si="63"/>
        <v>3.0 - 3.4</v>
      </c>
      <c r="O335" s="23"/>
      <c r="P335" s="25">
        <f t="shared" si="65"/>
        <v>2.8</v>
      </c>
      <c r="Q335" s="25">
        <f>VLOOKUP($C335, 'Food Access'!C:E, 3, FALSE)</f>
        <v>2.2999999999999998</v>
      </c>
      <c r="R335" s="25">
        <f>VLOOKUP($C335, 'Food Availability'!C:E, 3, FALSE)</f>
        <v>2.5</v>
      </c>
      <c r="S335" s="25">
        <f>VLOOKUP($C335, 'Food Utilization'!C:E, 3, FALSE)</f>
        <v>3.5</v>
      </c>
      <c r="T335" s="25">
        <f>VLOOKUP($C335, 'Food Consumption &amp; Livelihoods'!C:F, 3, FALSE)</f>
        <v>3</v>
      </c>
    </row>
    <row r="336" spans="1:20" ht="18" thickTop="1" thickBot="1" x14ac:dyDescent="0.45">
      <c r="A336" s="47" t="s">
        <v>745</v>
      </c>
      <c r="B336" s="47" t="s">
        <v>764</v>
      </c>
      <c r="C336" s="47" t="s">
        <v>765</v>
      </c>
      <c r="D336" s="10">
        <f t="shared" si="55"/>
        <v>3</v>
      </c>
      <c r="E336" s="24">
        <f t="shared" si="56"/>
        <v>2</v>
      </c>
      <c r="F336" s="24">
        <f t="shared" si="57"/>
        <v>3</v>
      </c>
      <c r="G336" s="24">
        <f t="shared" si="58"/>
        <v>3</v>
      </c>
      <c r="H336" s="24">
        <f t="shared" si="64"/>
        <v>4</v>
      </c>
      <c r="I336" s="23"/>
      <c r="J336" s="24" t="str">
        <f t="shared" si="59"/>
        <v>3.0 - 3.4</v>
      </c>
      <c r="K336" s="24" t="str">
        <f t="shared" si="60"/>
        <v>2.0 - 2.4</v>
      </c>
      <c r="L336" s="24" t="str">
        <f t="shared" si="61"/>
        <v>3.0 - 3.4</v>
      </c>
      <c r="M336" s="24" t="str">
        <f t="shared" si="62"/>
        <v>3.0 - 3.4</v>
      </c>
      <c r="N336" s="24" t="str">
        <f t="shared" si="63"/>
        <v>4.0 - 4.4</v>
      </c>
      <c r="O336" s="23"/>
      <c r="P336" s="25">
        <f t="shared" si="65"/>
        <v>3.1</v>
      </c>
      <c r="Q336" s="25">
        <f>VLOOKUP($C336, 'Food Access'!C:E, 3, FALSE)</f>
        <v>2.2000000000000002</v>
      </c>
      <c r="R336" s="25">
        <f>VLOOKUP($C336, 'Food Availability'!C:E, 3, FALSE)</f>
        <v>3</v>
      </c>
      <c r="S336" s="25">
        <f>VLOOKUP($C336, 'Food Utilization'!C:E, 3, FALSE)</f>
        <v>3</v>
      </c>
      <c r="T336" s="25">
        <f>VLOOKUP($C336, 'Food Consumption &amp; Livelihoods'!C:F, 3, FALSE)</f>
        <v>4</v>
      </c>
    </row>
    <row r="337" spans="1:20" ht="18" thickTop="1" thickBot="1" x14ac:dyDescent="0.45">
      <c r="A337" s="47" t="s">
        <v>745</v>
      </c>
      <c r="B337" s="47" t="s">
        <v>766</v>
      </c>
      <c r="C337" s="47" t="s">
        <v>767</v>
      </c>
      <c r="D337" s="10">
        <f t="shared" si="55"/>
        <v>3</v>
      </c>
      <c r="E337" s="24">
        <f t="shared" si="56"/>
        <v>3</v>
      </c>
      <c r="F337" s="24">
        <f t="shared" si="57"/>
        <v>3</v>
      </c>
      <c r="G337" s="24">
        <f t="shared" si="58"/>
        <v>4</v>
      </c>
      <c r="H337" s="24">
        <f t="shared" si="64"/>
        <v>4</v>
      </c>
      <c r="I337" s="23"/>
      <c r="J337" s="24" t="str">
        <f t="shared" si="59"/>
        <v>3.0 - 3.4</v>
      </c>
      <c r="K337" s="24" t="str">
        <f t="shared" si="60"/>
        <v>2.5 - 2.9</v>
      </c>
      <c r="L337" s="24" t="str">
        <f t="shared" si="61"/>
        <v>3.0 - 3.4</v>
      </c>
      <c r="M337" s="24" t="str">
        <f t="shared" si="62"/>
        <v>3.5 - 3.9</v>
      </c>
      <c r="N337" s="24" t="str">
        <f t="shared" si="63"/>
        <v>4.0 - 4.4</v>
      </c>
      <c r="O337" s="23"/>
      <c r="P337" s="25">
        <f t="shared" si="65"/>
        <v>3.3</v>
      </c>
      <c r="Q337" s="25">
        <f>VLOOKUP($C337, 'Food Access'!C:E, 3, FALSE)</f>
        <v>2.8</v>
      </c>
      <c r="R337" s="25">
        <f>VLOOKUP($C337, 'Food Availability'!C:E, 3, FALSE)</f>
        <v>3</v>
      </c>
      <c r="S337" s="25">
        <f>VLOOKUP($C337, 'Food Utilization'!C:E, 3, FALSE)</f>
        <v>3.5</v>
      </c>
      <c r="T337" s="25">
        <f>VLOOKUP($C337, 'Food Consumption &amp; Livelihoods'!C:F, 3, FALSE)</f>
        <v>4</v>
      </c>
    </row>
    <row r="338" spans="1:20" ht="18" thickTop="1" thickBot="1" x14ac:dyDescent="0.45">
      <c r="A338" s="47" t="s">
        <v>738</v>
      </c>
      <c r="B338" s="47" t="s">
        <v>739</v>
      </c>
      <c r="C338" s="47" t="s">
        <v>740</v>
      </c>
      <c r="D338" s="10">
        <f t="shared" si="55"/>
        <v>3</v>
      </c>
      <c r="E338" s="24">
        <f t="shared" si="56"/>
        <v>3</v>
      </c>
      <c r="F338" s="24">
        <f t="shared" si="57"/>
        <v>2</v>
      </c>
      <c r="G338" s="24">
        <f t="shared" si="58"/>
        <v>2</v>
      </c>
      <c r="H338" s="24">
        <f t="shared" si="64"/>
        <v>4</v>
      </c>
      <c r="I338" s="23"/>
      <c r="J338" s="24" t="str">
        <f t="shared" si="59"/>
        <v>2.5 - 2.9</v>
      </c>
      <c r="K338" s="24" t="str">
        <f t="shared" si="60"/>
        <v>2.5 - 2.9</v>
      </c>
      <c r="L338" s="24" t="str">
        <f t="shared" si="61"/>
        <v>2.0 - 2.4</v>
      </c>
      <c r="M338" s="24" t="str">
        <f t="shared" si="62"/>
        <v>2.0 - 2.4</v>
      </c>
      <c r="N338" s="24" t="str">
        <f t="shared" si="63"/>
        <v>4.0 - 4.4</v>
      </c>
      <c r="O338" s="23"/>
      <c r="P338" s="25">
        <f t="shared" si="65"/>
        <v>2.7</v>
      </c>
      <c r="Q338" s="25">
        <f>VLOOKUP($C338, 'Food Access'!C:E, 3, FALSE)</f>
        <v>2.5</v>
      </c>
      <c r="R338" s="25">
        <f>VLOOKUP($C338, 'Food Availability'!C:E, 3, FALSE)</f>
        <v>2</v>
      </c>
      <c r="S338" s="25">
        <f>VLOOKUP($C338, 'Food Utilization'!C:E, 3, FALSE)</f>
        <v>2.2999999999999998</v>
      </c>
      <c r="T338" s="25">
        <f>VLOOKUP($C338, 'Food Consumption &amp; Livelihoods'!C:F, 3, FALSE)</f>
        <v>4</v>
      </c>
    </row>
    <row r="339" spans="1:20" ht="18" thickTop="1" thickBot="1" x14ac:dyDescent="0.45">
      <c r="A339" s="47" t="s">
        <v>738</v>
      </c>
      <c r="B339" s="47" t="s">
        <v>770</v>
      </c>
      <c r="C339" s="47" t="s">
        <v>771</v>
      </c>
      <c r="D339" s="10">
        <f t="shared" si="55"/>
        <v>4</v>
      </c>
      <c r="E339" s="24">
        <f t="shared" si="56"/>
        <v>3</v>
      </c>
      <c r="F339" s="24">
        <f t="shared" si="57"/>
        <v>4</v>
      </c>
      <c r="G339" s="24">
        <f t="shared" si="58"/>
        <v>4</v>
      </c>
      <c r="H339" s="24">
        <f t="shared" si="64"/>
        <v>4</v>
      </c>
      <c r="I339" s="23"/>
      <c r="J339" s="24" t="str">
        <f t="shared" si="59"/>
        <v>3.5 - 3.9</v>
      </c>
      <c r="K339" s="24" t="str">
        <f t="shared" si="60"/>
        <v>2.5 - 2.9</v>
      </c>
      <c r="L339" s="24" t="str">
        <f t="shared" si="61"/>
        <v>3.5 - 3.9</v>
      </c>
      <c r="M339" s="24" t="str">
        <f t="shared" si="62"/>
        <v>3.5 - 3.9</v>
      </c>
      <c r="N339" s="24" t="str">
        <f t="shared" si="63"/>
        <v>4.0 - 4.4</v>
      </c>
      <c r="O339" s="23"/>
      <c r="P339" s="25">
        <f t="shared" si="65"/>
        <v>3.5</v>
      </c>
      <c r="Q339" s="25">
        <f>VLOOKUP($C339, 'Food Access'!C:E, 3, FALSE)</f>
        <v>2.8</v>
      </c>
      <c r="R339" s="25">
        <f>VLOOKUP($C339, 'Food Availability'!C:E, 3, FALSE)</f>
        <v>3.5</v>
      </c>
      <c r="S339" s="25">
        <f>VLOOKUP($C339, 'Food Utilization'!C:E, 3, FALSE)</f>
        <v>3.5</v>
      </c>
      <c r="T339" s="25">
        <f>VLOOKUP($C339, 'Food Consumption &amp; Livelihoods'!C:F, 3, FALSE)</f>
        <v>4</v>
      </c>
    </row>
    <row r="340" spans="1:20" ht="18" thickTop="1" thickBot="1" x14ac:dyDescent="0.45">
      <c r="A340" s="47" t="s">
        <v>738</v>
      </c>
      <c r="B340" s="47" t="s">
        <v>772</v>
      </c>
      <c r="C340" s="47" t="s">
        <v>773</v>
      </c>
      <c r="D340" s="10">
        <f t="shared" si="55"/>
        <v>3</v>
      </c>
      <c r="E340" s="24">
        <f t="shared" si="56"/>
        <v>3</v>
      </c>
      <c r="F340" s="24">
        <f t="shared" si="57"/>
        <v>3</v>
      </c>
      <c r="G340" s="24">
        <f t="shared" si="58"/>
        <v>3</v>
      </c>
      <c r="H340" s="24">
        <f t="shared" si="64"/>
        <v>4</v>
      </c>
      <c r="I340" s="23"/>
      <c r="J340" s="24" t="str">
        <f t="shared" si="59"/>
        <v>3.0 - 3.4</v>
      </c>
      <c r="K340" s="24" t="str">
        <f t="shared" si="60"/>
        <v>2.5 - 2.9</v>
      </c>
      <c r="L340" s="24" t="str">
        <f t="shared" si="61"/>
        <v>2.5 - 2.9</v>
      </c>
      <c r="M340" s="24" t="str">
        <f t="shared" si="62"/>
        <v>2.5 - 2.9</v>
      </c>
      <c r="N340" s="24" t="str">
        <f t="shared" si="63"/>
        <v>4.0 - 4.4</v>
      </c>
      <c r="O340" s="23"/>
      <c r="P340" s="25">
        <f t="shared" si="65"/>
        <v>3</v>
      </c>
      <c r="Q340" s="25">
        <f>VLOOKUP($C340, 'Food Access'!C:E, 3, FALSE)</f>
        <v>2.5</v>
      </c>
      <c r="R340" s="25">
        <f>VLOOKUP($C340, 'Food Availability'!C:E, 3, FALSE)</f>
        <v>2.5</v>
      </c>
      <c r="S340" s="25">
        <f>VLOOKUP($C340, 'Food Utilization'!C:E, 3, FALSE)</f>
        <v>2.8</v>
      </c>
      <c r="T340" s="25">
        <f>VLOOKUP($C340, 'Food Consumption &amp; Livelihoods'!C:F, 3, FALSE)</f>
        <v>4</v>
      </c>
    </row>
    <row r="341" spans="1:20" ht="18" thickTop="1" thickBot="1" x14ac:dyDescent="0.45">
      <c r="A341" s="47" t="s">
        <v>738</v>
      </c>
      <c r="B341" s="47" t="s">
        <v>743</v>
      </c>
      <c r="C341" s="47" t="s">
        <v>744</v>
      </c>
      <c r="D341" s="10">
        <f t="shared" si="55"/>
        <v>4</v>
      </c>
      <c r="E341" s="24">
        <f t="shared" si="56"/>
        <v>3</v>
      </c>
      <c r="F341" s="24">
        <f t="shared" si="57"/>
        <v>4</v>
      </c>
      <c r="G341" s="24">
        <f t="shared" si="58"/>
        <v>3</v>
      </c>
      <c r="H341" s="24">
        <f t="shared" si="64"/>
        <v>4</v>
      </c>
      <c r="I341" s="23"/>
      <c r="J341" s="24" t="str">
        <f t="shared" si="59"/>
        <v>3.5 - 3.9</v>
      </c>
      <c r="K341" s="24" t="str">
        <f t="shared" si="60"/>
        <v>2.5 - 2.9</v>
      </c>
      <c r="L341" s="24" t="str">
        <f t="shared" si="61"/>
        <v>3.5 - 3.9</v>
      </c>
      <c r="M341" s="24" t="str">
        <f t="shared" si="62"/>
        <v>3.0 - 3.4</v>
      </c>
      <c r="N341" s="24" t="str">
        <f t="shared" si="63"/>
        <v>4.0 - 4.4</v>
      </c>
      <c r="O341" s="23"/>
      <c r="P341" s="25">
        <f t="shared" si="65"/>
        <v>3.5</v>
      </c>
      <c r="Q341" s="25">
        <f>VLOOKUP($C341, 'Food Access'!C:E, 3, FALSE)</f>
        <v>2.7</v>
      </c>
      <c r="R341" s="25">
        <f>VLOOKUP($C341, 'Food Availability'!C:E, 3, FALSE)</f>
        <v>3.8</v>
      </c>
      <c r="S341" s="25">
        <f>VLOOKUP($C341, 'Food Utilization'!C:E, 3, FALSE)</f>
        <v>3.3</v>
      </c>
      <c r="T341" s="25">
        <f>VLOOKUP($C341, 'Food Consumption &amp; Livelihoods'!C:F, 3, FALSE)</f>
        <v>4</v>
      </c>
    </row>
    <row r="342" spans="1:20" ht="18" thickTop="1" thickBot="1" x14ac:dyDescent="0.45">
      <c r="A342" s="47" t="s">
        <v>738</v>
      </c>
      <c r="B342" s="47" t="s">
        <v>776</v>
      </c>
      <c r="C342" s="47" t="s">
        <v>777</v>
      </c>
      <c r="D342" s="10">
        <f t="shared" si="55"/>
        <v>3</v>
      </c>
      <c r="E342" s="24">
        <f t="shared" si="56"/>
        <v>3</v>
      </c>
      <c r="F342" s="24">
        <f t="shared" si="57"/>
        <v>3</v>
      </c>
      <c r="G342" s="24">
        <f t="shared" si="58"/>
        <v>3</v>
      </c>
      <c r="H342" s="24">
        <f t="shared" si="64"/>
        <v>4</v>
      </c>
      <c r="I342" s="23"/>
      <c r="J342" s="24" t="str">
        <f t="shared" si="59"/>
        <v>3.0 - 3.4</v>
      </c>
      <c r="K342" s="24" t="str">
        <f t="shared" si="60"/>
        <v>2.5 - 2.9</v>
      </c>
      <c r="L342" s="24" t="str">
        <f t="shared" si="61"/>
        <v>2.5 - 2.9</v>
      </c>
      <c r="M342" s="24" t="str">
        <f t="shared" si="62"/>
        <v>2.5 - 2.9</v>
      </c>
      <c r="N342" s="24" t="str">
        <f t="shared" si="63"/>
        <v>4.0 - 4.4</v>
      </c>
      <c r="O342" s="23"/>
      <c r="P342" s="25">
        <f t="shared" si="65"/>
        <v>3</v>
      </c>
      <c r="Q342" s="25">
        <f>VLOOKUP($C342, 'Food Access'!C:E, 3, FALSE)</f>
        <v>2.8</v>
      </c>
      <c r="R342" s="25">
        <f>VLOOKUP($C342, 'Food Availability'!C:E, 3, FALSE)</f>
        <v>2.5</v>
      </c>
      <c r="S342" s="25">
        <f>VLOOKUP($C342, 'Food Utilization'!C:E, 3, FALSE)</f>
        <v>2.8</v>
      </c>
      <c r="T342" s="25">
        <f>VLOOKUP($C342, 'Food Consumption &amp; Livelihoods'!C:F, 3, FALSE)</f>
        <v>4</v>
      </c>
    </row>
    <row r="343" spans="1:20" ht="18" thickTop="1" thickBot="1" x14ac:dyDescent="0.45">
      <c r="A343" s="47" t="s">
        <v>738</v>
      </c>
      <c r="B343" s="47" t="s">
        <v>778</v>
      </c>
      <c r="C343" s="47" t="s">
        <v>779</v>
      </c>
      <c r="D343" s="10">
        <f t="shared" si="55"/>
        <v>4</v>
      </c>
      <c r="E343" s="24">
        <f t="shared" si="56"/>
        <v>3</v>
      </c>
      <c r="F343" s="24">
        <f t="shared" si="57"/>
        <v>3</v>
      </c>
      <c r="G343" s="24">
        <f t="shared" si="58"/>
        <v>3</v>
      </c>
      <c r="H343" s="24">
        <f t="shared" si="64"/>
        <v>5</v>
      </c>
      <c r="I343" s="23"/>
      <c r="J343" s="24" t="str">
        <f t="shared" si="59"/>
        <v>3.5 - 3.9</v>
      </c>
      <c r="K343" s="24" t="str">
        <f t="shared" si="60"/>
        <v>3.0 - 3.4</v>
      </c>
      <c r="L343" s="24" t="str">
        <f t="shared" si="61"/>
        <v>2.5 - 2.9</v>
      </c>
      <c r="M343" s="24" t="str">
        <f t="shared" si="62"/>
        <v>3.0 - 3.4</v>
      </c>
      <c r="N343" s="24" t="str">
        <f t="shared" si="63"/>
        <v>4.5 - 5.0</v>
      </c>
      <c r="O343" s="23"/>
      <c r="P343" s="25">
        <f t="shared" si="65"/>
        <v>3.6</v>
      </c>
      <c r="Q343" s="25">
        <f>VLOOKUP($C343, 'Food Access'!C:E, 3, FALSE)</f>
        <v>3.3</v>
      </c>
      <c r="R343" s="25">
        <f>VLOOKUP($C343, 'Food Availability'!C:E, 3, FALSE)</f>
        <v>2.8</v>
      </c>
      <c r="S343" s="25">
        <f>VLOOKUP($C343, 'Food Utilization'!C:E, 3, FALSE)</f>
        <v>3.3</v>
      </c>
      <c r="T343" s="25">
        <f>VLOOKUP($C343, 'Food Consumption &amp; Livelihoods'!C:F, 3, FALSE)</f>
        <v>5</v>
      </c>
    </row>
    <row r="344" spans="1:20" ht="18" thickTop="1" thickBot="1" x14ac:dyDescent="0.45">
      <c r="A344" s="47" t="s">
        <v>738</v>
      </c>
      <c r="B344" s="47" t="s">
        <v>768</v>
      </c>
      <c r="C344" s="47" t="s">
        <v>769</v>
      </c>
      <c r="D344" s="10">
        <f t="shared" si="55"/>
        <v>3</v>
      </c>
      <c r="E344" s="24">
        <f t="shared" si="56"/>
        <v>3</v>
      </c>
      <c r="F344" s="24">
        <f t="shared" si="57"/>
        <v>2</v>
      </c>
      <c r="G344" s="24">
        <f t="shared" si="58"/>
        <v>3</v>
      </c>
      <c r="H344" s="24">
        <f t="shared" si="64"/>
        <v>4</v>
      </c>
      <c r="I344" s="23"/>
      <c r="J344" s="24" t="str">
        <f t="shared" si="59"/>
        <v>2.5 - 2.9</v>
      </c>
      <c r="K344" s="24" t="str">
        <f t="shared" si="60"/>
        <v>2.5 - 2.9</v>
      </c>
      <c r="L344" s="24" t="str">
        <f t="shared" si="61"/>
        <v>1.5 - 1.9</v>
      </c>
      <c r="M344" s="24" t="str">
        <f t="shared" si="62"/>
        <v>2.5 - 2.9</v>
      </c>
      <c r="N344" s="24" t="str">
        <f t="shared" si="63"/>
        <v>4.0 - 4.4</v>
      </c>
      <c r="O344" s="23"/>
      <c r="P344" s="25">
        <f t="shared" si="65"/>
        <v>2.8</v>
      </c>
      <c r="Q344" s="25">
        <f>VLOOKUP($C344, 'Food Access'!C:E, 3, FALSE)</f>
        <v>2.5</v>
      </c>
      <c r="R344" s="25">
        <f>VLOOKUP($C344, 'Food Availability'!C:E, 3, FALSE)</f>
        <v>1.8</v>
      </c>
      <c r="S344" s="25">
        <f>VLOOKUP($C344, 'Food Utilization'!C:E, 3, FALSE)</f>
        <v>2.8</v>
      </c>
      <c r="T344" s="25">
        <f>VLOOKUP($C344, 'Food Consumption &amp; Livelihoods'!C:F, 3, FALSE)</f>
        <v>4</v>
      </c>
    </row>
    <row r="345" spans="1:20" ht="18" thickTop="1" thickBot="1" x14ac:dyDescent="0.45">
      <c r="A345" s="47" t="s">
        <v>738</v>
      </c>
      <c r="B345" s="47" t="s">
        <v>782</v>
      </c>
      <c r="C345" s="47" t="s">
        <v>783</v>
      </c>
      <c r="D345" s="10">
        <f t="shared" si="55"/>
        <v>3</v>
      </c>
      <c r="E345" s="24">
        <f t="shared" si="56"/>
        <v>3</v>
      </c>
      <c r="F345" s="24">
        <f t="shared" si="57"/>
        <v>3</v>
      </c>
      <c r="G345" s="24">
        <f t="shared" si="58"/>
        <v>3</v>
      </c>
      <c r="H345" s="24">
        <f t="shared" si="64"/>
        <v>3</v>
      </c>
      <c r="I345" s="23"/>
      <c r="J345" s="24" t="str">
        <f t="shared" si="59"/>
        <v>2.5 - 2.9</v>
      </c>
      <c r="K345" s="24" t="str">
        <f t="shared" si="60"/>
        <v>2.5 - 2.9</v>
      </c>
      <c r="L345" s="24" t="str">
        <f t="shared" si="61"/>
        <v>2.5 - 2.9</v>
      </c>
      <c r="M345" s="24" t="str">
        <f t="shared" si="62"/>
        <v>2.5 - 2.9</v>
      </c>
      <c r="N345" s="24" t="str">
        <f t="shared" si="63"/>
        <v>3.0 - 3.4</v>
      </c>
      <c r="O345" s="23"/>
      <c r="P345" s="25">
        <f t="shared" si="65"/>
        <v>2.8</v>
      </c>
      <c r="Q345" s="25">
        <f>VLOOKUP($C345, 'Food Access'!C:E, 3, FALSE)</f>
        <v>2.5</v>
      </c>
      <c r="R345" s="25">
        <f>VLOOKUP($C345, 'Food Availability'!C:E, 3, FALSE)</f>
        <v>2.8</v>
      </c>
      <c r="S345" s="25">
        <f>VLOOKUP($C345, 'Food Utilization'!C:E, 3, FALSE)</f>
        <v>2.8</v>
      </c>
      <c r="T345" s="25">
        <f>VLOOKUP($C345, 'Food Consumption &amp; Livelihoods'!C:F, 3, FALSE)</f>
        <v>3</v>
      </c>
    </row>
    <row r="346" spans="1:20" ht="18" thickTop="1" thickBot="1" x14ac:dyDescent="0.45">
      <c r="A346" s="47" t="s">
        <v>738</v>
      </c>
      <c r="B346" s="47" t="s">
        <v>774</v>
      </c>
      <c r="C346" s="47" t="s">
        <v>775</v>
      </c>
      <c r="D346" s="10">
        <f t="shared" si="55"/>
        <v>4</v>
      </c>
      <c r="E346" s="24">
        <f t="shared" si="56"/>
        <v>3</v>
      </c>
      <c r="F346" s="24">
        <f t="shared" si="57"/>
        <v>3</v>
      </c>
      <c r="G346" s="24">
        <f t="shared" si="58"/>
        <v>3</v>
      </c>
      <c r="H346" s="24">
        <f t="shared" si="64"/>
        <v>5</v>
      </c>
      <c r="I346" s="23"/>
      <c r="J346" s="24" t="str">
        <f t="shared" si="59"/>
        <v>3.5 - 3.9</v>
      </c>
      <c r="K346" s="24" t="str">
        <f t="shared" si="60"/>
        <v>3.0 - 3.4</v>
      </c>
      <c r="L346" s="24" t="str">
        <f t="shared" si="61"/>
        <v>2.5 - 2.9</v>
      </c>
      <c r="M346" s="24" t="str">
        <f t="shared" si="62"/>
        <v>3.0 - 3.4</v>
      </c>
      <c r="N346" s="24" t="str">
        <f t="shared" si="63"/>
        <v>4.5 - 5.0</v>
      </c>
      <c r="O346" s="23"/>
      <c r="P346" s="25">
        <f t="shared" si="65"/>
        <v>3.5</v>
      </c>
      <c r="Q346" s="25">
        <f>VLOOKUP($C346, 'Food Access'!C:E, 3, FALSE)</f>
        <v>3</v>
      </c>
      <c r="R346" s="25">
        <f>VLOOKUP($C346, 'Food Availability'!C:E, 3, FALSE)</f>
        <v>2.8</v>
      </c>
      <c r="S346" s="25">
        <f>VLOOKUP($C346, 'Food Utilization'!C:E, 3, FALSE)</f>
        <v>3</v>
      </c>
      <c r="T346" s="25">
        <f>VLOOKUP($C346, 'Food Consumption &amp; Livelihoods'!C:F, 3, FALSE)</f>
        <v>5</v>
      </c>
    </row>
    <row r="347" spans="1:20" ht="18" thickTop="1" thickBot="1" x14ac:dyDescent="0.45">
      <c r="A347" s="47" t="s">
        <v>738</v>
      </c>
      <c r="B347" s="47" t="s">
        <v>787</v>
      </c>
      <c r="C347" s="47" t="s">
        <v>788</v>
      </c>
      <c r="D347" s="10">
        <f t="shared" si="55"/>
        <v>3</v>
      </c>
      <c r="E347" s="24">
        <f t="shared" si="56"/>
        <v>3</v>
      </c>
      <c r="F347" s="24">
        <f t="shared" si="57"/>
        <v>3</v>
      </c>
      <c r="G347" s="24">
        <f t="shared" si="58"/>
        <v>3</v>
      </c>
      <c r="H347" s="24">
        <f t="shared" si="64"/>
        <v>3</v>
      </c>
      <c r="I347" s="23"/>
      <c r="J347" s="24" t="str">
        <f t="shared" si="59"/>
        <v>2.5 - 2.9</v>
      </c>
      <c r="K347" s="24" t="str">
        <f t="shared" si="60"/>
        <v>2.5 - 2.9</v>
      </c>
      <c r="L347" s="24" t="str">
        <f t="shared" si="61"/>
        <v>2.5 - 2.9</v>
      </c>
      <c r="M347" s="24" t="str">
        <f t="shared" si="62"/>
        <v>3.0 - 3.4</v>
      </c>
      <c r="N347" s="24" t="str">
        <f t="shared" si="63"/>
        <v>3.0 - 3.4</v>
      </c>
      <c r="O347" s="23"/>
      <c r="P347" s="25">
        <f t="shared" si="65"/>
        <v>2.9</v>
      </c>
      <c r="Q347" s="25">
        <f>VLOOKUP($C347, 'Food Access'!C:E, 3, FALSE)</f>
        <v>2.7</v>
      </c>
      <c r="R347" s="25">
        <f>VLOOKUP($C347, 'Food Availability'!C:E, 3, FALSE)</f>
        <v>2.5</v>
      </c>
      <c r="S347" s="25">
        <f>VLOOKUP($C347, 'Food Utilization'!C:E, 3, FALSE)</f>
        <v>3.3</v>
      </c>
      <c r="T347" s="25">
        <f>VLOOKUP($C347, 'Food Consumption &amp; Livelihoods'!C:F, 3, FALSE)</f>
        <v>3</v>
      </c>
    </row>
    <row r="348" spans="1:20" ht="18" thickTop="1" thickBot="1" x14ac:dyDescent="0.45">
      <c r="A348" s="47" t="s">
        <v>738</v>
      </c>
      <c r="B348" s="47" t="s">
        <v>789</v>
      </c>
      <c r="C348" s="47" t="s">
        <v>790</v>
      </c>
      <c r="D348" s="10">
        <f t="shared" si="55"/>
        <v>4</v>
      </c>
      <c r="E348" s="24">
        <f t="shared" si="56"/>
        <v>3</v>
      </c>
      <c r="F348" s="24">
        <f t="shared" si="57"/>
        <v>3</v>
      </c>
      <c r="G348" s="24">
        <f t="shared" si="58"/>
        <v>4</v>
      </c>
      <c r="H348" s="24">
        <f t="shared" si="64"/>
        <v>5</v>
      </c>
      <c r="I348" s="23"/>
      <c r="J348" s="24" t="str">
        <f t="shared" si="59"/>
        <v>3.5 - 3.9</v>
      </c>
      <c r="K348" s="24" t="str">
        <f t="shared" si="60"/>
        <v>3.0 - 3.4</v>
      </c>
      <c r="L348" s="24" t="str">
        <f t="shared" si="61"/>
        <v>2.5 - 2.9</v>
      </c>
      <c r="M348" s="24" t="str">
        <f t="shared" si="62"/>
        <v>3.5 - 3.9</v>
      </c>
      <c r="N348" s="24" t="str">
        <f t="shared" si="63"/>
        <v>4.5 - 5.0</v>
      </c>
      <c r="O348" s="23"/>
      <c r="P348" s="25">
        <f t="shared" si="65"/>
        <v>3.6</v>
      </c>
      <c r="Q348" s="25">
        <f>VLOOKUP($C348, 'Food Access'!C:E, 3, FALSE)</f>
        <v>3.2</v>
      </c>
      <c r="R348" s="25">
        <f>VLOOKUP($C348, 'Food Availability'!C:E, 3, FALSE)</f>
        <v>2.8</v>
      </c>
      <c r="S348" s="25">
        <f>VLOOKUP($C348, 'Food Utilization'!C:E, 3, FALSE)</f>
        <v>3.5</v>
      </c>
      <c r="T348" s="25">
        <f>VLOOKUP($C348, 'Food Consumption &amp; Livelihoods'!C:F, 3, FALSE)</f>
        <v>5</v>
      </c>
    </row>
    <row r="349" spans="1:20" ht="18" thickTop="1" thickBot="1" x14ac:dyDescent="0.45">
      <c r="A349" s="47" t="s">
        <v>738</v>
      </c>
      <c r="B349" s="47" t="s">
        <v>791</v>
      </c>
      <c r="C349" s="47" t="s">
        <v>792</v>
      </c>
      <c r="D349" s="10">
        <f t="shared" si="55"/>
        <v>4</v>
      </c>
      <c r="E349" s="24">
        <f t="shared" si="56"/>
        <v>3</v>
      </c>
      <c r="F349" s="24">
        <f t="shared" si="57"/>
        <v>3</v>
      </c>
      <c r="G349" s="24">
        <f t="shared" si="58"/>
        <v>3</v>
      </c>
      <c r="H349" s="24">
        <f t="shared" si="64"/>
        <v>5</v>
      </c>
      <c r="I349" s="23"/>
      <c r="J349" s="24" t="str">
        <f t="shared" si="59"/>
        <v>3.5 - 3.9</v>
      </c>
      <c r="K349" s="24" t="str">
        <f t="shared" si="60"/>
        <v>2.5 - 2.9</v>
      </c>
      <c r="L349" s="24" t="str">
        <f t="shared" si="61"/>
        <v>3.0 - 3.4</v>
      </c>
      <c r="M349" s="24" t="str">
        <f t="shared" si="62"/>
        <v>3.0 - 3.4</v>
      </c>
      <c r="N349" s="24" t="str">
        <f t="shared" si="63"/>
        <v>4.5 - 5.0</v>
      </c>
      <c r="O349" s="23"/>
      <c r="P349" s="25">
        <f t="shared" si="65"/>
        <v>3.5</v>
      </c>
      <c r="Q349" s="25">
        <f>VLOOKUP($C349, 'Food Access'!C:E, 3, FALSE)</f>
        <v>2.7</v>
      </c>
      <c r="R349" s="25">
        <f>VLOOKUP($C349, 'Food Availability'!C:E, 3, FALSE)</f>
        <v>3</v>
      </c>
      <c r="S349" s="25">
        <f>VLOOKUP($C349, 'Food Utilization'!C:E, 3, FALSE)</f>
        <v>3.3</v>
      </c>
      <c r="T349" s="25">
        <f>VLOOKUP($C349, 'Food Consumption &amp; Livelihoods'!C:F, 3, FALSE)</f>
        <v>5</v>
      </c>
    </row>
    <row r="350" spans="1:20" ht="18" thickTop="1" thickBot="1" x14ac:dyDescent="0.45">
      <c r="A350" s="47" t="s">
        <v>738</v>
      </c>
      <c r="B350" s="47" t="s">
        <v>780</v>
      </c>
      <c r="C350" s="47" t="s">
        <v>781</v>
      </c>
      <c r="D350" s="10">
        <f t="shared" si="55"/>
        <v>3</v>
      </c>
      <c r="E350" s="24">
        <f t="shared" si="56"/>
        <v>3</v>
      </c>
      <c r="F350" s="24">
        <f t="shared" si="57"/>
        <v>2</v>
      </c>
      <c r="G350" s="24">
        <f t="shared" si="58"/>
        <v>2</v>
      </c>
      <c r="H350" s="24">
        <f t="shared" si="64"/>
        <v>4</v>
      </c>
      <c r="I350" s="23"/>
      <c r="J350" s="24" t="str">
        <f t="shared" si="59"/>
        <v>2.5 - 2.9</v>
      </c>
      <c r="K350" s="24" t="str">
        <f t="shared" si="60"/>
        <v>2.5 - 2.9</v>
      </c>
      <c r="L350" s="24" t="str">
        <f t="shared" si="61"/>
        <v>1.5 - 1.9</v>
      </c>
      <c r="M350" s="24" t="str">
        <f t="shared" si="62"/>
        <v>2.0 - 2.4</v>
      </c>
      <c r="N350" s="24" t="str">
        <f t="shared" si="63"/>
        <v>4.0 - 4.4</v>
      </c>
      <c r="O350" s="23"/>
      <c r="P350" s="25">
        <f t="shared" si="65"/>
        <v>2.7</v>
      </c>
      <c r="Q350" s="25">
        <f>VLOOKUP($C350, 'Food Access'!C:E, 3, FALSE)</f>
        <v>2.7</v>
      </c>
      <c r="R350" s="25">
        <f>VLOOKUP($C350, 'Food Availability'!C:E, 3, FALSE)</f>
        <v>1.8</v>
      </c>
      <c r="S350" s="25">
        <f>VLOOKUP($C350, 'Food Utilization'!C:E, 3, FALSE)</f>
        <v>2.2999999999999998</v>
      </c>
      <c r="T350" s="25">
        <f>VLOOKUP($C350, 'Food Consumption &amp; Livelihoods'!C:F, 3, FALSE)</f>
        <v>4</v>
      </c>
    </row>
    <row r="351" spans="1:20" ht="18" thickTop="1" thickBot="1" x14ac:dyDescent="0.45">
      <c r="A351" s="47" t="s">
        <v>738</v>
      </c>
      <c r="B351" s="47" t="s">
        <v>796</v>
      </c>
      <c r="C351" s="47" t="s">
        <v>797</v>
      </c>
      <c r="D351" s="10">
        <f t="shared" si="55"/>
        <v>4</v>
      </c>
      <c r="E351" s="24">
        <f t="shared" si="56"/>
        <v>3</v>
      </c>
      <c r="F351" s="24">
        <f t="shared" si="57"/>
        <v>3</v>
      </c>
      <c r="G351" s="24">
        <f t="shared" si="58"/>
        <v>3</v>
      </c>
      <c r="H351" s="24">
        <f t="shared" si="64"/>
        <v>5</v>
      </c>
      <c r="I351" s="23"/>
      <c r="J351" s="24" t="str">
        <f t="shared" si="59"/>
        <v>3.5 - 3.9</v>
      </c>
      <c r="K351" s="24" t="str">
        <f t="shared" si="60"/>
        <v>3.0 - 3.4</v>
      </c>
      <c r="L351" s="24" t="str">
        <f t="shared" si="61"/>
        <v>2.5 - 2.9</v>
      </c>
      <c r="M351" s="24" t="str">
        <f t="shared" si="62"/>
        <v>3.0 - 3.4</v>
      </c>
      <c r="N351" s="24" t="str">
        <f t="shared" si="63"/>
        <v>4.5 - 5.0</v>
      </c>
      <c r="O351" s="23"/>
      <c r="P351" s="25">
        <f t="shared" si="65"/>
        <v>3.5</v>
      </c>
      <c r="Q351" s="25">
        <f>VLOOKUP($C351, 'Food Access'!C:E, 3, FALSE)</f>
        <v>3</v>
      </c>
      <c r="R351" s="25">
        <f>VLOOKUP($C351, 'Food Availability'!C:E, 3, FALSE)</f>
        <v>2.8</v>
      </c>
      <c r="S351" s="25">
        <f>VLOOKUP($C351, 'Food Utilization'!C:E, 3, FALSE)</f>
        <v>3</v>
      </c>
      <c r="T351" s="25">
        <f>VLOOKUP($C351, 'Food Consumption &amp; Livelihoods'!C:F, 3, FALSE)</f>
        <v>5</v>
      </c>
    </row>
    <row r="352" spans="1:20" ht="18" thickTop="1" thickBot="1" x14ac:dyDescent="0.45">
      <c r="A352" s="47" t="s">
        <v>798</v>
      </c>
      <c r="B352" s="47" t="s">
        <v>799</v>
      </c>
      <c r="C352" s="47" t="s">
        <v>800</v>
      </c>
      <c r="D352" s="10">
        <f t="shared" si="55"/>
        <v>3</v>
      </c>
      <c r="E352" s="24">
        <f t="shared" si="56"/>
        <v>2</v>
      </c>
      <c r="F352" s="24">
        <f t="shared" si="57"/>
        <v>2</v>
      </c>
      <c r="G352" s="24">
        <f t="shared" si="58"/>
        <v>3</v>
      </c>
      <c r="H352" s="24">
        <f t="shared" si="64"/>
        <v>3</v>
      </c>
      <c r="I352" s="23"/>
      <c r="J352" s="24" t="str">
        <f t="shared" si="59"/>
        <v>2.5 - 2.9</v>
      </c>
      <c r="K352" s="24" t="str">
        <f t="shared" si="60"/>
        <v>2.0 - 2.4</v>
      </c>
      <c r="L352" s="24" t="str">
        <f t="shared" si="61"/>
        <v>2.0 - 2.4</v>
      </c>
      <c r="M352" s="24" t="str">
        <f t="shared" si="62"/>
        <v>2.5 - 2.9</v>
      </c>
      <c r="N352" s="24" t="str">
        <f t="shared" si="63"/>
        <v>3.0 - 3.4</v>
      </c>
      <c r="O352" s="23"/>
      <c r="P352" s="25">
        <f t="shared" si="65"/>
        <v>2.5</v>
      </c>
      <c r="Q352" s="25">
        <f>VLOOKUP($C352, 'Food Access'!C:E, 3, FALSE)</f>
        <v>2</v>
      </c>
      <c r="R352" s="25">
        <f>VLOOKUP($C352, 'Food Availability'!C:E, 3, FALSE)</f>
        <v>2.2999999999999998</v>
      </c>
      <c r="S352" s="25">
        <f>VLOOKUP($C352, 'Food Utilization'!C:E, 3, FALSE)</f>
        <v>2.8</v>
      </c>
      <c r="T352" s="25">
        <f>VLOOKUP($C352, 'Food Consumption &amp; Livelihoods'!C:F, 3, FALSE)</f>
        <v>3</v>
      </c>
    </row>
    <row r="353" spans="1:20" ht="18" thickTop="1" thickBot="1" x14ac:dyDescent="0.45">
      <c r="A353" s="47" t="s">
        <v>798</v>
      </c>
      <c r="B353" s="47" t="s">
        <v>801</v>
      </c>
      <c r="C353" s="47" t="s">
        <v>802</v>
      </c>
      <c r="D353" s="10">
        <f t="shared" si="55"/>
        <v>3</v>
      </c>
      <c r="E353" s="24">
        <f t="shared" si="56"/>
        <v>2</v>
      </c>
      <c r="F353" s="24">
        <f t="shared" si="57"/>
        <v>3</v>
      </c>
      <c r="G353" s="24">
        <f t="shared" si="58"/>
        <v>3</v>
      </c>
      <c r="H353" s="24">
        <f t="shared" si="64"/>
        <v>2</v>
      </c>
      <c r="I353" s="23"/>
      <c r="J353" s="24" t="str">
        <f t="shared" si="59"/>
        <v>2.5 - 2.9</v>
      </c>
      <c r="K353" s="24" t="str">
        <f t="shared" si="60"/>
        <v>2.0 - 2.4</v>
      </c>
      <c r="L353" s="24" t="str">
        <f t="shared" si="61"/>
        <v>3.0 - 3.4</v>
      </c>
      <c r="M353" s="24" t="str">
        <f t="shared" si="62"/>
        <v>3.0 - 3.4</v>
      </c>
      <c r="N353" s="24" t="str">
        <f t="shared" si="63"/>
        <v>2.0 - 2.4</v>
      </c>
      <c r="O353" s="23"/>
      <c r="P353" s="25">
        <f t="shared" si="65"/>
        <v>2.6</v>
      </c>
      <c r="Q353" s="25">
        <f>VLOOKUP($C353, 'Food Access'!C:E, 3, FALSE)</f>
        <v>2.2000000000000002</v>
      </c>
      <c r="R353" s="25">
        <f>VLOOKUP($C353, 'Food Availability'!C:E, 3, FALSE)</f>
        <v>3.3</v>
      </c>
      <c r="S353" s="25">
        <f>VLOOKUP($C353, 'Food Utilization'!C:E, 3, FALSE)</f>
        <v>3</v>
      </c>
      <c r="T353" s="25">
        <f>VLOOKUP($C353, 'Food Consumption &amp; Livelihoods'!C:F, 3, FALSE)</f>
        <v>2</v>
      </c>
    </row>
    <row r="354" spans="1:20" ht="18" thickTop="1" thickBot="1" x14ac:dyDescent="0.45">
      <c r="A354" s="47" t="s">
        <v>798</v>
      </c>
      <c r="B354" s="47" t="s">
        <v>803</v>
      </c>
      <c r="C354" s="47" t="s">
        <v>804</v>
      </c>
      <c r="D354" s="10">
        <f t="shared" si="55"/>
        <v>3</v>
      </c>
      <c r="E354" s="24">
        <f t="shared" si="56"/>
        <v>3</v>
      </c>
      <c r="F354" s="24">
        <f t="shared" si="57"/>
        <v>4</v>
      </c>
      <c r="G354" s="24">
        <f t="shared" si="58"/>
        <v>3</v>
      </c>
      <c r="H354" s="24">
        <f t="shared" si="64"/>
        <v>3</v>
      </c>
      <c r="I354" s="23"/>
      <c r="J354" s="24" t="str">
        <f t="shared" si="59"/>
        <v>3.0 - 3.4</v>
      </c>
      <c r="K354" s="24" t="str">
        <f t="shared" si="60"/>
        <v>2.5 - 2.9</v>
      </c>
      <c r="L354" s="24" t="str">
        <f t="shared" si="61"/>
        <v>3.5 - 3.9</v>
      </c>
      <c r="M354" s="24" t="str">
        <f t="shared" si="62"/>
        <v>3.0 - 3.4</v>
      </c>
      <c r="N354" s="24" t="str">
        <f t="shared" si="63"/>
        <v>3.0 - 3.4</v>
      </c>
      <c r="O354" s="23"/>
      <c r="P354" s="25">
        <f t="shared" si="65"/>
        <v>3.2</v>
      </c>
      <c r="Q354" s="25">
        <f>VLOOKUP($C354, 'Food Access'!C:E, 3, FALSE)</f>
        <v>2.8</v>
      </c>
      <c r="R354" s="25">
        <f>VLOOKUP($C354, 'Food Availability'!C:E, 3, FALSE)</f>
        <v>3.5</v>
      </c>
      <c r="S354" s="25">
        <f>VLOOKUP($C354, 'Food Utilization'!C:E, 3, FALSE)</f>
        <v>3.3</v>
      </c>
      <c r="T354" s="25">
        <f>VLOOKUP($C354, 'Food Consumption &amp; Livelihoods'!C:F, 3, FALSE)</f>
        <v>3</v>
      </c>
    </row>
    <row r="355" spans="1:20" ht="18" thickTop="1" thickBot="1" x14ac:dyDescent="0.45">
      <c r="A355" s="47" t="s">
        <v>798</v>
      </c>
      <c r="B355" s="47" t="s">
        <v>805</v>
      </c>
      <c r="C355" s="47" t="s">
        <v>806</v>
      </c>
      <c r="D355" s="10">
        <f t="shared" si="55"/>
        <v>3</v>
      </c>
      <c r="E355" s="24">
        <f t="shared" si="56"/>
        <v>3</v>
      </c>
      <c r="F355" s="24">
        <f t="shared" si="57"/>
        <v>3</v>
      </c>
      <c r="G355" s="24">
        <f t="shared" si="58"/>
        <v>3</v>
      </c>
      <c r="H355" s="24">
        <f t="shared" si="64"/>
        <v>4</v>
      </c>
      <c r="I355" s="23"/>
      <c r="J355" s="24" t="str">
        <f t="shared" si="59"/>
        <v>3.0 - 3.4</v>
      </c>
      <c r="K355" s="24" t="str">
        <f t="shared" si="60"/>
        <v>3.0 - 3.4</v>
      </c>
      <c r="L355" s="24" t="str">
        <f t="shared" si="61"/>
        <v>3.0 - 3.4</v>
      </c>
      <c r="M355" s="24" t="str">
        <f t="shared" si="62"/>
        <v>2.5 - 2.9</v>
      </c>
      <c r="N355" s="24" t="str">
        <f t="shared" si="63"/>
        <v>4.0 - 4.4</v>
      </c>
      <c r="O355" s="23"/>
      <c r="P355" s="25">
        <f t="shared" si="65"/>
        <v>3.2</v>
      </c>
      <c r="Q355" s="25">
        <f>VLOOKUP($C355, 'Food Access'!C:E, 3, FALSE)</f>
        <v>3</v>
      </c>
      <c r="R355" s="25">
        <f>VLOOKUP($C355, 'Food Availability'!C:E, 3, FALSE)</f>
        <v>3.3</v>
      </c>
      <c r="S355" s="25">
        <f>VLOOKUP($C355, 'Food Utilization'!C:E, 3, FALSE)</f>
        <v>2.5</v>
      </c>
      <c r="T355" s="25">
        <f>VLOOKUP($C355, 'Food Consumption &amp; Livelihoods'!C:F, 3, FALSE)</f>
        <v>4</v>
      </c>
    </row>
    <row r="356" spans="1:20" ht="18" thickTop="1" thickBot="1" x14ac:dyDescent="0.45">
      <c r="A356" s="47" t="s">
        <v>798</v>
      </c>
      <c r="B356" s="47" t="s">
        <v>807</v>
      </c>
      <c r="C356" s="47" t="s">
        <v>808</v>
      </c>
      <c r="D356" s="10">
        <f t="shared" si="55"/>
        <v>4</v>
      </c>
      <c r="E356" s="24">
        <f t="shared" si="56"/>
        <v>3</v>
      </c>
      <c r="F356" s="24">
        <f t="shared" si="57"/>
        <v>4</v>
      </c>
      <c r="G356" s="24">
        <f t="shared" si="58"/>
        <v>3</v>
      </c>
      <c r="H356" s="24">
        <f t="shared" si="64"/>
        <v>4</v>
      </c>
      <c r="I356" s="23"/>
      <c r="J356" s="24" t="str">
        <f t="shared" si="59"/>
        <v>3.5 - 3.9</v>
      </c>
      <c r="K356" s="24" t="str">
        <f t="shared" si="60"/>
        <v>3.0 - 3.4</v>
      </c>
      <c r="L356" s="24" t="str">
        <f t="shared" si="61"/>
        <v>3.5 - 3.9</v>
      </c>
      <c r="M356" s="24" t="str">
        <f t="shared" si="62"/>
        <v>3.0 - 3.4</v>
      </c>
      <c r="N356" s="24" t="str">
        <f t="shared" si="63"/>
        <v>4.0 - 4.4</v>
      </c>
      <c r="O356" s="23"/>
      <c r="P356" s="25">
        <f t="shared" si="65"/>
        <v>3.5</v>
      </c>
      <c r="Q356" s="25">
        <f>VLOOKUP($C356, 'Food Access'!C:E, 3, FALSE)</f>
        <v>3.2</v>
      </c>
      <c r="R356" s="25">
        <f>VLOOKUP($C356, 'Food Availability'!C:E, 3, FALSE)</f>
        <v>3.8</v>
      </c>
      <c r="S356" s="25">
        <f>VLOOKUP($C356, 'Food Utilization'!C:E, 3, FALSE)</f>
        <v>3</v>
      </c>
      <c r="T356" s="25">
        <f>VLOOKUP($C356, 'Food Consumption &amp; Livelihoods'!C:F, 3, FALSE)</f>
        <v>4</v>
      </c>
    </row>
    <row r="357" spans="1:20" ht="18" thickTop="1" thickBot="1" x14ac:dyDescent="0.45">
      <c r="A357" s="47" t="s">
        <v>798</v>
      </c>
      <c r="B357" s="47" t="s">
        <v>809</v>
      </c>
      <c r="C357" s="47" t="s">
        <v>810</v>
      </c>
      <c r="D357" s="10">
        <f t="shared" si="55"/>
        <v>4</v>
      </c>
      <c r="E357" s="24">
        <f t="shared" si="56"/>
        <v>3</v>
      </c>
      <c r="F357" s="24">
        <f t="shared" si="57"/>
        <v>4</v>
      </c>
      <c r="G357" s="24">
        <f t="shared" si="58"/>
        <v>3</v>
      </c>
      <c r="H357" s="24">
        <f t="shared" si="64"/>
        <v>4</v>
      </c>
      <c r="I357" s="23"/>
      <c r="J357" s="24" t="str">
        <f t="shared" si="59"/>
        <v>3.5 - 3.9</v>
      </c>
      <c r="K357" s="24" t="str">
        <f t="shared" si="60"/>
        <v>3.0 - 3.4</v>
      </c>
      <c r="L357" s="24" t="str">
        <f t="shared" si="61"/>
        <v>3.5 - 3.9</v>
      </c>
      <c r="M357" s="24" t="str">
        <f t="shared" si="62"/>
        <v>3.0 - 3.4</v>
      </c>
      <c r="N357" s="24" t="str">
        <f t="shared" si="63"/>
        <v>4.0 - 4.4</v>
      </c>
      <c r="O357" s="23"/>
      <c r="P357" s="25">
        <f t="shared" si="65"/>
        <v>3.5</v>
      </c>
      <c r="Q357" s="25">
        <f>VLOOKUP($C357, 'Food Access'!C:E, 3, FALSE)</f>
        <v>3</v>
      </c>
      <c r="R357" s="25">
        <f>VLOOKUP($C357, 'Food Availability'!C:E, 3, FALSE)</f>
        <v>3.5</v>
      </c>
      <c r="S357" s="25">
        <f>VLOOKUP($C357, 'Food Utilization'!C:E, 3, FALSE)</f>
        <v>3.3</v>
      </c>
      <c r="T357" s="25">
        <f>VLOOKUP($C357, 'Food Consumption &amp; Livelihoods'!C:F, 3, FALSE)</f>
        <v>4</v>
      </c>
    </row>
    <row r="358" spans="1:20" ht="18" thickTop="1" thickBot="1" x14ac:dyDescent="0.45">
      <c r="A358" s="47" t="s">
        <v>798</v>
      </c>
      <c r="B358" s="47" t="s">
        <v>811</v>
      </c>
      <c r="C358" s="47" t="s">
        <v>812</v>
      </c>
      <c r="D358" s="10">
        <f t="shared" si="55"/>
        <v>4</v>
      </c>
      <c r="E358" s="24">
        <f t="shared" si="56"/>
        <v>3</v>
      </c>
      <c r="F358" s="24">
        <f t="shared" si="57"/>
        <v>4</v>
      </c>
      <c r="G358" s="24">
        <f t="shared" si="58"/>
        <v>3</v>
      </c>
      <c r="H358" s="24">
        <f t="shared" si="64"/>
        <v>4</v>
      </c>
      <c r="I358" s="23"/>
      <c r="J358" s="24" t="str">
        <f t="shared" si="59"/>
        <v>3.5 - 3.9</v>
      </c>
      <c r="K358" s="24" t="str">
        <f t="shared" si="60"/>
        <v>3.0 - 3.4</v>
      </c>
      <c r="L358" s="24" t="str">
        <f t="shared" si="61"/>
        <v>3.5 - 3.9</v>
      </c>
      <c r="M358" s="24" t="str">
        <f t="shared" si="62"/>
        <v>3.0 - 3.4</v>
      </c>
      <c r="N358" s="24" t="str">
        <f t="shared" si="63"/>
        <v>4.0 - 4.4</v>
      </c>
      <c r="O358" s="23"/>
      <c r="P358" s="25">
        <f t="shared" si="65"/>
        <v>3.6</v>
      </c>
      <c r="Q358" s="25">
        <f>VLOOKUP($C358, 'Food Access'!C:E, 3, FALSE)</f>
        <v>3.2</v>
      </c>
      <c r="R358" s="25">
        <f>VLOOKUP($C358, 'Food Availability'!C:E, 3, FALSE)</f>
        <v>3.8</v>
      </c>
      <c r="S358" s="25">
        <f>VLOOKUP($C358, 'Food Utilization'!C:E, 3, FALSE)</f>
        <v>3.3</v>
      </c>
      <c r="T358" s="25">
        <f>VLOOKUP($C358, 'Food Consumption &amp; Livelihoods'!C:F, 3, FALSE)</f>
        <v>4</v>
      </c>
    </row>
    <row r="359" spans="1:20" ht="18" thickTop="1" thickBot="1" x14ac:dyDescent="0.45">
      <c r="A359" s="47" t="s">
        <v>798</v>
      </c>
      <c r="B359" s="47" t="s">
        <v>813</v>
      </c>
      <c r="C359" s="47" t="s">
        <v>814</v>
      </c>
      <c r="D359" s="10">
        <f t="shared" si="55"/>
        <v>3</v>
      </c>
      <c r="E359" s="24">
        <f t="shared" si="56"/>
        <v>3</v>
      </c>
      <c r="F359" s="24">
        <f t="shared" si="57"/>
        <v>3</v>
      </c>
      <c r="G359" s="24">
        <f t="shared" si="58"/>
        <v>3</v>
      </c>
      <c r="H359" s="24">
        <f t="shared" si="64"/>
        <v>3</v>
      </c>
      <c r="I359" s="23"/>
      <c r="J359" s="24" t="str">
        <f t="shared" si="59"/>
        <v>3.0 - 3.4</v>
      </c>
      <c r="K359" s="24" t="str">
        <f t="shared" si="60"/>
        <v>2.5 - 2.9</v>
      </c>
      <c r="L359" s="24" t="str">
        <f t="shared" si="61"/>
        <v>3.0 - 3.4</v>
      </c>
      <c r="M359" s="24" t="str">
        <f t="shared" si="62"/>
        <v>3.0 - 3.4</v>
      </c>
      <c r="N359" s="24" t="str">
        <f t="shared" si="63"/>
        <v>3.0 - 3.4</v>
      </c>
      <c r="O359" s="23"/>
      <c r="P359" s="25">
        <f t="shared" si="65"/>
        <v>3</v>
      </c>
      <c r="Q359" s="25">
        <f>VLOOKUP($C359, 'Food Access'!C:E, 3, FALSE)</f>
        <v>2.8</v>
      </c>
      <c r="R359" s="25">
        <f>VLOOKUP($C359, 'Food Availability'!C:E, 3, FALSE)</f>
        <v>3.3</v>
      </c>
      <c r="S359" s="25">
        <f>VLOOKUP($C359, 'Food Utilization'!C:E, 3, FALSE)</f>
        <v>3</v>
      </c>
      <c r="T359" s="25">
        <f>VLOOKUP($C359, 'Food Consumption &amp; Livelihoods'!C:F, 3, FALSE)</f>
        <v>3</v>
      </c>
    </row>
    <row r="360" spans="1:20" ht="18" thickTop="1" thickBot="1" x14ac:dyDescent="0.45">
      <c r="A360" s="47" t="s">
        <v>798</v>
      </c>
      <c r="B360" s="47" t="s">
        <v>815</v>
      </c>
      <c r="C360" s="47" t="s">
        <v>816</v>
      </c>
      <c r="D360" s="10">
        <f t="shared" si="55"/>
        <v>3</v>
      </c>
      <c r="E360" s="24">
        <f t="shared" si="56"/>
        <v>2</v>
      </c>
      <c r="F360" s="24">
        <f t="shared" si="57"/>
        <v>4</v>
      </c>
      <c r="G360" s="24">
        <f t="shared" si="58"/>
        <v>3</v>
      </c>
      <c r="H360" s="24">
        <f t="shared" si="64"/>
        <v>2</v>
      </c>
      <c r="I360" s="23"/>
      <c r="J360" s="24" t="str">
        <f t="shared" si="59"/>
        <v>2.5 - 2.9</v>
      </c>
      <c r="K360" s="24" t="str">
        <f t="shared" si="60"/>
        <v>2.0 - 2.4</v>
      </c>
      <c r="L360" s="24" t="str">
        <f t="shared" si="61"/>
        <v>3.5 - 3.9</v>
      </c>
      <c r="M360" s="24" t="str">
        <f t="shared" si="62"/>
        <v>2.5 - 2.9</v>
      </c>
      <c r="N360" s="24" t="str">
        <f t="shared" si="63"/>
        <v>2.0 - 2.4</v>
      </c>
      <c r="O360" s="23"/>
      <c r="P360" s="25">
        <f t="shared" si="65"/>
        <v>2.7</v>
      </c>
      <c r="Q360" s="25">
        <f>VLOOKUP($C360, 'Food Access'!C:E, 3, FALSE)</f>
        <v>2.2999999999999998</v>
      </c>
      <c r="R360" s="25">
        <f>VLOOKUP($C360, 'Food Availability'!C:E, 3, FALSE)</f>
        <v>3.7</v>
      </c>
      <c r="S360" s="25">
        <f>VLOOKUP($C360, 'Food Utilization'!C:E, 3, FALSE)</f>
        <v>2.8</v>
      </c>
      <c r="T360" s="25">
        <f>VLOOKUP($C360, 'Food Consumption &amp; Livelihoods'!C:F, 3, FALSE)</f>
        <v>2</v>
      </c>
    </row>
    <row r="361" spans="1:20" ht="18" thickTop="1" thickBot="1" x14ac:dyDescent="0.45">
      <c r="A361" s="47" t="s">
        <v>798</v>
      </c>
      <c r="B361" s="47" t="s">
        <v>817</v>
      </c>
      <c r="C361" s="47" t="s">
        <v>818</v>
      </c>
      <c r="D361" s="10">
        <f t="shared" si="55"/>
        <v>3</v>
      </c>
      <c r="E361" s="24">
        <f t="shared" si="56"/>
        <v>2</v>
      </c>
      <c r="F361" s="24">
        <f t="shared" si="57"/>
        <v>3</v>
      </c>
      <c r="G361" s="24">
        <f t="shared" si="58"/>
        <v>3</v>
      </c>
      <c r="H361" s="24">
        <f t="shared" si="64"/>
        <v>3</v>
      </c>
      <c r="I361" s="23"/>
      <c r="J361" s="24" t="str">
        <f t="shared" si="59"/>
        <v>2.5 - 2.9</v>
      </c>
      <c r="K361" s="24" t="str">
        <f t="shared" si="60"/>
        <v>2.0 - 2.4</v>
      </c>
      <c r="L361" s="24" t="str">
        <f t="shared" si="61"/>
        <v>3.0 - 3.4</v>
      </c>
      <c r="M361" s="24" t="str">
        <f t="shared" si="62"/>
        <v>2.5 - 2.9</v>
      </c>
      <c r="N361" s="24" t="str">
        <f t="shared" si="63"/>
        <v>3.0 - 3.4</v>
      </c>
      <c r="O361" s="23"/>
      <c r="P361" s="25">
        <f t="shared" si="65"/>
        <v>2.8</v>
      </c>
      <c r="Q361" s="25">
        <f>VLOOKUP($C361, 'Food Access'!C:E, 3, FALSE)</f>
        <v>2.2999999999999998</v>
      </c>
      <c r="R361" s="25">
        <f>VLOOKUP($C361, 'Food Availability'!C:E, 3, FALSE)</f>
        <v>3</v>
      </c>
      <c r="S361" s="25">
        <f>VLOOKUP($C361, 'Food Utilization'!C:E, 3, FALSE)</f>
        <v>2.8</v>
      </c>
      <c r="T361" s="25">
        <f>VLOOKUP($C361, 'Food Consumption &amp; Livelihoods'!C:F, 3, FALSE)</f>
        <v>3</v>
      </c>
    </row>
    <row r="362" spans="1:20" ht="18" thickTop="1" thickBot="1" x14ac:dyDescent="0.45">
      <c r="A362" s="47" t="s">
        <v>798</v>
      </c>
      <c r="B362" s="47" t="s">
        <v>819</v>
      </c>
      <c r="C362" s="47" t="s">
        <v>820</v>
      </c>
      <c r="D362" s="10">
        <f t="shared" si="55"/>
        <v>3</v>
      </c>
      <c r="E362" s="24">
        <f t="shared" si="56"/>
        <v>3</v>
      </c>
      <c r="F362" s="24">
        <f t="shared" si="57"/>
        <v>4</v>
      </c>
      <c r="G362" s="24">
        <f t="shared" si="58"/>
        <v>3</v>
      </c>
      <c r="H362" s="24">
        <f t="shared" si="64"/>
        <v>2</v>
      </c>
      <c r="I362" s="23"/>
      <c r="J362" s="24" t="str">
        <f t="shared" si="59"/>
        <v>3.0 - 3.4</v>
      </c>
      <c r="K362" s="24" t="str">
        <f t="shared" si="60"/>
        <v>2.5 - 2.9</v>
      </c>
      <c r="L362" s="24" t="str">
        <f t="shared" si="61"/>
        <v>3.5 - 3.9</v>
      </c>
      <c r="M362" s="24" t="str">
        <f t="shared" si="62"/>
        <v>3.0 - 3.4</v>
      </c>
      <c r="N362" s="24" t="str">
        <f t="shared" si="63"/>
        <v>2.0 - 2.4</v>
      </c>
      <c r="O362" s="23"/>
      <c r="P362" s="25">
        <f t="shared" si="65"/>
        <v>3</v>
      </c>
      <c r="Q362" s="25">
        <f>VLOOKUP($C362, 'Food Access'!C:E, 3, FALSE)</f>
        <v>2.8</v>
      </c>
      <c r="R362" s="25">
        <f>VLOOKUP($C362, 'Food Availability'!C:E, 3, FALSE)</f>
        <v>3.7</v>
      </c>
      <c r="S362" s="25">
        <f>VLOOKUP($C362, 'Food Utilization'!C:E, 3, FALSE)</f>
        <v>3.3</v>
      </c>
      <c r="T362" s="25">
        <f>VLOOKUP($C362, 'Food Consumption &amp; Livelihoods'!C:F, 3, FALSE)</f>
        <v>2</v>
      </c>
    </row>
    <row r="363" spans="1:20" ht="18" thickTop="1" thickBot="1" x14ac:dyDescent="0.45">
      <c r="A363" s="47" t="s">
        <v>798</v>
      </c>
      <c r="B363" s="47" t="s">
        <v>821</v>
      </c>
      <c r="C363" s="47" t="s">
        <v>822</v>
      </c>
      <c r="D363" s="10">
        <f t="shared" si="55"/>
        <v>3</v>
      </c>
      <c r="E363" s="24">
        <f t="shared" si="56"/>
        <v>2</v>
      </c>
      <c r="F363" s="24">
        <f t="shared" si="57"/>
        <v>3</v>
      </c>
      <c r="G363" s="24">
        <f t="shared" si="58"/>
        <v>3</v>
      </c>
      <c r="H363" s="24">
        <f t="shared" si="64"/>
        <v>2</v>
      </c>
      <c r="I363" s="23"/>
      <c r="J363" s="24" t="str">
        <f t="shared" si="59"/>
        <v>2.5 - 2.9</v>
      </c>
      <c r="K363" s="24" t="str">
        <f t="shared" si="60"/>
        <v>2.0 - 2.4</v>
      </c>
      <c r="L363" s="24" t="str">
        <f t="shared" si="61"/>
        <v>3.0 - 3.4</v>
      </c>
      <c r="M363" s="24" t="str">
        <f t="shared" si="62"/>
        <v>2.5 - 2.9</v>
      </c>
      <c r="N363" s="24" t="str">
        <f t="shared" si="63"/>
        <v>2.0 - 2.4</v>
      </c>
      <c r="O363" s="23"/>
      <c r="P363" s="25">
        <f t="shared" si="65"/>
        <v>2.6</v>
      </c>
      <c r="Q363" s="25">
        <f>VLOOKUP($C363, 'Food Access'!C:E, 3, FALSE)</f>
        <v>2.2999999999999998</v>
      </c>
      <c r="R363" s="25">
        <f>VLOOKUP($C363, 'Food Availability'!C:E, 3, FALSE)</f>
        <v>3.3</v>
      </c>
      <c r="S363" s="25">
        <f>VLOOKUP($C363, 'Food Utilization'!C:E, 3, FALSE)</f>
        <v>2.8</v>
      </c>
      <c r="T363" s="25">
        <f>VLOOKUP($C363, 'Food Consumption &amp; Livelihoods'!C:F, 3, FALSE)</f>
        <v>2</v>
      </c>
    </row>
    <row r="364" spans="1:20" ht="18" thickTop="1" thickBot="1" x14ac:dyDescent="0.45">
      <c r="A364" s="47" t="s">
        <v>798</v>
      </c>
      <c r="B364" s="47" t="s">
        <v>823</v>
      </c>
      <c r="C364" s="47" t="s">
        <v>824</v>
      </c>
      <c r="D364" s="10">
        <f t="shared" si="55"/>
        <v>4</v>
      </c>
      <c r="E364" s="24">
        <f t="shared" si="56"/>
        <v>4</v>
      </c>
      <c r="F364" s="24">
        <f t="shared" si="57"/>
        <v>4</v>
      </c>
      <c r="G364" s="24">
        <f t="shared" si="58"/>
        <v>3</v>
      </c>
      <c r="H364" s="24">
        <f t="shared" si="64"/>
        <v>4</v>
      </c>
      <c r="I364" s="23"/>
      <c r="J364" s="24" t="str">
        <f t="shared" si="59"/>
        <v>3.5 - 3.9</v>
      </c>
      <c r="K364" s="24" t="str">
        <f t="shared" si="60"/>
        <v>3.5 - 3.9</v>
      </c>
      <c r="L364" s="24" t="str">
        <f t="shared" si="61"/>
        <v>3.5 - 3.9</v>
      </c>
      <c r="M364" s="24" t="str">
        <f t="shared" si="62"/>
        <v>3.0 - 3.4</v>
      </c>
      <c r="N364" s="24" t="str">
        <f t="shared" si="63"/>
        <v>4.0 - 4.4</v>
      </c>
      <c r="O364" s="23"/>
      <c r="P364" s="25">
        <f t="shared" si="65"/>
        <v>3.6</v>
      </c>
      <c r="Q364" s="25">
        <f>VLOOKUP($C364, 'Food Access'!C:E, 3, FALSE)</f>
        <v>3.5</v>
      </c>
      <c r="R364" s="25">
        <f>VLOOKUP($C364, 'Food Availability'!C:E, 3, FALSE)</f>
        <v>3.5</v>
      </c>
      <c r="S364" s="25">
        <f>VLOOKUP($C364, 'Food Utilization'!C:E, 3, FALSE)</f>
        <v>3.3</v>
      </c>
      <c r="T364" s="25">
        <f>VLOOKUP($C364, 'Food Consumption &amp; Livelihoods'!C:F, 3, FALSE)</f>
        <v>4</v>
      </c>
    </row>
    <row r="365" spans="1:20" ht="18" thickTop="1" thickBot="1" x14ac:dyDescent="0.45">
      <c r="A365" s="47" t="s">
        <v>784</v>
      </c>
      <c r="B365" s="47" t="s">
        <v>825</v>
      </c>
      <c r="C365" s="47" t="s">
        <v>826</v>
      </c>
      <c r="D365" s="10">
        <f t="shared" si="55"/>
        <v>3</v>
      </c>
      <c r="E365" s="24">
        <f t="shared" si="56"/>
        <v>3</v>
      </c>
      <c r="F365" s="24">
        <f t="shared" si="57"/>
        <v>3</v>
      </c>
      <c r="G365" s="24">
        <f t="shared" si="58"/>
        <v>3</v>
      </c>
      <c r="H365" s="24">
        <f t="shared" si="64"/>
        <v>4</v>
      </c>
      <c r="I365" s="23"/>
      <c r="J365" s="24" t="str">
        <f t="shared" si="59"/>
        <v>3.0 - 3.4</v>
      </c>
      <c r="K365" s="24" t="str">
        <f t="shared" si="60"/>
        <v>2.5 - 2.9</v>
      </c>
      <c r="L365" s="24" t="str">
        <f t="shared" si="61"/>
        <v>2.5 - 2.9</v>
      </c>
      <c r="M365" s="24" t="str">
        <f t="shared" si="62"/>
        <v>2.5 - 2.9</v>
      </c>
      <c r="N365" s="24" t="str">
        <f t="shared" si="63"/>
        <v>4.0 - 4.4</v>
      </c>
      <c r="O365" s="23"/>
      <c r="P365" s="25">
        <f t="shared" si="65"/>
        <v>3</v>
      </c>
      <c r="Q365" s="25">
        <f>VLOOKUP($C365, 'Food Access'!C:E, 3, FALSE)</f>
        <v>2.8</v>
      </c>
      <c r="R365" s="25">
        <f>VLOOKUP($C365, 'Food Availability'!C:E, 3, FALSE)</f>
        <v>2.5</v>
      </c>
      <c r="S365" s="25">
        <f>VLOOKUP($C365, 'Food Utilization'!C:E, 3, FALSE)</f>
        <v>2.8</v>
      </c>
      <c r="T365" s="25">
        <f>VLOOKUP($C365, 'Food Consumption &amp; Livelihoods'!C:F, 3, FALSE)</f>
        <v>4</v>
      </c>
    </row>
    <row r="366" spans="1:20" ht="18" thickTop="1" thickBot="1" x14ac:dyDescent="0.45">
      <c r="A366" s="47" t="s">
        <v>784</v>
      </c>
      <c r="B366" s="47" t="s">
        <v>785</v>
      </c>
      <c r="C366" s="47" t="s">
        <v>786</v>
      </c>
      <c r="D366" s="10">
        <f t="shared" si="55"/>
        <v>3</v>
      </c>
      <c r="E366" s="24">
        <f t="shared" si="56"/>
        <v>3</v>
      </c>
      <c r="F366" s="24">
        <f t="shared" si="57"/>
        <v>2</v>
      </c>
      <c r="G366" s="24">
        <f t="shared" si="58"/>
        <v>3</v>
      </c>
      <c r="H366" s="24">
        <f t="shared" si="64"/>
        <v>4</v>
      </c>
      <c r="I366" s="23"/>
      <c r="J366" s="24" t="str">
        <f t="shared" si="59"/>
        <v>2.5 - 2.9</v>
      </c>
      <c r="K366" s="24" t="str">
        <f t="shared" si="60"/>
        <v>2.5 - 2.9</v>
      </c>
      <c r="L366" s="24" t="str">
        <f t="shared" si="61"/>
        <v>2.0 - 2.4</v>
      </c>
      <c r="M366" s="24" t="str">
        <f t="shared" si="62"/>
        <v>2.5 - 2.9</v>
      </c>
      <c r="N366" s="24" t="str">
        <f t="shared" si="63"/>
        <v>4.0 - 4.4</v>
      </c>
      <c r="O366" s="23"/>
      <c r="P366" s="25">
        <f t="shared" si="65"/>
        <v>2.9</v>
      </c>
      <c r="Q366" s="25">
        <f>VLOOKUP($C366, 'Food Access'!C:E, 3, FALSE)</f>
        <v>2.8</v>
      </c>
      <c r="R366" s="25">
        <f>VLOOKUP($C366, 'Food Availability'!C:E, 3, FALSE)</f>
        <v>2.2999999999999998</v>
      </c>
      <c r="S366" s="25">
        <f>VLOOKUP($C366, 'Food Utilization'!C:E, 3, FALSE)</f>
        <v>2.5</v>
      </c>
      <c r="T366" s="25">
        <f>VLOOKUP($C366, 'Food Consumption &amp; Livelihoods'!C:F, 3, FALSE)</f>
        <v>4</v>
      </c>
    </row>
    <row r="367" spans="1:20" ht="18" thickTop="1" thickBot="1" x14ac:dyDescent="0.45">
      <c r="A367" s="47" t="s">
        <v>784</v>
      </c>
      <c r="B367" s="47" t="s">
        <v>322</v>
      </c>
      <c r="C367" s="47" t="s">
        <v>829</v>
      </c>
      <c r="D367" s="10">
        <f t="shared" si="55"/>
        <v>3</v>
      </c>
      <c r="E367" s="24">
        <f t="shared" si="56"/>
        <v>4</v>
      </c>
      <c r="F367" s="24">
        <f t="shared" si="57"/>
        <v>3</v>
      </c>
      <c r="G367" s="24">
        <f t="shared" si="58"/>
        <v>3</v>
      </c>
      <c r="H367" s="24">
        <f t="shared" si="64"/>
        <v>4</v>
      </c>
      <c r="I367" s="23"/>
      <c r="J367" s="24" t="str">
        <f t="shared" si="59"/>
        <v>3.0 - 3.4</v>
      </c>
      <c r="K367" s="24" t="str">
        <f t="shared" si="60"/>
        <v>3.5 - 3.9</v>
      </c>
      <c r="L367" s="24" t="str">
        <f t="shared" si="61"/>
        <v>2.5 - 2.9</v>
      </c>
      <c r="M367" s="24" t="str">
        <f t="shared" si="62"/>
        <v>3.0 - 3.4</v>
      </c>
      <c r="N367" s="24" t="str">
        <f t="shared" si="63"/>
        <v>4.0 - 4.4</v>
      </c>
      <c r="O367" s="23"/>
      <c r="P367" s="25">
        <f t="shared" si="65"/>
        <v>3.3</v>
      </c>
      <c r="Q367" s="25">
        <f>VLOOKUP($C367, 'Food Access'!C:E, 3, FALSE)</f>
        <v>3.5</v>
      </c>
      <c r="R367" s="25">
        <f>VLOOKUP($C367, 'Food Availability'!C:E, 3, FALSE)</f>
        <v>2.5</v>
      </c>
      <c r="S367" s="25">
        <f>VLOOKUP($C367, 'Food Utilization'!C:E, 3, FALSE)</f>
        <v>3</v>
      </c>
      <c r="T367" s="25">
        <f>VLOOKUP($C367, 'Food Consumption &amp; Livelihoods'!C:F, 3, FALSE)</f>
        <v>4</v>
      </c>
    </row>
    <row r="368" spans="1:20" ht="18" thickTop="1" thickBot="1" x14ac:dyDescent="0.45">
      <c r="A368" s="47" t="s">
        <v>784</v>
      </c>
      <c r="B368" s="47" t="s">
        <v>830</v>
      </c>
      <c r="C368" s="47" t="s">
        <v>831</v>
      </c>
      <c r="D368" s="10">
        <f t="shared" si="55"/>
        <v>3</v>
      </c>
      <c r="E368" s="24">
        <f t="shared" si="56"/>
        <v>4</v>
      </c>
      <c r="F368" s="24">
        <f t="shared" si="57"/>
        <v>3</v>
      </c>
      <c r="G368" s="24">
        <f t="shared" si="58"/>
        <v>3</v>
      </c>
      <c r="H368" s="24">
        <f t="shared" si="64"/>
        <v>4</v>
      </c>
      <c r="I368" s="23"/>
      <c r="J368" s="24" t="str">
        <f t="shared" si="59"/>
        <v>3.0 - 3.4</v>
      </c>
      <c r="K368" s="24" t="str">
        <f t="shared" si="60"/>
        <v>3.5 - 3.9</v>
      </c>
      <c r="L368" s="24" t="str">
        <f t="shared" si="61"/>
        <v>2.5 - 2.9</v>
      </c>
      <c r="M368" s="24" t="str">
        <f t="shared" si="62"/>
        <v>3.0 - 3.4</v>
      </c>
      <c r="N368" s="24" t="str">
        <f t="shared" si="63"/>
        <v>4.0 - 4.4</v>
      </c>
      <c r="O368" s="23"/>
      <c r="P368" s="25">
        <f t="shared" si="65"/>
        <v>3.3</v>
      </c>
      <c r="Q368" s="25">
        <f>VLOOKUP($C368, 'Food Access'!C:E, 3, FALSE)</f>
        <v>3.5</v>
      </c>
      <c r="R368" s="25">
        <f>VLOOKUP($C368, 'Food Availability'!C:E, 3, FALSE)</f>
        <v>2.5</v>
      </c>
      <c r="S368" s="25">
        <f>VLOOKUP($C368, 'Food Utilization'!C:E, 3, FALSE)</f>
        <v>3</v>
      </c>
      <c r="T368" s="25">
        <f>VLOOKUP($C368, 'Food Consumption &amp; Livelihoods'!C:F, 3, FALSE)</f>
        <v>4</v>
      </c>
    </row>
    <row r="369" spans="1:20" ht="18" thickTop="1" thickBot="1" x14ac:dyDescent="0.45">
      <c r="A369" s="47" t="s">
        <v>784</v>
      </c>
      <c r="B369" s="47" t="s">
        <v>832</v>
      </c>
      <c r="C369" s="47" t="s">
        <v>833</v>
      </c>
      <c r="D369" s="10">
        <f t="shared" si="55"/>
        <v>3</v>
      </c>
      <c r="E369" s="24">
        <f t="shared" si="56"/>
        <v>3</v>
      </c>
      <c r="F369" s="24">
        <f t="shared" si="57"/>
        <v>3</v>
      </c>
      <c r="G369" s="24">
        <f t="shared" si="58"/>
        <v>3</v>
      </c>
      <c r="H369" s="24">
        <f t="shared" si="64"/>
        <v>3</v>
      </c>
      <c r="I369" s="23"/>
      <c r="J369" s="24" t="str">
        <f t="shared" si="59"/>
        <v>3.0 - 3.4</v>
      </c>
      <c r="K369" s="24" t="str">
        <f t="shared" si="60"/>
        <v>3.0 - 3.4</v>
      </c>
      <c r="L369" s="24" t="str">
        <f t="shared" si="61"/>
        <v>3.0 - 3.4</v>
      </c>
      <c r="M369" s="24" t="str">
        <f t="shared" si="62"/>
        <v>2.5 - 2.9</v>
      </c>
      <c r="N369" s="24" t="str">
        <f t="shared" si="63"/>
        <v>3.0 - 3.4</v>
      </c>
      <c r="O369" s="23"/>
      <c r="P369" s="25">
        <f t="shared" si="65"/>
        <v>3</v>
      </c>
      <c r="Q369" s="25">
        <f>VLOOKUP($C369, 'Food Access'!C:E, 3, FALSE)</f>
        <v>3</v>
      </c>
      <c r="R369" s="25">
        <f>VLOOKUP($C369, 'Food Availability'!C:E, 3, FALSE)</f>
        <v>3.3</v>
      </c>
      <c r="S369" s="25">
        <f>VLOOKUP($C369, 'Food Utilization'!C:E, 3, FALSE)</f>
        <v>2.8</v>
      </c>
      <c r="T369" s="25">
        <f>VLOOKUP($C369, 'Food Consumption &amp; Livelihoods'!C:F, 3, FALSE)</f>
        <v>3</v>
      </c>
    </row>
    <row r="370" spans="1:20" ht="18" thickTop="1" thickBot="1" x14ac:dyDescent="0.45">
      <c r="A370" s="47" t="s">
        <v>784</v>
      </c>
      <c r="B370" s="47" t="s">
        <v>834</v>
      </c>
      <c r="C370" s="47" t="s">
        <v>835</v>
      </c>
      <c r="D370" s="10">
        <f t="shared" si="55"/>
        <v>4</v>
      </c>
      <c r="E370" s="24">
        <f t="shared" si="56"/>
        <v>4</v>
      </c>
      <c r="F370" s="24">
        <f t="shared" si="57"/>
        <v>3</v>
      </c>
      <c r="G370" s="24">
        <f t="shared" si="58"/>
        <v>4</v>
      </c>
      <c r="H370" s="24">
        <f t="shared" si="64"/>
        <v>4</v>
      </c>
      <c r="I370" s="23"/>
      <c r="J370" s="24" t="str">
        <f t="shared" si="59"/>
        <v>3.5 - 3.9</v>
      </c>
      <c r="K370" s="24" t="str">
        <f t="shared" si="60"/>
        <v>3.5 - 3.9</v>
      </c>
      <c r="L370" s="24" t="str">
        <f t="shared" si="61"/>
        <v>3.0 - 3.4</v>
      </c>
      <c r="M370" s="24" t="str">
        <f t="shared" si="62"/>
        <v>3.5 - 3.9</v>
      </c>
      <c r="N370" s="24" t="str">
        <f t="shared" si="63"/>
        <v>4.0 - 4.4</v>
      </c>
      <c r="O370" s="23"/>
      <c r="P370" s="25">
        <f t="shared" si="65"/>
        <v>3.6</v>
      </c>
      <c r="Q370" s="25">
        <f>VLOOKUP($C370, 'Food Access'!C:E, 3, FALSE)</f>
        <v>3.5</v>
      </c>
      <c r="R370" s="25">
        <f>VLOOKUP($C370, 'Food Availability'!C:E, 3, FALSE)</f>
        <v>3</v>
      </c>
      <c r="S370" s="25">
        <f>VLOOKUP($C370, 'Food Utilization'!C:E, 3, FALSE)</f>
        <v>3.8</v>
      </c>
      <c r="T370" s="25">
        <f>VLOOKUP($C370, 'Food Consumption &amp; Livelihoods'!C:F, 3, FALSE)</f>
        <v>4</v>
      </c>
    </row>
    <row r="371" spans="1:20" ht="18" thickTop="1" thickBot="1" x14ac:dyDescent="0.45">
      <c r="A371" s="47" t="s">
        <v>784</v>
      </c>
      <c r="B371" s="47" t="s">
        <v>836</v>
      </c>
      <c r="C371" s="47" t="s">
        <v>837</v>
      </c>
      <c r="D371" s="10">
        <f t="shared" si="55"/>
        <v>2</v>
      </c>
      <c r="E371" s="24">
        <f t="shared" si="56"/>
        <v>3</v>
      </c>
      <c r="F371" s="24">
        <f t="shared" si="57"/>
        <v>2</v>
      </c>
      <c r="G371" s="24">
        <f t="shared" si="58"/>
        <v>3</v>
      </c>
      <c r="H371" s="24">
        <f t="shared" si="64"/>
        <v>2</v>
      </c>
      <c r="I371" s="23"/>
      <c r="J371" s="24" t="str">
        <f t="shared" si="59"/>
        <v>2.0 - 2.4</v>
      </c>
      <c r="K371" s="24" t="str">
        <f t="shared" si="60"/>
        <v>2.5 - 2.9</v>
      </c>
      <c r="L371" s="24" t="str">
        <f t="shared" si="61"/>
        <v>2.0 - 2.4</v>
      </c>
      <c r="M371" s="24" t="str">
        <f t="shared" si="62"/>
        <v>2.5 - 2.9</v>
      </c>
      <c r="N371" s="24" t="str">
        <f t="shared" si="63"/>
        <v>2.0 - 2.4</v>
      </c>
      <c r="O371" s="23"/>
      <c r="P371" s="25">
        <f t="shared" si="65"/>
        <v>2.4</v>
      </c>
      <c r="Q371" s="25">
        <f>VLOOKUP($C371, 'Food Access'!C:E, 3, FALSE)</f>
        <v>2.7</v>
      </c>
      <c r="R371" s="25">
        <f>VLOOKUP($C371, 'Food Availability'!C:E, 3, FALSE)</f>
        <v>2.2999999999999998</v>
      </c>
      <c r="S371" s="25">
        <f>VLOOKUP($C371, 'Food Utilization'!C:E, 3, FALSE)</f>
        <v>2.5</v>
      </c>
      <c r="T371" s="25">
        <f>VLOOKUP($C371, 'Food Consumption &amp; Livelihoods'!C:F, 3, FALSE)</f>
        <v>2</v>
      </c>
    </row>
    <row r="372" spans="1:20" ht="18" thickTop="1" thickBot="1" x14ac:dyDescent="0.45">
      <c r="A372" s="47" t="s">
        <v>793</v>
      </c>
      <c r="B372" s="47" t="s">
        <v>793</v>
      </c>
      <c r="C372" s="47" t="s">
        <v>838</v>
      </c>
      <c r="D372" s="10">
        <f t="shared" si="55"/>
        <v>2</v>
      </c>
      <c r="E372" s="24">
        <f t="shared" si="56"/>
        <v>2</v>
      </c>
      <c r="F372" s="24">
        <f t="shared" si="57"/>
        <v>2</v>
      </c>
      <c r="G372" s="24">
        <f t="shared" si="58"/>
        <v>2</v>
      </c>
      <c r="H372" s="24">
        <f t="shared" si="64"/>
        <v>3</v>
      </c>
      <c r="I372" s="23"/>
      <c r="J372" s="24" t="str">
        <f t="shared" si="59"/>
        <v>2.0 - 2.4</v>
      </c>
      <c r="K372" s="24" t="str">
        <f t="shared" si="60"/>
        <v>2.0 - 2.4</v>
      </c>
      <c r="L372" s="24" t="str">
        <f t="shared" si="61"/>
        <v>1.5 - 1.9</v>
      </c>
      <c r="M372" s="24" t="str">
        <f t="shared" si="62"/>
        <v>2.0 - 2.4</v>
      </c>
      <c r="N372" s="24" t="str">
        <f t="shared" si="63"/>
        <v>3.0 - 3.4</v>
      </c>
      <c r="O372" s="23"/>
      <c r="P372" s="25">
        <f t="shared" si="65"/>
        <v>2.2999999999999998</v>
      </c>
      <c r="Q372" s="25">
        <f>VLOOKUP($C372, 'Food Access'!C:E, 3, FALSE)</f>
        <v>2.2999999999999998</v>
      </c>
      <c r="R372" s="25">
        <f>VLOOKUP($C372, 'Food Availability'!C:E, 3, FALSE)</f>
        <v>1.7</v>
      </c>
      <c r="S372" s="25">
        <f>VLOOKUP($C372, 'Food Utilization'!C:E, 3, FALSE)</f>
        <v>2</v>
      </c>
      <c r="T372" s="25">
        <f>VLOOKUP($C372, 'Food Consumption &amp; Livelihoods'!C:F, 3, FALSE)</f>
        <v>3</v>
      </c>
    </row>
    <row r="373" spans="1:20" ht="18" thickTop="1" thickBot="1" x14ac:dyDescent="0.45">
      <c r="A373" s="47" t="s">
        <v>793</v>
      </c>
      <c r="B373" s="47" t="s">
        <v>839</v>
      </c>
      <c r="C373" s="47" t="s">
        <v>840</v>
      </c>
      <c r="D373" s="10">
        <f t="shared" si="55"/>
        <v>2</v>
      </c>
      <c r="E373" s="24">
        <f t="shared" si="56"/>
        <v>3</v>
      </c>
      <c r="F373" s="24">
        <f t="shared" si="57"/>
        <v>2</v>
      </c>
      <c r="G373" s="24">
        <f t="shared" si="58"/>
        <v>2</v>
      </c>
      <c r="H373" s="24">
        <f t="shared" si="64"/>
        <v>2</v>
      </c>
      <c r="I373" s="23"/>
      <c r="J373" s="24" t="str">
        <f t="shared" si="59"/>
        <v>2.0 - 2.4</v>
      </c>
      <c r="K373" s="24" t="str">
        <f t="shared" si="60"/>
        <v>2.5 - 2.9</v>
      </c>
      <c r="L373" s="24" t="str">
        <f t="shared" si="61"/>
        <v>1.5 - 1.9</v>
      </c>
      <c r="M373" s="24" t="str">
        <f t="shared" si="62"/>
        <v>2.0 - 2.4</v>
      </c>
      <c r="N373" s="24" t="str">
        <f t="shared" si="63"/>
        <v>2.0 - 2.4</v>
      </c>
      <c r="O373" s="23"/>
      <c r="P373" s="25">
        <f t="shared" si="65"/>
        <v>2</v>
      </c>
      <c r="Q373" s="25">
        <f>VLOOKUP($C373, 'Food Access'!C:E, 3, FALSE)</f>
        <v>2.5</v>
      </c>
      <c r="R373" s="25">
        <f>VLOOKUP($C373, 'Food Availability'!C:E, 3, FALSE)</f>
        <v>1.5</v>
      </c>
      <c r="S373" s="25">
        <f>VLOOKUP($C373, 'Food Utilization'!C:E, 3, FALSE)</f>
        <v>2</v>
      </c>
      <c r="T373" s="25">
        <f>VLOOKUP($C373, 'Food Consumption &amp; Livelihoods'!C:F, 3, FALSE)</f>
        <v>2</v>
      </c>
    </row>
    <row r="374" spans="1:20" ht="18" thickTop="1" thickBot="1" x14ac:dyDescent="0.45">
      <c r="A374" s="47" t="s">
        <v>793</v>
      </c>
      <c r="B374" s="47" t="s">
        <v>841</v>
      </c>
      <c r="C374" s="47" t="s">
        <v>842</v>
      </c>
      <c r="D374" s="10">
        <f t="shared" si="55"/>
        <v>3</v>
      </c>
      <c r="E374" s="24">
        <f t="shared" si="56"/>
        <v>2</v>
      </c>
      <c r="F374" s="24">
        <f t="shared" si="57"/>
        <v>2</v>
      </c>
      <c r="G374" s="24">
        <f t="shared" si="58"/>
        <v>3</v>
      </c>
      <c r="H374" s="24">
        <f t="shared" si="64"/>
        <v>4</v>
      </c>
      <c r="I374" s="23"/>
      <c r="J374" s="24" t="str">
        <f t="shared" si="59"/>
        <v>2.5 - 2.9</v>
      </c>
      <c r="K374" s="24" t="str">
        <f t="shared" si="60"/>
        <v>2.0 - 2.4</v>
      </c>
      <c r="L374" s="24" t="str">
        <f t="shared" si="61"/>
        <v>1.5 - 1.9</v>
      </c>
      <c r="M374" s="24" t="str">
        <f t="shared" si="62"/>
        <v>3.0 - 3.4</v>
      </c>
      <c r="N374" s="24" t="str">
        <f t="shared" si="63"/>
        <v>4.0 - 4.4</v>
      </c>
      <c r="O374" s="23"/>
      <c r="P374" s="25">
        <f t="shared" si="65"/>
        <v>2.7</v>
      </c>
      <c r="Q374" s="25">
        <f>VLOOKUP($C374, 'Food Access'!C:E, 3, FALSE)</f>
        <v>2.2999999999999998</v>
      </c>
      <c r="R374" s="25">
        <f>VLOOKUP($C374, 'Food Availability'!C:E, 3, FALSE)</f>
        <v>1.5</v>
      </c>
      <c r="S374" s="25">
        <f>VLOOKUP($C374, 'Food Utilization'!C:E, 3, FALSE)</f>
        <v>3</v>
      </c>
      <c r="T374" s="25">
        <f>VLOOKUP($C374, 'Food Consumption &amp; Livelihoods'!C:F, 3, FALSE)</f>
        <v>4</v>
      </c>
    </row>
    <row r="375" spans="1:20" ht="18" thickTop="1" thickBot="1" x14ac:dyDescent="0.45">
      <c r="A375" s="47" t="s">
        <v>793</v>
      </c>
      <c r="B375" s="47" t="s">
        <v>843</v>
      </c>
      <c r="C375" s="47" t="s">
        <v>844</v>
      </c>
      <c r="D375" s="10">
        <f t="shared" si="55"/>
        <v>3</v>
      </c>
      <c r="E375" s="24">
        <f t="shared" si="56"/>
        <v>2</v>
      </c>
      <c r="F375" s="24">
        <f t="shared" si="57"/>
        <v>1</v>
      </c>
      <c r="G375" s="24">
        <f t="shared" si="58"/>
        <v>3</v>
      </c>
      <c r="H375" s="24">
        <f t="shared" si="64"/>
        <v>5</v>
      </c>
      <c r="I375" s="23"/>
      <c r="J375" s="24" t="str">
        <f t="shared" si="59"/>
        <v>2.5 - 2.9</v>
      </c>
      <c r="K375" s="24" t="str">
        <f t="shared" si="60"/>
        <v>2.0 - 2.4</v>
      </c>
      <c r="L375" s="24" t="str">
        <f t="shared" si="61"/>
        <v>1.0 - 1.4</v>
      </c>
      <c r="M375" s="24" t="str">
        <f t="shared" si="62"/>
        <v>2.5 - 2.9</v>
      </c>
      <c r="N375" s="24" t="str">
        <f t="shared" si="63"/>
        <v>4.5 - 5.0</v>
      </c>
      <c r="O375" s="23"/>
      <c r="P375" s="25">
        <f t="shared" si="65"/>
        <v>2.8</v>
      </c>
      <c r="Q375" s="25">
        <f>VLOOKUP($C375, 'Food Access'!C:E, 3, FALSE)</f>
        <v>2.2000000000000002</v>
      </c>
      <c r="R375" s="25">
        <f>VLOOKUP($C375, 'Food Availability'!C:E, 3, FALSE)</f>
        <v>1.3</v>
      </c>
      <c r="S375" s="25">
        <f>VLOOKUP($C375, 'Food Utilization'!C:E, 3, FALSE)</f>
        <v>2.5</v>
      </c>
      <c r="T375" s="25">
        <f>VLOOKUP($C375, 'Food Consumption &amp; Livelihoods'!C:F, 3, FALSE)</f>
        <v>5</v>
      </c>
    </row>
    <row r="376" spans="1:20" ht="18" thickTop="1" thickBot="1" x14ac:dyDescent="0.45">
      <c r="A376" s="47" t="s">
        <v>793</v>
      </c>
      <c r="B376" s="47" t="s">
        <v>845</v>
      </c>
      <c r="C376" s="47" t="s">
        <v>846</v>
      </c>
      <c r="D376" s="10">
        <f t="shared" si="55"/>
        <v>3</v>
      </c>
      <c r="E376" s="24">
        <f t="shared" si="56"/>
        <v>2</v>
      </c>
      <c r="F376" s="24">
        <f t="shared" si="57"/>
        <v>2</v>
      </c>
      <c r="G376" s="24">
        <f t="shared" si="58"/>
        <v>3</v>
      </c>
      <c r="H376" s="24">
        <f t="shared" si="64"/>
        <v>4</v>
      </c>
      <c r="I376" s="23"/>
      <c r="J376" s="24" t="str">
        <f t="shared" si="59"/>
        <v>2.5 - 2.9</v>
      </c>
      <c r="K376" s="24" t="str">
        <f t="shared" si="60"/>
        <v>2.0 - 2.4</v>
      </c>
      <c r="L376" s="24" t="str">
        <f t="shared" si="61"/>
        <v>2.0 - 2.4</v>
      </c>
      <c r="M376" s="24" t="str">
        <f t="shared" si="62"/>
        <v>3.0 - 3.4</v>
      </c>
      <c r="N376" s="24" t="str">
        <f t="shared" si="63"/>
        <v>4.0 - 4.4</v>
      </c>
      <c r="O376" s="23"/>
      <c r="P376" s="25">
        <f t="shared" si="65"/>
        <v>2.8</v>
      </c>
      <c r="Q376" s="25">
        <f>VLOOKUP($C376, 'Food Access'!C:E, 3, FALSE)</f>
        <v>2.2999999999999998</v>
      </c>
      <c r="R376" s="25">
        <f>VLOOKUP($C376, 'Food Availability'!C:E, 3, FALSE)</f>
        <v>2</v>
      </c>
      <c r="S376" s="25">
        <f>VLOOKUP($C376, 'Food Utilization'!C:E, 3, FALSE)</f>
        <v>3</v>
      </c>
      <c r="T376" s="25">
        <f>VLOOKUP($C376, 'Food Consumption &amp; Livelihoods'!C:F, 3, FALSE)</f>
        <v>4</v>
      </c>
    </row>
    <row r="377" spans="1:20" ht="18" thickTop="1" thickBot="1" x14ac:dyDescent="0.45">
      <c r="A377" s="47" t="s">
        <v>793</v>
      </c>
      <c r="B377" s="47" t="s">
        <v>847</v>
      </c>
      <c r="C377" s="47" t="s">
        <v>848</v>
      </c>
      <c r="D377" s="10">
        <f t="shared" si="55"/>
        <v>3</v>
      </c>
      <c r="E377" s="24">
        <f t="shared" si="56"/>
        <v>3</v>
      </c>
      <c r="F377" s="24">
        <f t="shared" si="57"/>
        <v>1</v>
      </c>
      <c r="G377" s="24">
        <f t="shared" si="58"/>
        <v>4</v>
      </c>
      <c r="H377" s="24">
        <f t="shared" si="64"/>
        <v>4</v>
      </c>
      <c r="I377" s="23"/>
      <c r="J377" s="24" t="str">
        <f t="shared" si="59"/>
        <v>3.0 - 3.4</v>
      </c>
      <c r="K377" s="24" t="str">
        <f t="shared" si="60"/>
        <v>2.5 - 2.9</v>
      </c>
      <c r="L377" s="24" t="str">
        <f t="shared" si="61"/>
        <v>1.0 - 1.4</v>
      </c>
      <c r="M377" s="24" t="str">
        <f t="shared" si="62"/>
        <v>3.5 - 3.9</v>
      </c>
      <c r="N377" s="24" t="str">
        <f t="shared" si="63"/>
        <v>4.0 - 4.4</v>
      </c>
      <c r="O377" s="23"/>
      <c r="P377" s="25">
        <f t="shared" si="65"/>
        <v>3</v>
      </c>
      <c r="Q377" s="25">
        <f>VLOOKUP($C377, 'Food Access'!C:E, 3, FALSE)</f>
        <v>2.7</v>
      </c>
      <c r="R377" s="25">
        <f>VLOOKUP($C377, 'Food Availability'!C:E, 3, FALSE)</f>
        <v>1.3</v>
      </c>
      <c r="S377" s="25">
        <f>VLOOKUP($C377, 'Food Utilization'!C:E, 3, FALSE)</f>
        <v>3.8</v>
      </c>
      <c r="T377" s="25">
        <f>VLOOKUP($C377, 'Food Consumption &amp; Livelihoods'!C:F, 3, FALSE)</f>
        <v>4</v>
      </c>
    </row>
    <row r="378" spans="1:20" ht="18" thickTop="1" thickBot="1" x14ac:dyDescent="0.45">
      <c r="A378" s="47" t="s">
        <v>793</v>
      </c>
      <c r="B378" s="47" t="s">
        <v>849</v>
      </c>
      <c r="C378" s="47" t="s">
        <v>850</v>
      </c>
      <c r="D378" s="10">
        <f t="shared" si="55"/>
        <v>3</v>
      </c>
      <c r="E378" s="24">
        <f t="shared" si="56"/>
        <v>2</v>
      </c>
      <c r="F378" s="24">
        <f t="shared" si="57"/>
        <v>3</v>
      </c>
      <c r="G378" s="24">
        <f t="shared" si="58"/>
        <v>3</v>
      </c>
      <c r="H378" s="24">
        <f t="shared" si="64"/>
        <v>3</v>
      </c>
      <c r="I378" s="23"/>
      <c r="J378" s="24" t="str">
        <f t="shared" si="59"/>
        <v>2.5 - 2.9</v>
      </c>
      <c r="K378" s="24" t="str">
        <f t="shared" si="60"/>
        <v>2.0 - 2.4</v>
      </c>
      <c r="L378" s="24" t="str">
        <f t="shared" si="61"/>
        <v>2.5 - 2.9</v>
      </c>
      <c r="M378" s="24" t="str">
        <f t="shared" si="62"/>
        <v>3.0 - 3.4</v>
      </c>
      <c r="N378" s="24" t="str">
        <f t="shared" si="63"/>
        <v>3.0 - 3.4</v>
      </c>
      <c r="O378" s="23"/>
      <c r="P378" s="25">
        <f t="shared" si="65"/>
        <v>2.9</v>
      </c>
      <c r="Q378" s="25">
        <f>VLOOKUP($C378, 'Food Access'!C:E, 3, FALSE)</f>
        <v>2.2999999999999998</v>
      </c>
      <c r="R378" s="25">
        <f>VLOOKUP($C378, 'Food Availability'!C:E, 3, FALSE)</f>
        <v>2.8</v>
      </c>
      <c r="S378" s="25">
        <f>VLOOKUP($C378, 'Food Utilization'!C:E, 3, FALSE)</f>
        <v>3.3</v>
      </c>
      <c r="T378" s="25">
        <f>VLOOKUP($C378, 'Food Consumption &amp; Livelihoods'!C:F, 3, FALSE)</f>
        <v>3</v>
      </c>
    </row>
    <row r="379" spans="1:20" ht="18" thickTop="1" thickBot="1" x14ac:dyDescent="0.45">
      <c r="A379" s="47" t="s">
        <v>793</v>
      </c>
      <c r="B379" s="47" t="s">
        <v>851</v>
      </c>
      <c r="C379" s="47" t="s">
        <v>852</v>
      </c>
      <c r="D379" s="10">
        <f t="shared" si="55"/>
        <v>3</v>
      </c>
      <c r="E379" s="24">
        <f t="shared" si="56"/>
        <v>3</v>
      </c>
      <c r="F379" s="24">
        <f t="shared" si="57"/>
        <v>3</v>
      </c>
      <c r="G379" s="24">
        <f t="shared" si="58"/>
        <v>3</v>
      </c>
      <c r="H379" s="24">
        <f t="shared" si="64"/>
        <v>2</v>
      </c>
      <c r="I379" s="23"/>
      <c r="J379" s="24" t="str">
        <f t="shared" si="59"/>
        <v>2.5 - 2.9</v>
      </c>
      <c r="K379" s="24" t="str">
        <f t="shared" si="60"/>
        <v>3.0 - 3.4</v>
      </c>
      <c r="L379" s="24" t="str">
        <f t="shared" si="61"/>
        <v>3.0 - 3.4</v>
      </c>
      <c r="M379" s="24" t="str">
        <f t="shared" si="62"/>
        <v>3.0 - 3.4</v>
      </c>
      <c r="N379" s="24" t="str">
        <f t="shared" si="63"/>
        <v>2.0 - 2.4</v>
      </c>
      <c r="O379" s="23"/>
      <c r="P379" s="25">
        <f t="shared" si="65"/>
        <v>2.8</v>
      </c>
      <c r="Q379" s="25">
        <f>VLOOKUP($C379, 'Food Access'!C:E, 3, FALSE)</f>
        <v>3.2</v>
      </c>
      <c r="R379" s="25">
        <f>VLOOKUP($C379, 'Food Availability'!C:E, 3, FALSE)</f>
        <v>3</v>
      </c>
      <c r="S379" s="25">
        <f>VLOOKUP($C379, 'Food Utilization'!C:E, 3, FALSE)</f>
        <v>3</v>
      </c>
      <c r="T379" s="25">
        <f>VLOOKUP($C379, 'Food Consumption &amp; Livelihoods'!C:F, 3, FALSE)</f>
        <v>2</v>
      </c>
    </row>
    <row r="380" spans="1:20" ht="18" thickTop="1" thickBot="1" x14ac:dyDescent="0.45">
      <c r="A380" s="47" t="s">
        <v>793</v>
      </c>
      <c r="B380" s="47" t="s">
        <v>853</v>
      </c>
      <c r="C380" s="47" t="s">
        <v>854</v>
      </c>
      <c r="D380" s="10">
        <f t="shared" si="55"/>
        <v>3</v>
      </c>
      <c r="E380" s="24">
        <f t="shared" si="56"/>
        <v>2</v>
      </c>
      <c r="F380" s="24">
        <f t="shared" si="57"/>
        <v>1</v>
      </c>
      <c r="G380" s="24">
        <f t="shared" si="58"/>
        <v>4</v>
      </c>
      <c r="H380" s="24">
        <f t="shared" si="64"/>
        <v>3</v>
      </c>
      <c r="I380" s="23"/>
      <c r="J380" s="24" t="str">
        <f t="shared" si="59"/>
        <v>2.5 - 2.9</v>
      </c>
      <c r="K380" s="24" t="str">
        <f t="shared" si="60"/>
        <v>2.0 - 2.4</v>
      </c>
      <c r="L380" s="24" t="str">
        <f t="shared" si="61"/>
        <v>1.0 - 1.4</v>
      </c>
      <c r="M380" s="24" t="str">
        <f t="shared" si="62"/>
        <v>4.0 - 4.4</v>
      </c>
      <c r="N380" s="24" t="str">
        <f t="shared" si="63"/>
        <v>3.0 - 3.4</v>
      </c>
      <c r="O380" s="23"/>
      <c r="P380" s="25">
        <f t="shared" si="65"/>
        <v>2.6</v>
      </c>
      <c r="Q380" s="25">
        <f>VLOOKUP($C380, 'Food Access'!C:E, 3, FALSE)</f>
        <v>2.2000000000000002</v>
      </c>
      <c r="R380" s="25">
        <f>VLOOKUP($C380, 'Food Availability'!C:E, 3, FALSE)</f>
        <v>1.3</v>
      </c>
      <c r="S380" s="25">
        <f>VLOOKUP($C380, 'Food Utilization'!C:E, 3, FALSE)</f>
        <v>4</v>
      </c>
      <c r="T380" s="25">
        <f>VLOOKUP($C380, 'Food Consumption &amp; Livelihoods'!C:F, 3, FALSE)</f>
        <v>3</v>
      </c>
    </row>
    <row r="381" spans="1:20" ht="18" thickTop="1" thickBot="1" x14ac:dyDescent="0.45">
      <c r="A381" s="47" t="s">
        <v>793</v>
      </c>
      <c r="B381" s="47" t="s">
        <v>855</v>
      </c>
      <c r="C381" s="47" t="s">
        <v>856</v>
      </c>
      <c r="D381" s="10">
        <f t="shared" si="55"/>
        <v>3</v>
      </c>
      <c r="E381" s="24">
        <f t="shared" si="56"/>
        <v>3</v>
      </c>
      <c r="F381" s="24">
        <f t="shared" si="57"/>
        <v>3</v>
      </c>
      <c r="G381" s="24">
        <f t="shared" si="58"/>
        <v>4</v>
      </c>
      <c r="H381" s="24">
        <f t="shared" si="64"/>
        <v>2</v>
      </c>
      <c r="I381" s="23"/>
      <c r="J381" s="24" t="str">
        <f t="shared" si="59"/>
        <v>2.5 - 2.9</v>
      </c>
      <c r="K381" s="24" t="str">
        <f t="shared" si="60"/>
        <v>2.5 - 2.9</v>
      </c>
      <c r="L381" s="24" t="str">
        <f t="shared" si="61"/>
        <v>3.0 - 3.4</v>
      </c>
      <c r="M381" s="24" t="str">
        <f t="shared" si="62"/>
        <v>3.5 - 3.9</v>
      </c>
      <c r="N381" s="24" t="str">
        <f t="shared" si="63"/>
        <v>2.0 - 2.4</v>
      </c>
      <c r="O381" s="23"/>
      <c r="P381" s="25">
        <f t="shared" si="65"/>
        <v>2.9</v>
      </c>
      <c r="Q381" s="25">
        <f>VLOOKUP($C381, 'Food Access'!C:E, 3, FALSE)</f>
        <v>2.7</v>
      </c>
      <c r="R381" s="25">
        <f>VLOOKUP($C381, 'Food Availability'!C:E, 3, FALSE)</f>
        <v>3.3</v>
      </c>
      <c r="S381" s="25">
        <f>VLOOKUP($C381, 'Food Utilization'!C:E, 3, FALSE)</f>
        <v>3.5</v>
      </c>
      <c r="T381" s="25">
        <f>VLOOKUP($C381, 'Food Consumption &amp; Livelihoods'!C:F, 3, FALSE)</f>
        <v>2</v>
      </c>
    </row>
    <row r="382" spans="1:20" ht="18" thickTop="1" thickBot="1" x14ac:dyDescent="0.45">
      <c r="A382" s="47" t="s">
        <v>793</v>
      </c>
      <c r="B382" s="47" t="s">
        <v>794</v>
      </c>
      <c r="C382" s="47" t="s">
        <v>795</v>
      </c>
      <c r="D382" s="10">
        <f t="shared" si="55"/>
        <v>3</v>
      </c>
      <c r="E382" s="24">
        <f t="shared" si="56"/>
        <v>2</v>
      </c>
      <c r="F382" s="24">
        <f t="shared" si="57"/>
        <v>2</v>
      </c>
      <c r="G382" s="24">
        <f t="shared" si="58"/>
        <v>3</v>
      </c>
      <c r="H382" s="24">
        <f t="shared" si="64"/>
        <v>3</v>
      </c>
      <c r="I382" s="23"/>
      <c r="J382" s="24" t="str">
        <f t="shared" si="59"/>
        <v>2.5 - 2.9</v>
      </c>
      <c r="K382" s="24" t="str">
        <f t="shared" si="60"/>
        <v>2.0 - 2.4</v>
      </c>
      <c r="L382" s="24" t="str">
        <f t="shared" si="61"/>
        <v>2.0 - 2.4</v>
      </c>
      <c r="M382" s="24" t="str">
        <f t="shared" si="62"/>
        <v>3.0 - 3.4</v>
      </c>
      <c r="N382" s="24" t="str">
        <f t="shared" si="63"/>
        <v>3.0 - 3.4</v>
      </c>
      <c r="O382" s="23"/>
      <c r="P382" s="25">
        <f t="shared" si="65"/>
        <v>2.7</v>
      </c>
      <c r="Q382" s="25">
        <f>VLOOKUP($C382, 'Food Access'!C:E, 3, FALSE)</f>
        <v>2.2999999999999998</v>
      </c>
      <c r="R382" s="25">
        <f>VLOOKUP($C382, 'Food Availability'!C:E, 3, FALSE)</f>
        <v>2.2999999999999998</v>
      </c>
      <c r="S382" s="25">
        <f>VLOOKUP($C382, 'Food Utilization'!C:E, 3, FALSE)</f>
        <v>3</v>
      </c>
      <c r="T382" s="25">
        <f>VLOOKUP($C382, 'Food Consumption &amp; Livelihoods'!C:F, 3, FALSE)</f>
        <v>3</v>
      </c>
    </row>
    <row r="383" spans="1:20" ht="18" thickTop="1" thickBot="1" x14ac:dyDescent="0.45">
      <c r="A383" s="47" t="s">
        <v>793</v>
      </c>
      <c r="B383" s="47" t="s">
        <v>827</v>
      </c>
      <c r="C383" s="47" t="s">
        <v>828</v>
      </c>
      <c r="D383" s="10">
        <f t="shared" si="55"/>
        <v>3</v>
      </c>
      <c r="E383" s="24">
        <f t="shared" si="56"/>
        <v>3</v>
      </c>
      <c r="F383" s="24">
        <f t="shared" si="57"/>
        <v>2</v>
      </c>
      <c r="G383" s="24">
        <f t="shared" si="58"/>
        <v>4</v>
      </c>
      <c r="H383" s="24">
        <f t="shared" si="64"/>
        <v>2</v>
      </c>
      <c r="I383" s="23"/>
      <c r="J383" s="24" t="str">
        <f t="shared" si="59"/>
        <v>2.5 - 2.9</v>
      </c>
      <c r="K383" s="24" t="str">
        <f t="shared" si="60"/>
        <v>3.0 - 3.4</v>
      </c>
      <c r="L383" s="24" t="str">
        <f t="shared" si="61"/>
        <v>2.0 - 2.4</v>
      </c>
      <c r="M383" s="24" t="str">
        <f t="shared" si="62"/>
        <v>3.5 - 3.9</v>
      </c>
      <c r="N383" s="24" t="str">
        <f t="shared" si="63"/>
        <v>2.0 - 2.4</v>
      </c>
      <c r="O383" s="23"/>
      <c r="P383" s="25">
        <f t="shared" si="65"/>
        <v>2.7</v>
      </c>
      <c r="Q383" s="25">
        <f>VLOOKUP($C383, 'Food Access'!C:E, 3, FALSE)</f>
        <v>3</v>
      </c>
      <c r="R383" s="25">
        <f>VLOOKUP($C383, 'Food Availability'!C:E, 3, FALSE)</f>
        <v>2.2999999999999998</v>
      </c>
      <c r="S383" s="25">
        <f>VLOOKUP($C383, 'Food Utilization'!C:E, 3, FALSE)</f>
        <v>3.5</v>
      </c>
      <c r="T383" s="25">
        <f>VLOOKUP($C383, 'Food Consumption &amp; Livelihoods'!C:F, 3, FALSE)</f>
        <v>2</v>
      </c>
    </row>
    <row r="384" spans="1:20" ht="18" thickTop="1" thickBot="1" x14ac:dyDescent="0.45">
      <c r="A384" s="47" t="s">
        <v>793</v>
      </c>
      <c r="B384" s="47" t="s">
        <v>862</v>
      </c>
      <c r="C384" s="47" t="s">
        <v>863</v>
      </c>
      <c r="D384" s="10">
        <f t="shared" si="55"/>
        <v>3</v>
      </c>
      <c r="E384" s="24">
        <f t="shared" si="56"/>
        <v>3</v>
      </c>
      <c r="F384" s="24">
        <f t="shared" si="57"/>
        <v>3</v>
      </c>
      <c r="G384" s="24">
        <f t="shared" si="58"/>
        <v>3</v>
      </c>
      <c r="H384" s="24">
        <f t="shared" si="64"/>
        <v>3</v>
      </c>
      <c r="I384" s="23"/>
      <c r="J384" s="24" t="str">
        <f t="shared" si="59"/>
        <v>2.5 - 2.9</v>
      </c>
      <c r="K384" s="24" t="str">
        <f t="shared" si="60"/>
        <v>2.5 - 2.9</v>
      </c>
      <c r="L384" s="24" t="str">
        <f t="shared" si="61"/>
        <v>2.5 - 2.9</v>
      </c>
      <c r="M384" s="24" t="str">
        <f t="shared" si="62"/>
        <v>2.5 - 2.9</v>
      </c>
      <c r="N384" s="24" t="str">
        <f t="shared" si="63"/>
        <v>3.0 - 3.4</v>
      </c>
      <c r="O384" s="23"/>
      <c r="P384" s="25">
        <f t="shared" si="65"/>
        <v>2.8</v>
      </c>
      <c r="Q384" s="25">
        <f>VLOOKUP($C384, 'Food Access'!C:E, 3, FALSE)</f>
        <v>2.8</v>
      </c>
      <c r="R384" s="25">
        <f>VLOOKUP($C384, 'Food Availability'!C:E, 3, FALSE)</f>
        <v>2.8</v>
      </c>
      <c r="S384" s="25">
        <f>VLOOKUP($C384, 'Food Utilization'!C:E, 3, FALSE)</f>
        <v>2.5</v>
      </c>
      <c r="T384" s="25">
        <f>VLOOKUP($C384, 'Food Consumption &amp; Livelihoods'!C:F, 3, FALSE)</f>
        <v>3</v>
      </c>
    </row>
    <row r="385" spans="1:20" ht="18" thickTop="1" thickBot="1" x14ac:dyDescent="0.45">
      <c r="A385" s="47" t="s">
        <v>793</v>
      </c>
      <c r="B385" s="47" t="s">
        <v>864</v>
      </c>
      <c r="C385" s="47" t="s">
        <v>865</v>
      </c>
      <c r="D385" s="10">
        <f t="shared" si="55"/>
        <v>3</v>
      </c>
      <c r="E385" s="24">
        <f t="shared" si="56"/>
        <v>3</v>
      </c>
      <c r="F385" s="24">
        <f t="shared" si="57"/>
        <v>3</v>
      </c>
      <c r="G385" s="24">
        <f t="shared" si="58"/>
        <v>3</v>
      </c>
      <c r="H385" s="24">
        <f t="shared" si="64"/>
        <v>3</v>
      </c>
      <c r="I385" s="23"/>
      <c r="J385" s="24" t="str">
        <f t="shared" si="59"/>
        <v>2.5 - 2.9</v>
      </c>
      <c r="K385" s="24" t="str">
        <f t="shared" si="60"/>
        <v>2.5 - 2.9</v>
      </c>
      <c r="L385" s="24" t="str">
        <f t="shared" si="61"/>
        <v>2.5 - 2.9</v>
      </c>
      <c r="M385" s="24" t="str">
        <f t="shared" si="62"/>
        <v>2.5 - 2.9</v>
      </c>
      <c r="N385" s="24" t="str">
        <f t="shared" si="63"/>
        <v>3.0 - 3.4</v>
      </c>
      <c r="O385" s="23"/>
      <c r="P385" s="25">
        <f t="shared" si="65"/>
        <v>2.9</v>
      </c>
      <c r="Q385" s="25">
        <f>VLOOKUP($C385, 'Food Access'!C:E, 3, FALSE)</f>
        <v>2.8</v>
      </c>
      <c r="R385" s="25">
        <f>VLOOKUP($C385, 'Food Availability'!C:E, 3, FALSE)</f>
        <v>2.8</v>
      </c>
      <c r="S385" s="25">
        <f>VLOOKUP($C385, 'Food Utilization'!C:E, 3, FALSE)</f>
        <v>2.8</v>
      </c>
      <c r="T385" s="25">
        <f>VLOOKUP($C385, 'Food Consumption &amp; Livelihoods'!C:F, 3, FALSE)</f>
        <v>3</v>
      </c>
    </row>
    <row r="386" spans="1:20" ht="18" thickTop="1" thickBot="1" x14ac:dyDescent="0.45">
      <c r="A386" s="47" t="s">
        <v>793</v>
      </c>
      <c r="B386" s="47" t="s">
        <v>866</v>
      </c>
      <c r="C386" s="47" t="s">
        <v>867</v>
      </c>
      <c r="D386" s="10">
        <f t="shared" si="55"/>
        <v>3</v>
      </c>
      <c r="E386" s="24">
        <f t="shared" si="56"/>
        <v>3</v>
      </c>
      <c r="F386" s="24">
        <f t="shared" si="57"/>
        <v>2</v>
      </c>
      <c r="G386" s="24">
        <f t="shared" si="58"/>
        <v>4</v>
      </c>
      <c r="H386" s="24">
        <f t="shared" si="64"/>
        <v>4</v>
      </c>
      <c r="I386" s="23"/>
      <c r="J386" s="24" t="str">
        <f t="shared" si="59"/>
        <v>3.0 - 3.4</v>
      </c>
      <c r="K386" s="24" t="str">
        <f t="shared" si="60"/>
        <v>3.0 - 3.4</v>
      </c>
      <c r="L386" s="24" t="str">
        <f t="shared" si="61"/>
        <v>2.0 - 2.4</v>
      </c>
      <c r="M386" s="24" t="str">
        <f t="shared" si="62"/>
        <v>3.5 - 3.9</v>
      </c>
      <c r="N386" s="24" t="str">
        <f t="shared" si="63"/>
        <v>4.0 - 4.4</v>
      </c>
      <c r="O386" s="23"/>
      <c r="P386" s="25">
        <f t="shared" si="65"/>
        <v>3.3</v>
      </c>
      <c r="Q386" s="25">
        <f>VLOOKUP($C386, 'Food Access'!C:E, 3, FALSE)</f>
        <v>3</v>
      </c>
      <c r="R386" s="25">
        <f>VLOOKUP($C386, 'Food Availability'!C:E, 3, FALSE)</f>
        <v>2.2999999999999998</v>
      </c>
      <c r="S386" s="25">
        <f>VLOOKUP($C386, 'Food Utilization'!C:E, 3, FALSE)</f>
        <v>3.8</v>
      </c>
      <c r="T386" s="25">
        <f>VLOOKUP($C386, 'Food Consumption &amp; Livelihoods'!C:F, 3, FALSE)</f>
        <v>4</v>
      </c>
    </row>
    <row r="387" spans="1:20" ht="18" thickTop="1" thickBot="1" x14ac:dyDescent="0.45">
      <c r="A387" s="47" t="s">
        <v>793</v>
      </c>
      <c r="B387" s="47" t="s">
        <v>857</v>
      </c>
      <c r="C387" s="47" t="s">
        <v>858</v>
      </c>
      <c r="D387" s="10">
        <f t="shared" ref="D387:D403" si="66">ROUND(P387, 0)</f>
        <v>3</v>
      </c>
      <c r="E387" s="24">
        <f t="shared" ref="E387:E403" si="67">ROUND(Q387, 0)</f>
        <v>3</v>
      </c>
      <c r="F387" s="24">
        <f t="shared" ref="F387:F403" si="68">ROUND(R387, 0)</f>
        <v>2</v>
      </c>
      <c r="G387" s="24">
        <f t="shared" ref="G387:G403" si="69">ROUND(S387, 0)</f>
        <v>4</v>
      </c>
      <c r="H387" s="24">
        <f t="shared" si="64"/>
        <v>2</v>
      </c>
      <c r="I387" s="23"/>
      <c r="J387" s="24" t="str">
        <f t="shared" ref="J387:J403" si="70">IF(P387&gt;=4.5, "4.5 - 5.0", IF(P387&gt;=4, "4.0 - 4.4", IF(P387&gt;= 3.5, "3.5 - 3.9", IF(P387&gt;=3, "3.0 - 3.4", IF(P387&gt;= 2.5, "2.5 - 2.9", IF(P387 &gt;=2, "2.0 - 2.4", IF(P387&gt;=1.5, "1.5 - 1.9", IF(P387 &gt;=1, "1.0 - 1.4"))))))))</f>
        <v>2.5 - 2.9</v>
      </c>
      <c r="K387" s="24" t="str">
        <f t="shared" ref="K387:K403" si="71">IF(Q387&gt;=4.5, "4.5 - 5.0", IF(Q387&gt;=4, "4.0 - 4.4", IF(Q387&gt;= 3.5, "3.5 - 3.9", IF(Q387&gt;=3, "3.0 - 3.4", IF(Q387&gt;= 2.5, "2.5 - 2.9", IF(Q387 &gt;=2, "2.0 - 2.4", IF(Q387&gt;=1.5, "1.5 - 1.9", IF(Q387 &gt;=1, "1.0 - 1.4"))))))))</f>
        <v>2.5 - 2.9</v>
      </c>
      <c r="L387" s="24" t="str">
        <f t="shared" ref="L387:L403" si="72">IF(R387&gt;=4.5, "4.5 - 5.0", IF(R387&gt;=4, "4.0 - 4.4", IF(R387&gt;= 3.5, "3.5 - 3.9", IF(R387&gt;=3, "3.0 - 3.4", IF(R387&gt;= 2.5, "2.5 - 2.9", IF(R387 &gt;=2, "2.0 - 2.4", IF(R387&gt;=1.5, "1.5 - 1.9", IF(R387 &gt;=1, "1.0 - 1.4"))))))))</f>
        <v>2.0 - 2.4</v>
      </c>
      <c r="M387" s="24" t="str">
        <f t="shared" ref="M387:M403" si="73">IF(S387&gt;=4.5, "4.5 - 5.0", IF(S387&gt;=4, "4.0 - 4.4", IF(S387&gt;= 3.5, "3.5 - 3.9", IF(S387&gt;=3, "3.0 - 3.4", IF(S387&gt;= 2.5, "2.5 - 2.9", IF(S387 &gt;=2, "2.0 - 2.4", IF(S387&gt;=1.5, "1.5 - 1.9", IF(S387 &gt;=1, "1.0 - 1.4"))))))))</f>
        <v>3.5 - 3.9</v>
      </c>
      <c r="N387" s="24" t="str">
        <f t="shared" ref="N387:N403" si="74">IF(T387&gt;=4.5, "4.5 - 5.0", IF(T387&gt;=4, "4.0 - 4.4", IF(T387&gt;= 3.5, "3.5 - 3.9", IF(T387&gt;=3, "3.0 - 3.4", IF(T387&gt;= 2.5, "2.5 - 2.9", IF(T387 &gt;=2, "2.0 - 2.4", IF(T387&gt;=1.5, "1.5 - 1.9", IF(T387 &gt;=1, "1.0 - 1.4"))))))))</f>
        <v>2.0 - 2.4</v>
      </c>
      <c r="O387" s="23"/>
      <c r="P387" s="25">
        <f t="shared" si="65"/>
        <v>2.7</v>
      </c>
      <c r="Q387" s="25">
        <f>VLOOKUP($C387, 'Food Access'!C:E, 3, FALSE)</f>
        <v>2.8</v>
      </c>
      <c r="R387" s="25">
        <f>VLOOKUP($C387, 'Food Availability'!C:E, 3, FALSE)</f>
        <v>2.2999999999999998</v>
      </c>
      <c r="S387" s="25">
        <f>VLOOKUP($C387, 'Food Utilization'!C:E, 3, FALSE)</f>
        <v>3.5</v>
      </c>
      <c r="T387" s="25">
        <f>VLOOKUP($C387, 'Food Consumption &amp; Livelihoods'!C:F, 3, FALSE)</f>
        <v>2</v>
      </c>
    </row>
    <row r="388" spans="1:20" ht="18" thickTop="1" thickBot="1" x14ac:dyDescent="0.45">
      <c r="A388" s="47" t="s">
        <v>859</v>
      </c>
      <c r="B388" s="47" t="s">
        <v>859</v>
      </c>
      <c r="C388" s="47" t="s">
        <v>871</v>
      </c>
      <c r="D388" s="10">
        <f t="shared" si="66"/>
        <v>3</v>
      </c>
      <c r="E388" s="24">
        <f t="shared" si="67"/>
        <v>3</v>
      </c>
      <c r="F388" s="24">
        <f t="shared" si="68"/>
        <v>2</v>
      </c>
      <c r="G388" s="24">
        <f t="shared" si="69"/>
        <v>3</v>
      </c>
      <c r="H388" s="24">
        <f t="shared" ref="H388:H403" si="75">IFERROR(ROUND(T388, 0),"")</f>
        <v>3</v>
      </c>
      <c r="I388" s="23"/>
      <c r="J388" s="24" t="str">
        <f t="shared" si="70"/>
        <v>2.5 - 2.9</v>
      </c>
      <c r="K388" s="24" t="str">
        <f t="shared" si="71"/>
        <v>2.5 - 2.9</v>
      </c>
      <c r="L388" s="24" t="str">
        <f t="shared" si="72"/>
        <v>1.5 - 1.9</v>
      </c>
      <c r="M388" s="24" t="str">
        <f t="shared" si="73"/>
        <v>3.0 - 3.4</v>
      </c>
      <c r="N388" s="24" t="str">
        <f t="shared" si="74"/>
        <v>3.0 - 3.4</v>
      </c>
      <c r="O388" s="23"/>
      <c r="P388" s="25">
        <f t="shared" ref="P388:P403" si="76">ROUND(AVERAGE(Q388:T388), 1)</f>
        <v>2.5</v>
      </c>
      <c r="Q388" s="25">
        <f>VLOOKUP($C388, 'Food Access'!C:E, 3, FALSE)</f>
        <v>2.5</v>
      </c>
      <c r="R388" s="25">
        <f>VLOOKUP($C388, 'Food Availability'!C:E, 3, FALSE)</f>
        <v>1.5</v>
      </c>
      <c r="S388" s="25">
        <f>VLOOKUP($C388, 'Food Utilization'!C:E, 3, FALSE)</f>
        <v>3</v>
      </c>
      <c r="T388" s="25">
        <f>VLOOKUP($C388, 'Food Consumption &amp; Livelihoods'!C:F, 3, FALSE)</f>
        <v>3</v>
      </c>
    </row>
    <row r="389" spans="1:20" ht="18" thickTop="1" thickBot="1" x14ac:dyDescent="0.45">
      <c r="A389" s="47" t="s">
        <v>859</v>
      </c>
      <c r="B389" s="47" t="s">
        <v>872</v>
      </c>
      <c r="C389" s="47" t="s">
        <v>873</v>
      </c>
      <c r="D389" s="10">
        <f t="shared" si="66"/>
        <v>2</v>
      </c>
      <c r="E389" s="24">
        <f t="shared" si="67"/>
        <v>2</v>
      </c>
      <c r="F389" s="24">
        <f t="shared" si="68"/>
        <v>3</v>
      </c>
      <c r="G389" s="24">
        <f t="shared" si="69"/>
        <v>3</v>
      </c>
      <c r="H389" s="24">
        <f t="shared" si="75"/>
        <v>2</v>
      </c>
      <c r="I389" s="23"/>
      <c r="J389" s="24" t="str">
        <f t="shared" si="70"/>
        <v>2.0 - 2.4</v>
      </c>
      <c r="K389" s="24" t="str">
        <f t="shared" si="71"/>
        <v>2.0 - 2.4</v>
      </c>
      <c r="L389" s="24" t="str">
        <f t="shared" si="72"/>
        <v>2.5 - 2.9</v>
      </c>
      <c r="M389" s="24" t="str">
        <f t="shared" si="73"/>
        <v>2.5 - 2.9</v>
      </c>
      <c r="N389" s="24" t="str">
        <f t="shared" si="74"/>
        <v>2.0 - 2.4</v>
      </c>
      <c r="O389" s="23"/>
      <c r="P389" s="25">
        <f t="shared" si="76"/>
        <v>2.4</v>
      </c>
      <c r="Q389" s="25">
        <f>VLOOKUP($C389, 'Food Access'!C:E, 3, FALSE)</f>
        <v>2.2999999999999998</v>
      </c>
      <c r="R389" s="25">
        <f>VLOOKUP($C389, 'Food Availability'!C:E, 3, FALSE)</f>
        <v>2.7</v>
      </c>
      <c r="S389" s="25">
        <f>VLOOKUP($C389, 'Food Utilization'!C:E, 3, FALSE)</f>
        <v>2.5</v>
      </c>
      <c r="T389" s="25">
        <f>VLOOKUP($C389, 'Food Consumption &amp; Livelihoods'!C:F, 3, FALSE)</f>
        <v>2</v>
      </c>
    </row>
    <row r="390" spans="1:20" ht="18" thickTop="1" thickBot="1" x14ac:dyDescent="0.45">
      <c r="A390" s="47" t="s">
        <v>859</v>
      </c>
      <c r="B390" s="47" t="s">
        <v>874</v>
      </c>
      <c r="C390" s="47" t="s">
        <v>875</v>
      </c>
      <c r="D390" s="10">
        <f t="shared" si="66"/>
        <v>3</v>
      </c>
      <c r="E390" s="24">
        <f t="shared" si="67"/>
        <v>3</v>
      </c>
      <c r="F390" s="24">
        <f t="shared" si="68"/>
        <v>3</v>
      </c>
      <c r="G390" s="24">
        <f t="shared" si="69"/>
        <v>3</v>
      </c>
      <c r="H390" s="24">
        <f t="shared" si="75"/>
        <v>2</v>
      </c>
      <c r="I390" s="23"/>
      <c r="J390" s="24" t="str">
        <f t="shared" si="70"/>
        <v>2.5 - 2.9</v>
      </c>
      <c r="K390" s="24" t="str">
        <f t="shared" si="71"/>
        <v>2.5 - 2.9</v>
      </c>
      <c r="L390" s="24" t="str">
        <f t="shared" si="72"/>
        <v>2.5 - 2.9</v>
      </c>
      <c r="M390" s="24" t="str">
        <f t="shared" si="73"/>
        <v>3.0 - 3.4</v>
      </c>
      <c r="N390" s="24" t="str">
        <f t="shared" si="74"/>
        <v>2.0 - 2.4</v>
      </c>
      <c r="O390" s="23"/>
      <c r="P390" s="25">
        <f t="shared" si="76"/>
        <v>2.6</v>
      </c>
      <c r="Q390" s="25">
        <f>VLOOKUP($C390, 'Food Access'!C:E, 3, FALSE)</f>
        <v>2.5</v>
      </c>
      <c r="R390" s="25">
        <f>VLOOKUP($C390, 'Food Availability'!C:E, 3, FALSE)</f>
        <v>2.5</v>
      </c>
      <c r="S390" s="25">
        <f>VLOOKUP($C390, 'Food Utilization'!C:E, 3, FALSE)</f>
        <v>3.3</v>
      </c>
      <c r="T390" s="25">
        <f>VLOOKUP($C390, 'Food Consumption &amp; Livelihoods'!C:F, 3, FALSE)</f>
        <v>2</v>
      </c>
    </row>
    <row r="391" spans="1:20" ht="18" thickTop="1" thickBot="1" x14ac:dyDescent="0.45">
      <c r="A391" s="47" t="s">
        <v>859</v>
      </c>
      <c r="B391" s="47" t="s">
        <v>876</v>
      </c>
      <c r="C391" s="47" t="s">
        <v>877</v>
      </c>
      <c r="D391" s="10">
        <f t="shared" si="66"/>
        <v>2</v>
      </c>
      <c r="E391" s="24">
        <f t="shared" si="67"/>
        <v>2</v>
      </c>
      <c r="F391" s="24">
        <f t="shared" si="68"/>
        <v>2</v>
      </c>
      <c r="G391" s="24">
        <f t="shared" si="69"/>
        <v>2</v>
      </c>
      <c r="H391" s="24">
        <f t="shared" si="75"/>
        <v>2</v>
      </c>
      <c r="I391" s="23"/>
      <c r="J391" s="24" t="str">
        <f t="shared" si="70"/>
        <v>2.0 - 2.4</v>
      </c>
      <c r="K391" s="24" t="str">
        <f t="shared" si="71"/>
        <v>2.0 - 2.4</v>
      </c>
      <c r="L391" s="24" t="str">
        <f t="shared" si="72"/>
        <v>2.0 - 2.4</v>
      </c>
      <c r="M391" s="24" t="str">
        <f t="shared" si="73"/>
        <v>2.0 - 2.4</v>
      </c>
      <c r="N391" s="24" t="str">
        <f t="shared" si="74"/>
        <v>2.0 - 2.4</v>
      </c>
      <c r="O391" s="23"/>
      <c r="P391" s="25">
        <f t="shared" si="76"/>
        <v>2.1</v>
      </c>
      <c r="Q391" s="25">
        <f>VLOOKUP($C391, 'Food Access'!C:E, 3, FALSE)</f>
        <v>2.2000000000000002</v>
      </c>
      <c r="R391" s="25">
        <f>VLOOKUP($C391, 'Food Availability'!C:E, 3, FALSE)</f>
        <v>2</v>
      </c>
      <c r="S391" s="25">
        <f>VLOOKUP($C391, 'Food Utilization'!C:E, 3, FALSE)</f>
        <v>2.2999999999999998</v>
      </c>
      <c r="T391" s="25">
        <f>VLOOKUP($C391, 'Food Consumption &amp; Livelihoods'!C:F, 3, FALSE)</f>
        <v>2</v>
      </c>
    </row>
    <row r="392" spans="1:20" ht="18" thickTop="1" thickBot="1" x14ac:dyDescent="0.45">
      <c r="A392" s="47" t="s">
        <v>859</v>
      </c>
      <c r="B392" s="47" t="s">
        <v>860</v>
      </c>
      <c r="C392" s="47" t="s">
        <v>861</v>
      </c>
      <c r="D392" s="10">
        <f t="shared" si="66"/>
        <v>3</v>
      </c>
      <c r="E392" s="24">
        <f t="shared" si="67"/>
        <v>2</v>
      </c>
      <c r="F392" s="24">
        <f t="shared" si="68"/>
        <v>3</v>
      </c>
      <c r="G392" s="24">
        <f t="shared" si="69"/>
        <v>2</v>
      </c>
      <c r="H392" s="24">
        <f t="shared" si="75"/>
        <v>3</v>
      </c>
      <c r="I392" s="23"/>
      <c r="J392" s="24" t="str">
        <f t="shared" si="70"/>
        <v>2.5 - 2.9</v>
      </c>
      <c r="K392" s="24" t="str">
        <f t="shared" si="71"/>
        <v>2.0 - 2.4</v>
      </c>
      <c r="L392" s="24" t="str">
        <f t="shared" si="72"/>
        <v>2.5 - 2.9</v>
      </c>
      <c r="M392" s="24" t="str">
        <f t="shared" si="73"/>
        <v>2.0 - 2.4</v>
      </c>
      <c r="N392" s="24" t="str">
        <f t="shared" si="74"/>
        <v>3.0 - 3.4</v>
      </c>
      <c r="O392" s="23"/>
      <c r="P392" s="25">
        <f t="shared" si="76"/>
        <v>2.6</v>
      </c>
      <c r="Q392" s="25">
        <f>VLOOKUP($C392, 'Food Access'!C:E, 3, FALSE)</f>
        <v>2.2000000000000002</v>
      </c>
      <c r="R392" s="25">
        <f>VLOOKUP($C392, 'Food Availability'!C:E, 3, FALSE)</f>
        <v>2.8</v>
      </c>
      <c r="S392" s="25">
        <f>VLOOKUP($C392, 'Food Utilization'!C:E, 3, FALSE)</f>
        <v>2.2999999999999998</v>
      </c>
      <c r="T392" s="25">
        <f>VLOOKUP($C392, 'Food Consumption &amp; Livelihoods'!C:F, 3, FALSE)</f>
        <v>3</v>
      </c>
    </row>
    <row r="393" spans="1:20" ht="18" thickTop="1" thickBot="1" x14ac:dyDescent="0.45">
      <c r="A393" s="47" t="s">
        <v>859</v>
      </c>
      <c r="B393" s="47" t="s">
        <v>880</v>
      </c>
      <c r="C393" s="47" t="s">
        <v>881</v>
      </c>
      <c r="D393" s="10">
        <f t="shared" si="66"/>
        <v>3</v>
      </c>
      <c r="E393" s="24">
        <f t="shared" si="67"/>
        <v>3</v>
      </c>
      <c r="F393" s="24">
        <f t="shared" si="68"/>
        <v>1</v>
      </c>
      <c r="G393" s="24">
        <f t="shared" si="69"/>
        <v>3</v>
      </c>
      <c r="H393" s="24">
        <f t="shared" si="75"/>
        <v>3</v>
      </c>
      <c r="I393" s="23"/>
      <c r="J393" s="24" t="str">
        <f t="shared" si="70"/>
        <v>2.5 - 2.9</v>
      </c>
      <c r="K393" s="24" t="str">
        <f t="shared" si="71"/>
        <v>2.5 - 2.9</v>
      </c>
      <c r="L393" s="24" t="str">
        <f t="shared" si="72"/>
        <v>1.0 - 1.4</v>
      </c>
      <c r="M393" s="24" t="str">
        <f t="shared" si="73"/>
        <v>3.0 - 3.4</v>
      </c>
      <c r="N393" s="24" t="str">
        <f t="shared" si="74"/>
        <v>3.0 - 3.4</v>
      </c>
      <c r="O393" s="23"/>
      <c r="P393" s="25">
        <f t="shared" si="76"/>
        <v>2.6</v>
      </c>
      <c r="Q393" s="25">
        <f>VLOOKUP($C393, 'Food Access'!C:E, 3, FALSE)</f>
        <v>2.8</v>
      </c>
      <c r="R393" s="25">
        <f>VLOOKUP($C393, 'Food Availability'!C:E, 3, FALSE)</f>
        <v>1.3</v>
      </c>
      <c r="S393" s="25">
        <f>VLOOKUP($C393, 'Food Utilization'!C:E, 3, FALSE)</f>
        <v>3.3</v>
      </c>
      <c r="T393" s="25">
        <f>VLOOKUP($C393, 'Food Consumption &amp; Livelihoods'!C:F, 3, FALSE)</f>
        <v>3</v>
      </c>
    </row>
    <row r="394" spans="1:20" ht="18" thickTop="1" thickBot="1" x14ac:dyDescent="0.45">
      <c r="A394" s="47" t="s">
        <v>859</v>
      </c>
      <c r="B394" s="47" t="s">
        <v>882</v>
      </c>
      <c r="C394" s="47" t="s">
        <v>883</v>
      </c>
      <c r="D394" s="10">
        <f t="shared" si="66"/>
        <v>3</v>
      </c>
      <c r="E394" s="24">
        <f t="shared" si="67"/>
        <v>3</v>
      </c>
      <c r="F394" s="24">
        <f t="shared" si="68"/>
        <v>3</v>
      </c>
      <c r="G394" s="24">
        <f t="shared" si="69"/>
        <v>3</v>
      </c>
      <c r="H394" s="24">
        <f t="shared" si="75"/>
        <v>4</v>
      </c>
      <c r="I394" s="23"/>
      <c r="J394" s="24" t="str">
        <f t="shared" si="70"/>
        <v>3.0 - 3.4</v>
      </c>
      <c r="K394" s="24" t="str">
        <f t="shared" si="71"/>
        <v>2.5 - 2.9</v>
      </c>
      <c r="L394" s="24" t="str">
        <f t="shared" si="72"/>
        <v>2.5 - 2.9</v>
      </c>
      <c r="M394" s="24" t="str">
        <f t="shared" si="73"/>
        <v>2.5 - 2.9</v>
      </c>
      <c r="N394" s="24" t="str">
        <f t="shared" si="74"/>
        <v>4.0 - 4.4</v>
      </c>
      <c r="O394" s="23"/>
      <c r="P394" s="25">
        <f t="shared" si="76"/>
        <v>3</v>
      </c>
      <c r="Q394" s="25">
        <f>VLOOKUP($C394, 'Food Access'!C:E, 3, FALSE)</f>
        <v>2.5</v>
      </c>
      <c r="R394" s="25">
        <f>VLOOKUP($C394, 'Food Availability'!C:E, 3, FALSE)</f>
        <v>2.8</v>
      </c>
      <c r="S394" s="25">
        <f>VLOOKUP($C394, 'Food Utilization'!C:E, 3, FALSE)</f>
        <v>2.8</v>
      </c>
      <c r="T394" s="25">
        <f>VLOOKUP($C394, 'Food Consumption &amp; Livelihoods'!C:F, 3, FALSE)</f>
        <v>4</v>
      </c>
    </row>
    <row r="395" spans="1:20" ht="18" thickTop="1" thickBot="1" x14ac:dyDescent="0.45">
      <c r="A395" s="47" t="s">
        <v>859</v>
      </c>
      <c r="B395" s="47" t="s">
        <v>884</v>
      </c>
      <c r="C395" s="47" t="s">
        <v>885</v>
      </c>
      <c r="D395" s="10">
        <f t="shared" si="66"/>
        <v>3</v>
      </c>
      <c r="E395" s="24">
        <f t="shared" si="67"/>
        <v>3</v>
      </c>
      <c r="F395" s="24">
        <f t="shared" si="68"/>
        <v>2</v>
      </c>
      <c r="G395" s="24">
        <f t="shared" si="69"/>
        <v>3</v>
      </c>
      <c r="H395" s="24">
        <f t="shared" si="75"/>
        <v>3</v>
      </c>
      <c r="I395" s="23"/>
      <c r="J395" s="24" t="str">
        <f t="shared" si="70"/>
        <v>2.5 - 2.9</v>
      </c>
      <c r="K395" s="24" t="str">
        <f t="shared" si="71"/>
        <v>2.5 - 2.9</v>
      </c>
      <c r="L395" s="24" t="str">
        <f t="shared" si="72"/>
        <v>1.5 - 1.9</v>
      </c>
      <c r="M395" s="24" t="str">
        <f t="shared" si="73"/>
        <v>3.0 - 3.4</v>
      </c>
      <c r="N395" s="24" t="str">
        <f t="shared" si="74"/>
        <v>3.0 - 3.4</v>
      </c>
      <c r="O395" s="23"/>
      <c r="P395" s="25">
        <f t="shared" si="76"/>
        <v>2.7</v>
      </c>
      <c r="Q395" s="25">
        <f>VLOOKUP($C395, 'Food Access'!C:E, 3, FALSE)</f>
        <v>2.7</v>
      </c>
      <c r="R395" s="25">
        <f>VLOOKUP($C395, 'Food Availability'!C:E, 3, FALSE)</f>
        <v>1.7</v>
      </c>
      <c r="S395" s="25">
        <f>VLOOKUP($C395, 'Food Utilization'!C:E, 3, FALSE)</f>
        <v>3.3</v>
      </c>
      <c r="T395" s="25">
        <f>VLOOKUP($C395, 'Food Consumption &amp; Livelihoods'!C:F, 3, FALSE)</f>
        <v>3</v>
      </c>
    </row>
    <row r="396" spans="1:20" ht="18" thickTop="1" thickBot="1" x14ac:dyDescent="0.45">
      <c r="A396" s="47" t="s">
        <v>859</v>
      </c>
      <c r="B396" s="47" t="s">
        <v>886</v>
      </c>
      <c r="C396" s="47" t="s">
        <v>887</v>
      </c>
      <c r="D396" s="10">
        <f t="shared" si="66"/>
        <v>3</v>
      </c>
      <c r="E396" s="24">
        <f t="shared" si="67"/>
        <v>3</v>
      </c>
      <c r="F396" s="24">
        <f t="shared" si="68"/>
        <v>2</v>
      </c>
      <c r="G396" s="24">
        <f t="shared" si="69"/>
        <v>2</v>
      </c>
      <c r="H396" s="24">
        <f t="shared" si="75"/>
        <v>4</v>
      </c>
      <c r="I396" s="23"/>
      <c r="J396" s="24" t="str">
        <f t="shared" si="70"/>
        <v>2.5 - 2.9</v>
      </c>
      <c r="K396" s="24" t="str">
        <f t="shared" si="71"/>
        <v>2.5 - 2.9</v>
      </c>
      <c r="L396" s="24" t="str">
        <f t="shared" si="72"/>
        <v>2.0 - 2.4</v>
      </c>
      <c r="M396" s="24" t="str">
        <f t="shared" si="73"/>
        <v>2.0 - 2.4</v>
      </c>
      <c r="N396" s="24" t="str">
        <f t="shared" si="74"/>
        <v>4.0 - 4.4</v>
      </c>
      <c r="O396" s="23"/>
      <c r="P396" s="25">
        <f t="shared" si="76"/>
        <v>2.7</v>
      </c>
      <c r="Q396" s="25">
        <f>VLOOKUP($C396, 'Food Access'!C:E, 3, FALSE)</f>
        <v>2.5</v>
      </c>
      <c r="R396" s="25">
        <f>VLOOKUP($C396, 'Food Availability'!C:E, 3, FALSE)</f>
        <v>2</v>
      </c>
      <c r="S396" s="25">
        <f>VLOOKUP($C396, 'Food Utilization'!C:E, 3, FALSE)</f>
        <v>2.2999999999999998</v>
      </c>
      <c r="T396" s="25">
        <f>VLOOKUP($C396, 'Food Consumption &amp; Livelihoods'!C:F, 3, FALSE)</f>
        <v>4</v>
      </c>
    </row>
    <row r="397" spans="1:20" ht="18" thickTop="1" thickBot="1" x14ac:dyDescent="0.45">
      <c r="A397" s="47" t="s">
        <v>859</v>
      </c>
      <c r="B397" s="47" t="s">
        <v>888</v>
      </c>
      <c r="C397" s="47" t="s">
        <v>889</v>
      </c>
      <c r="D397" s="10">
        <f t="shared" si="66"/>
        <v>3</v>
      </c>
      <c r="E397" s="24">
        <f t="shared" si="67"/>
        <v>3</v>
      </c>
      <c r="F397" s="24">
        <f t="shared" si="68"/>
        <v>2</v>
      </c>
      <c r="G397" s="24">
        <f t="shared" si="69"/>
        <v>4</v>
      </c>
      <c r="H397" s="24">
        <f t="shared" si="75"/>
        <v>3</v>
      </c>
      <c r="I397" s="23"/>
      <c r="J397" s="24" t="str">
        <f t="shared" si="70"/>
        <v>3.0 - 3.4</v>
      </c>
      <c r="K397" s="24" t="str">
        <f t="shared" si="71"/>
        <v>2.5 - 2.9</v>
      </c>
      <c r="L397" s="24" t="str">
        <f t="shared" si="72"/>
        <v>2.0 - 2.4</v>
      </c>
      <c r="M397" s="24" t="str">
        <f t="shared" si="73"/>
        <v>3.5 - 3.9</v>
      </c>
      <c r="N397" s="24" t="str">
        <f t="shared" si="74"/>
        <v>3.0 - 3.4</v>
      </c>
      <c r="O397" s="23"/>
      <c r="P397" s="25">
        <f t="shared" si="76"/>
        <v>3</v>
      </c>
      <c r="Q397" s="25">
        <f>VLOOKUP($C397, 'Food Access'!C:E, 3, FALSE)</f>
        <v>2.8</v>
      </c>
      <c r="R397" s="25">
        <f>VLOOKUP($C397, 'Food Availability'!C:E, 3, FALSE)</f>
        <v>2.2999999999999998</v>
      </c>
      <c r="S397" s="25">
        <f>VLOOKUP($C397, 'Food Utilization'!C:E, 3, FALSE)</f>
        <v>3.8</v>
      </c>
      <c r="T397" s="25">
        <f>VLOOKUP($C397, 'Food Consumption &amp; Livelihoods'!C:F, 3, FALSE)</f>
        <v>3</v>
      </c>
    </row>
    <row r="398" spans="1:20" ht="18" thickTop="1" thickBot="1" x14ac:dyDescent="0.45">
      <c r="A398" s="47" t="s">
        <v>859</v>
      </c>
      <c r="B398" s="47" t="s">
        <v>890</v>
      </c>
      <c r="C398" s="47" t="s">
        <v>891</v>
      </c>
      <c r="D398" s="10">
        <f t="shared" si="66"/>
        <v>3</v>
      </c>
      <c r="E398" s="24">
        <f t="shared" si="67"/>
        <v>3</v>
      </c>
      <c r="F398" s="24">
        <f t="shared" si="68"/>
        <v>3</v>
      </c>
      <c r="G398" s="24">
        <f t="shared" si="69"/>
        <v>3</v>
      </c>
      <c r="H398" s="24">
        <f t="shared" si="75"/>
        <v>4</v>
      </c>
      <c r="I398" s="23"/>
      <c r="J398" s="24" t="str">
        <f t="shared" si="70"/>
        <v>3.0 - 3.4</v>
      </c>
      <c r="K398" s="24" t="str">
        <f t="shared" si="71"/>
        <v>2.5 - 2.9</v>
      </c>
      <c r="L398" s="24" t="str">
        <f t="shared" si="72"/>
        <v>3.0 - 3.4</v>
      </c>
      <c r="M398" s="24" t="str">
        <f t="shared" si="73"/>
        <v>3.0 - 3.4</v>
      </c>
      <c r="N398" s="24" t="str">
        <f t="shared" si="74"/>
        <v>4.0 - 4.4</v>
      </c>
      <c r="O398" s="23"/>
      <c r="P398" s="25">
        <f t="shared" si="76"/>
        <v>3.3</v>
      </c>
      <c r="Q398" s="25">
        <f>VLOOKUP($C398, 'Food Access'!C:E, 3, FALSE)</f>
        <v>2.7</v>
      </c>
      <c r="R398" s="25">
        <f>VLOOKUP($C398, 'Food Availability'!C:E, 3, FALSE)</f>
        <v>3.3</v>
      </c>
      <c r="S398" s="25">
        <f>VLOOKUP($C398, 'Food Utilization'!C:E, 3, FALSE)</f>
        <v>3</v>
      </c>
      <c r="T398" s="25">
        <f>VLOOKUP($C398, 'Food Consumption &amp; Livelihoods'!C:F, 3, FALSE)</f>
        <v>4</v>
      </c>
    </row>
    <row r="399" spans="1:20" ht="18" thickTop="1" thickBot="1" x14ac:dyDescent="0.45">
      <c r="A399" s="47" t="s">
        <v>868</v>
      </c>
      <c r="B399" s="47" t="s">
        <v>869</v>
      </c>
      <c r="C399" s="47" t="s">
        <v>870</v>
      </c>
      <c r="D399" s="10">
        <f t="shared" si="66"/>
        <v>3</v>
      </c>
      <c r="E399" s="24">
        <f t="shared" si="67"/>
        <v>2</v>
      </c>
      <c r="F399" s="24">
        <f t="shared" si="68"/>
        <v>3</v>
      </c>
      <c r="G399" s="24">
        <f t="shared" si="69"/>
        <v>3</v>
      </c>
      <c r="H399" s="24">
        <f t="shared" si="75"/>
        <v>3</v>
      </c>
      <c r="I399" s="23"/>
      <c r="J399" s="24" t="str">
        <f t="shared" si="70"/>
        <v>2.5 - 2.9</v>
      </c>
      <c r="K399" s="24" t="str">
        <f t="shared" si="71"/>
        <v>2.0 - 2.4</v>
      </c>
      <c r="L399" s="24" t="str">
        <f t="shared" si="72"/>
        <v>2.5 - 2.9</v>
      </c>
      <c r="M399" s="24" t="str">
        <f t="shared" si="73"/>
        <v>2.5 - 2.9</v>
      </c>
      <c r="N399" s="24" t="str">
        <f t="shared" si="74"/>
        <v>3.0 - 3.4</v>
      </c>
      <c r="O399" s="23"/>
      <c r="P399" s="25">
        <f t="shared" si="76"/>
        <v>2.6</v>
      </c>
      <c r="Q399" s="25">
        <f>VLOOKUP($C399, 'Food Access'!C:E, 3, FALSE)</f>
        <v>2.2999999999999998</v>
      </c>
      <c r="R399" s="25">
        <f>VLOOKUP($C399, 'Food Availability'!C:E, 3, FALSE)</f>
        <v>2.5</v>
      </c>
      <c r="S399" s="25">
        <f>VLOOKUP($C399, 'Food Utilization'!C:E, 3, FALSE)</f>
        <v>2.5</v>
      </c>
      <c r="T399" s="25">
        <f>VLOOKUP($C399, 'Food Consumption &amp; Livelihoods'!C:F, 3, FALSE)</f>
        <v>3</v>
      </c>
    </row>
    <row r="400" spans="1:20" ht="18" thickTop="1" thickBot="1" x14ac:dyDescent="0.45">
      <c r="A400" s="47" t="s">
        <v>868</v>
      </c>
      <c r="B400" s="47" t="s">
        <v>894</v>
      </c>
      <c r="C400" s="47" t="s">
        <v>895</v>
      </c>
      <c r="D400" s="10">
        <f t="shared" si="66"/>
        <v>3</v>
      </c>
      <c r="E400" s="24">
        <f t="shared" si="67"/>
        <v>3</v>
      </c>
      <c r="F400" s="24">
        <f t="shared" si="68"/>
        <v>3</v>
      </c>
      <c r="G400" s="24">
        <f t="shared" si="69"/>
        <v>3</v>
      </c>
      <c r="H400" s="24">
        <f t="shared" si="75"/>
        <v>3</v>
      </c>
      <c r="I400" s="23"/>
      <c r="J400" s="24" t="str">
        <f t="shared" si="70"/>
        <v>3.0 - 3.4</v>
      </c>
      <c r="K400" s="24" t="str">
        <f t="shared" si="71"/>
        <v>2.5 - 2.9</v>
      </c>
      <c r="L400" s="24" t="str">
        <f t="shared" si="72"/>
        <v>3.0 - 3.4</v>
      </c>
      <c r="M400" s="24" t="str">
        <f t="shared" si="73"/>
        <v>3.0 - 3.4</v>
      </c>
      <c r="N400" s="24" t="str">
        <f t="shared" si="74"/>
        <v>3.0 - 3.4</v>
      </c>
      <c r="O400" s="23"/>
      <c r="P400" s="25">
        <f t="shared" si="76"/>
        <v>3</v>
      </c>
      <c r="Q400" s="25">
        <f>VLOOKUP($C400, 'Food Access'!C:E, 3, FALSE)</f>
        <v>2.7</v>
      </c>
      <c r="R400" s="25">
        <f>VLOOKUP($C400, 'Food Availability'!C:E, 3, FALSE)</f>
        <v>3.3</v>
      </c>
      <c r="S400" s="25">
        <f>VLOOKUP($C400, 'Food Utilization'!C:E, 3, FALSE)</f>
        <v>3</v>
      </c>
      <c r="T400" s="25">
        <f>VLOOKUP($C400, 'Food Consumption &amp; Livelihoods'!C:F, 3, FALSE)</f>
        <v>3</v>
      </c>
    </row>
    <row r="401" spans="1:20" ht="18" thickTop="1" thickBot="1" x14ac:dyDescent="0.45">
      <c r="A401" s="47" t="s">
        <v>868</v>
      </c>
      <c r="B401" s="47" t="s">
        <v>896</v>
      </c>
      <c r="C401" s="47" t="s">
        <v>897</v>
      </c>
      <c r="D401" s="10">
        <f t="shared" si="66"/>
        <v>3</v>
      </c>
      <c r="E401" s="24">
        <f t="shared" si="67"/>
        <v>3</v>
      </c>
      <c r="F401" s="24">
        <f t="shared" si="68"/>
        <v>3</v>
      </c>
      <c r="G401" s="24">
        <f t="shared" si="69"/>
        <v>3</v>
      </c>
      <c r="H401" s="24">
        <f t="shared" si="75"/>
        <v>3</v>
      </c>
      <c r="I401" s="23"/>
      <c r="J401" s="24" t="str">
        <f t="shared" si="70"/>
        <v>3.0 - 3.4</v>
      </c>
      <c r="K401" s="24" t="str">
        <f t="shared" si="71"/>
        <v>2.5 - 2.9</v>
      </c>
      <c r="L401" s="24" t="str">
        <f t="shared" si="72"/>
        <v>3.0 - 3.4</v>
      </c>
      <c r="M401" s="24" t="str">
        <f t="shared" si="73"/>
        <v>3.0 - 3.4</v>
      </c>
      <c r="N401" s="24" t="str">
        <f t="shared" si="74"/>
        <v>3.0 - 3.4</v>
      </c>
      <c r="O401" s="23"/>
      <c r="P401" s="25">
        <f t="shared" si="76"/>
        <v>3.1</v>
      </c>
      <c r="Q401" s="25">
        <f>VLOOKUP($C401, 'Food Access'!C:E, 3, FALSE)</f>
        <v>2.7</v>
      </c>
      <c r="R401" s="25">
        <f>VLOOKUP($C401, 'Food Availability'!C:E, 3, FALSE)</f>
        <v>3.3</v>
      </c>
      <c r="S401" s="25">
        <f>VLOOKUP($C401, 'Food Utilization'!C:E, 3, FALSE)</f>
        <v>3.3</v>
      </c>
      <c r="T401" s="25">
        <f>VLOOKUP($C401, 'Food Consumption &amp; Livelihoods'!C:F, 3, FALSE)</f>
        <v>3</v>
      </c>
    </row>
    <row r="402" spans="1:20" ht="18" thickTop="1" thickBot="1" x14ac:dyDescent="0.45">
      <c r="A402" s="47" t="s">
        <v>868</v>
      </c>
      <c r="B402" s="47" t="s">
        <v>878</v>
      </c>
      <c r="C402" s="47" t="s">
        <v>879</v>
      </c>
      <c r="D402" s="10">
        <f t="shared" si="66"/>
        <v>3</v>
      </c>
      <c r="E402" s="24">
        <f t="shared" si="67"/>
        <v>3</v>
      </c>
      <c r="F402" s="24">
        <f t="shared" si="68"/>
        <v>4</v>
      </c>
      <c r="G402" s="24">
        <f t="shared" si="69"/>
        <v>3</v>
      </c>
      <c r="H402" s="24">
        <f t="shared" si="75"/>
        <v>3</v>
      </c>
      <c r="I402" s="23"/>
      <c r="J402" s="24" t="str">
        <f t="shared" si="70"/>
        <v>3.0 - 3.4</v>
      </c>
      <c r="K402" s="24" t="str">
        <f t="shared" si="71"/>
        <v>2.5 - 2.9</v>
      </c>
      <c r="L402" s="24" t="str">
        <f t="shared" si="72"/>
        <v>4.0 - 4.4</v>
      </c>
      <c r="M402" s="24" t="str">
        <f t="shared" si="73"/>
        <v>3.0 - 3.4</v>
      </c>
      <c r="N402" s="24" t="str">
        <f t="shared" si="74"/>
        <v>3.0 - 3.4</v>
      </c>
      <c r="O402" s="23"/>
      <c r="P402" s="25">
        <f t="shared" si="76"/>
        <v>3.2</v>
      </c>
      <c r="Q402" s="25">
        <f>VLOOKUP($C402, 'Food Access'!C:E, 3, FALSE)</f>
        <v>2.7</v>
      </c>
      <c r="R402" s="25">
        <f>VLOOKUP($C402, 'Food Availability'!C:E, 3, FALSE)</f>
        <v>4</v>
      </c>
      <c r="S402" s="25">
        <f>VLOOKUP($C402, 'Food Utilization'!C:E, 3, FALSE)</f>
        <v>3</v>
      </c>
      <c r="T402" s="25">
        <f>VLOOKUP($C402, 'Food Consumption &amp; Livelihoods'!C:F, 3, FALSE)</f>
        <v>3</v>
      </c>
    </row>
    <row r="403" spans="1:20" ht="17.399999999999999" thickTop="1" x14ac:dyDescent="0.4">
      <c r="A403" s="47" t="s">
        <v>868</v>
      </c>
      <c r="B403" s="47" t="s">
        <v>900</v>
      </c>
      <c r="C403" s="47" t="s">
        <v>901</v>
      </c>
      <c r="D403" s="10">
        <f t="shared" si="66"/>
        <v>3</v>
      </c>
      <c r="E403" s="24">
        <f t="shared" si="67"/>
        <v>3</v>
      </c>
      <c r="F403" s="24">
        <f t="shared" si="68"/>
        <v>2</v>
      </c>
      <c r="G403" s="24">
        <f t="shared" si="69"/>
        <v>4</v>
      </c>
      <c r="H403" s="24">
        <f t="shared" si="75"/>
        <v>3</v>
      </c>
      <c r="I403" s="23"/>
      <c r="J403" s="24" t="str">
        <f t="shared" si="70"/>
        <v>2.5 - 2.9</v>
      </c>
      <c r="K403" s="24" t="str">
        <f t="shared" si="71"/>
        <v>2.5 - 2.9</v>
      </c>
      <c r="L403" s="24" t="str">
        <f t="shared" si="72"/>
        <v>2.0 - 2.4</v>
      </c>
      <c r="M403" s="24" t="str">
        <f t="shared" si="73"/>
        <v>3.5 - 3.9</v>
      </c>
      <c r="N403" s="24" t="str">
        <f t="shared" si="74"/>
        <v>3.0 - 3.4</v>
      </c>
      <c r="O403" s="23"/>
      <c r="P403" s="25">
        <f t="shared" si="76"/>
        <v>2.9</v>
      </c>
      <c r="Q403" s="25">
        <f>VLOOKUP($C403, 'Food Access'!C:E, 3, FALSE)</f>
        <v>2.7</v>
      </c>
      <c r="R403" s="25">
        <f>VLOOKUP($C403, 'Food Availability'!C:E, 3, FALSE)</f>
        <v>2.2999999999999998</v>
      </c>
      <c r="S403" s="25">
        <f>VLOOKUP($C403, 'Food Utilization'!C:E, 3, FALSE)</f>
        <v>3.5</v>
      </c>
      <c r="T403" s="25">
        <f>VLOOKUP($C403, 'Food Consumption &amp; Livelihoods'!C:F, 3, FALSE)</f>
        <v>3</v>
      </c>
    </row>
  </sheetData>
  <autoFilter ref="A2:T403" xr:uid="{B8BC6ACA-86BF-4FF7-829A-A07C7FC1F16B}">
    <sortState xmlns:xlrd2="http://schemas.microsoft.com/office/spreadsheetml/2017/richdata2" ref="A4:T403">
      <sortCondition ref="C2:C403"/>
    </sortState>
  </autoFilter>
  <mergeCells count="6">
    <mergeCell ref="P1:T1"/>
    <mergeCell ref="J1:N1"/>
    <mergeCell ref="D1:H1"/>
    <mergeCell ref="A1:A2"/>
    <mergeCell ref="B1:B2"/>
    <mergeCell ref="C1:C2"/>
  </mergeCells>
  <phoneticPr fontId="11" type="noConversion"/>
  <conditionalFormatting sqref="D3:D403">
    <cfRule type="cellIs" dxfId="62" priority="1" operator="equal">
      <formula>5</formula>
    </cfRule>
    <cfRule type="cellIs" dxfId="61" priority="2" operator="equal">
      <formula>4</formula>
    </cfRule>
    <cfRule type="cellIs" dxfId="60" priority="3" operator="equal">
      <formula>3</formula>
    </cfRule>
    <cfRule type="cellIs" dxfId="59" priority="4" operator="equal">
      <formula>2</formula>
    </cfRule>
    <cfRule type="cellIs" dxfId="58" priority="5" operator="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BCB84-57D6-4972-9D5D-2FEF29BF0E28}">
  <sheetPr>
    <tabColor theme="8" tint="0.59999389629810485"/>
  </sheetPr>
  <dimension ref="A1:K404"/>
  <sheetViews>
    <sheetView zoomScale="80" zoomScaleNormal="80" workbookViewId="0">
      <pane xSplit="5" ySplit="3" topLeftCell="F4" activePane="bottomRight" state="frozen"/>
      <selection pane="topRight" activeCell="F2" sqref="F2"/>
      <selection pane="bottomLeft" activeCell="A4" sqref="A4"/>
      <selection pane="bottomRight" activeCell="E2" sqref="E2:E3"/>
    </sheetView>
  </sheetViews>
  <sheetFormatPr defaultRowHeight="14.4" x14ac:dyDescent="0.3"/>
  <cols>
    <col min="1" max="1" width="14.109375" bestFit="1" customWidth="1"/>
    <col min="2" max="2" width="24.88671875" bestFit="1" customWidth="1"/>
    <col min="3" max="3" width="12.6640625" bestFit="1" customWidth="1"/>
    <col min="4" max="5" width="18.33203125" customWidth="1"/>
    <col min="6" max="6" width="21.33203125" customWidth="1"/>
    <col min="7" max="7" width="19.44140625" customWidth="1"/>
    <col min="8" max="11" width="19.33203125" customWidth="1"/>
  </cols>
  <sheetData>
    <row r="1" spans="1:11" hidden="1" x14ac:dyDescent="0.3">
      <c r="F1" cm="1">
        <f t="array" ref="F1">_xlfn.XLOOKUP(F2,'Breakdown - Multi Indicators'!2:2,'Breakdown - Multi Indicators'!1:1+6)</f>
        <v>8</v>
      </c>
      <c r="G1" cm="1">
        <f t="array" ref="G1">_xlfn.XLOOKUP(G2,'Breakdown - Multi Indicators'!2:2,'Breakdown - Multi Indicators'!1:1+6)</f>
        <v>15</v>
      </c>
      <c r="H1" cm="1">
        <f t="array" ref="H1">_xlfn.XLOOKUP(H2,'Breakdown - Multi Indicators'!2:2,'Breakdown - Multi Indicators'!1:1+6)</f>
        <v>22</v>
      </c>
      <c r="I1" cm="1">
        <f t="array" ref="I1">_xlfn.XLOOKUP(I2,'Breakdown - Multi Indicators'!2:2,'Breakdown - Multi Indicators'!1:1+6)</f>
        <v>29</v>
      </c>
      <c r="J1" cm="1">
        <f t="array" ref="J1">_xlfn.XLOOKUP(J2,'Breakdown - Multi Indicators'!2:2,'Breakdown - Multi Indicators'!1:1+6)</f>
        <v>36</v>
      </c>
      <c r="K1" cm="1">
        <f t="array" ref="K1">_xlfn.XLOOKUP(K2,'Breakdown - Multi Indicators'!2:2,'Breakdown - Multi Indicators'!1:1+6)</f>
        <v>43</v>
      </c>
    </row>
    <row r="2" spans="1:11" ht="15" x14ac:dyDescent="0.3">
      <c r="A2" s="76" t="s">
        <v>55</v>
      </c>
      <c r="B2" s="76" t="s">
        <v>73</v>
      </c>
      <c r="C2" s="76" t="s">
        <v>902</v>
      </c>
      <c r="D2" s="76" t="s">
        <v>1034</v>
      </c>
      <c r="E2" s="76" t="s">
        <v>1035</v>
      </c>
      <c r="F2" s="27">
        <v>1</v>
      </c>
      <c r="G2" s="27">
        <v>2</v>
      </c>
      <c r="H2" s="27">
        <v>3</v>
      </c>
      <c r="I2" s="27">
        <v>4</v>
      </c>
      <c r="J2" s="27">
        <v>5</v>
      </c>
      <c r="K2" s="27">
        <v>6</v>
      </c>
    </row>
    <row r="3" spans="1:11" ht="129.6" customHeight="1" thickBot="1" x14ac:dyDescent="0.35">
      <c r="A3" s="77"/>
      <c r="B3" s="77"/>
      <c r="C3" s="77"/>
      <c r="D3" s="78"/>
      <c r="E3" s="78"/>
      <c r="F3" s="26" t="str">
        <f>_xlfn.XLOOKUP(F2,'Indicator List'!$A:$A, 'Indicator List'!$C:$C)</f>
        <v>% of settlements where KIs reporting women lack access to income-generating activities</v>
      </c>
      <c r="G3" s="26" t="str">
        <f>_xlfn.XLOOKUP(G2,'Indicator List'!$A:$A, 'Indicator List'!$C:$C)</f>
        <v>% settlements where KIs reporting the average time for accessing the nearest food market by the main source of transportation</v>
      </c>
      <c r="H3" s="26" t="str">
        <f>_xlfn.XLOOKUP(H2,'Indicator List'!$A:$A, 'Indicator List'!$C:$C)</f>
        <v>% of settlements where KIs reporting the three most common challenges for people regarding access to markets</v>
      </c>
      <c r="I3" s="26" t="str">
        <f>_xlfn.XLOOKUP(I2,'Indicator List'!$A:$A, 'Indicator List'!$C:$C)</f>
        <v>% settlements where KIs reporting on the problem with food accessibility</v>
      </c>
      <c r="J3" s="26" t="str">
        <f>_xlfn.XLOOKUP(J2,'Indicator List'!$A:$A, 'Indicator List'!$C:$C)</f>
        <v>% settlements where KIs reporting on the ability to purchase essential food items in the past 30 days</v>
      </c>
      <c r="K3" s="26" t="str">
        <f>_xlfn.XLOOKUP(K2,'Indicator List'!$A:$A, 'Indicator List'!$C:$C)</f>
        <v>% settlements where KIs reporting the sudden change in food item prices in the past 30 days</v>
      </c>
    </row>
    <row r="4" spans="1:11" ht="16.2" thickTop="1" thickBot="1" x14ac:dyDescent="0.35">
      <c r="A4" s="47" t="s">
        <v>78</v>
      </c>
      <c r="B4" s="47" t="s">
        <v>78</v>
      </c>
      <c r="C4" s="47" t="s">
        <v>79</v>
      </c>
      <c r="D4" s="10">
        <f t="shared" ref="D4:D67" si="0">ROUND(AVERAGE($F4:$K4), 0)</f>
        <v>3</v>
      </c>
      <c r="E4" s="28">
        <f t="shared" ref="E4:E67" si="1">ROUND(AVERAGE($F4:$K4), 1)</f>
        <v>2.5</v>
      </c>
      <c r="F4" s="17">
        <f>IFERROR(VLOOKUP($C4, 'Breakdown - Multi Indicators'!$C:$DD, F$1, FALSE), " ")</f>
        <v>1</v>
      </c>
      <c r="G4" s="17">
        <f>IFERROR(VLOOKUP($C4, 'Breakdown - Multi Indicators'!$C:$DD, G$1, FALSE), " ")</f>
        <v>1</v>
      </c>
      <c r="H4" s="17">
        <f>IFERROR(VLOOKUP($C4, 'Breakdown - Multi Indicators'!$C:$DD, H$1, FALSE), " ")</f>
        <v>3</v>
      </c>
      <c r="I4" s="17">
        <f>IFERROR(VLOOKUP($C4, 'Breakdown - Multi Indicators'!$C:$DD, I$1, FALSE), " ")</f>
        <v>4</v>
      </c>
      <c r="J4" s="17">
        <f>IFERROR(VLOOKUP($C4, 'Breakdown - Multi Indicators'!$C:$DD, J$1, FALSE), " ")</f>
        <v>3</v>
      </c>
      <c r="K4" s="17">
        <f>IFERROR(VLOOKUP($C4, 'Breakdown - Multi Indicators'!$C:$DD, K$1, FALSE), " ")</f>
        <v>3</v>
      </c>
    </row>
    <row r="5" spans="1:11" ht="16.2" thickTop="1" thickBot="1" x14ac:dyDescent="0.35">
      <c r="A5" s="47" t="s">
        <v>78</v>
      </c>
      <c r="B5" s="47" t="s">
        <v>80</v>
      </c>
      <c r="C5" s="47" t="s">
        <v>81</v>
      </c>
      <c r="D5" s="10">
        <f t="shared" si="0"/>
        <v>3</v>
      </c>
      <c r="E5" s="28">
        <f t="shared" si="1"/>
        <v>2.7</v>
      </c>
      <c r="F5" s="17">
        <f>IFERROR(VLOOKUP($C5, 'Breakdown - Multi Indicators'!$C:$DD, F$1, FALSE), " ")</f>
        <v>2</v>
      </c>
      <c r="G5" s="17">
        <f>IFERROR(VLOOKUP($C5, 'Breakdown - Multi Indicators'!$C:$DD, G$1, FALSE), " ")</f>
        <v>1</v>
      </c>
      <c r="H5" s="17">
        <f>IFERROR(VLOOKUP($C5, 'Breakdown - Multi Indicators'!$C:$DD, H$1, FALSE), " ")</f>
        <v>3</v>
      </c>
      <c r="I5" s="17">
        <f>IFERROR(VLOOKUP($C5, 'Breakdown - Multi Indicators'!$C:$DD, I$1, FALSE), " ")</f>
        <v>4</v>
      </c>
      <c r="J5" s="17">
        <f>IFERROR(VLOOKUP($C5, 'Breakdown - Multi Indicators'!$C:$DD, J$1, FALSE), " ")</f>
        <v>3</v>
      </c>
      <c r="K5" s="17">
        <f>IFERROR(VLOOKUP($C5, 'Breakdown - Multi Indicators'!$C:$DD, K$1, FALSE), " ")</f>
        <v>3</v>
      </c>
    </row>
    <row r="6" spans="1:11" ht="16.2" thickTop="1" thickBot="1" x14ac:dyDescent="0.35">
      <c r="A6" s="47" t="s">
        <v>78</v>
      </c>
      <c r="B6" s="47" t="s">
        <v>82</v>
      </c>
      <c r="C6" s="47" t="s">
        <v>83</v>
      </c>
      <c r="D6" s="10">
        <f t="shared" si="0"/>
        <v>3</v>
      </c>
      <c r="E6" s="28">
        <f t="shared" si="1"/>
        <v>3.2</v>
      </c>
      <c r="F6" s="17">
        <f>IFERROR(VLOOKUP($C6, 'Breakdown - Multi Indicators'!$C:$DD, F$1, FALSE), " ")</f>
        <v>4</v>
      </c>
      <c r="G6" s="17">
        <f>IFERROR(VLOOKUP($C6, 'Breakdown - Multi Indicators'!$C:$DD, G$1, FALSE), " ")</f>
        <v>2</v>
      </c>
      <c r="H6" s="17">
        <f>IFERROR(VLOOKUP($C6, 'Breakdown - Multi Indicators'!$C:$DD, H$1, FALSE), " ")</f>
        <v>3</v>
      </c>
      <c r="I6" s="17">
        <f>IFERROR(VLOOKUP($C6, 'Breakdown - Multi Indicators'!$C:$DD, I$1, FALSE), " ")</f>
        <v>4</v>
      </c>
      <c r="J6" s="17">
        <f>IFERROR(VLOOKUP($C6, 'Breakdown - Multi Indicators'!$C:$DD, J$1, FALSE), " ")</f>
        <v>3</v>
      </c>
      <c r="K6" s="17">
        <f>IFERROR(VLOOKUP($C6, 'Breakdown - Multi Indicators'!$C:$DD, K$1, FALSE), " ")</f>
        <v>3</v>
      </c>
    </row>
    <row r="7" spans="1:11" ht="16.2" thickTop="1" thickBot="1" x14ac:dyDescent="0.35">
      <c r="A7" s="47" t="s">
        <v>78</v>
      </c>
      <c r="B7" s="47" t="s">
        <v>84</v>
      </c>
      <c r="C7" s="47" t="s">
        <v>85</v>
      </c>
      <c r="D7" s="10">
        <f t="shared" si="0"/>
        <v>2</v>
      </c>
      <c r="E7" s="28">
        <f t="shared" si="1"/>
        <v>2.2999999999999998</v>
      </c>
      <c r="F7" s="17">
        <f>IFERROR(VLOOKUP($C7, 'Breakdown - Multi Indicators'!$C:$DD, F$1, FALSE), " ")</f>
        <v>1</v>
      </c>
      <c r="G7" s="17">
        <f>IFERROR(VLOOKUP($C7, 'Breakdown - Multi Indicators'!$C:$DD, G$1, FALSE), " ")</f>
        <v>1</v>
      </c>
      <c r="H7" s="17">
        <f>IFERROR(VLOOKUP($C7, 'Breakdown - Multi Indicators'!$C:$DD, H$1, FALSE), " ")</f>
        <v>3</v>
      </c>
      <c r="I7" s="17">
        <f>IFERROR(VLOOKUP($C7, 'Breakdown - Multi Indicators'!$C:$DD, I$1, FALSE), " ")</f>
        <v>3</v>
      </c>
      <c r="J7" s="17">
        <f>IFERROR(VLOOKUP($C7, 'Breakdown - Multi Indicators'!$C:$DD, J$1, FALSE), " ")</f>
        <v>3</v>
      </c>
      <c r="K7" s="17">
        <f>IFERROR(VLOOKUP($C7, 'Breakdown - Multi Indicators'!$C:$DD, K$1, FALSE), " ")</f>
        <v>3</v>
      </c>
    </row>
    <row r="8" spans="1:11" ht="16.2" thickTop="1" thickBot="1" x14ac:dyDescent="0.35">
      <c r="A8" s="47" t="s">
        <v>78</v>
      </c>
      <c r="B8" s="47" t="s">
        <v>86</v>
      </c>
      <c r="C8" s="47" t="s">
        <v>87</v>
      </c>
      <c r="D8" s="10">
        <f t="shared" si="0"/>
        <v>3</v>
      </c>
      <c r="E8" s="28">
        <f t="shared" si="1"/>
        <v>3</v>
      </c>
      <c r="F8" s="17">
        <f>IFERROR(VLOOKUP($C8, 'Breakdown - Multi Indicators'!$C:$DD, F$1, FALSE), " ")</f>
        <v>3</v>
      </c>
      <c r="G8" s="17">
        <f>IFERROR(VLOOKUP($C8, 'Breakdown - Multi Indicators'!$C:$DD, G$1, FALSE), " ")</f>
        <v>3</v>
      </c>
      <c r="H8" s="17">
        <f>IFERROR(VLOOKUP($C8, 'Breakdown - Multi Indicators'!$C:$DD, H$1, FALSE), " ")</f>
        <v>3</v>
      </c>
      <c r="I8" s="17">
        <f>IFERROR(VLOOKUP($C8, 'Breakdown - Multi Indicators'!$C:$DD, I$1, FALSE), " ")</f>
        <v>4</v>
      </c>
      <c r="J8" s="17">
        <f>IFERROR(VLOOKUP($C8, 'Breakdown - Multi Indicators'!$C:$DD, J$1, FALSE), " ")</f>
        <v>2</v>
      </c>
      <c r="K8" s="17">
        <f>IFERROR(VLOOKUP($C8, 'Breakdown - Multi Indicators'!$C:$DD, K$1, FALSE), " ")</f>
        <v>3</v>
      </c>
    </row>
    <row r="9" spans="1:11" ht="16.2" thickTop="1" thickBot="1" x14ac:dyDescent="0.35">
      <c r="A9" s="47" t="s">
        <v>78</v>
      </c>
      <c r="B9" s="47" t="s">
        <v>88</v>
      </c>
      <c r="C9" s="47" t="s">
        <v>89</v>
      </c>
      <c r="D9" s="10">
        <f t="shared" si="0"/>
        <v>2</v>
      </c>
      <c r="E9" s="28">
        <f t="shared" si="1"/>
        <v>2.2000000000000002</v>
      </c>
      <c r="F9" s="17">
        <f>IFERROR(VLOOKUP($C9, 'Breakdown - Multi Indicators'!$C:$DD, F$1, FALSE), " ")</f>
        <v>1</v>
      </c>
      <c r="G9" s="17">
        <f>IFERROR(VLOOKUP($C9, 'Breakdown - Multi Indicators'!$C:$DD, G$1, FALSE), " ")</f>
        <v>1</v>
      </c>
      <c r="H9" s="17">
        <f>IFERROR(VLOOKUP($C9, 'Breakdown - Multi Indicators'!$C:$DD, H$1, FALSE), " ")</f>
        <v>3</v>
      </c>
      <c r="I9" s="17">
        <f>IFERROR(VLOOKUP($C9, 'Breakdown - Multi Indicators'!$C:$DD, I$1, FALSE), " ")</f>
        <v>3</v>
      </c>
      <c r="J9" s="17">
        <f>IFERROR(VLOOKUP($C9, 'Breakdown - Multi Indicators'!$C:$DD, J$1, FALSE), " ")</f>
        <v>3</v>
      </c>
      <c r="K9" s="17">
        <f>IFERROR(VLOOKUP($C9, 'Breakdown - Multi Indicators'!$C:$DD, K$1, FALSE), " ")</f>
        <v>2</v>
      </c>
    </row>
    <row r="10" spans="1:11" ht="16.2" thickTop="1" thickBot="1" x14ac:dyDescent="0.35">
      <c r="A10" s="47" t="s">
        <v>78</v>
      </c>
      <c r="B10" s="47" t="s">
        <v>90</v>
      </c>
      <c r="C10" s="47" t="s">
        <v>91</v>
      </c>
      <c r="D10" s="10">
        <f t="shared" si="0"/>
        <v>2</v>
      </c>
      <c r="E10" s="28">
        <f t="shared" si="1"/>
        <v>2</v>
      </c>
      <c r="F10" s="17">
        <f>IFERROR(VLOOKUP($C10, 'Breakdown - Multi Indicators'!$C:$DD, F$1, FALSE), " ")</f>
        <v>1</v>
      </c>
      <c r="G10" s="17">
        <f>IFERROR(VLOOKUP($C10, 'Breakdown - Multi Indicators'!$C:$DD, G$1, FALSE), " ")</f>
        <v>1</v>
      </c>
      <c r="H10" s="17">
        <f>IFERROR(VLOOKUP($C10, 'Breakdown - Multi Indicators'!$C:$DD, H$1, FALSE), " ")</f>
        <v>1</v>
      </c>
      <c r="I10" s="17">
        <f>IFERROR(VLOOKUP($C10, 'Breakdown - Multi Indicators'!$C:$DD, I$1, FALSE), " ")</f>
        <v>4</v>
      </c>
      <c r="J10" s="17">
        <f>IFERROR(VLOOKUP($C10, 'Breakdown - Multi Indicators'!$C:$DD, J$1, FALSE), " ")</f>
        <v>3</v>
      </c>
      <c r="K10" s="17">
        <f>IFERROR(VLOOKUP($C10, 'Breakdown - Multi Indicators'!$C:$DD, K$1, FALSE), " ")</f>
        <v>2</v>
      </c>
    </row>
    <row r="11" spans="1:11" ht="16.2" thickTop="1" thickBot="1" x14ac:dyDescent="0.35">
      <c r="A11" s="47" t="s">
        <v>78</v>
      </c>
      <c r="B11" s="47" t="s">
        <v>92</v>
      </c>
      <c r="C11" s="47" t="s">
        <v>93</v>
      </c>
      <c r="D11" s="10">
        <f t="shared" si="0"/>
        <v>2</v>
      </c>
      <c r="E11" s="28">
        <f t="shared" si="1"/>
        <v>2</v>
      </c>
      <c r="F11" s="17">
        <f>IFERROR(VLOOKUP($C11, 'Breakdown - Multi Indicators'!$C:$DD, F$1, FALSE), " ")</f>
        <v>1</v>
      </c>
      <c r="G11" s="17">
        <f>IFERROR(VLOOKUP($C11, 'Breakdown - Multi Indicators'!$C:$DD, G$1, FALSE), " ")</f>
        <v>1</v>
      </c>
      <c r="H11" s="17">
        <f>IFERROR(VLOOKUP($C11, 'Breakdown - Multi Indicators'!$C:$DD, H$1, FALSE), " ")</f>
        <v>3</v>
      </c>
      <c r="I11" s="17">
        <f>IFERROR(VLOOKUP($C11, 'Breakdown - Multi Indicators'!$C:$DD, I$1, FALSE), " ")</f>
        <v>3</v>
      </c>
      <c r="J11" s="17">
        <f>IFERROR(VLOOKUP($C11, 'Breakdown - Multi Indicators'!$C:$DD, J$1, FALSE), " ")</f>
        <v>2</v>
      </c>
      <c r="K11" s="17">
        <f>IFERROR(VLOOKUP($C11, 'Breakdown - Multi Indicators'!$C:$DD, K$1, FALSE), " ")</f>
        <v>2</v>
      </c>
    </row>
    <row r="12" spans="1:11" ht="16.2" thickTop="1" thickBot="1" x14ac:dyDescent="0.35">
      <c r="A12" s="47" t="s">
        <v>78</v>
      </c>
      <c r="B12" s="47" t="s">
        <v>94</v>
      </c>
      <c r="C12" s="47" t="s">
        <v>95</v>
      </c>
      <c r="D12" s="10">
        <f t="shared" si="0"/>
        <v>2</v>
      </c>
      <c r="E12" s="28">
        <f t="shared" si="1"/>
        <v>2</v>
      </c>
      <c r="F12" s="17">
        <f>IFERROR(VLOOKUP($C12, 'Breakdown - Multi Indicators'!$C:$DD, F$1, FALSE), " ")</f>
        <v>1</v>
      </c>
      <c r="G12" s="17">
        <f>IFERROR(VLOOKUP($C12, 'Breakdown - Multi Indicators'!$C:$DD, G$1, FALSE), " ")</f>
        <v>1</v>
      </c>
      <c r="H12" s="17">
        <f>IFERROR(VLOOKUP($C12, 'Breakdown - Multi Indicators'!$C:$DD, H$1, FALSE), " ")</f>
        <v>2</v>
      </c>
      <c r="I12" s="17">
        <f>IFERROR(VLOOKUP($C12, 'Breakdown - Multi Indicators'!$C:$DD, I$1, FALSE), " ")</f>
        <v>3</v>
      </c>
      <c r="J12" s="17">
        <f>IFERROR(VLOOKUP($C12, 'Breakdown - Multi Indicators'!$C:$DD, J$1, FALSE), " ")</f>
        <v>3</v>
      </c>
      <c r="K12" s="17">
        <f>IFERROR(VLOOKUP($C12, 'Breakdown - Multi Indicators'!$C:$DD, K$1, FALSE), " ")</f>
        <v>2</v>
      </c>
    </row>
    <row r="13" spans="1:11" ht="16.2" thickTop="1" thickBot="1" x14ac:dyDescent="0.35">
      <c r="A13" s="47" t="s">
        <v>78</v>
      </c>
      <c r="B13" s="47" t="s">
        <v>96</v>
      </c>
      <c r="C13" s="47" t="s">
        <v>97</v>
      </c>
      <c r="D13" s="10">
        <f t="shared" si="0"/>
        <v>3</v>
      </c>
      <c r="E13" s="28">
        <f t="shared" si="1"/>
        <v>2.8</v>
      </c>
      <c r="F13" s="17">
        <f>IFERROR(VLOOKUP($C13, 'Breakdown - Multi Indicators'!$C:$DD, F$1, FALSE), " ")</f>
        <v>2</v>
      </c>
      <c r="G13" s="17">
        <f>IFERROR(VLOOKUP($C13, 'Breakdown - Multi Indicators'!$C:$DD, G$1, FALSE), " ")</f>
        <v>2</v>
      </c>
      <c r="H13" s="17">
        <f>IFERROR(VLOOKUP($C13, 'Breakdown - Multi Indicators'!$C:$DD, H$1, FALSE), " ")</f>
        <v>3</v>
      </c>
      <c r="I13" s="17">
        <f>IFERROR(VLOOKUP($C13, 'Breakdown - Multi Indicators'!$C:$DD, I$1, FALSE), " ")</f>
        <v>4</v>
      </c>
      <c r="J13" s="17">
        <f>IFERROR(VLOOKUP($C13, 'Breakdown - Multi Indicators'!$C:$DD, J$1, FALSE), " ")</f>
        <v>3</v>
      </c>
      <c r="K13" s="17">
        <f>IFERROR(VLOOKUP($C13, 'Breakdown - Multi Indicators'!$C:$DD, K$1, FALSE), " ")</f>
        <v>3</v>
      </c>
    </row>
    <row r="14" spans="1:11" ht="16.2" thickTop="1" thickBot="1" x14ac:dyDescent="0.35">
      <c r="A14" s="47" t="s">
        <v>78</v>
      </c>
      <c r="B14" s="47" t="s">
        <v>98</v>
      </c>
      <c r="C14" s="47" t="s">
        <v>99</v>
      </c>
      <c r="D14" s="10">
        <f t="shared" si="0"/>
        <v>2</v>
      </c>
      <c r="E14" s="28">
        <f t="shared" si="1"/>
        <v>2</v>
      </c>
      <c r="F14" s="17">
        <f>IFERROR(VLOOKUP($C14, 'Breakdown - Multi Indicators'!$C:$DD, F$1, FALSE), " ")</f>
        <v>1</v>
      </c>
      <c r="G14" s="17">
        <f>IFERROR(VLOOKUP($C14, 'Breakdown - Multi Indicators'!$C:$DD, G$1, FALSE), " ")</f>
        <v>1</v>
      </c>
      <c r="H14" s="17">
        <f>IFERROR(VLOOKUP($C14, 'Breakdown - Multi Indicators'!$C:$DD, H$1, FALSE), " ")</f>
        <v>3</v>
      </c>
      <c r="I14" s="17">
        <f>IFERROR(VLOOKUP($C14, 'Breakdown - Multi Indicators'!$C:$DD, I$1, FALSE), " ")</f>
        <v>3</v>
      </c>
      <c r="J14" s="17">
        <f>IFERROR(VLOOKUP($C14, 'Breakdown - Multi Indicators'!$C:$DD, J$1, FALSE), " ")</f>
        <v>2</v>
      </c>
      <c r="K14" s="17">
        <f>IFERROR(VLOOKUP($C14, 'Breakdown - Multi Indicators'!$C:$DD, K$1, FALSE), " ")</f>
        <v>2</v>
      </c>
    </row>
    <row r="15" spans="1:11" ht="16.2" thickTop="1" thickBot="1" x14ac:dyDescent="0.35">
      <c r="A15" s="47" t="s">
        <v>78</v>
      </c>
      <c r="B15" s="47" t="s">
        <v>100</v>
      </c>
      <c r="C15" s="47" t="s">
        <v>101</v>
      </c>
      <c r="D15" s="10">
        <f t="shared" si="0"/>
        <v>3</v>
      </c>
      <c r="E15" s="28">
        <f t="shared" si="1"/>
        <v>2.7</v>
      </c>
      <c r="F15" s="17">
        <f>IFERROR(VLOOKUP($C15, 'Breakdown - Multi Indicators'!$C:$DD, F$1, FALSE), " ")</f>
        <v>1</v>
      </c>
      <c r="G15" s="17">
        <f>IFERROR(VLOOKUP($C15, 'Breakdown - Multi Indicators'!$C:$DD, G$1, FALSE), " ")</f>
        <v>2</v>
      </c>
      <c r="H15" s="17">
        <f>IFERROR(VLOOKUP($C15, 'Breakdown - Multi Indicators'!$C:$DD, H$1, FALSE), " ")</f>
        <v>3</v>
      </c>
      <c r="I15" s="17">
        <f>IFERROR(VLOOKUP($C15, 'Breakdown - Multi Indicators'!$C:$DD, I$1, FALSE), " ")</f>
        <v>4</v>
      </c>
      <c r="J15" s="17">
        <f>IFERROR(VLOOKUP($C15, 'Breakdown - Multi Indicators'!$C:$DD, J$1, FALSE), " ")</f>
        <v>3</v>
      </c>
      <c r="K15" s="17">
        <f>IFERROR(VLOOKUP($C15, 'Breakdown - Multi Indicators'!$C:$DD, K$1, FALSE), " ")</f>
        <v>3</v>
      </c>
    </row>
    <row r="16" spans="1:11" ht="16.2" thickTop="1" thickBot="1" x14ac:dyDescent="0.35">
      <c r="A16" s="47" t="s">
        <v>78</v>
      </c>
      <c r="B16" s="47" t="s">
        <v>102</v>
      </c>
      <c r="C16" s="47" t="s">
        <v>103</v>
      </c>
      <c r="D16" s="10">
        <f t="shared" si="0"/>
        <v>3</v>
      </c>
      <c r="E16" s="28">
        <f t="shared" si="1"/>
        <v>3</v>
      </c>
      <c r="F16" s="17">
        <f>IFERROR(VLOOKUP($C16, 'Breakdown - Multi Indicators'!$C:$DD, F$1, FALSE), " ")</f>
        <v>3</v>
      </c>
      <c r="G16" s="17">
        <f>IFERROR(VLOOKUP($C16, 'Breakdown - Multi Indicators'!$C:$DD, G$1, FALSE), " ")</f>
        <v>2</v>
      </c>
      <c r="H16" s="17">
        <f>IFERROR(VLOOKUP($C16, 'Breakdown - Multi Indicators'!$C:$DD, H$1, FALSE), " ")</f>
        <v>3</v>
      </c>
      <c r="I16" s="17">
        <f>IFERROR(VLOOKUP($C16, 'Breakdown - Multi Indicators'!$C:$DD, I$1, FALSE), " ")</f>
        <v>4</v>
      </c>
      <c r="J16" s="17">
        <f>IFERROR(VLOOKUP($C16, 'Breakdown - Multi Indicators'!$C:$DD, J$1, FALSE), " ")</f>
        <v>3</v>
      </c>
      <c r="K16" s="17">
        <f>IFERROR(VLOOKUP($C16, 'Breakdown - Multi Indicators'!$C:$DD, K$1, FALSE), " ")</f>
        <v>3</v>
      </c>
    </row>
    <row r="17" spans="1:11" ht="16.2" thickTop="1" thickBot="1" x14ac:dyDescent="0.35">
      <c r="A17" s="47" t="s">
        <v>78</v>
      </c>
      <c r="B17" s="47" t="s">
        <v>104</v>
      </c>
      <c r="C17" s="47" t="s">
        <v>105</v>
      </c>
      <c r="D17" s="10">
        <f t="shared" si="0"/>
        <v>3</v>
      </c>
      <c r="E17" s="28">
        <f t="shared" si="1"/>
        <v>3</v>
      </c>
      <c r="F17" s="17">
        <f>IFERROR(VLOOKUP($C17, 'Breakdown - Multi Indicators'!$C:$DD, F$1, FALSE), " ")</f>
        <v>4</v>
      </c>
      <c r="G17" s="17">
        <f>IFERROR(VLOOKUP($C17, 'Breakdown - Multi Indicators'!$C:$DD, G$1, FALSE), " ")</f>
        <v>1</v>
      </c>
      <c r="H17" s="17">
        <f>IFERROR(VLOOKUP($C17, 'Breakdown - Multi Indicators'!$C:$DD, H$1, FALSE), " ")</f>
        <v>3</v>
      </c>
      <c r="I17" s="17">
        <f>IFERROR(VLOOKUP($C17, 'Breakdown - Multi Indicators'!$C:$DD, I$1, FALSE), " ")</f>
        <v>4</v>
      </c>
      <c r="J17" s="17">
        <f>IFERROR(VLOOKUP($C17, 'Breakdown - Multi Indicators'!$C:$DD, J$1, FALSE), " ")</f>
        <v>3</v>
      </c>
      <c r="K17" s="17">
        <f>IFERROR(VLOOKUP($C17, 'Breakdown - Multi Indicators'!$C:$DD, K$1, FALSE), " ")</f>
        <v>3</v>
      </c>
    </row>
    <row r="18" spans="1:11" ht="16.2" thickTop="1" thickBot="1" x14ac:dyDescent="0.35">
      <c r="A18" s="47" t="s">
        <v>78</v>
      </c>
      <c r="B18" s="47" t="s">
        <v>106</v>
      </c>
      <c r="C18" s="47" t="s">
        <v>107</v>
      </c>
      <c r="D18" s="10">
        <f t="shared" si="0"/>
        <v>3</v>
      </c>
      <c r="E18" s="28">
        <f t="shared" si="1"/>
        <v>2.8</v>
      </c>
      <c r="F18" s="17">
        <f>IFERROR(VLOOKUP($C18, 'Breakdown - Multi Indicators'!$C:$DD, F$1, FALSE), " ")</f>
        <v>1</v>
      </c>
      <c r="G18" s="17">
        <f>IFERROR(VLOOKUP($C18, 'Breakdown - Multi Indicators'!$C:$DD, G$1, FALSE), " ")</f>
        <v>3</v>
      </c>
      <c r="H18" s="17">
        <f>IFERROR(VLOOKUP($C18, 'Breakdown - Multi Indicators'!$C:$DD, H$1, FALSE), " ")</f>
        <v>3</v>
      </c>
      <c r="I18" s="17">
        <f>IFERROR(VLOOKUP($C18, 'Breakdown - Multi Indicators'!$C:$DD, I$1, FALSE), " ")</f>
        <v>4</v>
      </c>
      <c r="J18" s="17">
        <f>IFERROR(VLOOKUP($C18, 'Breakdown - Multi Indicators'!$C:$DD, J$1, FALSE), " ")</f>
        <v>3</v>
      </c>
      <c r="K18" s="17">
        <f>IFERROR(VLOOKUP($C18, 'Breakdown - Multi Indicators'!$C:$DD, K$1, FALSE), " ")</f>
        <v>3</v>
      </c>
    </row>
    <row r="19" spans="1:11" ht="16.2" thickTop="1" thickBot="1" x14ac:dyDescent="0.35">
      <c r="A19" s="47" t="s">
        <v>108</v>
      </c>
      <c r="B19" s="47" t="s">
        <v>109</v>
      </c>
      <c r="C19" s="47" t="s">
        <v>110</v>
      </c>
      <c r="D19" s="10">
        <f t="shared" si="0"/>
        <v>2</v>
      </c>
      <c r="E19" s="28">
        <f t="shared" si="1"/>
        <v>2.2999999999999998</v>
      </c>
      <c r="F19" s="17">
        <f>IFERROR(VLOOKUP($C19, 'Breakdown - Multi Indicators'!$C:$DD, F$1, FALSE), " ")</f>
        <v>1</v>
      </c>
      <c r="G19" s="17">
        <f>IFERROR(VLOOKUP($C19, 'Breakdown - Multi Indicators'!$C:$DD, G$1, FALSE), " ")</f>
        <v>2</v>
      </c>
      <c r="H19" s="17">
        <f>IFERROR(VLOOKUP($C19, 'Breakdown - Multi Indicators'!$C:$DD, H$1, FALSE), " ")</f>
        <v>1</v>
      </c>
      <c r="I19" s="17">
        <f>IFERROR(VLOOKUP($C19, 'Breakdown - Multi Indicators'!$C:$DD, I$1, FALSE), " ")</f>
        <v>3</v>
      </c>
      <c r="J19" s="17">
        <f>IFERROR(VLOOKUP($C19, 'Breakdown - Multi Indicators'!$C:$DD, J$1, FALSE), " ")</f>
        <v>4</v>
      </c>
      <c r="K19" s="17">
        <f>IFERROR(VLOOKUP($C19, 'Breakdown - Multi Indicators'!$C:$DD, K$1, FALSE), " ")</f>
        <v>3</v>
      </c>
    </row>
    <row r="20" spans="1:11" ht="16.2" thickTop="1" thickBot="1" x14ac:dyDescent="0.35">
      <c r="A20" s="47" t="s">
        <v>108</v>
      </c>
      <c r="B20" s="47" t="s">
        <v>111</v>
      </c>
      <c r="C20" s="47" t="s">
        <v>112</v>
      </c>
      <c r="D20" s="10">
        <f t="shared" si="0"/>
        <v>2</v>
      </c>
      <c r="E20" s="28">
        <f t="shared" si="1"/>
        <v>2</v>
      </c>
      <c r="F20" s="17">
        <f>IFERROR(VLOOKUP($C20, 'Breakdown - Multi Indicators'!$C:$DD, F$1, FALSE), " ")</f>
        <v>1</v>
      </c>
      <c r="G20" s="17">
        <f>IFERROR(VLOOKUP($C20, 'Breakdown - Multi Indicators'!$C:$DD, G$1, FALSE), " ")</f>
        <v>1</v>
      </c>
      <c r="H20" s="17">
        <f>IFERROR(VLOOKUP($C20, 'Breakdown - Multi Indicators'!$C:$DD, H$1, FALSE), " ")</f>
        <v>3</v>
      </c>
      <c r="I20" s="17">
        <f>IFERROR(VLOOKUP($C20, 'Breakdown - Multi Indicators'!$C:$DD, I$1, FALSE), " ")</f>
        <v>2</v>
      </c>
      <c r="J20" s="17">
        <f>IFERROR(VLOOKUP($C20, 'Breakdown - Multi Indicators'!$C:$DD, J$1, FALSE), " ")</f>
        <v>3</v>
      </c>
      <c r="K20" s="17">
        <f>IFERROR(VLOOKUP($C20, 'Breakdown - Multi Indicators'!$C:$DD, K$1, FALSE), " ")</f>
        <v>2</v>
      </c>
    </row>
    <row r="21" spans="1:11" ht="16.2" thickTop="1" thickBot="1" x14ac:dyDescent="0.35">
      <c r="A21" s="47" t="s">
        <v>108</v>
      </c>
      <c r="B21" s="47" t="s">
        <v>113</v>
      </c>
      <c r="C21" s="47" t="s">
        <v>114</v>
      </c>
      <c r="D21" s="10">
        <f t="shared" si="0"/>
        <v>3</v>
      </c>
      <c r="E21" s="28">
        <f t="shared" si="1"/>
        <v>2.5</v>
      </c>
      <c r="F21" s="17">
        <f>IFERROR(VLOOKUP($C21, 'Breakdown - Multi Indicators'!$C:$DD, F$1, FALSE), " ")</f>
        <v>2</v>
      </c>
      <c r="G21" s="17">
        <f>IFERROR(VLOOKUP($C21, 'Breakdown - Multi Indicators'!$C:$DD, G$1, FALSE), " ")</f>
        <v>2</v>
      </c>
      <c r="H21" s="17">
        <f>IFERROR(VLOOKUP($C21, 'Breakdown - Multi Indicators'!$C:$DD, H$1, FALSE), " ")</f>
        <v>3</v>
      </c>
      <c r="I21" s="17">
        <f>IFERROR(VLOOKUP($C21, 'Breakdown - Multi Indicators'!$C:$DD, I$1, FALSE), " ")</f>
        <v>2</v>
      </c>
      <c r="J21" s="17">
        <f>IFERROR(VLOOKUP($C21, 'Breakdown - Multi Indicators'!$C:$DD, J$1, FALSE), " ")</f>
        <v>4</v>
      </c>
      <c r="K21" s="17">
        <f>IFERROR(VLOOKUP($C21, 'Breakdown - Multi Indicators'!$C:$DD, K$1, FALSE), " ")</f>
        <v>2</v>
      </c>
    </row>
    <row r="22" spans="1:11" ht="16.2" thickTop="1" thickBot="1" x14ac:dyDescent="0.35">
      <c r="A22" s="47" t="s">
        <v>108</v>
      </c>
      <c r="B22" s="47" t="s">
        <v>115</v>
      </c>
      <c r="C22" s="47" t="s">
        <v>116</v>
      </c>
      <c r="D22" s="10">
        <f t="shared" si="0"/>
        <v>2</v>
      </c>
      <c r="E22" s="28">
        <f t="shared" si="1"/>
        <v>2.2999999999999998</v>
      </c>
      <c r="F22" s="17">
        <f>IFERROR(VLOOKUP($C22, 'Breakdown - Multi Indicators'!$C:$DD, F$1, FALSE), " ")</f>
        <v>2</v>
      </c>
      <c r="G22" s="17">
        <f>IFERROR(VLOOKUP($C22, 'Breakdown - Multi Indicators'!$C:$DD, G$1, FALSE), " ")</f>
        <v>1</v>
      </c>
      <c r="H22" s="17">
        <f>IFERROR(VLOOKUP($C22, 'Breakdown - Multi Indicators'!$C:$DD, H$1, FALSE), " ")</f>
        <v>3</v>
      </c>
      <c r="I22" s="17">
        <f>IFERROR(VLOOKUP($C22, 'Breakdown - Multi Indicators'!$C:$DD, I$1, FALSE), " ")</f>
        <v>2</v>
      </c>
      <c r="J22" s="17">
        <f>IFERROR(VLOOKUP($C22, 'Breakdown - Multi Indicators'!$C:$DD, J$1, FALSE), " ")</f>
        <v>4</v>
      </c>
      <c r="K22" s="17">
        <f>IFERROR(VLOOKUP($C22, 'Breakdown - Multi Indicators'!$C:$DD, K$1, FALSE), " ")</f>
        <v>2</v>
      </c>
    </row>
    <row r="23" spans="1:11" ht="16.2" thickTop="1" thickBot="1" x14ac:dyDescent="0.35">
      <c r="A23" s="47" t="s">
        <v>108</v>
      </c>
      <c r="B23" s="47" t="s">
        <v>117</v>
      </c>
      <c r="C23" s="47" t="s">
        <v>118</v>
      </c>
      <c r="D23" s="10">
        <f t="shared" si="0"/>
        <v>3</v>
      </c>
      <c r="E23" s="28">
        <f t="shared" si="1"/>
        <v>2.8</v>
      </c>
      <c r="F23" s="17">
        <f>IFERROR(VLOOKUP($C23, 'Breakdown - Multi Indicators'!$C:$DD, F$1, FALSE), " ")</f>
        <v>1</v>
      </c>
      <c r="G23" s="17">
        <f>IFERROR(VLOOKUP($C23, 'Breakdown - Multi Indicators'!$C:$DD, G$1, FALSE), " ")</f>
        <v>3</v>
      </c>
      <c r="H23" s="17">
        <f>IFERROR(VLOOKUP($C23, 'Breakdown - Multi Indicators'!$C:$DD, H$1, FALSE), " ")</f>
        <v>3</v>
      </c>
      <c r="I23" s="17">
        <f>IFERROR(VLOOKUP($C23, 'Breakdown - Multi Indicators'!$C:$DD, I$1, FALSE), " ")</f>
        <v>4</v>
      </c>
      <c r="J23" s="17">
        <f>IFERROR(VLOOKUP($C23, 'Breakdown - Multi Indicators'!$C:$DD, J$1, FALSE), " ")</f>
        <v>3</v>
      </c>
      <c r="K23" s="17">
        <f>IFERROR(VLOOKUP($C23, 'Breakdown - Multi Indicators'!$C:$DD, K$1, FALSE), " ")</f>
        <v>3</v>
      </c>
    </row>
    <row r="24" spans="1:11" ht="16.2" thickTop="1" thickBot="1" x14ac:dyDescent="0.35">
      <c r="A24" s="47" t="s">
        <v>108</v>
      </c>
      <c r="B24" s="47" t="s">
        <v>119</v>
      </c>
      <c r="C24" s="47" t="s">
        <v>120</v>
      </c>
      <c r="D24" s="10">
        <f t="shared" si="0"/>
        <v>3</v>
      </c>
      <c r="E24" s="28">
        <f t="shared" si="1"/>
        <v>3.3</v>
      </c>
      <c r="F24" s="17">
        <f>IFERROR(VLOOKUP($C24, 'Breakdown - Multi Indicators'!$C:$DD, F$1, FALSE), " ")</f>
        <v>2</v>
      </c>
      <c r="G24" s="17">
        <f>IFERROR(VLOOKUP($C24, 'Breakdown - Multi Indicators'!$C:$DD, G$1, FALSE), " ")</f>
        <v>4</v>
      </c>
      <c r="H24" s="17">
        <f>IFERROR(VLOOKUP($C24, 'Breakdown - Multi Indicators'!$C:$DD, H$1, FALSE), " ")</f>
        <v>3</v>
      </c>
      <c r="I24" s="17">
        <f>IFERROR(VLOOKUP($C24, 'Breakdown - Multi Indicators'!$C:$DD, I$1, FALSE), " ")</f>
        <v>4</v>
      </c>
      <c r="J24" s="17">
        <f>IFERROR(VLOOKUP($C24, 'Breakdown - Multi Indicators'!$C:$DD, J$1, FALSE), " ")</f>
        <v>4</v>
      </c>
      <c r="K24" s="17">
        <f>IFERROR(VLOOKUP($C24, 'Breakdown - Multi Indicators'!$C:$DD, K$1, FALSE), " ")</f>
        <v>3</v>
      </c>
    </row>
    <row r="25" spans="1:11" ht="16.2" thickTop="1" thickBot="1" x14ac:dyDescent="0.35">
      <c r="A25" s="47" t="s">
        <v>108</v>
      </c>
      <c r="B25" s="47" t="s">
        <v>121</v>
      </c>
      <c r="C25" s="47" t="s">
        <v>122</v>
      </c>
      <c r="D25" s="10">
        <f t="shared" si="0"/>
        <v>4</v>
      </c>
      <c r="E25" s="28">
        <f t="shared" si="1"/>
        <v>3.7</v>
      </c>
      <c r="F25" s="17">
        <f>IFERROR(VLOOKUP($C25, 'Breakdown - Multi Indicators'!$C:$DD, F$1, FALSE), " ")</f>
        <v>5</v>
      </c>
      <c r="G25" s="17">
        <f>IFERROR(VLOOKUP($C25, 'Breakdown - Multi Indicators'!$C:$DD, G$1, FALSE), " ")</f>
        <v>3</v>
      </c>
      <c r="H25" s="17">
        <f>IFERROR(VLOOKUP($C25, 'Breakdown - Multi Indicators'!$C:$DD, H$1, FALSE), " ")</f>
        <v>3</v>
      </c>
      <c r="I25" s="17">
        <f>IFERROR(VLOOKUP($C25, 'Breakdown - Multi Indicators'!$C:$DD, I$1, FALSE), " ")</f>
        <v>4</v>
      </c>
      <c r="J25" s="17">
        <f>IFERROR(VLOOKUP($C25, 'Breakdown - Multi Indicators'!$C:$DD, J$1, FALSE), " ")</f>
        <v>4</v>
      </c>
      <c r="K25" s="17">
        <f>IFERROR(VLOOKUP($C25, 'Breakdown - Multi Indicators'!$C:$DD, K$1, FALSE), " ")</f>
        <v>3</v>
      </c>
    </row>
    <row r="26" spans="1:11" ht="16.2" thickTop="1" thickBot="1" x14ac:dyDescent="0.35">
      <c r="A26" s="47" t="s">
        <v>123</v>
      </c>
      <c r="B26" s="47" t="s">
        <v>124</v>
      </c>
      <c r="C26" s="47" t="s">
        <v>125</v>
      </c>
      <c r="D26" s="10">
        <f t="shared" si="0"/>
        <v>2</v>
      </c>
      <c r="E26" s="28">
        <f t="shared" si="1"/>
        <v>2</v>
      </c>
      <c r="F26" s="17">
        <f>IFERROR(VLOOKUP($C26, 'Breakdown - Multi Indicators'!$C:$DD, F$1, FALSE), " ")</f>
        <v>2</v>
      </c>
      <c r="G26" s="17">
        <f>IFERROR(VLOOKUP($C26, 'Breakdown - Multi Indicators'!$C:$DD, G$1, FALSE), " ")</f>
        <v>1</v>
      </c>
      <c r="H26" s="17">
        <f>IFERROR(VLOOKUP($C26, 'Breakdown - Multi Indicators'!$C:$DD, H$1, FALSE), " ")</f>
        <v>1</v>
      </c>
      <c r="I26" s="17">
        <f>IFERROR(VLOOKUP($C26, 'Breakdown - Multi Indicators'!$C:$DD, I$1, FALSE), " ")</f>
        <v>3</v>
      </c>
      <c r="J26" s="17">
        <f>IFERROR(VLOOKUP($C26, 'Breakdown - Multi Indicators'!$C:$DD, J$1, FALSE), " ")</f>
        <v>2</v>
      </c>
      <c r="K26" s="17">
        <f>IFERROR(VLOOKUP($C26, 'Breakdown - Multi Indicators'!$C:$DD, K$1, FALSE), " ")</f>
        <v>3</v>
      </c>
    </row>
    <row r="27" spans="1:11" ht="16.2" thickTop="1" thickBot="1" x14ac:dyDescent="0.35">
      <c r="A27" s="47" t="s">
        <v>123</v>
      </c>
      <c r="B27" s="47" t="s">
        <v>126</v>
      </c>
      <c r="C27" s="47" t="s">
        <v>127</v>
      </c>
      <c r="D27" s="10">
        <f t="shared" si="0"/>
        <v>3</v>
      </c>
      <c r="E27" s="28">
        <f t="shared" si="1"/>
        <v>2.5</v>
      </c>
      <c r="F27" s="17">
        <f>IFERROR(VLOOKUP($C27, 'Breakdown - Multi Indicators'!$C:$DD, F$1, FALSE), " ")</f>
        <v>3</v>
      </c>
      <c r="G27" s="17">
        <f>IFERROR(VLOOKUP($C27, 'Breakdown - Multi Indicators'!$C:$DD, G$1, FALSE), " ")</f>
        <v>1</v>
      </c>
      <c r="H27" s="17">
        <f>IFERROR(VLOOKUP($C27, 'Breakdown - Multi Indicators'!$C:$DD, H$1, FALSE), " ")</f>
        <v>3</v>
      </c>
      <c r="I27" s="17">
        <f>IFERROR(VLOOKUP($C27, 'Breakdown - Multi Indicators'!$C:$DD, I$1, FALSE), " ")</f>
        <v>3</v>
      </c>
      <c r="J27" s="17">
        <f>IFERROR(VLOOKUP($C27, 'Breakdown - Multi Indicators'!$C:$DD, J$1, FALSE), " ")</f>
        <v>2</v>
      </c>
      <c r="K27" s="17">
        <f>IFERROR(VLOOKUP($C27, 'Breakdown - Multi Indicators'!$C:$DD, K$1, FALSE), " ")</f>
        <v>3</v>
      </c>
    </row>
    <row r="28" spans="1:11" ht="16.2" thickTop="1" thickBot="1" x14ac:dyDescent="0.35">
      <c r="A28" s="47" t="s">
        <v>123</v>
      </c>
      <c r="B28" s="47" t="s">
        <v>128</v>
      </c>
      <c r="C28" s="47" t="s">
        <v>129</v>
      </c>
      <c r="D28" s="10">
        <f t="shared" si="0"/>
        <v>2</v>
      </c>
      <c r="E28" s="28">
        <f t="shared" si="1"/>
        <v>2.2999999999999998</v>
      </c>
      <c r="F28" s="17">
        <f>IFERROR(VLOOKUP($C28, 'Breakdown - Multi Indicators'!$C:$DD, F$1, FALSE), " ")</f>
        <v>2</v>
      </c>
      <c r="G28" s="17">
        <f>IFERROR(VLOOKUP($C28, 'Breakdown - Multi Indicators'!$C:$DD, G$1, FALSE), " ")</f>
        <v>1</v>
      </c>
      <c r="H28" s="17">
        <f>IFERROR(VLOOKUP($C28, 'Breakdown - Multi Indicators'!$C:$DD, H$1, FALSE), " ")</f>
        <v>3</v>
      </c>
      <c r="I28" s="17">
        <f>IFERROR(VLOOKUP($C28, 'Breakdown - Multi Indicators'!$C:$DD, I$1, FALSE), " ")</f>
        <v>3</v>
      </c>
      <c r="J28" s="17">
        <f>IFERROR(VLOOKUP($C28, 'Breakdown - Multi Indicators'!$C:$DD, J$1, FALSE), " ")</f>
        <v>2</v>
      </c>
      <c r="K28" s="17">
        <f>IFERROR(VLOOKUP($C28, 'Breakdown - Multi Indicators'!$C:$DD, K$1, FALSE), " ")</f>
        <v>3</v>
      </c>
    </row>
    <row r="29" spans="1:11" ht="16.2" thickTop="1" thickBot="1" x14ac:dyDescent="0.35">
      <c r="A29" s="47" t="s">
        <v>123</v>
      </c>
      <c r="B29" s="47" t="s">
        <v>130</v>
      </c>
      <c r="C29" s="47" t="s">
        <v>131</v>
      </c>
      <c r="D29" s="10">
        <f t="shared" si="0"/>
        <v>2</v>
      </c>
      <c r="E29" s="28">
        <f t="shared" si="1"/>
        <v>2.2000000000000002</v>
      </c>
      <c r="F29" s="17">
        <f>IFERROR(VLOOKUP($C29, 'Breakdown - Multi Indicators'!$C:$DD, F$1, FALSE), " ")</f>
        <v>3</v>
      </c>
      <c r="G29" s="17">
        <f>IFERROR(VLOOKUP($C29, 'Breakdown - Multi Indicators'!$C:$DD, G$1, FALSE), " ")</f>
        <v>1</v>
      </c>
      <c r="H29" s="17">
        <f>IFERROR(VLOOKUP($C29, 'Breakdown - Multi Indicators'!$C:$DD, H$1, FALSE), " ")</f>
        <v>1</v>
      </c>
      <c r="I29" s="17">
        <f>IFERROR(VLOOKUP($C29, 'Breakdown - Multi Indicators'!$C:$DD, I$1, FALSE), " ")</f>
        <v>3</v>
      </c>
      <c r="J29" s="17">
        <f>IFERROR(VLOOKUP($C29, 'Breakdown - Multi Indicators'!$C:$DD, J$1, FALSE), " ")</f>
        <v>2</v>
      </c>
      <c r="K29" s="17">
        <f>IFERROR(VLOOKUP($C29, 'Breakdown - Multi Indicators'!$C:$DD, K$1, FALSE), " ")</f>
        <v>3</v>
      </c>
    </row>
    <row r="30" spans="1:11" ht="16.2" thickTop="1" thickBot="1" x14ac:dyDescent="0.35">
      <c r="A30" s="47" t="s">
        <v>123</v>
      </c>
      <c r="B30" s="47" t="s">
        <v>132</v>
      </c>
      <c r="C30" s="47" t="s">
        <v>133</v>
      </c>
      <c r="D30" s="10">
        <f t="shared" si="0"/>
        <v>3</v>
      </c>
      <c r="E30" s="28">
        <f t="shared" si="1"/>
        <v>2.7</v>
      </c>
      <c r="F30" s="17">
        <f>IFERROR(VLOOKUP($C30, 'Breakdown - Multi Indicators'!$C:$DD, F$1, FALSE), " ")</f>
        <v>3</v>
      </c>
      <c r="G30" s="17">
        <f>IFERROR(VLOOKUP($C30, 'Breakdown - Multi Indicators'!$C:$DD, G$1, FALSE), " ")</f>
        <v>1</v>
      </c>
      <c r="H30" s="17">
        <f>IFERROR(VLOOKUP($C30, 'Breakdown - Multi Indicators'!$C:$DD, H$1, FALSE), " ")</f>
        <v>1</v>
      </c>
      <c r="I30" s="17">
        <f>IFERROR(VLOOKUP($C30, 'Breakdown - Multi Indicators'!$C:$DD, I$1, FALSE), " ")</f>
        <v>4</v>
      </c>
      <c r="J30" s="17">
        <f>IFERROR(VLOOKUP($C30, 'Breakdown - Multi Indicators'!$C:$DD, J$1, FALSE), " ")</f>
        <v>4</v>
      </c>
      <c r="K30" s="17">
        <f>IFERROR(VLOOKUP($C30, 'Breakdown - Multi Indicators'!$C:$DD, K$1, FALSE), " ")</f>
        <v>3</v>
      </c>
    </row>
    <row r="31" spans="1:11" ht="16.2" thickTop="1" thickBot="1" x14ac:dyDescent="0.35">
      <c r="A31" s="47" t="s">
        <v>123</v>
      </c>
      <c r="B31" s="47" t="s">
        <v>134</v>
      </c>
      <c r="C31" s="47" t="s">
        <v>135</v>
      </c>
      <c r="D31" s="10">
        <f t="shared" si="0"/>
        <v>4</v>
      </c>
      <c r="E31" s="28">
        <f t="shared" si="1"/>
        <v>3.7</v>
      </c>
      <c r="F31" s="17">
        <f>IFERROR(VLOOKUP($C31, 'Breakdown - Multi Indicators'!$C:$DD, F$1, FALSE), " ")</f>
        <v>5</v>
      </c>
      <c r="G31" s="17">
        <f>IFERROR(VLOOKUP($C31, 'Breakdown - Multi Indicators'!$C:$DD, G$1, FALSE), " ")</f>
        <v>4</v>
      </c>
      <c r="H31" s="17">
        <f>IFERROR(VLOOKUP($C31, 'Breakdown - Multi Indicators'!$C:$DD, H$1, FALSE), " ")</f>
        <v>2</v>
      </c>
      <c r="I31" s="17">
        <f>IFERROR(VLOOKUP($C31, 'Breakdown - Multi Indicators'!$C:$DD, I$1, FALSE), " ")</f>
        <v>4</v>
      </c>
      <c r="J31" s="17">
        <f>IFERROR(VLOOKUP($C31, 'Breakdown - Multi Indicators'!$C:$DD, J$1, FALSE), " ")</f>
        <v>4</v>
      </c>
      <c r="K31" s="17">
        <f>IFERROR(VLOOKUP($C31, 'Breakdown - Multi Indicators'!$C:$DD, K$1, FALSE), " ")</f>
        <v>3</v>
      </c>
    </row>
    <row r="32" spans="1:11" ht="16.2" thickTop="1" thickBot="1" x14ac:dyDescent="0.35">
      <c r="A32" s="47" t="s">
        <v>123</v>
      </c>
      <c r="B32" s="47" t="s">
        <v>136</v>
      </c>
      <c r="C32" s="47" t="s">
        <v>137</v>
      </c>
      <c r="D32" s="10">
        <f t="shared" si="0"/>
        <v>3</v>
      </c>
      <c r="E32" s="28">
        <f t="shared" si="1"/>
        <v>2.5</v>
      </c>
      <c r="F32" s="17">
        <f>IFERROR(VLOOKUP($C32, 'Breakdown - Multi Indicators'!$C:$DD, F$1, FALSE), " ")</f>
        <v>3</v>
      </c>
      <c r="G32" s="17">
        <f>IFERROR(VLOOKUP($C32, 'Breakdown - Multi Indicators'!$C:$DD, G$1, FALSE), " ")</f>
        <v>1</v>
      </c>
      <c r="H32" s="17">
        <f>IFERROR(VLOOKUP($C32, 'Breakdown - Multi Indicators'!$C:$DD, H$1, FALSE), " ")</f>
        <v>3</v>
      </c>
      <c r="I32" s="17">
        <f>IFERROR(VLOOKUP($C32, 'Breakdown - Multi Indicators'!$C:$DD, I$1, FALSE), " ")</f>
        <v>3</v>
      </c>
      <c r="J32" s="17">
        <f>IFERROR(VLOOKUP($C32, 'Breakdown - Multi Indicators'!$C:$DD, J$1, FALSE), " ")</f>
        <v>2</v>
      </c>
      <c r="K32" s="17">
        <f>IFERROR(VLOOKUP($C32, 'Breakdown - Multi Indicators'!$C:$DD, K$1, FALSE), " ")</f>
        <v>3</v>
      </c>
    </row>
    <row r="33" spans="1:11" ht="16.2" thickTop="1" thickBot="1" x14ac:dyDescent="0.35">
      <c r="A33" s="47" t="s">
        <v>123</v>
      </c>
      <c r="B33" s="47" t="s">
        <v>138</v>
      </c>
      <c r="C33" s="47" t="s">
        <v>139</v>
      </c>
      <c r="D33" s="10">
        <f t="shared" si="0"/>
        <v>3</v>
      </c>
      <c r="E33" s="28">
        <f t="shared" si="1"/>
        <v>3</v>
      </c>
      <c r="F33" s="17">
        <f>IFERROR(VLOOKUP($C33, 'Breakdown - Multi Indicators'!$C:$DD, F$1, FALSE), " ")</f>
        <v>4</v>
      </c>
      <c r="G33" s="17">
        <f>IFERROR(VLOOKUP($C33, 'Breakdown - Multi Indicators'!$C:$DD, G$1, FALSE), " ")</f>
        <v>3</v>
      </c>
      <c r="H33" s="17">
        <f>IFERROR(VLOOKUP($C33, 'Breakdown - Multi Indicators'!$C:$DD, H$1, FALSE), " ")</f>
        <v>3</v>
      </c>
      <c r="I33" s="17">
        <f>IFERROR(VLOOKUP($C33, 'Breakdown - Multi Indicators'!$C:$DD, I$1, FALSE), " ")</f>
        <v>3</v>
      </c>
      <c r="J33" s="17">
        <f>IFERROR(VLOOKUP($C33, 'Breakdown - Multi Indicators'!$C:$DD, J$1, FALSE), " ")</f>
        <v>2</v>
      </c>
      <c r="K33" s="17">
        <f>IFERROR(VLOOKUP($C33, 'Breakdown - Multi Indicators'!$C:$DD, K$1, FALSE), " ")</f>
        <v>3</v>
      </c>
    </row>
    <row r="34" spans="1:11" ht="16.2" thickTop="1" thickBot="1" x14ac:dyDescent="0.35">
      <c r="A34" s="47" t="s">
        <v>123</v>
      </c>
      <c r="B34" s="47" t="s">
        <v>140</v>
      </c>
      <c r="C34" s="47" t="s">
        <v>141</v>
      </c>
      <c r="D34" s="10">
        <f t="shared" si="0"/>
        <v>4</v>
      </c>
      <c r="E34" s="28">
        <f t="shared" si="1"/>
        <v>3.7</v>
      </c>
      <c r="F34" s="17">
        <f>IFERROR(VLOOKUP($C34, 'Breakdown - Multi Indicators'!$C:$DD, F$1, FALSE), " ")</f>
        <v>4</v>
      </c>
      <c r="G34" s="17">
        <f>IFERROR(VLOOKUP($C34, 'Breakdown - Multi Indicators'!$C:$DD, G$1, FALSE), " ")</f>
        <v>4</v>
      </c>
      <c r="H34" s="17">
        <f>IFERROR(VLOOKUP($C34, 'Breakdown - Multi Indicators'!$C:$DD, H$1, FALSE), " ")</f>
        <v>3</v>
      </c>
      <c r="I34" s="17">
        <f>IFERROR(VLOOKUP($C34, 'Breakdown - Multi Indicators'!$C:$DD, I$1, FALSE), " ")</f>
        <v>4</v>
      </c>
      <c r="J34" s="17">
        <f>IFERROR(VLOOKUP($C34, 'Breakdown - Multi Indicators'!$C:$DD, J$1, FALSE), " ")</f>
        <v>4</v>
      </c>
      <c r="K34" s="17">
        <f>IFERROR(VLOOKUP($C34, 'Breakdown - Multi Indicators'!$C:$DD, K$1, FALSE), " ")</f>
        <v>3</v>
      </c>
    </row>
    <row r="35" spans="1:11" ht="16.2" thickTop="1" thickBot="1" x14ac:dyDescent="0.35">
      <c r="A35" s="47" t="s">
        <v>123</v>
      </c>
      <c r="B35" s="47" t="s">
        <v>142</v>
      </c>
      <c r="C35" s="47" t="s">
        <v>143</v>
      </c>
      <c r="D35" s="10">
        <f t="shared" si="0"/>
        <v>2</v>
      </c>
      <c r="E35" s="28">
        <f t="shared" si="1"/>
        <v>2.2999999999999998</v>
      </c>
      <c r="F35" s="17">
        <f>IFERROR(VLOOKUP($C35, 'Breakdown - Multi Indicators'!$C:$DD, F$1, FALSE), " ")</f>
        <v>3</v>
      </c>
      <c r="G35" s="17">
        <f>IFERROR(VLOOKUP($C35, 'Breakdown - Multi Indicators'!$C:$DD, G$1, FALSE), " ")</f>
        <v>2</v>
      </c>
      <c r="H35" s="17">
        <f>IFERROR(VLOOKUP($C35, 'Breakdown - Multi Indicators'!$C:$DD, H$1, FALSE), " ")</f>
        <v>1</v>
      </c>
      <c r="I35" s="17">
        <f>IFERROR(VLOOKUP($C35, 'Breakdown - Multi Indicators'!$C:$DD, I$1, FALSE), " ")</f>
        <v>3</v>
      </c>
      <c r="J35" s="17">
        <f>IFERROR(VLOOKUP($C35, 'Breakdown - Multi Indicators'!$C:$DD, J$1, FALSE), " ")</f>
        <v>2</v>
      </c>
      <c r="K35" s="17">
        <f>IFERROR(VLOOKUP($C35, 'Breakdown - Multi Indicators'!$C:$DD, K$1, FALSE), " ")</f>
        <v>3</v>
      </c>
    </row>
    <row r="36" spans="1:11" ht="16.2" thickTop="1" thickBot="1" x14ac:dyDescent="0.35">
      <c r="A36" s="47" t="s">
        <v>144</v>
      </c>
      <c r="B36" s="47" t="s">
        <v>145</v>
      </c>
      <c r="C36" s="47" t="s">
        <v>146</v>
      </c>
      <c r="D36" s="10">
        <f t="shared" si="0"/>
        <v>2</v>
      </c>
      <c r="E36" s="28">
        <f t="shared" si="1"/>
        <v>2.2000000000000002</v>
      </c>
      <c r="F36" s="17">
        <f>IFERROR(VLOOKUP($C36, 'Breakdown - Multi Indicators'!$C:$DD, F$1, FALSE), " ")</f>
        <v>1</v>
      </c>
      <c r="G36" s="17">
        <f>IFERROR(VLOOKUP($C36, 'Breakdown - Multi Indicators'!$C:$DD, G$1, FALSE), " ")</f>
        <v>1</v>
      </c>
      <c r="H36" s="17">
        <f>IFERROR(VLOOKUP($C36, 'Breakdown - Multi Indicators'!$C:$DD, H$1, FALSE), " ")</f>
        <v>3</v>
      </c>
      <c r="I36" s="17">
        <f>IFERROR(VLOOKUP($C36, 'Breakdown - Multi Indicators'!$C:$DD, I$1, FALSE), " ")</f>
        <v>2</v>
      </c>
      <c r="J36" s="17">
        <f>IFERROR(VLOOKUP($C36, 'Breakdown - Multi Indicators'!$C:$DD, J$1, FALSE), " ")</f>
        <v>3</v>
      </c>
      <c r="K36" s="17">
        <f>IFERROR(VLOOKUP($C36, 'Breakdown - Multi Indicators'!$C:$DD, K$1, FALSE), " ")</f>
        <v>3</v>
      </c>
    </row>
    <row r="37" spans="1:11" ht="16.2" thickTop="1" thickBot="1" x14ac:dyDescent="0.35">
      <c r="A37" s="47" t="s">
        <v>144</v>
      </c>
      <c r="B37" s="47" t="s">
        <v>147</v>
      </c>
      <c r="C37" s="47" t="s">
        <v>148</v>
      </c>
      <c r="D37" s="10">
        <f t="shared" si="0"/>
        <v>3</v>
      </c>
      <c r="E37" s="28">
        <f t="shared" si="1"/>
        <v>2.5</v>
      </c>
      <c r="F37" s="17">
        <f>IFERROR(VLOOKUP($C37, 'Breakdown - Multi Indicators'!$C:$DD, F$1, FALSE), " ")</f>
        <v>2</v>
      </c>
      <c r="G37" s="17">
        <f>IFERROR(VLOOKUP($C37, 'Breakdown - Multi Indicators'!$C:$DD, G$1, FALSE), " ")</f>
        <v>1</v>
      </c>
      <c r="H37" s="17">
        <f>IFERROR(VLOOKUP($C37, 'Breakdown - Multi Indicators'!$C:$DD, H$1, FALSE), " ")</f>
        <v>3</v>
      </c>
      <c r="I37" s="17">
        <f>IFERROR(VLOOKUP($C37, 'Breakdown - Multi Indicators'!$C:$DD, I$1, FALSE), " ")</f>
        <v>3</v>
      </c>
      <c r="J37" s="17">
        <f>IFERROR(VLOOKUP($C37, 'Breakdown - Multi Indicators'!$C:$DD, J$1, FALSE), " ")</f>
        <v>3</v>
      </c>
      <c r="K37" s="17">
        <f>IFERROR(VLOOKUP($C37, 'Breakdown - Multi Indicators'!$C:$DD, K$1, FALSE), " ")</f>
        <v>3</v>
      </c>
    </row>
    <row r="38" spans="1:11" ht="16.2" thickTop="1" thickBot="1" x14ac:dyDescent="0.35">
      <c r="A38" s="47" t="s">
        <v>144</v>
      </c>
      <c r="B38" s="47" t="s">
        <v>149</v>
      </c>
      <c r="C38" s="47" t="s">
        <v>150</v>
      </c>
      <c r="D38" s="10">
        <f t="shared" si="0"/>
        <v>2</v>
      </c>
      <c r="E38" s="28">
        <f t="shared" si="1"/>
        <v>2.2999999999999998</v>
      </c>
      <c r="F38" s="17">
        <f>IFERROR(VLOOKUP($C38, 'Breakdown - Multi Indicators'!$C:$DD, F$1, FALSE), " ")</f>
        <v>1</v>
      </c>
      <c r="G38" s="17">
        <f>IFERROR(VLOOKUP($C38, 'Breakdown - Multi Indicators'!$C:$DD, G$1, FALSE), " ")</f>
        <v>1</v>
      </c>
      <c r="H38" s="17">
        <f>IFERROR(VLOOKUP($C38, 'Breakdown - Multi Indicators'!$C:$DD, H$1, FALSE), " ")</f>
        <v>3</v>
      </c>
      <c r="I38" s="17">
        <f>IFERROR(VLOOKUP($C38, 'Breakdown - Multi Indicators'!$C:$DD, I$1, FALSE), " ")</f>
        <v>3</v>
      </c>
      <c r="J38" s="17">
        <f>IFERROR(VLOOKUP($C38, 'Breakdown - Multi Indicators'!$C:$DD, J$1, FALSE), " ")</f>
        <v>3</v>
      </c>
      <c r="K38" s="17">
        <f>IFERROR(VLOOKUP($C38, 'Breakdown - Multi Indicators'!$C:$DD, K$1, FALSE), " ")</f>
        <v>3</v>
      </c>
    </row>
    <row r="39" spans="1:11" ht="16.2" thickTop="1" thickBot="1" x14ac:dyDescent="0.35">
      <c r="A39" s="47" t="s">
        <v>144</v>
      </c>
      <c r="B39" s="47" t="s">
        <v>151</v>
      </c>
      <c r="C39" s="47" t="s">
        <v>152</v>
      </c>
      <c r="D39" s="10">
        <f t="shared" si="0"/>
        <v>2</v>
      </c>
      <c r="E39" s="28">
        <f t="shared" si="1"/>
        <v>2.2999999999999998</v>
      </c>
      <c r="F39" s="17">
        <f>IFERROR(VLOOKUP($C39, 'Breakdown - Multi Indicators'!$C:$DD, F$1, FALSE), " ")</f>
        <v>1</v>
      </c>
      <c r="G39" s="17">
        <f>IFERROR(VLOOKUP($C39, 'Breakdown - Multi Indicators'!$C:$DD, G$1, FALSE), " ")</f>
        <v>1</v>
      </c>
      <c r="H39" s="17">
        <f>IFERROR(VLOOKUP($C39, 'Breakdown - Multi Indicators'!$C:$DD, H$1, FALSE), " ")</f>
        <v>3</v>
      </c>
      <c r="I39" s="17">
        <f>IFERROR(VLOOKUP($C39, 'Breakdown - Multi Indicators'!$C:$DD, I$1, FALSE), " ")</f>
        <v>3</v>
      </c>
      <c r="J39" s="17">
        <f>IFERROR(VLOOKUP($C39, 'Breakdown - Multi Indicators'!$C:$DD, J$1, FALSE), " ")</f>
        <v>3</v>
      </c>
      <c r="K39" s="17">
        <f>IFERROR(VLOOKUP($C39, 'Breakdown - Multi Indicators'!$C:$DD, K$1, FALSE), " ")</f>
        <v>3</v>
      </c>
    </row>
    <row r="40" spans="1:11" ht="16.2" thickTop="1" thickBot="1" x14ac:dyDescent="0.35">
      <c r="A40" s="47" t="s">
        <v>144</v>
      </c>
      <c r="B40" s="47" t="s">
        <v>153</v>
      </c>
      <c r="C40" s="47" t="s">
        <v>154</v>
      </c>
      <c r="D40" s="10">
        <f t="shared" si="0"/>
        <v>2</v>
      </c>
      <c r="E40" s="28">
        <f t="shared" si="1"/>
        <v>2.2999999999999998</v>
      </c>
      <c r="F40" s="17">
        <f>IFERROR(VLOOKUP($C40, 'Breakdown - Multi Indicators'!$C:$DD, F$1, FALSE), " ")</f>
        <v>1</v>
      </c>
      <c r="G40" s="17">
        <f>IFERROR(VLOOKUP($C40, 'Breakdown - Multi Indicators'!$C:$DD, G$1, FALSE), " ")</f>
        <v>2</v>
      </c>
      <c r="H40" s="17">
        <f>IFERROR(VLOOKUP($C40, 'Breakdown - Multi Indicators'!$C:$DD, H$1, FALSE), " ")</f>
        <v>3</v>
      </c>
      <c r="I40" s="17">
        <f>IFERROR(VLOOKUP($C40, 'Breakdown - Multi Indicators'!$C:$DD, I$1, FALSE), " ")</f>
        <v>3</v>
      </c>
      <c r="J40" s="17">
        <f>IFERROR(VLOOKUP($C40, 'Breakdown - Multi Indicators'!$C:$DD, J$1, FALSE), " ")</f>
        <v>2</v>
      </c>
      <c r="K40" s="17">
        <f>IFERROR(VLOOKUP($C40, 'Breakdown - Multi Indicators'!$C:$DD, K$1, FALSE), " ")</f>
        <v>3</v>
      </c>
    </row>
    <row r="41" spans="1:11" ht="16.2" thickTop="1" thickBot="1" x14ac:dyDescent="0.35">
      <c r="A41" s="47" t="s">
        <v>144</v>
      </c>
      <c r="B41" s="47" t="s">
        <v>155</v>
      </c>
      <c r="C41" s="47" t="s">
        <v>156</v>
      </c>
      <c r="D41" s="10">
        <f t="shared" si="0"/>
        <v>3</v>
      </c>
      <c r="E41" s="28">
        <f t="shared" si="1"/>
        <v>2.5</v>
      </c>
      <c r="F41" s="17">
        <f>IFERROR(VLOOKUP($C41, 'Breakdown - Multi Indicators'!$C:$DD, F$1, FALSE), " ")</f>
        <v>1</v>
      </c>
      <c r="G41" s="17">
        <f>IFERROR(VLOOKUP($C41, 'Breakdown - Multi Indicators'!$C:$DD, G$1, FALSE), " ")</f>
        <v>2</v>
      </c>
      <c r="H41" s="17">
        <f>IFERROR(VLOOKUP($C41, 'Breakdown - Multi Indicators'!$C:$DD, H$1, FALSE), " ")</f>
        <v>3</v>
      </c>
      <c r="I41" s="17">
        <f>IFERROR(VLOOKUP($C41, 'Breakdown - Multi Indicators'!$C:$DD, I$1, FALSE), " ")</f>
        <v>3</v>
      </c>
      <c r="J41" s="17">
        <f>IFERROR(VLOOKUP($C41, 'Breakdown - Multi Indicators'!$C:$DD, J$1, FALSE), " ")</f>
        <v>3</v>
      </c>
      <c r="K41" s="17">
        <f>IFERROR(VLOOKUP($C41, 'Breakdown - Multi Indicators'!$C:$DD, K$1, FALSE), " ")</f>
        <v>3</v>
      </c>
    </row>
    <row r="42" spans="1:11" ht="16.2" thickTop="1" thickBot="1" x14ac:dyDescent="0.35">
      <c r="A42" s="47" t="s">
        <v>144</v>
      </c>
      <c r="B42" s="47" t="s">
        <v>157</v>
      </c>
      <c r="C42" s="47" t="s">
        <v>158</v>
      </c>
      <c r="D42" s="10">
        <f t="shared" si="0"/>
        <v>3</v>
      </c>
      <c r="E42" s="28">
        <f t="shared" si="1"/>
        <v>2.5</v>
      </c>
      <c r="F42" s="17">
        <f>IFERROR(VLOOKUP($C42, 'Breakdown - Multi Indicators'!$C:$DD, F$1, FALSE), " ")</f>
        <v>1</v>
      </c>
      <c r="G42" s="17">
        <f>IFERROR(VLOOKUP($C42, 'Breakdown - Multi Indicators'!$C:$DD, G$1, FALSE), " ")</f>
        <v>2</v>
      </c>
      <c r="H42" s="17">
        <f>IFERROR(VLOOKUP($C42, 'Breakdown - Multi Indicators'!$C:$DD, H$1, FALSE), " ")</f>
        <v>3</v>
      </c>
      <c r="I42" s="17">
        <f>IFERROR(VLOOKUP($C42, 'Breakdown - Multi Indicators'!$C:$DD, I$1, FALSE), " ")</f>
        <v>3</v>
      </c>
      <c r="J42" s="17">
        <f>IFERROR(VLOOKUP($C42, 'Breakdown - Multi Indicators'!$C:$DD, J$1, FALSE), " ")</f>
        <v>3</v>
      </c>
      <c r="K42" s="17">
        <f>IFERROR(VLOOKUP($C42, 'Breakdown - Multi Indicators'!$C:$DD, K$1, FALSE), " ")</f>
        <v>3</v>
      </c>
    </row>
    <row r="43" spans="1:11" ht="16.2" thickTop="1" thickBot="1" x14ac:dyDescent="0.35">
      <c r="A43" s="47" t="s">
        <v>144</v>
      </c>
      <c r="B43" s="47" t="s">
        <v>159</v>
      </c>
      <c r="C43" s="47" t="s">
        <v>160</v>
      </c>
      <c r="D43" s="10">
        <f t="shared" si="0"/>
        <v>3</v>
      </c>
      <c r="E43" s="28">
        <f t="shared" si="1"/>
        <v>2.5</v>
      </c>
      <c r="F43" s="17">
        <f>IFERROR(VLOOKUP($C43, 'Breakdown - Multi Indicators'!$C:$DD, F$1, FALSE), " ")</f>
        <v>1</v>
      </c>
      <c r="G43" s="17">
        <f>IFERROR(VLOOKUP($C43, 'Breakdown - Multi Indicators'!$C:$DD, G$1, FALSE), " ")</f>
        <v>1</v>
      </c>
      <c r="H43" s="17">
        <f>IFERROR(VLOOKUP($C43, 'Breakdown - Multi Indicators'!$C:$DD, H$1, FALSE), " ")</f>
        <v>3</v>
      </c>
      <c r="I43" s="17">
        <f>IFERROR(VLOOKUP($C43, 'Breakdown - Multi Indicators'!$C:$DD, I$1, FALSE), " ")</f>
        <v>3</v>
      </c>
      <c r="J43" s="17">
        <f>IFERROR(VLOOKUP($C43, 'Breakdown - Multi Indicators'!$C:$DD, J$1, FALSE), " ")</f>
        <v>4</v>
      </c>
      <c r="K43" s="17">
        <f>IFERROR(VLOOKUP($C43, 'Breakdown - Multi Indicators'!$C:$DD, K$1, FALSE), " ")</f>
        <v>3</v>
      </c>
    </row>
    <row r="44" spans="1:11" ht="16.2" thickTop="1" thickBot="1" x14ac:dyDescent="0.35">
      <c r="A44" s="47" t="s">
        <v>144</v>
      </c>
      <c r="B44" s="47" t="s">
        <v>161</v>
      </c>
      <c r="C44" s="47" t="s">
        <v>162</v>
      </c>
      <c r="D44" s="10">
        <f t="shared" si="0"/>
        <v>2</v>
      </c>
      <c r="E44" s="28">
        <f t="shared" si="1"/>
        <v>2</v>
      </c>
      <c r="F44" s="17">
        <f>IFERROR(VLOOKUP($C44, 'Breakdown - Multi Indicators'!$C:$DD, F$1, FALSE), " ")</f>
        <v>1</v>
      </c>
      <c r="G44" s="17">
        <f>IFERROR(VLOOKUP($C44, 'Breakdown - Multi Indicators'!$C:$DD, G$1, FALSE), " ")</f>
        <v>1</v>
      </c>
      <c r="H44" s="17">
        <f>IFERROR(VLOOKUP($C44, 'Breakdown - Multi Indicators'!$C:$DD, H$1, FALSE), " ")</f>
        <v>3</v>
      </c>
      <c r="I44" s="17">
        <f>IFERROR(VLOOKUP($C44, 'Breakdown - Multi Indicators'!$C:$DD, I$1, FALSE), " ")</f>
        <v>2</v>
      </c>
      <c r="J44" s="17">
        <f>IFERROR(VLOOKUP($C44, 'Breakdown - Multi Indicators'!$C:$DD, J$1, FALSE), " ")</f>
        <v>2</v>
      </c>
      <c r="K44" s="17">
        <f>IFERROR(VLOOKUP($C44, 'Breakdown - Multi Indicators'!$C:$DD, K$1, FALSE), " ")</f>
        <v>3</v>
      </c>
    </row>
    <row r="45" spans="1:11" ht="16.2" thickTop="1" thickBot="1" x14ac:dyDescent="0.35">
      <c r="A45" s="47" t="s">
        <v>163</v>
      </c>
      <c r="B45" s="47" t="s">
        <v>164</v>
      </c>
      <c r="C45" s="47" t="s">
        <v>165</v>
      </c>
      <c r="D45" s="10">
        <f t="shared" si="0"/>
        <v>2</v>
      </c>
      <c r="E45" s="28">
        <f t="shared" si="1"/>
        <v>2</v>
      </c>
      <c r="F45" s="17">
        <f>IFERROR(VLOOKUP($C45, 'Breakdown - Multi Indicators'!$C:$DD, F$1, FALSE), " ")</f>
        <v>1</v>
      </c>
      <c r="G45" s="17">
        <f>IFERROR(VLOOKUP($C45, 'Breakdown - Multi Indicators'!$C:$DD, G$1, FALSE), " ")</f>
        <v>1</v>
      </c>
      <c r="H45" s="17">
        <f>IFERROR(VLOOKUP($C45, 'Breakdown - Multi Indicators'!$C:$DD, H$1, FALSE), " ")</f>
        <v>3</v>
      </c>
      <c r="I45" s="17">
        <f>IFERROR(VLOOKUP($C45, 'Breakdown - Multi Indicators'!$C:$DD, I$1, FALSE), " ")</f>
        <v>3</v>
      </c>
      <c r="J45" s="17">
        <f>IFERROR(VLOOKUP($C45, 'Breakdown - Multi Indicators'!$C:$DD, J$1, FALSE), " ")</f>
        <v>2</v>
      </c>
      <c r="K45" s="17">
        <f>IFERROR(VLOOKUP($C45, 'Breakdown - Multi Indicators'!$C:$DD, K$1, FALSE), " ")</f>
        <v>2</v>
      </c>
    </row>
    <row r="46" spans="1:11" ht="16.2" thickTop="1" thickBot="1" x14ac:dyDescent="0.35">
      <c r="A46" s="47" t="s">
        <v>163</v>
      </c>
      <c r="B46" s="47" t="s">
        <v>166</v>
      </c>
      <c r="C46" s="47" t="s">
        <v>167</v>
      </c>
      <c r="D46" s="10">
        <f t="shared" si="0"/>
        <v>2</v>
      </c>
      <c r="E46" s="28">
        <f t="shared" si="1"/>
        <v>2</v>
      </c>
      <c r="F46" s="17">
        <f>IFERROR(VLOOKUP($C46, 'Breakdown - Multi Indicators'!$C:$DD, F$1, FALSE), " ")</f>
        <v>1</v>
      </c>
      <c r="G46" s="17">
        <f>IFERROR(VLOOKUP($C46, 'Breakdown - Multi Indicators'!$C:$DD, G$1, FALSE), " ")</f>
        <v>1</v>
      </c>
      <c r="H46" s="17">
        <f>IFERROR(VLOOKUP($C46, 'Breakdown - Multi Indicators'!$C:$DD, H$1, FALSE), " ")</f>
        <v>3</v>
      </c>
      <c r="I46" s="17">
        <f>IFERROR(VLOOKUP($C46, 'Breakdown - Multi Indicators'!$C:$DD, I$1, FALSE), " ")</f>
        <v>2</v>
      </c>
      <c r="J46" s="17">
        <f>IFERROR(VLOOKUP($C46, 'Breakdown - Multi Indicators'!$C:$DD, J$1, FALSE), " ")</f>
        <v>3</v>
      </c>
      <c r="K46" s="17">
        <f>IFERROR(VLOOKUP($C46, 'Breakdown - Multi Indicators'!$C:$DD, K$1, FALSE), " ")</f>
        <v>2</v>
      </c>
    </row>
    <row r="47" spans="1:11" ht="16.2" thickTop="1" thickBot="1" x14ac:dyDescent="0.35">
      <c r="A47" s="47" t="s">
        <v>163</v>
      </c>
      <c r="B47" s="47" t="s">
        <v>168</v>
      </c>
      <c r="C47" s="47" t="s">
        <v>169</v>
      </c>
      <c r="D47" s="10">
        <f t="shared" si="0"/>
        <v>2</v>
      </c>
      <c r="E47" s="28">
        <f t="shared" si="1"/>
        <v>2.2000000000000002</v>
      </c>
      <c r="F47" s="17">
        <f>IFERROR(VLOOKUP($C47, 'Breakdown - Multi Indicators'!$C:$DD, F$1, FALSE), " ")</f>
        <v>1</v>
      </c>
      <c r="G47" s="17">
        <f>IFERROR(VLOOKUP($C47, 'Breakdown - Multi Indicators'!$C:$DD, G$1, FALSE), " ")</f>
        <v>1</v>
      </c>
      <c r="H47" s="17">
        <f>IFERROR(VLOOKUP($C47, 'Breakdown - Multi Indicators'!$C:$DD, H$1, FALSE), " ")</f>
        <v>3</v>
      </c>
      <c r="I47" s="17">
        <f>IFERROR(VLOOKUP($C47, 'Breakdown - Multi Indicators'!$C:$DD, I$1, FALSE), " ")</f>
        <v>3</v>
      </c>
      <c r="J47" s="17">
        <f>IFERROR(VLOOKUP($C47, 'Breakdown - Multi Indicators'!$C:$DD, J$1, FALSE), " ")</f>
        <v>3</v>
      </c>
      <c r="K47" s="17">
        <f>IFERROR(VLOOKUP($C47, 'Breakdown - Multi Indicators'!$C:$DD, K$1, FALSE), " ")</f>
        <v>2</v>
      </c>
    </row>
    <row r="48" spans="1:11" ht="16.2" thickTop="1" thickBot="1" x14ac:dyDescent="0.35">
      <c r="A48" s="47" t="s">
        <v>163</v>
      </c>
      <c r="B48" s="47" t="s">
        <v>170</v>
      </c>
      <c r="C48" s="47" t="s">
        <v>171</v>
      </c>
      <c r="D48" s="10">
        <f t="shared" si="0"/>
        <v>2</v>
      </c>
      <c r="E48" s="28">
        <f t="shared" si="1"/>
        <v>2.2000000000000002</v>
      </c>
      <c r="F48" s="17">
        <f>IFERROR(VLOOKUP($C48, 'Breakdown - Multi Indicators'!$C:$DD, F$1, FALSE), " ")</f>
        <v>1</v>
      </c>
      <c r="G48" s="17">
        <f>IFERROR(VLOOKUP($C48, 'Breakdown - Multi Indicators'!$C:$DD, G$1, FALSE), " ")</f>
        <v>1</v>
      </c>
      <c r="H48" s="17">
        <f>IFERROR(VLOOKUP($C48, 'Breakdown - Multi Indicators'!$C:$DD, H$1, FALSE), " ")</f>
        <v>3</v>
      </c>
      <c r="I48" s="17">
        <f>IFERROR(VLOOKUP($C48, 'Breakdown - Multi Indicators'!$C:$DD, I$1, FALSE), " ")</f>
        <v>3</v>
      </c>
      <c r="J48" s="17">
        <f>IFERROR(VLOOKUP($C48, 'Breakdown - Multi Indicators'!$C:$DD, J$1, FALSE), " ")</f>
        <v>3</v>
      </c>
      <c r="K48" s="17">
        <f>IFERROR(VLOOKUP($C48, 'Breakdown - Multi Indicators'!$C:$DD, K$1, FALSE), " ")</f>
        <v>2</v>
      </c>
    </row>
    <row r="49" spans="1:11" ht="16.2" thickTop="1" thickBot="1" x14ac:dyDescent="0.35">
      <c r="A49" s="47" t="s">
        <v>163</v>
      </c>
      <c r="B49" s="47" t="s">
        <v>172</v>
      </c>
      <c r="C49" s="47" t="s">
        <v>173</v>
      </c>
      <c r="D49" s="10">
        <f t="shared" si="0"/>
        <v>2</v>
      </c>
      <c r="E49" s="28">
        <f t="shared" si="1"/>
        <v>2.2999999999999998</v>
      </c>
      <c r="F49" s="17">
        <f>IFERROR(VLOOKUP($C49, 'Breakdown - Multi Indicators'!$C:$DD, F$1, FALSE), " ")</f>
        <v>1</v>
      </c>
      <c r="G49" s="17">
        <f>IFERROR(VLOOKUP($C49, 'Breakdown - Multi Indicators'!$C:$DD, G$1, FALSE), " ")</f>
        <v>1</v>
      </c>
      <c r="H49" s="17">
        <f>IFERROR(VLOOKUP($C49, 'Breakdown - Multi Indicators'!$C:$DD, H$1, FALSE), " ")</f>
        <v>3</v>
      </c>
      <c r="I49" s="17">
        <f>IFERROR(VLOOKUP($C49, 'Breakdown - Multi Indicators'!$C:$DD, I$1, FALSE), " ")</f>
        <v>3</v>
      </c>
      <c r="J49" s="17">
        <f>IFERROR(VLOOKUP($C49, 'Breakdown - Multi Indicators'!$C:$DD, J$1, FALSE), " ")</f>
        <v>3</v>
      </c>
      <c r="K49" s="17">
        <f>IFERROR(VLOOKUP($C49, 'Breakdown - Multi Indicators'!$C:$DD, K$1, FALSE), " ")</f>
        <v>3</v>
      </c>
    </row>
    <row r="50" spans="1:11" ht="16.2" thickTop="1" thickBot="1" x14ac:dyDescent="0.35">
      <c r="A50" s="47" t="s">
        <v>163</v>
      </c>
      <c r="B50" s="47" t="s">
        <v>174</v>
      </c>
      <c r="C50" s="47" t="s">
        <v>175</v>
      </c>
      <c r="D50" s="10">
        <f t="shared" si="0"/>
        <v>2</v>
      </c>
      <c r="E50" s="28">
        <f t="shared" si="1"/>
        <v>2.2000000000000002</v>
      </c>
      <c r="F50" s="17">
        <f>IFERROR(VLOOKUP($C50, 'Breakdown - Multi Indicators'!$C:$DD, F$1, FALSE), " ")</f>
        <v>1</v>
      </c>
      <c r="G50" s="17">
        <f>IFERROR(VLOOKUP($C50, 'Breakdown - Multi Indicators'!$C:$DD, G$1, FALSE), " ")</f>
        <v>1</v>
      </c>
      <c r="H50" s="17">
        <f>IFERROR(VLOOKUP($C50, 'Breakdown - Multi Indicators'!$C:$DD, H$1, FALSE), " ")</f>
        <v>3</v>
      </c>
      <c r="I50" s="17">
        <f>IFERROR(VLOOKUP($C50, 'Breakdown - Multi Indicators'!$C:$DD, I$1, FALSE), " ")</f>
        <v>2</v>
      </c>
      <c r="J50" s="17">
        <f>IFERROR(VLOOKUP($C50, 'Breakdown - Multi Indicators'!$C:$DD, J$1, FALSE), " ")</f>
        <v>3</v>
      </c>
      <c r="K50" s="17">
        <f>IFERROR(VLOOKUP($C50, 'Breakdown - Multi Indicators'!$C:$DD, K$1, FALSE), " ")</f>
        <v>3</v>
      </c>
    </row>
    <row r="51" spans="1:11" ht="16.2" thickTop="1" thickBot="1" x14ac:dyDescent="0.35">
      <c r="A51" s="47" t="s">
        <v>163</v>
      </c>
      <c r="B51" s="47" t="s">
        <v>176</v>
      </c>
      <c r="C51" s="47" t="s">
        <v>177</v>
      </c>
      <c r="D51" s="10">
        <f t="shared" si="0"/>
        <v>3</v>
      </c>
      <c r="E51" s="28">
        <f t="shared" si="1"/>
        <v>2.5</v>
      </c>
      <c r="F51" s="17">
        <f>IFERROR(VLOOKUP($C51, 'Breakdown - Multi Indicators'!$C:$DD, F$1, FALSE), " ")</f>
        <v>1</v>
      </c>
      <c r="G51" s="17">
        <f>IFERROR(VLOOKUP($C51, 'Breakdown - Multi Indicators'!$C:$DD, G$1, FALSE), " ")</f>
        <v>2</v>
      </c>
      <c r="H51" s="17">
        <f>IFERROR(VLOOKUP($C51, 'Breakdown - Multi Indicators'!$C:$DD, H$1, FALSE), " ")</f>
        <v>3</v>
      </c>
      <c r="I51" s="17">
        <f>IFERROR(VLOOKUP($C51, 'Breakdown - Multi Indicators'!$C:$DD, I$1, FALSE), " ")</f>
        <v>3</v>
      </c>
      <c r="J51" s="17">
        <f>IFERROR(VLOOKUP($C51, 'Breakdown - Multi Indicators'!$C:$DD, J$1, FALSE), " ")</f>
        <v>3</v>
      </c>
      <c r="K51" s="17">
        <f>IFERROR(VLOOKUP($C51, 'Breakdown - Multi Indicators'!$C:$DD, K$1, FALSE), " ")</f>
        <v>3</v>
      </c>
    </row>
    <row r="52" spans="1:11" ht="16.2" thickTop="1" thickBot="1" x14ac:dyDescent="0.35">
      <c r="A52" s="47" t="s">
        <v>178</v>
      </c>
      <c r="B52" s="47" t="s">
        <v>179</v>
      </c>
      <c r="C52" s="47" t="s">
        <v>180</v>
      </c>
      <c r="D52" s="10">
        <f t="shared" si="0"/>
        <v>3</v>
      </c>
      <c r="E52" s="28">
        <f t="shared" si="1"/>
        <v>2.7</v>
      </c>
      <c r="F52" s="17">
        <f>IFERROR(VLOOKUP($C52, 'Breakdown - Multi Indicators'!$C:$DD, F$1, FALSE), " ")</f>
        <v>1</v>
      </c>
      <c r="G52" s="17">
        <f>IFERROR(VLOOKUP($C52, 'Breakdown - Multi Indicators'!$C:$DD, G$1, FALSE), " ")</f>
        <v>1</v>
      </c>
      <c r="H52" s="17">
        <f>IFERROR(VLOOKUP($C52, 'Breakdown - Multi Indicators'!$C:$DD, H$1, FALSE), " ")</f>
        <v>3</v>
      </c>
      <c r="I52" s="17">
        <f>IFERROR(VLOOKUP($C52, 'Breakdown - Multi Indicators'!$C:$DD, I$1, FALSE), " ")</f>
        <v>4</v>
      </c>
      <c r="J52" s="17">
        <f>IFERROR(VLOOKUP($C52, 'Breakdown - Multi Indicators'!$C:$DD, J$1, FALSE), " ")</f>
        <v>4</v>
      </c>
      <c r="K52" s="17">
        <f>IFERROR(VLOOKUP($C52, 'Breakdown - Multi Indicators'!$C:$DD, K$1, FALSE), " ")</f>
        <v>3</v>
      </c>
    </row>
    <row r="53" spans="1:11" ht="16.2" thickTop="1" thickBot="1" x14ac:dyDescent="0.35">
      <c r="A53" s="47" t="s">
        <v>178</v>
      </c>
      <c r="B53" s="47" t="s">
        <v>181</v>
      </c>
      <c r="C53" s="47" t="s">
        <v>182</v>
      </c>
      <c r="D53" s="10">
        <f t="shared" si="0"/>
        <v>3</v>
      </c>
      <c r="E53" s="28">
        <f t="shared" si="1"/>
        <v>2.5</v>
      </c>
      <c r="F53" s="17">
        <f>IFERROR(VLOOKUP($C53, 'Breakdown - Multi Indicators'!$C:$DD, F$1, FALSE), " ")</f>
        <v>1</v>
      </c>
      <c r="G53" s="17">
        <f>IFERROR(VLOOKUP($C53, 'Breakdown - Multi Indicators'!$C:$DD, G$1, FALSE), " ")</f>
        <v>1</v>
      </c>
      <c r="H53" s="17">
        <f>IFERROR(VLOOKUP($C53, 'Breakdown - Multi Indicators'!$C:$DD, H$1, FALSE), " ")</f>
        <v>3</v>
      </c>
      <c r="I53" s="17">
        <f>IFERROR(VLOOKUP($C53, 'Breakdown - Multi Indicators'!$C:$DD, I$1, FALSE), " ")</f>
        <v>4</v>
      </c>
      <c r="J53" s="17">
        <f>IFERROR(VLOOKUP($C53, 'Breakdown - Multi Indicators'!$C:$DD, J$1, FALSE), " ")</f>
        <v>3</v>
      </c>
      <c r="K53" s="17">
        <f>IFERROR(VLOOKUP($C53, 'Breakdown - Multi Indicators'!$C:$DD, K$1, FALSE), " ")</f>
        <v>3</v>
      </c>
    </row>
    <row r="54" spans="1:11" ht="16.2" thickTop="1" thickBot="1" x14ac:dyDescent="0.35">
      <c r="A54" s="47" t="s">
        <v>178</v>
      </c>
      <c r="B54" s="47" t="s">
        <v>183</v>
      </c>
      <c r="C54" s="47" t="s">
        <v>184</v>
      </c>
      <c r="D54" s="10">
        <f t="shared" si="0"/>
        <v>3</v>
      </c>
      <c r="E54" s="28">
        <f t="shared" si="1"/>
        <v>2.7</v>
      </c>
      <c r="F54" s="17">
        <f>IFERROR(VLOOKUP($C54, 'Breakdown - Multi Indicators'!$C:$DD, F$1, FALSE), " ")</f>
        <v>1</v>
      </c>
      <c r="G54" s="17">
        <f>IFERROR(VLOOKUP($C54, 'Breakdown - Multi Indicators'!$C:$DD, G$1, FALSE), " ")</f>
        <v>1</v>
      </c>
      <c r="H54" s="17">
        <f>IFERROR(VLOOKUP($C54, 'Breakdown - Multi Indicators'!$C:$DD, H$1, FALSE), " ")</f>
        <v>3</v>
      </c>
      <c r="I54" s="17">
        <f>IFERROR(VLOOKUP($C54, 'Breakdown - Multi Indicators'!$C:$DD, I$1, FALSE), " ")</f>
        <v>4</v>
      </c>
      <c r="J54" s="17">
        <f>IFERROR(VLOOKUP($C54, 'Breakdown - Multi Indicators'!$C:$DD, J$1, FALSE), " ")</f>
        <v>4</v>
      </c>
      <c r="K54" s="17">
        <f>IFERROR(VLOOKUP($C54, 'Breakdown - Multi Indicators'!$C:$DD, K$1, FALSE), " ")</f>
        <v>3</v>
      </c>
    </row>
    <row r="55" spans="1:11" ht="16.2" thickTop="1" thickBot="1" x14ac:dyDescent="0.35">
      <c r="A55" s="47" t="s">
        <v>178</v>
      </c>
      <c r="B55" s="47" t="s">
        <v>185</v>
      </c>
      <c r="C55" s="47" t="s">
        <v>186</v>
      </c>
      <c r="D55" s="10">
        <f t="shared" si="0"/>
        <v>2</v>
      </c>
      <c r="E55" s="28">
        <f t="shared" si="1"/>
        <v>2.2999999999999998</v>
      </c>
      <c r="F55" s="17">
        <f>IFERROR(VLOOKUP($C55, 'Breakdown - Multi Indicators'!$C:$DD, F$1, FALSE), " ")</f>
        <v>1</v>
      </c>
      <c r="G55" s="17">
        <f>IFERROR(VLOOKUP($C55, 'Breakdown - Multi Indicators'!$C:$DD, G$1, FALSE), " ")</f>
        <v>1</v>
      </c>
      <c r="H55" s="17">
        <f>IFERROR(VLOOKUP($C55, 'Breakdown - Multi Indicators'!$C:$DD, H$1, FALSE), " ")</f>
        <v>3</v>
      </c>
      <c r="I55" s="17">
        <f>IFERROR(VLOOKUP($C55, 'Breakdown - Multi Indicators'!$C:$DD, I$1, FALSE), " ")</f>
        <v>3</v>
      </c>
      <c r="J55" s="17">
        <f>IFERROR(VLOOKUP($C55, 'Breakdown - Multi Indicators'!$C:$DD, J$1, FALSE), " ")</f>
        <v>3</v>
      </c>
      <c r="K55" s="17">
        <f>IFERROR(VLOOKUP($C55, 'Breakdown - Multi Indicators'!$C:$DD, K$1, FALSE), " ")</f>
        <v>3</v>
      </c>
    </row>
    <row r="56" spans="1:11" ht="16.2" thickTop="1" thickBot="1" x14ac:dyDescent="0.35">
      <c r="A56" s="47" t="s">
        <v>178</v>
      </c>
      <c r="B56" s="47" t="s">
        <v>187</v>
      </c>
      <c r="C56" s="47" t="s">
        <v>188</v>
      </c>
      <c r="D56" s="10">
        <f t="shared" si="0"/>
        <v>3</v>
      </c>
      <c r="E56" s="28">
        <f t="shared" si="1"/>
        <v>2.5</v>
      </c>
      <c r="F56" s="17">
        <f>IFERROR(VLOOKUP($C56, 'Breakdown - Multi Indicators'!$C:$DD, F$1, FALSE), " ")</f>
        <v>1</v>
      </c>
      <c r="G56" s="17">
        <f>IFERROR(VLOOKUP($C56, 'Breakdown - Multi Indicators'!$C:$DD, G$1, FALSE), " ")</f>
        <v>1</v>
      </c>
      <c r="H56" s="17">
        <f>IFERROR(VLOOKUP($C56, 'Breakdown - Multi Indicators'!$C:$DD, H$1, FALSE), " ")</f>
        <v>3</v>
      </c>
      <c r="I56" s="17">
        <f>IFERROR(VLOOKUP($C56, 'Breakdown - Multi Indicators'!$C:$DD, I$1, FALSE), " ")</f>
        <v>4</v>
      </c>
      <c r="J56" s="17">
        <f>IFERROR(VLOOKUP($C56, 'Breakdown - Multi Indicators'!$C:$DD, J$1, FALSE), " ")</f>
        <v>3</v>
      </c>
      <c r="K56" s="17">
        <f>IFERROR(VLOOKUP($C56, 'Breakdown - Multi Indicators'!$C:$DD, K$1, FALSE), " ")</f>
        <v>3</v>
      </c>
    </row>
    <row r="57" spans="1:11" ht="16.2" thickTop="1" thickBot="1" x14ac:dyDescent="0.35">
      <c r="A57" s="47" t="s">
        <v>178</v>
      </c>
      <c r="B57" s="47" t="s">
        <v>189</v>
      </c>
      <c r="C57" s="47" t="s">
        <v>190</v>
      </c>
      <c r="D57" s="10">
        <f t="shared" si="0"/>
        <v>2</v>
      </c>
      <c r="E57" s="28">
        <f t="shared" si="1"/>
        <v>2.2999999999999998</v>
      </c>
      <c r="F57" s="17">
        <f>IFERROR(VLOOKUP($C57, 'Breakdown - Multi Indicators'!$C:$DD, F$1, FALSE), " ")</f>
        <v>1</v>
      </c>
      <c r="G57" s="17">
        <f>IFERROR(VLOOKUP($C57, 'Breakdown - Multi Indicators'!$C:$DD, G$1, FALSE), " ")</f>
        <v>1</v>
      </c>
      <c r="H57" s="17">
        <f>IFERROR(VLOOKUP($C57, 'Breakdown - Multi Indicators'!$C:$DD, H$1, FALSE), " ")</f>
        <v>3</v>
      </c>
      <c r="I57" s="17">
        <f>IFERROR(VLOOKUP($C57, 'Breakdown - Multi Indicators'!$C:$DD, I$1, FALSE), " ")</f>
        <v>3</v>
      </c>
      <c r="J57" s="17">
        <f>IFERROR(VLOOKUP($C57, 'Breakdown - Multi Indicators'!$C:$DD, J$1, FALSE), " ")</f>
        <v>3</v>
      </c>
      <c r="K57" s="17">
        <f>IFERROR(VLOOKUP($C57, 'Breakdown - Multi Indicators'!$C:$DD, K$1, FALSE), " ")</f>
        <v>3</v>
      </c>
    </row>
    <row r="58" spans="1:11" ht="16.2" thickTop="1" thickBot="1" x14ac:dyDescent="0.35">
      <c r="A58" s="47" t="s">
        <v>178</v>
      </c>
      <c r="B58" s="47" t="s">
        <v>191</v>
      </c>
      <c r="C58" s="47" t="s">
        <v>192</v>
      </c>
      <c r="D58" s="10">
        <f t="shared" si="0"/>
        <v>3</v>
      </c>
      <c r="E58" s="28">
        <f t="shared" si="1"/>
        <v>3</v>
      </c>
      <c r="F58" s="17">
        <f>IFERROR(VLOOKUP($C58, 'Breakdown - Multi Indicators'!$C:$DD, F$1, FALSE), " ")</f>
        <v>3</v>
      </c>
      <c r="G58" s="17">
        <f>IFERROR(VLOOKUP($C58, 'Breakdown - Multi Indicators'!$C:$DD, G$1, FALSE), " ")</f>
        <v>1</v>
      </c>
      <c r="H58" s="17">
        <f>IFERROR(VLOOKUP($C58, 'Breakdown - Multi Indicators'!$C:$DD, H$1, FALSE), " ")</f>
        <v>3</v>
      </c>
      <c r="I58" s="17">
        <f>IFERROR(VLOOKUP($C58, 'Breakdown - Multi Indicators'!$C:$DD, I$1, FALSE), " ")</f>
        <v>4</v>
      </c>
      <c r="J58" s="17">
        <f>IFERROR(VLOOKUP($C58, 'Breakdown - Multi Indicators'!$C:$DD, J$1, FALSE), " ")</f>
        <v>4</v>
      </c>
      <c r="K58" s="17">
        <f>IFERROR(VLOOKUP($C58, 'Breakdown - Multi Indicators'!$C:$DD, K$1, FALSE), " ")</f>
        <v>3</v>
      </c>
    </row>
    <row r="59" spans="1:11" ht="16.2" thickTop="1" thickBot="1" x14ac:dyDescent="0.35">
      <c r="A59" s="47" t="s">
        <v>178</v>
      </c>
      <c r="B59" s="47" t="s">
        <v>193</v>
      </c>
      <c r="C59" s="47" t="s">
        <v>194</v>
      </c>
      <c r="D59" s="10">
        <f t="shared" si="0"/>
        <v>3</v>
      </c>
      <c r="E59" s="28">
        <f t="shared" si="1"/>
        <v>2.5</v>
      </c>
      <c r="F59" s="17">
        <f>IFERROR(VLOOKUP($C59, 'Breakdown - Multi Indicators'!$C:$DD, F$1, FALSE), " ")</f>
        <v>1</v>
      </c>
      <c r="G59" s="17">
        <f>IFERROR(VLOOKUP($C59, 'Breakdown - Multi Indicators'!$C:$DD, G$1, FALSE), " ")</f>
        <v>2</v>
      </c>
      <c r="H59" s="17">
        <f>IFERROR(VLOOKUP($C59, 'Breakdown - Multi Indicators'!$C:$DD, H$1, FALSE), " ")</f>
        <v>3</v>
      </c>
      <c r="I59" s="17">
        <f>IFERROR(VLOOKUP($C59, 'Breakdown - Multi Indicators'!$C:$DD, I$1, FALSE), " ")</f>
        <v>3</v>
      </c>
      <c r="J59" s="17">
        <f>IFERROR(VLOOKUP($C59, 'Breakdown - Multi Indicators'!$C:$DD, J$1, FALSE), " ")</f>
        <v>3</v>
      </c>
      <c r="K59" s="17">
        <f>IFERROR(VLOOKUP($C59, 'Breakdown - Multi Indicators'!$C:$DD, K$1, FALSE), " ")</f>
        <v>3</v>
      </c>
    </row>
    <row r="60" spans="1:11" ht="16.2" thickTop="1" thickBot="1" x14ac:dyDescent="0.35">
      <c r="A60" s="47" t="s">
        <v>178</v>
      </c>
      <c r="B60" s="47" t="s">
        <v>195</v>
      </c>
      <c r="C60" s="47" t="s">
        <v>196</v>
      </c>
      <c r="D60" s="10">
        <f t="shared" si="0"/>
        <v>3</v>
      </c>
      <c r="E60" s="28">
        <f t="shared" si="1"/>
        <v>2.8</v>
      </c>
      <c r="F60" s="17">
        <f>IFERROR(VLOOKUP($C60, 'Breakdown - Multi Indicators'!$C:$DD, F$1, FALSE), " ")</f>
        <v>2</v>
      </c>
      <c r="G60" s="17">
        <f>IFERROR(VLOOKUP($C60, 'Breakdown - Multi Indicators'!$C:$DD, G$1, FALSE), " ")</f>
        <v>1</v>
      </c>
      <c r="H60" s="17">
        <f>IFERROR(VLOOKUP($C60, 'Breakdown - Multi Indicators'!$C:$DD, H$1, FALSE), " ")</f>
        <v>3</v>
      </c>
      <c r="I60" s="17">
        <f>IFERROR(VLOOKUP($C60, 'Breakdown - Multi Indicators'!$C:$DD, I$1, FALSE), " ")</f>
        <v>4</v>
      </c>
      <c r="J60" s="17">
        <f>IFERROR(VLOOKUP($C60, 'Breakdown - Multi Indicators'!$C:$DD, J$1, FALSE), " ")</f>
        <v>4</v>
      </c>
      <c r="K60" s="17">
        <f>IFERROR(VLOOKUP($C60, 'Breakdown - Multi Indicators'!$C:$DD, K$1, FALSE), " ")</f>
        <v>3</v>
      </c>
    </row>
    <row r="61" spans="1:11" ht="16.2" thickTop="1" thickBot="1" x14ac:dyDescent="0.35">
      <c r="A61" s="47" t="s">
        <v>178</v>
      </c>
      <c r="B61" s="47" t="s">
        <v>197</v>
      </c>
      <c r="C61" s="47" t="s">
        <v>198</v>
      </c>
      <c r="D61" s="10">
        <f t="shared" si="0"/>
        <v>3</v>
      </c>
      <c r="E61" s="28">
        <f t="shared" si="1"/>
        <v>2.8</v>
      </c>
      <c r="F61" s="17">
        <f>IFERROR(VLOOKUP($C61, 'Breakdown - Multi Indicators'!$C:$DD, F$1, FALSE), " ")</f>
        <v>2</v>
      </c>
      <c r="G61" s="17">
        <f>IFERROR(VLOOKUP($C61, 'Breakdown - Multi Indicators'!$C:$DD, G$1, FALSE), " ")</f>
        <v>2</v>
      </c>
      <c r="H61" s="17">
        <f>IFERROR(VLOOKUP($C61, 'Breakdown - Multi Indicators'!$C:$DD, H$1, FALSE), " ")</f>
        <v>3</v>
      </c>
      <c r="I61" s="17">
        <f>IFERROR(VLOOKUP($C61, 'Breakdown - Multi Indicators'!$C:$DD, I$1, FALSE), " ")</f>
        <v>4</v>
      </c>
      <c r="J61" s="17">
        <f>IFERROR(VLOOKUP($C61, 'Breakdown - Multi Indicators'!$C:$DD, J$1, FALSE), " ")</f>
        <v>3</v>
      </c>
      <c r="K61" s="17">
        <f>IFERROR(VLOOKUP($C61, 'Breakdown - Multi Indicators'!$C:$DD, K$1, FALSE), " ")</f>
        <v>3</v>
      </c>
    </row>
    <row r="62" spans="1:11" ht="16.2" thickTop="1" thickBot="1" x14ac:dyDescent="0.35">
      <c r="A62" s="47" t="s">
        <v>178</v>
      </c>
      <c r="B62" s="47" t="s">
        <v>199</v>
      </c>
      <c r="C62" s="47" t="s">
        <v>200</v>
      </c>
      <c r="D62" s="10">
        <f t="shared" si="0"/>
        <v>3</v>
      </c>
      <c r="E62" s="28">
        <f t="shared" si="1"/>
        <v>2.5</v>
      </c>
      <c r="F62" s="17">
        <f>IFERROR(VLOOKUP($C62, 'Breakdown - Multi Indicators'!$C:$DD, F$1, FALSE), " ")</f>
        <v>1</v>
      </c>
      <c r="G62" s="17">
        <f>IFERROR(VLOOKUP($C62, 'Breakdown - Multi Indicators'!$C:$DD, G$1, FALSE), " ")</f>
        <v>2</v>
      </c>
      <c r="H62" s="17">
        <f>IFERROR(VLOOKUP($C62, 'Breakdown - Multi Indicators'!$C:$DD, H$1, FALSE), " ")</f>
        <v>3</v>
      </c>
      <c r="I62" s="17">
        <f>IFERROR(VLOOKUP($C62, 'Breakdown - Multi Indicators'!$C:$DD, I$1, FALSE), " ")</f>
        <v>3</v>
      </c>
      <c r="J62" s="17">
        <f>IFERROR(VLOOKUP($C62, 'Breakdown - Multi Indicators'!$C:$DD, J$1, FALSE), " ")</f>
        <v>3</v>
      </c>
      <c r="K62" s="17">
        <f>IFERROR(VLOOKUP($C62, 'Breakdown - Multi Indicators'!$C:$DD, K$1, FALSE), " ")</f>
        <v>3</v>
      </c>
    </row>
    <row r="63" spans="1:11" ht="16.2" thickTop="1" thickBot="1" x14ac:dyDescent="0.35">
      <c r="A63" s="47" t="s">
        <v>178</v>
      </c>
      <c r="B63" s="47" t="s">
        <v>201</v>
      </c>
      <c r="C63" s="47" t="s">
        <v>202</v>
      </c>
      <c r="D63" s="10">
        <f t="shared" si="0"/>
        <v>3</v>
      </c>
      <c r="E63" s="28">
        <f t="shared" si="1"/>
        <v>2.7</v>
      </c>
      <c r="F63" s="17">
        <f>IFERROR(VLOOKUP($C63, 'Breakdown - Multi Indicators'!$C:$DD, F$1, FALSE), " ")</f>
        <v>1</v>
      </c>
      <c r="G63" s="17">
        <f>IFERROR(VLOOKUP($C63, 'Breakdown - Multi Indicators'!$C:$DD, G$1, FALSE), " ")</f>
        <v>2</v>
      </c>
      <c r="H63" s="17">
        <f>IFERROR(VLOOKUP($C63, 'Breakdown - Multi Indicators'!$C:$DD, H$1, FALSE), " ")</f>
        <v>3</v>
      </c>
      <c r="I63" s="17">
        <f>IFERROR(VLOOKUP($C63, 'Breakdown - Multi Indicators'!$C:$DD, I$1, FALSE), " ")</f>
        <v>4</v>
      </c>
      <c r="J63" s="17">
        <f>IFERROR(VLOOKUP($C63, 'Breakdown - Multi Indicators'!$C:$DD, J$1, FALSE), " ")</f>
        <v>3</v>
      </c>
      <c r="K63" s="17">
        <f>IFERROR(VLOOKUP($C63, 'Breakdown - Multi Indicators'!$C:$DD, K$1, FALSE), " ")</f>
        <v>3</v>
      </c>
    </row>
    <row r="64" spans="1:11" ht="16.2" thickTop="1" thickBot="1" x14ac:dyDescent="0.35">
      <c r="A64" s="47" t="s">
        <v>178</v>
      </c>
      <c r="B64" s="47" t="s">
        <v>203</v>
      </c>
      <c r="C64" s="47" t="s">
        <v>204</v>
      </c>
      <c r="D64" s="10">
        <f t="shared" si="0"/>
        <v>3</v>
      </c>
      <c r="E64" s="28">
        <f t="shared" si="1"/>
        <v>2.8</v>
      </c>
      <c r="F64" s="17">
        <f>IFERROR(VLOOKUP($C64, 'Breakdown - Multi Indicators'!$C:$DD, F$1, FALSE), " ")</f>
        <v>2</v>
      </c>
      <c r="G64" s="17">
        <f>IFERROR(VLOOKUP($C64, 'Breakdown - Multi Indicators'!$C:$DD, G$1, FALSE), " ")</f>
        <v>1</v>
      </c>
      <c r="H64" s="17">
        <f>IFERROR(VLOOKUP($C64, 'Breakdown - Multi Indicators'!$C:$DD, H$1, FALSE), " ")</f>
        <v>3</v>
      </c>
      <c r="I64" s="17">
        <f>IFERROR(VLOOKUP($C64, 'Breakdown - Multi Indicators'!$C:$DD, I$1, FALSE), " ")</f>
        <v>4</v>
      </c>
      <c r="J64" s="17">
        <f>IFERROR(VLOOKUP($C64, 'Breakdown - Multi Indicators'!$C:$DD, J$1, FALSE), " ")</f>
        <v>4</v>
      </c>
      <c r="K64" s="17">
        <f>IFERROR(VLOOKUP($C64, 'Breakdown - Multi Indicators'!$C:$DD, K$1, FALSE), " ")</f>
        <v>3</v>
      </c>
    </row>
    <row r="65" spans="1:11" ht="16.2" thickTop="1" thickBot="1" x14ac:dyDescent="0.35">
      <c r="A65" s="47" t="s">
        <v>178</v>
      </c>
      <c r="B65" s="47" t="s">
        <v>205</v>
      </c>
      <c r="C65" s="47" t="s">
        <v>206</v>
      </c>
      <c r="D65" s="10">
        <f t="shared" si="0"/>
        <v>3</v>
      </c>
      <c r="E65" s="28">
        <f t="shared" si="1"/>
        <v>2.8</v>
      </c>
      <c r="F65" s="17">
        <f>IFERROR(VLOOKUP($C65, 'Breakdown - Multi Indicators'!$C:$DD, F$1, FALSE), " ")</f>
        <v>2</v>
      </c>
      <c r="G65" s="17">
        <f>IFERROR(VLOOKUP($C65, 'Breakdown - Multi Indicators'!$C:$DD, G$1, FALSE), " ")</f>
        <v>2</v>
      </c>
      <c r="H65" s="17">
        <f>IFERROR(VLOOKUP($C65, 'Breakdown - Multi Indicators'!$C:$DD, H$1, FALSE), " ")</f>
        <v>3</v>
      </c>
      <c r="I65" s="17">
        <f>IFERROR(VLOOKUP($C65, 'Breakdown - Multi Indicators'!$C:$DD, I$1, FALSE), " ")</f>
        <v>4</v>
      </c>
      <c r="J65" s="17">
        <f>IFERROR(VLOOKUP($C65, 'Breakdown - Multi Indicators'!$C:$DD, J$1, FALSE), " ")</f>
        <v>3</v>
      </c>
      <c r="K65" s="17">
        <f>IFERROR(VLOOKUP($C65, 'Breakdown - Multi Indicators'!$C:$DD, K$1, FALSE), " ")</f>
        <v>3</v>
      </c>
    </row>
    <row r="66" spans="1:11" ht="16.2" thickTop="1" thickBot="1" x14ac:dyDescent="0.35">
      <c r="A66" s="47" t="s">
        <v>178</v>
      </c>
      <c r="B66" s="47" t="s">
        <v>207</v>
      </c>
      <c r="C66" s="47" t="s">
        <v>208</v>
      </c>
      <c r="D66" s="10">
        <f t="shared" si="0"/>
        <v>3</v>
      </c>
      <c r="E66" s="28">
        <f t="shared" si="1"/>
        <v>2.7</v>
      </c>
      <c r="F66" s="17">
        <f>IFERROR(VLOOKUP($C66, 'Breakdown - Multi Indicators'!$C:$DD, F$1, FALSE), " ")</f>
        <v>1</v>
      </c>
      <c r="G66" s="17">
        <f>IFERROR(VLOOKUP($C66, 'Breakdown - Multi Indicators'!$C:$DD, G$1, FALSE), " ")</f>
        <v>2</v>
      </c>
      <c r="H66" s="17">
        <f>IFERROR(VLOOKUP($C66, 'Breakdown - Multi Indicators'!$C:$DD, H$1, FALSE), " ")</f>
        <v>3</v>
      </c>
      <c r="I66" s="17">
        <f>IFERROR(VLOOKUP($C66, 'Breakdown - Multi Indicators'!$C:$DD, I$1, FALSE), " ")</f>
        <v>4</v>
      </c>
      <c r="J66" s="17">
        <f>IFERROR(VLOOKUP($C66, 'Breakdown - Multi Indicators'!$C:$DD, J$1, FALSE), " ")</f>
        <v>3</v>
      </c>
      <c r="K66" s="17">
        <f>IFERROR(VLOOKUP($C66, 'Breakdown - Multi Indicators'!$C:$DD, K$1, FALSE), " ")</f>
        <v>3</v>
      </c>
    </row>
    <row r="67" spans="1:11" ht="16.2" thickTop="1" thickBot="1" x14ac:dyDescent="0.35">
      <c r="A67" s="47" t="s">
        <v>178</v>
      </c>
      <c r="B67" s="47" t="s">
        <v>209</v>
      </c>
      <c r="C67" s="47" t="s">
        <v>210</v>
      </c>
      <c r="D67" s="10">
        <f t="shared" si="0"/>
        <v>3</v>
      </c>
      <c r="E67" s="28">
        <f t="shared" si="1"/>
        <v>2.5</v>
      </c>
      <c r="F67" s="17">
        <f>IFERROR(VLOOKUP($C67, 'Breakdown - Multi Indicators'!$C:$DD, F$1, FALSE), " ")</f>
        <v>1</v>
      </c>
      <c r="G67" s="17">
        <f>IFERROR(VLOOKUP($C67, 'Breakdown - Multi Indicators'!$C:$DD, G$1, FALSE), " ")</f>
        <v>1</v>
      </c>
      <c r="H67" s="17">
        <f>IFERROR(VLOOKUP($C67, 'Breakdown - Multi Indicators'!$C:$DD, H$1, FALSE), " ")</f>
        <v>3</v>
      </c>
      <c r="I67" s="17">
        <f>IFERROR(VLOOKUP($C67, 'Breakdown - Multi Indicators'!$C:$DD, I$1, FALSE), " ")</f>
        <v>4</v>
      </c>
      <c r="J67" s="17">
        <f>IFERROR(VLOOKUP($C67, 'Breakdown - Multi Indicators'!$C:$DD, J$1, FALSE), " ")</f>
        <v>3</v>
      </c>
      <c r="K67" s="17">
        <f>IFERROR(VLOOKUP($C67, 'Breakdown - Multi Indicators'!$C:$DD, K$1, FALSE), " ")</f>
        <v>3</v>
      </c>
    </row>
    <row r="68" spans="1:11" ht="16.2" thickTop="1" thickBot="1" x14ac:dyDescent="0.35">
      <c r="A68" s="47" t="s">
        <v>178</v>
      </c>
      <c r="B68" s="47" t="s">
        <v>211</v>
      </c>
      <c r="C68" s="47" t="s">
        <v>212</v>
      </c>
      <c r="D68" s="10">
        <f t="shared" ref="D68:D131" si="2">ROUND(AVERAGE($F68:$K68), 0)</f>
        <v>3</v>
      </c>
      <c r="E68" s="28">
        <f t="shared" ref="E68:E131" si="3">ROUND(AVERAGE($F68:$K68), 1)</f>
        <v>2.8</v>
      </c>
      <c r="F68" s="17">
        <f>IFERROR(VLOOKUP($C68, 'Breakdown - Multi Indicators'!$C:$DD, F$1, FALSE), " ")</f>
        <v>2</v>
      </c>
      <c r="G68" s="17">
        <f>IFERROR(VLOOKUP($C68, 'Breakdown - Multi Indicators'!$C:$DD, G$1, FALSE), " ")</f>
        <v>1</v>
      </c>
      <c r="H68" s="17">
        <f>IFERROR(VLOOKUP($C68, 'Breakdown - Multi Indicators'!$C:$DD, H$1, FALSE), " ")</f>
        <v>3</v>
      </c>
      <c r="I68" s="17">
        <f>IFERROR(VLOOKUP($C68, 'Breakdown - Multi Indicators'!$C:$DD, I$1, FALSE), " ")</f>
        <v>4</v>
      </c>
      <c r="J68" s="17">
        <f>IFERROR(VLOOKUP($C68, 'Breakdown - Multi Indicators'!$C:$DD, J$1, FALSE), " ")</f>
        <v>4</v>
      </c>
      <c r="K68" s="17">
        <f>IFERROR(VLOOKUP($C68, 'Breakdown - Multi Indicators'!$C:$DD, K$1, FALSE), " ")</f>
        <v>3</v>
      </c>
    </row>
    <row r="69" spans="1:11" ht="16.2" thickTop="1" thickBot="1" x14ac:dyDescent="0.35">
      <c r="A69" s="47" t="s">
        <v>178</v>
      </c>
      <c r="B69" s="47" t="s">
        <v>213</v>
      </c>
      <c r="C69" s="47" t="s">
        <v>214</v>
      </c>
      <c r="D69" s="10">
        <f t="shared" si="2"/>
        <v>3</v>
      </c>
      <c r="E69" s="28">
        <f t="shared" si="3"/>
        <v>3.2</v>
      </c>
      <c r="F69" s="17">
        <f>IFERROR(VLOOKUP($C69, 'Breakdown - Multi Indicators'!$C:$DD, F$1, FALSE), " ")</f>
        <v>2</v>
      </c>
      <c r="G69" s="17">
        <f>IFERROR(VLOOKUP($C69, 'Breakdown - Multi Indicators'!$C:$DD, G$1, FALSE), " ")</f>
        <v>3</v>
      </c>
      <c r="H69" s="17">
        <f>IFERROR(VLOOKUP($C69, 'Breakdown - Multi Indicators'!$C:$DD, H$1, FALSE), " ")</f>
        <v>3</v>
      </c>
      <c r="I69" s="17">
        <f>IFERROR(VLOOKUP($C69, 'Breakdown - Multi Indicators'!$C:$DD, I$1, FALSE), " ")</f>
        <v>4</v>
      </c>
      <c r="J69" s="17">
        <f>IFERROR(VLOOKUP($C69, 'Breakdown - Multi Indicators'!$C:$DD, J$1, FALSE), " ")</f>
        <v>4</v>
      </c>
      <c r="K69" s="17">
        <f>IFERROR(VLOOKUP($C69, 'Breakdown - Multi Indicators'!$C:$DD, K$1, FALSE), " ")</f>
        <v>3</v>
      </c>
    </row>
    <row r="70" spans="1:11" ht="16.2" thickTop="1" thickBot="1" x14ac:dyDescent="0.35">
      <c r="A70" s="47" t="s">
        <v>178</v>
      </c>
      <c r="B70" s="47" t="s">
        <v>215</v>
      </c>
      <c r="C70" s="47" t="s">
        <v>216</v>
      </c>
      <c r="D70" s="10">
        <f t="shared" si="2"/>
        <v>3</v>
      </c>
      <c r="E70" s="28">
        <f t="shared" si="3"/>
        <v>2.5</v>
      </c>
      <c r="F70" s="17">
        <f>IFERROR(VLOOKUP($C70, 'Breakdown - Multi Indicators'!$C:$DD, F$1, FALSE), " ")</f>
        <v>1</v>
      </c>
      <c r="G70" s="17">
        <f>IFERROR(VLOOKUP($C70, 'Breakdown - Multi Indicators'!$C:$DD, G$1, FALSE), " ")</f>
        <v>2</v>
      </c>
      <c r="H70" s="17">
        <f>IFERROR(VLOOKUP($C70, 'Breakdown - Multi Indicators'!$C:$DD, H$1, FALSE), " ")</f>
        <v>3</v>
      </c>
      <c r="I70" s="17">
        <f>IFERROR(VLOOKUP($C70, 'Breakdown - Multi Indicators'!$C:$DD, I$1, FALSE), " ")</f>
        <v>3</v>
      </c>
      <c r="J70" s="17">
        <f>IFERROR(VLOOKUP($C70, 'Breakdown - Multi Indicators'!$C:$DD, J$1, FALSE), " ")</f>
        <v>3</v>
      </c>
      <c r="K70" s="17">
        <f>IFERROR(VLOOKUP($C70, 'Breakdown - Multi Indicators'!$C:$DD, K$1, FALSE), " ")</f>
        <v>3</v>
      </c>
    </row>
    <row r="71" spans="1:11" ht="16.2" thickTop="1" thickBot="1" x14ac:dyDescent="0.35">
      <c r="A71" s="47" t="s">
        <v>178</v>
      </c>
      <c r="B71" s="47" t="s">
        <v>217</v>
      </c>
      <c r="C71" s="47" t="s">
        <v>218</v>
      </c>
      <c r="D71" s="10">
        <f t="shared" si="2"/>
        <v>3</v>
      </c>
      <c r="E71" s="28">
        <f t="shared" si="3"/>
        <v>3.2</v>
      </c>
      <c r="F71" s="17">
        <f>IFERROR(VLOOKUP($C71, 'Breakdown - Multi Indicators'!$C:$DD, F$1, FALSE), " ")</f>
        <v>2</v>
      </c>
      <c r="G71" s="17">
        <f>IFERROR(VLOOKUP($C71, 'Breakdown - Multi Indicators'!$C:$DD, G$1, FALSE), " ")</f>
        <v>4</v>
      </c>
      <c r="H71" s="17">
        <f>IFERROR(VLOOKUP($C71, 'Breakdown - Multi Indicators'!$C:$DD, H$1, FALSE), " ")</f>
        <v>3</v>
      </c>
      <c r="I71" s="17">
        <f>IFERROR(VLOOKUP($C71, 'Breakdown - Multi Indicators'!$C:$DD, I$1, FALSE), " ")</f>
        <v>4</v>
      </c>
      <c r="J71" s="17">
        <f>IFERROR(VLOOKUP($C71, 'Breakdown - Multi Indicators'!$C:$DD, J$1, FALSE), " ")</f>
        <v>3</v>
      </c>
      <c r="K71" s="17">
        <f>IFERROR(VLOOKUP($C71, 'Breakdown - Multi Indicators'!$C:$DD, K$1, FALSE), " ")</f>
        <v>3</v>
      </c>
    </row>
    <row r="72" spans="1:11" ht="16.2" thickTop="1" thickBot="1" x14ac:dyDescent="0.35">
      <c r="A72" s="47" t="s">
        <v>178</v>
      </c>
      <c r="B72" s="47" t="s">
        <v>219</v>
      </c>
      <c r="C72" s="47" t="s">
        <v>220</v>
      </c>
      <c r="D72" s="10">
        <f t="shared" si="2"/>
        <v>3</v>
      </c>
      <c r="E72" s="28">
        <f t="shared" si="3"/>
        <v>2.7</v>
      </c>
      <c r="F72" s="17">
        <f>IFERROR(VLOOKUP($C72, 'Breakdown - Multi Indicators'!$C:$DD, F$1, FALSE), " ")</f>
        <v>1</v>
      </c>
      <c r="G72" s="17">
        <f>IFERROR(VLOOKUP($C72, 'Breakdown - Multi Indicators'!$C:$DD, G$1, FALSE), " ")</f>
        <v>3</v>
      </c>
      <c r="H72" s="17">
        <f>IFERROR(VLOOKUP($C72, 'Breakdown - Multi Indicators'!$C:$DD, H$1, FALSE), " ")</f>
        <v>3</v>
      </c>
      <c r="I72" s="17">
        <f>IFERROR(VLOOKUP($C72, 'Breakdown - Multi Indicators'!$C:$DD, I$1, FALSE), " ")</f>
        <v>4</v>
      </c>
      <c r="J72" s="17">
        <f>IFERROR(VLOOKUP($C72, 'Breakdown - Multi Indicators'!$C:$DD, J$1, FALSE), " ")</f>
        <v>2</v>
      </c>
      <c r="K72" s="17">
        <f>IFERROR(VLOOKUP($C72, 'Breakdown - Multi Indicators'!$C:$DD, K$1, FALSE), " ")</f>
        <v>3</v>
      </c>
    </row>
    <row r="73" spans="1:11" ht="16.2" thickTop="1" thickBot="1" x14ac:dyDescent="0.35">
      <c r="A73" s="47" t="s">
        <v>178</v>
      </c>
      <c r="B73" s="47" t="s">
        <v>221</v>
      </c>
      <c r="C73" s="47" t="s">
        <v>222</v>
      </c>
      <c r="D73" s="10">
        <f t="shared" si="2"/>
        <v>3</v>
      </c>
      <c r="E73" s="28">
        <f t="shared" si="3"/>
        <v>2.8</v>
      </c>
      <c r="F73" s="17">
        <f>IFERROR(VLOOKUP($C73, 'Breakdown - Multi Indicators'!$C:$DD, F$1, FALSE), " ")</f>
        <v>2</v>
      </c>
      <c r="G73" s="17">
        <f>IFERROR(VLOOKUP($C73, 'Breakdown - Multi Indicators'!$C:$DD, G$1, FALSE), " ")</f>
        <v>2</v>
      </c>
      <c r="H73" s="17">
        <f>IFERROR(VLOOKUP($C73, 'Breakdown - Multi Indicators'!$C:$DD, H$1, FALSE), " ")</f>
        <v>3</v>
      </c>
      <c r="I73" s="17">
        <f>IFERROR(VLOOKUP($C73, 'Breakdown - Multi Indicators'!$C:$DD, I$1, FALSE), " ")</f>
        <v>4</v>
      </c>
      <c r="J73" s="17">
        <f>IFERROR(VLOOKUP($C73, 'Breakdown - Multi Indicators'!$C:$DD, J$1, FALSE), " ")</f>
        <v>3</v>
      </c>
      <c r="K73" s="17">
        <f>IFERROR(VLOOKUP($C73, 'Breakdown - Multi Indicators'!$C:$DD, K$1, FALSE), " ")</f>
        <v>3</v>
      </c>
    </row>
    <row r="74" spans="1:11" ht="16.2" thickTop="1" thickBot="1" x14ac:dyDescent="0.35">
      <c r="A74" s="47" t="s">
        <v>223</v>
      </c>
      <c r="B74" s="47" t="s">
        <v>224</v>
      </c>
      <c r="C74" s="47" t="s">
        <v>225</v>
      </c>
      <c r="D74" s="10">
        <f t="shared" si="2"/>
        <v>3</v>
      </c>
      <c r="E74" s="28">
        <f t="shared" si="3"/>
        <v>2.8</v>
      </c>
      <c r="F74" s="17">
        <f>IFERROR(VLOOKUP($C74, 'Breakdown - Multi Indicators'!$C:$DD, F$1, FALSE), " ")</f>
        <v>2</v>
      </c>
      <c r="G74" s="17">
        <f>IFERROR(VLOOKUP($C74, 'Breakdown - Multi Indicators'!$C:$DD, G$1, FALSE), " ")</f>
        <v>2</v>
      </c>
      <c r="H74" s="17">
        <f>IFERROR(VLOOKUP($C74, 'Breakdown - Multi Indicators'!$C:$DD, H$1, FALSE), " ")</f>
        <v>3</v>
      </c>
      <c r="I74" s="17">
        <f>IFERROR(VLOOKUP($C74, 'Breakdown - Multi Indicators'!$C:$DD, I$1, FALSE), " ")</f>
        <v>4</v>
      </c>
      <c r="J74" s="17">
        <f>IFERROR(VLOOKUP($C74, 'Breakdown - Multi Indicators'!$C:$DD, J$1, FALSE), " ")</f>
        <v>3</v>
      </c>
      <c r="K74" s="17">
        <f>IFERROR(VLOOKUP($C74, 'Breakdown - Multi Indicators'!$C:$DD, K$1, FALSE), " ")</f>
        <v>3</v>
      </c>
    </row>
    <row r="75" spans="1:11" ht="16.2" thickTop="1" thickBot="1" x14ac:dyDescent="0.35">
      <c r="A75" s="47" t="s">
        <v>223</v>
      </c>
      <c r="B75" s="47" t="s">
        <v>226</v>
      </c>
      <c r="C75" s="47" t="s">
        <v>227</v>
      </c>
      <c r="D75" s="10">
        <f t="shared" si="2"/>
        <v>3</v>
      </c>
      <c r="E75" s="28">
        <f t="shared" si="3"/>
        <v>2.5</v>
      </c>
      <c r="F75" s="17">
        <f>IFERROR(VLOOKUP($C75, 'Breakdown - Multi Indicators'!$C:$DD, F$1, FALSE), " ")</f>
        <v>2</v>
      </c>
      <c r="G75" s="17">
        <f>IFERROR(VLOOKUP($C75, 'Breakdown - Multi Indicators'!$C:$DD, G$1, FALSE), " ")</f>
        <v>1</v>
      </c>
      <c r="H75" s="17">
        <f>IFERROR(VLOOKUP($C75, 'Breakdown - Multi Indicators'!$C:$DD, H$1, FALSE), " ")</f>
        <v>3</v>
      </c>
      <c r="I75" s="17">
        <f>IFERROR(VLOOKUP($C75, 'Breakdown - Multi Indicators'!$C:$DD, I$1, FALSE), " ")</f>
        <v>4</v>
      </c>
      <c r="J75" s="17">
        <f>IFERROR(VLOOKUP($C75, 'Breakdown - Multi Indicators'!$C:$DD, J$1, FALSE), " ")</f>
        <v>2</v>
      </c>
      <c r="K75" s="17">
        <f>IFERROR(VLOOKUP($C75, 'Breakdown - Multi Indicators'!$C:$DD, K$1, FALSE), " ")</f>
        <v>3</v>
      </c>
    </row>
    <row r="76" spans="1:11" ht="16.2" thickTop="1" thickBot="1" x14ac:dyDescent="0.35">
      <c r="A76" s="47" t="s">
        <v>223</v>
      </c>
      <c r="B76" s="47" t="s">
        <v>228</v>
      </c>
      <c r="C76" s="47" t="s">
        <v>229</v>
      </c>
      <c r="D76" s="10">
        <f t="shared" si="2"/>
        <v>3</v>
      </c>
      <c r="E76" s="28">
        <f t="shared" si="3"/>
        <v>2.7</v>
      </c>
      <c r="F76" s="17">
        <f>IFERROR(VLOOKUP($C76, 'Breakdown - Multi Indicators'!$C:$DD, F$1, FALSE), " ")</f>
        <v>2</v>
      </c>
      <c r="G76" s="17">
        <f>IFERROR(VLOOKUP($C76, 'Breakdown - Multi Indicators'!$C:$DD, G$1, FALSE), " ")</f>
        <v>2</v>
      </c>
      <c r="H76" s="17">
        <f>IFERROR(VLOOKUP($C76, 'Breakdown - Multi Indicators'!$C:$DD, H$1, FALSE), " ")</f>
        <v>3</v>
      </c>
      <c r="I76" s="17">
        <f>IFERROR(VLOOKUP($C76, 'Breakdown - Multi Indicators'!$C:$DD, I$1, FALSE), " ")</f>
        <v>4</v>
      </c>
      <c r="J76" s="17">
        <f>IFERROR(VLOOKUP($C76, 'Breakdown - Multi Indicators'!$C:$DD, J$1, FALSE), " ")</f>
        <v>2</v>
      </c>
      <c r="K76" s="17">
        <f>IFERROR(VLOOKUP($C76, 'Breakdown - Multi Indicators'!$C:$DD, K$1, FALSE), " ")</f>
        <v>3</v>
      </c>
    </row>
    <row r="77" spans="1:11" ht="16.2" thickTop="1" thickBot="1" x14ac:dyDescent="0.35">
      <c r="A77" s="47" t="s">
        <v>223</v>
      </c>
      <c r="B77" s="47" t="s">
        <v>230</v>
      </c>
      <c r="C77" s="47" t="s">
        <v>231</v>
      </c>
      <c r="D77" s="10">
        <f t="shared" si="2"/>
        <v>3</v>
      </c>
      <c r="E77" s="28">
        <f t="shared" si="3"/>
        <v>2.8</v>
      </c>
      <c r="F77" s="17">
        <f>IFERROR(VLOOKUP($C77, 'Breakdown - Multi Indicators'!$C:$DD, F$1, FALSE), " ")</f>
        <v>2</v>
      </c>
      <c r="G77" s="17">
        <f>IFERROR(VLOOKUP($C77, 'Breakdown - Multi Indicators'!$C:$DD, G$1, FALSE), " ")</f>
        <v>2</v>
      </c>
      <c r="H77" s="17">
        <f>IFERROR(VLOOKUP($C77, 'Breakdown - Multi Indicators'!$C:$DD, H$1, FALSE), " ")</f>
        <v>3</v>
      </c>
      <c r="I77" s="17">
        <f>IFERROR(VLOOKUP($C77, 'Breakdown - Multi Indicators'!$C:$DD, I$1, FALSE), " ")</f>
        <v>4</v>
      </c>
      <c r="J77" s="17">
        <f>IFERROR(VLOOKUP($C77, 'Breakdown - Multi Indicators'!$C:$DD, J$1, FALSE), " ")</f>
        <v>3</v>
      </c>
      <c r="K77" s="17">
        <f>IFERROR(VLOOKUP($C77, 'Breakdown - Multi Indicators'!$C:$DD, K$1, FALSE), " ")</f>
        <v>3</v>
      </c>
    </row>
    <row r="78" spans="1:11" ht="16.2" thickTop="1" thickBot="1" x14ac:dyDescent="0.35">
      <c r="A78" s="47" t="s">
        <v>223</v>
      </c>
      <c r="B78" s="47" t="s">
        <v>232</v>
      </c>
      <c r="C78" s="47" t="s">
        <v>233</v>
      </c>
      <c r="D78" s="10">
        <f t="shared" si="2"/>
        <v>3</v>
      </c>
      <c r="E78" s="28">
        <f t="shared" si="3"/>
        <v>3</v>
      </c>
      <c r="F78" s="17">
        <f>IFERROR(VLOOKUP($C78, 'Breakdown - Multi Indicators'!$C:$DD, F$1, FALSE), " ")</f>
        <v>2</v>
      </c>
      <c r="G78" s="17">
        <f>IFERROR(VLOOKUP($C78, 'Breakdown - Multi Indicators'!$C:$DD, G$1, FALSE), " ")</f>
        <v>3</v>
      </c>
      <c r="H78" s="17">
        <f>IFERROR(VLOOKUP($C78, 'Breakdown - Multi Indicators'!$C:$DD, H$1, FALSE), " ")</f>
        <v>3</v>
      </c>
      <c r="I78" s="17">
        <f>IFERROR(VLOOKUP($C78, 'Breakdown - Multi Indicators'!$C:$DD, I$1, FALSE), " ")</f>
        <v>4</v>
      </c>
      <c r="J78" s="17">
        <f>IFERROR(VLOOKUP($C78, 'Breakdown - Multi Indicators'!$C:$DD, J$1, FALSE), " ")</f>
        <v>3</v>
      </c>
      <c r="K78" s="17">
        <f>IFERROR(VLOOKUP($C78, 'Breakdown - Multi Indicators'!$C:$DD, K$1, FALSE), " ")</f>
        <v>3</v>
      </c>
    </row>
    <row r="79" spans="1:11" ht="16.2" thickTop="1" thickBot="1" x14ac:dyDescent="0.35">
      <c r="A79" s="47" t="s">
        <v>234</v>
      </c>
      <c r="B79" s="47" t="s">
        <v>235</v>
      </c>
      <c r="C79" s="47" t="s">
        <v>236</v>
      </c>
      <c r="D79" s="10">
        <f t="shared" si="2"/>
        <v>3</v>
      </c>
      <c r="E79" s="28">
        <f t="shared" si="3"/>
        <v>2.5</v>
      </c>
      <c r="F79" s="17">
        <f>IFERROR(VLOOKUP($C79, 'Breakdown - Multi Indicators'!$C:$DD, F$1, FALSE), " ")</f>
        <v>1</v>
      </c>
      <c r="G79" s="17">
        <f>IFERROR(VLOOKUP($C79, 'Breakdown - Multi Indicators'!$C:$DD, G$1, FALSE), " ")</f>
        <v>2</v>
      </c>
      <c r="H79" s="17">
        <f>IFERROR(VLOOKUP($C79, 'Breakdown - Multi Indicators'!$C:$DD, H$1, FALSE), " ")</f>
        <v>3</v>
      </c>
      <c r="I79" s="17">
        <f>IFERROR(VLOOKUP($C79, 'Breakdown - Multi Indicators'!$C:$DD, I$1, FALSE), " ")</f>
        <v>3</v>
      </c>
      <c r="J79" s="17">
        <f>IFERROR(VLOOKUP($C79, 'Breakdown - Multi Indicators'!$C:$DD, J$1, FALSE), " ")</f>
        <v>3</v>
      </c>
      <c r="K79" s="17">
        <f>IFERROR(VLOOKUP($C79, 'Breakdown - Multi Indicators'!$C:$DD, K$1, FALSE), " ")</f>
        <v>3</v>
      </c>
    </row>
    <row r="80" spans="1:11" ht="16.2" thickTop="1" thickBot="1" x14ac:dyDescent="0.35">
      <c r="A80" s="47" t="s">
        <v>234</v>
      </c>
      <c r="B80" s="47" t="s">
        <v>237</v>
      </c>
      <c r="C80" s="47" t="s">
        <v>238</v>
      </c>
      <c r="D80" s="10">
        <f t="shared" si="2"/>
        <v>2</v>
      </c>
      <c r="E80" s="28">
        <f t="shared" si="3"/>
        <v>2</v>
      </c>
      <c r="F80" s="17">
        <f>IFERROR(VLOOKUP($C80, 'Breakdown - Multi Indicators'!$C:$DD, F$1, FALSE), " ")</f>
        <v>1</v>
      </c>
      <c r="G80" s="17">
        <f>IFERROR(VLOOKUP($C80, 'Breakdown - Multi Indicators'!$C:$DD, G$1, FALSE), " ")</f>
        <v>1</v>
      </c>
      <c r="H80" s="17">
        <f>IFERROR(VLOOKUP($C80, 'Breakdown - Multi Indicators'!$C:$DD, H$1, FALSE), " ")</f>
        <v>3</v>
      </c>
      <c r="I80" s="17">
        <f>IFERROR(VLOOKUP($C80, 'Breakdown - Multi Indicators'!$C:$DD, I$1, FALSE), " ")</f>
        <v>2</v>
      </c>
      <c r="J80" s="17">
        <f>IFERROR(VLOOKUP($C80, 'Breakdown - Multi Indicators'!$C:$DD, J$1, FALSE), " ")</f>
        <v>2</v>
      </c>
      <c r="K80" s="17">
        <f>IFERROR(VLOOKUP($C80, 'Breakdown - Multi Indicators'!$C:$DD, K$1, FALSE), " ")</f>
        <v>3</v>
      </c>
    </row>
    <row r="81" spans="1:11" ht="16.2" thickTop="1" thickBot="1" x14ac:dyDescent="0.35">
      <c r="A81" s="47" t="s">
        <v>234</v>
      </c>
      <c r="B81" s="47" t="s">
        <v>239</v>
      </c>
      <c r="C81" s="47" t="s">
        <v>240</v>
      </c>
      <c r="D81" s="10">
        <f t="shared" si="2"/>
        <v>3</v>
      </c>
      <c r="E81" s="28">
        <f t="shared" si="3"/>
        <v>2.7</v>
      </c>
      <c r="F81" s="17">
        <f>IFERROR(VLOOKUP($C81, 'Breakdown - Multi Indicators'!$C:$DD, F$1, FALSE), " ")</f>
        <v>1</v>
      </c>
      <c r="G81" s="17">
        <f>IFERROR(VLOOKUP($C81, 'Breakdown - Multi Indicators'!$C:$DD, G$1, FALSE), " ")</f>
        <v>2</v>
      </c>
      <c r="H81" s="17">
        <f>IFERROR(VLOOKUP($C81, 'Breakdown - Multi Indicators'!$C:$DD, H$1, FALSE), " ")</f>
        <v>3</v>
      </c>
      <c r="I81" s="17">
        <f>IFERROR(VLOOKUP($C81, 'Breakdown - Multi Indicators'!$C:$DD, I$1, FALSE), " ")</f>
        <v>3</v>
      </c>
      <c r="J81" s="17">
        <f>IFERROR(VLOOKUP($C81, 'Breakdown - Multi Indicators'!$C:$DD, J$1, FALSE), " ")</f>
        <v>4</v>
      </c>
      <c r="K81" s="17">
        <f>IFERROR(VLOOKUP($C81, 'Breakdown - Multi Indicators'!$C:$DD, K$1, FALSE), " ")</f>
        <v>3</v>
      </c>
    </row>
    <row r="82" spans="1:11" ht="16.2" thickTop="1" thickBot="1" x14ac:dyDescent="0.35">
      <c r="A82" s="47" t="s">
        <v>234</v>
      </c>
      <c r="B82" s="47" t="s">
        <v>241</v>
      </c>
      <c r="C82" s="47" t="s">
        <v>242</v>
      </c>
      <c r="D82" s="10">
        <f t="shared" si="2"/>
        <v>3</v>
      </c>
      <c r="E82" s="28">
        <f t="shared" si="3"/>
        <v>2.7</v>
      </c>
      <c r="F82" s="17">
        <f>IFERROR(VLOOKUP($C82, 'Breakdown - Multi Indicators'!$C:$DD, F$1, FALSE), " ")</f>
        <v>1</v>
      </c>
      <c r="G82" s="17">
        <f>IFERROR(VLOOKUP($C82, 'Breakdown - Multi Indicators'!$C:$DD, G$1, FALSE), " ")</f>
        <v>2</v>
      </c>
      <c r="H82" s="17">
        <f>IFERROR(VLOOKUP($C82, 'Breakdown - Multi Indicators'!$C:$DD, H$1, FALSE), " ")</f>
        <v>3</v>
      </c>
      <c r="I82" s="17">
        <f>IFERROR(VLOOKUP($C82, 'Breakdown - Multi Indicators'!$C:$DD, I$1, FALSE), " ")</f>
        <v>3</v>
      </c>
      <c r="J82" s="17">
        <f>IFERROR(VLOOKUP($C82, 'Breakdown - Multi Indicators'!$C:$DD, J$1, FALSE), " ")</f>
        <v>4</v>
      </c>
      <c r="K82" s="17">
        <f>IFERROR(VLOOKUP($C82, 'Breakdown - Multi Indicators'!$C:$DD, K$1, FALSE), " ")</f>
        <v>3</v>
      </c>
    </row>
    <row r="83" spans="1:11" ht="16.2" thickTop="1" thickBot="1" x14ac:dyDescent="0.35">
      <c r="A83" s="47" t="s">
        <v>234</v>
      </c>
      <c r="B83" s="47" t="s">
        <v>243</v>
      </c>
      <c r="C83" s="47" t="s">
        <v>244</v>
      </c>
      <c r="D83" s="10">
        <f t="shared" si="2"/>
        <v>3</v>
      </c>
      <c r="E83" s="28">
        <f t="shared" si="3"/>
        <v>2.5</v>
      </c>
      <c r="F83" s="17">
        <f>IFERROR(VLOOKUP($C83, 'Breakdown - Multi Indicators'!$C:$DD, F$1, FALSE), " ")</f>
        <v>1</v>
      </c>
      <c r="G83" s="17">
        <f>IFERROR(VLOOKUP($C83, 'Breakdown - Multi Indicators'!$C:$DD, G$1, FALSE), " ")</f>
        <v>1</v>
      </c>
      <c r="H83" s="17">
        <f>IFERROR(VLOOKUP($C83, 'Breakdown - Multi Indicators'!$C:$DD, H$1, FALSE), " ")</f>
        <v>3</v>
      </c>
      <c r="I83" s="17">
        <f>IFERROR(VLOOKUP($C83, 'Breakdown - Multi Indicators'!$C:$DD, I$1, FALSE), " ")</f>
        <v>4</v>
      </c>
      <c r="J83" s="17">
        <f>IFERROR(VLOOKUP($C83, 'Breakdown - Multi Indicators'!$C:$DD, J$1, FALSE), " ")</f>
        <v>3</v>
      </c>
      <c r="K83" s="17">
        <f>IFERROR(VLOOKUP($C83, 'Breakdown - Multi Indicators'!$C:$DD, K$1, FALSE), " ")</f>
        <v>3</v>
      </c>
    </row>
    <row r="84" spans="1:11" ht="16.2" thickTop="1" thickBot="1" x14ac:dyDescent="0.35">
      <c r="A84" s="47" t="s">
        <v>234</v>
      </c>
      <c r="B84" s="47" t="s">
        <v>245</v>
      </c>
      <c r="C84" s="47" t="s">
        <v>246</v>
      </c>
      <c r="D84" s="10">
        <f t="shared" si="2"/>
        <v>3</v>
      </c>
      <c r="E84" s="28">
        <f t="shared" si="3"/>
        <v>2.5</v>
      </c>
      <c r="F84" s="17">
        <f>IFERROR(VLOOKUP($C84, 'Breakdown - Multi Indicators'!$C:$DD, F$1, FALSE), " ")</f>
        <v>1</v>
      </c>
      <c r="G84" s="17">
        <f>IFERROR(VLOOKUP($C84, 'Breakdown - Multi Indicators'!$C:$DD, G$1, FALSE), " ")</f>
        <v>2</v>
      </c>
      <c r="H84" s="17">
        <f>IFERROR(VLOOKUP($C84, 'Breakdown - Multi Indicators'!$C:$DD, H$1, FALSE), " ")</f>
        <v>3</v>
      </c>
      <c r="I84" s="17">
        <f>IFERROR(VLOOKUP($C84, 'Breakdown - Multi Indicators'!$C:$DD, I$1, FALSE), " ")</f>
        <v>4</v>
      </c>
      <c r="J84" s="17">
        <f>IFERROR(VLOOKUP($C84, 'Breakdown - Multi Indicators'!$C:$DD, J$1, FALSE), " ")</f>
        <v>2</v>
      </c>
      <c r="K84" s="17">
        <f>IFERROR(VLOOKUP($C84, 'Breakdown - Multi Indicators'!$C:$DD, K$1, FALSE), " ")</f>
        <v>3</v>
      </c>
    </row>
    <row r="85" spans="1:11" ht="16.2" thickTop="1" thickBot="1" x14ac:dyDescent="0.35">
      <c r="A85" s="47" t="s">
        <v>234</v>
      </c>
      <c r="B85" s="47" t="s">
        <v>247</v>
      </c>
      <c r="C85" s="47" t="s">
        <v>248</v>
      </c>
      <c r="D85" s="10">
        <f t="shared" si="2"/>
        <v>2</v>
      </c>
      <c r="E85" s="28">
        <f t="shared" si="3"/>
        <v>2</v>
      </c>
      <c r="F85" s="17">
        <f>IFERROR(VLOOKUP($C85, 'Breakdown - Multi Indicators'!$C:$DD, F$1, FALSE), " ")</f>
        <v>1</v>
      </c>
      <c r="G85" s="17">
        <f>IFERROR(VLOOKUP($C85, 'Breakdown - Multi Indicators'!$C:$DD, G$1, FALSE), " ")</f>
        <v>1</v>
      </c>
      <c r="H85" s="17">
        <f>IFERROR(VLOOKUP($C85, 'Breakdown - Multi Indicators'!$C:$DD, H$1, FALSE), " ")</f>
        <v>3</v>
      </c>
      <c r="I85" s="17">
        <f>IFERROR(VLOOKUP($C85, 'Breakdown - Multi Indicators'!$C:$DD, I$1, FALSE), " ")</f>
        <v>2</v>
      </c>
      <c r="J85" s="17">
        <f>IFERROR(VLOOKUP($C85, 'Breakdown - Multi Indicators'!$C:$DD, J$1, FALSE), " ")</f>
        <v>2</v>
      </c>
      <c r="K85" s="17">
        <f>IFERROR(VLOOKUP($C85, 'Breakdown - Multi Indicators'!$C:$DD, K$1, FALSE), " ")</f>
        <v>3</v>
      </c>
    </row>
    <row r="86" spans="1:11" ht="16.2" thickTop="1" thickBot="1" x14ac:dyDescent="0.35">
      <c r="A86" s="47" t="s">
        <v>249</v>
      </c>
      <c r="B86" s="47" t="s">
        <v>250</v>
      </c>
      <c r="C86" s="47" t="s">
        <v>251</v>
      </c>
      <c r="D86" s="10">
        <f t="shared" si="2"/>
        <v>3</v>
      </c>
      <c r="E86" s="28">
        <f t="shared" si="3"/>
        <v>2.5</v>
      </c>
      <c r="F86" s="17">
        <f>IFERROR(VLOOKUP($C86, 'Breakdown - Multi Indicators'!$C:$DD, F$1, FALSE), " ")</f>
        <v>1</v>
      </c>
      <c r="G86" s="17">
        <f>IFERROR(VLOOKUP($C86, 'Breakdown - Multi Indicators'!$C:$DD, G$1, FALSE), " ")</f>
        <v>1</v>
      </c>
      <c r="H86" s="17">
        <f>IFERROR(VLOOKUP($C86, 'Breakdown - Multi Indicators'!$C:$DD, H$1, FALSE), " ")</f>
        <v>3</v>
      </c>
      <c r="I86" s="17">
        <f>IFERROR(VLOOKUP($C86, 'Breakdown - Multi Indicators'!$C:$DD, I$1, FALSE), " ")</f>
        <v>4</v>
      </c>
      <c r="J86" s="17">
        <f>IFERROR(VLOOKUP($C86, 'Breakdown - Multi Indicators'!$C:$DD, J$1, FALSE), " ")</f>
        <v>3</v>
      </c>
      <c r="K86" s="17">
        <f>IFERROR(VLOOKUP($C86, 'Breakdown - Multi Indicators'!$C:$DD, K$1, FALSE), " ")</f>
        <v>3</v>
      </c>
    </row>
    <row r="87" spans="1:11" ht="16.2" thickTop="1" thickBot="1" x14ac:dyDescent="0.35">
      <c r="A87" s="47" t="s">
        <v>249</v>
      </c>
      <c r="B87" s="47" t="s">
        <v>252</v>
      </c>
      <c r="C87" s="47" t="s">
        <v>253</v>
      </c>
      <c r="D87" s="10">
        <f t="shared" si="2"/>
        <v>3</v>
      </c>
      <c r="E87" s="28">
        <f t="shared" si="3"/>
        <v>2.5</v>
      </c>
      <c r="F87" s="17">
        <f>IFERROR(VLOOKUP($C87, 'Breakdown - Multi Indicators'!$C:$DD, F$1, FALSE), " ")</f>
        <v>1</v>
      </c>
      <c r="G87" s="17">
        <f>IFERROR(VLOOKUP($C87, 'Breakdown - Multi Indicators'!$C:$DD, G$1, FALSE), " ")</f>
        <v>1</v>
      </c>
      <c r="H87" s="17">
        <f>IFERROR(VLOOKUP($C87, 'Breakdown - Multi Indicators'!$C:$DD, H$1, FALSE), " ")</f>
        <v>3</v>
      </c>
      <c r="I87" s="17">
        <f>IFERROR(VLOOKUP($C87, 'Breakdown - Multi Indicators'!$C:$DD, I$1, FALSE), " ")</f>
        <v>5</v>
      </c>
      <c r="J87" s="17">
        <f>IFERROR(VLOOKUP($C87, 'Breakdown - Multi Indicators'!$C:$DD, J$1, FALSE), " ")</f>
        <v>3</v>
      </c>
      <c r="K87" s="17">
        <f>IFERROR(VLOOKUP($C87, 'Breakdown - Multi Indicators'!$C:$DD, K$1, FALSE), " ")</f>
        <v>2</v>
      </c>
    </row>
    <row r="88" spans="1:11" ht="16.2" thickTop="1" thickBot="1" x14ac:dyDescent="0.35">
      <c r="A88" s="47" t="s">
        <v>249</v>
      </c>
      <c r="B88" s="47" t="s">
        <v>254</v>
      </c>
      <c r="C88" s="47" t="s">
        <v>255</v>
      </c>
      <c r="D88" s="10">
        <f t="shared" si="2"/>
        <v>3</v>
      </c>
      <c r="E88" s="28">
        <f t="shared" si="3"/>
        <v>2.7</v>
      </c>
      <c r="F88" s="17">
        <f>IFERROR(VLOOKUP($C88, 'Breakdown - Multi Indicators'!$C:$DD, F$1, FALSE), " ")</f>
        <v>1</v>
      </c>
      <c r="G88" s="17">
        <f>IFERROR(VLOOKUP($C88, 'Breakdown - Multi Indicators'!$C:$DD, G$1, FALSE), " ")</f>
        <v>2</v>
      </c>
      <c r="H88" s="17">
        <f>IFERROR(VLOOKUP($C88, 'Breakdown - Multi Indicators'!$C:$DD, H$1, FALSE), " ")</f>
        <v>3</v>
      </c>
      <c r="I88" s="17">
        <f>IFERROR(VLOOKUP($C88, 'Breakdown - Multi Indicators'!$C:$DD, I$1, FALSE), " ")</f>
        <v>4</v>
      </c>
      <c r="J88" s="17">
        <f>IFERROR(VLOOKUP($C88, 'Breakdown - Multi Indicators'!$C:$DD, J$1, FALSE), " ")</f>
        <v>3</v>
      </c>
      <c r="K88" s="17">
        <f>IFERROR(VLOOKUP($C88, 'Breakdown - Multi Indicators'!$C:$DD, K$1, FALSE), " ")</f>
        <v>3</v>
      </c>
    </row>
    <row r="89" spans="1:11" ht="16.2" thickTop="1" thickBot="1" x14ac:dyDescent="0.35">
      <c r="A89" s="47" t="s">
        <v>249</v>
      </c>
      <c r="B89" s="47" t="s">
        <v>256</v>
      </c>
      <c r="C89" s="47" t="s">
        <v>257</v>
      </c>
      <c r="D89" s="10">
        <f t="shared" si="2"/>
        <v>3</v>
      </c>
      <c r="E89" s="28">
        <f t="shared" si="3"/>
        <v>2.7</v>
      </c>
      <c r="F89" s="17">
        <f>IFERROR(VLOOKUP($C89, 'Breakdown - Multi Indicators'!$C:$DD, F$1, FALSE), " ")</f>
        <v>1</v>
      </c>
      <c r="G89" s="17">
        <f>IFERROR(VLOOKUP($C89, 'Breakdown - Multi Indicators'!$C:$DD, G$1, FALSE), " ")</f>
        <v>3</v>
      </c>
      <c r="H89" s="17">
        <f>IFERROR(VLOOKUP($C89, 'Breakdown - Multi Indicators'!$C:$DD, H$1, FALSE), " ")</f>
        <v>3</v>
      </c>
      <c r="I89" s="17">
        <f>IFERROR(VLOOKUP($C89, 'Breakdown - Multi Indicators'!$C:$DD, I$1, FALSE), " ")</f>
        <v>4</v>
      </c>
      <c r="J89" s="17">
        <f>IFERROR(VLOOKUP($C89, 'Breakdown - Multi Indicators'!$C:$DD, J$1, FALSE), " ")</f>
        <v>3</v>
      </c>
      <c r="K89" s="17">
        <f>IFERROR(VLOOKUP($C89, 'Breakdown - Multi Indicators'!$C:$DD, K$1, FALSE), " ")</f>
        <v>2</v>
      </c>
    </row>
    <row r="90" spans="1:11" ht="16.2" thickTop="1" thickBot="1" x14ac:dyDescent="0.35">
      <c r="A90" s="47" t="s">
        <v>249</v>
      </c>
      <c r="B90" s="47" t="s">
        <v>258</v>
      </c>
      <c r="C90" s="47" t="s">
        <v>259</v>
      </c>
      <c r="D90" s="10">
        <f t="shared" si="2"/>
        <v>3</v>
      </c>
      <c r="E90" s="28">
        <f t="shared" si="3"/>
        <v>2.7</v>
      </c>
      <c r="F90" s="17">
        <f>IFERROR(VLOOKUP($C90, 'Breakdown - Multi Indicators'!$C:$DD, F$1, FALSE), " ")</f>
        <v>1</v>
      </c>
      <c r="G90" s="17">
        <f>IFERROR(VLOOKUP($C90, 'Breakdown - Multi Indicators'!$C:$DD, G$1, FALSE), " ")</f>
        <v>2</v>
      </c>
      <c r="H90" s="17">
        <f>IFERROR(VLOOKUP($C90, 'Breakdown - Multi Indicators'!$C:$DD, H$1, FALSE), " ")</f>
        <v>3</v>
      </c>
      <c r="I90" s="17">
        <f>IFERROR(VLOOKUP($C90, 'Breakdown - Multi Indicators'!$C:$DD, I$1, FALSE), " ")</f>
        <v>4</v>
      </c>
      <c r="J90" s="17">
        <f>IFERROR(VLOOKUP($C90, 'Breakdown - Multi Indicators'!$C:$DD, J$1, FALSE), " ")</f>
        <v>3</v>
      </c>
      <c r="K90" s="17">
        <f>IFERROR(VLOOKUP($C90, 'Breakdown - Multi Indicators'!$C:$DD, K$1, FALSE), " ")</f>
        <v>3</v>
      </c>
    </row>
    <row r="91" spans="1:11" ht="16.2" thickTop="1" thickBot="1" x14ac:dyDescent="0.35">
      <c r="A91" s="47" t="s">
        <v>249</v>
      </c>
      <c r="B91" s="47" t="s">
        <v>260</v>
      </c>
      <c r="C91" s="47" t="s">
        <v>261</v>
      </c>
      <c r="D91" s="10">
        <f t="shared" si="2"/>
        <v>3</v>
      </c>
      <c r="E91" s="28">
        <f t="shared" si="3"/>
        <v>2.5</v>
      </c>
      <c r="F91" s="17">
        <f>IFERROR(VLOOKUP($C91, 'Breakdown - Multi Indicators'!$C:$DD, F$1, FALSE), " ")</f>
        <v>1</v>
      </c>
      <c r="G91" s="17">
        <f>IFERROR(VLOOKUP($C91, 'Breakdown - Multi Indicators'!$C:$DD, G$1, FALSE), " ")</f>
        <v>2</v>
      </c>
      <c r="H91" s="17">
        <f>IFERROR(VLOOKUP($C91, 'Breakdown - Multi Indicators'!$C:$DD, H$1, FALSE), " ")</f>
        <v>3</v>
      </c>
      <c r="I91" s="17">
        <f>IFERROR(VLOOKUP($C91, 'Breakdown - Multi Indicators'!$C:$DD, I$1, FALSE), " ")</f>
        <v>3</v>
      </c>
      <c r="J91" s="17">
        <f>IFERROR(VLOOKUP($C91, 'Breakdown - Multi Indicators'!$C:$DD, J$1, FALSE), " ")</f>
        <v>3</v>
      </c>
      <c r="K91" s="17">
        <f>IFERROR(VLOOKUP($C91, 'Breakdown - Multi Indicators'!$C:$DD, K$1, FALSE), " ")</f>
        <v>3</v>
      </c>
    </row>
    <row r="92" spans="1:11" ht="16.2" thickTop="1" thickBot="1" x14ac:dyDescent="0.35">
      <c r="A92" s="47" t="s">
        <v>249</v>
      </c>
      <c r="B92" s="47" t="s">
        <v>262</v>
      </c>
      <c r="C92" s="47" t="s">
        <v>263</v>
      </c>
      <c r="D92" s="10">
        <f t="shared" si="2"/>
        <v>3</v>
      </c>
      <c r="E92" s="28">
        <f t="shared" si="3"/>
        <v>2.5</v>
      </c>
      <c r="F92" s="17">
        <f>IFERROR(VLOOKUP($C92, 'Breakdown - Multi Indicators'!$C:$DD, F$1, FALSE), " ")</f>
        <v>1</v>
      </c>
      <c r="G92" s="17">
        <f>IFERROR(VLOOKUP($C92, 'Breakdown - Multi Indicators'!$C:$DD, G$1, FALSE), " ")</f>
        <v>2</v>
      </c>
      <c r="H92" s="17">
        <f>IFERROR(VLOOKUP($C92, 'Breakdown - Multi Indicators'!$C:$DD, H$1, FALSE), " ")</f>
        <v>3</v>
      </c>
      <c r="I92" s="17">
        <f>IFERROR(VLOOKUP($C92, 'Breakdown - Multi Indicators'!$C:$DD, I$1, FALSE), " ")</f>
        <v>4</v>
      </c>
      <c r="J92" s="17">
        <f>IFERROR(VLOOKUP($C92, 'Breakdown - Multi Indicators'!$C:$DD, J$1, FALSE), " ")</f>
        <v>3</v>
      </c>
      <c r="K92" s="17">
        <f>IFERROR(VLOOKUP($C92, 'Breakdown - Multi Indicators'!$C:$DD, K$1, FALSE), " ")</f>
        <v>2</v>
      </c>
    </row>
    <row r="93" spans="1:11" ht="16.2" thickTop="1" thickBot="1" x14ac:dyDescent="0.35">
      <c r="A93" s="47" t="s">
        <v>249</v>
      </c>
      <c r="B93" s="47" t="s">
        <v>264</v>
      </c>
      <c r="C93" s="47" t="s">
        <v>265</v>
      </c>
      <c r="D93" s="10">
        <f t="shared" si="2"/>
        <v>3</v>
      </c>
      <c r="E93" s="28">
        <f t="shared" si="3"/>
        <v>2.5</v>
      </c>
      <c r="F93" s="17">
        <f>IFERROR(VLOOKUP($C93, 'Breakdown - Multi Indicators'!$C:$DD, F$1, FALSE), " ")</f>
        <v>1</v>
      </c>
      <c r="G93" s="17">
        <f>IFERROR(VLOOKUP($C93, 'Breakdown - Multi Indicators'!$C:$DD, G$1, FALSE), " ")</f>
        <v>2</v>
      </c>
      <c r="H93" s="17">
        <f>IFERROR(VLOOKUP($C93, 'Breakdown - Multi Indicators'!$C:$DD, H$1, FALSE), " ")</f>
        <v>3</v>
      </c>
      <c r="I93" s="17">
        <f>IFERROR(VLOOKUP($C93, 'Breakdown - Multi Indicators'!$C:$DD, I$1, FALSE), " ")</f>
        <v>4</v>
      </c>
      <c r="J93" s="17">
        <f>IFERROR(VLOOKUP($C93, 'Breakdown - Multi Indicators'!$C:$DD, J$1, FALSE), " ")</f>
        <v>3</v>
      </c>
      <c r="K93" s="17">
        <f>IFERROR(VLOOKUP($C93, 'Breakdown - Multi Indicators'!$C:$DD, K$1, FALSE), " ")</f>
        <v>2</v>
      </c>
    </row>
    <row r="94" spans="1:11" ht="16.2" thickTop="1" thickBot="1" x14ac:dyDescent="0.35">
      <c r="A94" s="47" t="s">
        <v>249</v>
      </c>
      <c r="B94" s="47" t="s">
        <v>266</v>
      </c>
      <c r="C94" s="47" t="s">
        <v>267</v>
      </c>
      <c r="D94" s="10">
        <f t="shared" si="2"/>
        <v>2</v>
      </c>
      <c r="E94" s="28">
        <f t="shared" si="3"/>
        <v>2.2999999999999998</v>
      </c>
      <c r="F94" s="17">
        <f>IFERROR(VLOOKUP($C94, 'Breakdown - Multi Indicators'!$C:$DD, F$1, FALSE), " ")</f>
        <v>1</v>
      </c>
      <c r="G94" s="17">
        <f>IFERROR(VLOOKUP($C94, 'Breakdown - Multi Indicators'!$C:$DD, G$1, FALSE), " ")</f>
        <v>1</v>
      </c>
      <c r="H94" s="17">
        <f>IFERROR(VLOOKUP($C94, 'Breakdown - Multi Indicators'!$C:$DD, H$1, FALSE), " ")</f>
        <v>3</v>
      </c>
      <c r="I94" s="17">
        <f>IFERROR(VLOOKUP($C94, 'Breakdown - Multi Indicators'!$C:$DD, I$1, FALSE), " ")</f>
        <v>4</v>
      </c>
      <c r="J94" s="17">
        <f>IFERROR(VLOOKUP($C94, 'Breakdown - Multi Indicators'!$C:$DD, J$1, FALSE), " ")</f>
        <v>3</v>
      </c>
      <c r="K94" s="17">
        <f>IFERROR(VLOOKUP($C94, 'Breakdown - Multi Indicators'!$C:$DD, K$1, FALSE), " ")</f>
        <v>2</v>
      </c>
    </row>
    <row r="95" spans="1:11" ht="16.2" thickTop="1" thickBot="1" x14ac:dyDescent="0.35">
      <c r="A95" s="47" t="s">
        <v>249</v>
      </c>
      <c r="B95" s="47" t="s">
        <v>268</v>
      </c>
      <c r="C95" s="47" t="s">
        <v>269</v>
      </c>
      <c r="D95" s="10">
        <f t="shared" si="2"/>
        <v>3</v>
      </c>
      <c r="E95" s="28">
        <f t="shared" si="3"/>
        <v>2.5</v>
      </c>
      <c r="F95" s="17">
        <f>IFERROR(VLOOKUP($C95, 'Breakdown - Multi Indicators'!$C:$DD, F$1, FALSE), " ")</f>
        <v>1</v>
      </c>
      <c r="G95" s="17">
        <f>IFERROR(VLOOKUP($C95, 'Breakdown - Multi Indicators'!$C:$DD, G$1, FALSE), " ")</f>
        <v>2</v>
      </c>
      <c r="H95" s="17">
        <f>IFERROR(VLOOKUP($C95, 'Breakdown - Multi Indicators'!$C:$DD, H$1, FALSE), " ")</f>
        <v>3</v>
      </c>
      <c r="I95" s="17">
        <f>IFERROR(VLOOKUP($C95, 'Breakdown - Multi Indicators'!$C:$DD, I$1, FALSE), " ")</f>
        <v>4</v>
      </c>
      <c r="J95" s="17">
        <f>IFERROR(VLOOKUP($C95, 'Breakdown - Multi Indicators'!$C:$DD, J$1, FALSE), " ")</f>
        <v>3</v>
      </c>
      <c r="K95" s="17">
        <f>IFERROR(VLOOKUP($C95, 'Breakdown - Multi Indicators'!$C:$DD, K$1, FALSE), " ")</f>
        <v>2</v>
      </c>
    </row>
    <row r="96" spans="1:11" ht="16.2" thickTop="1" thickBot="1" x14ac:dyDescent="0.35">
      <c r="A96" s="47" t="s">
        <v>249</v>
      </c>
      <c r="B96" s="47" t="s">
        <v>270</v>
      </c>
      <c r="C96" s="47" t="s">
        <v>271</v>
      </c>
      <c r="D96" s="10">
        <f t="shared" si="2"/>
        <v>3</v>
      </c>
      <c r="E96" s="28">
        <f t="shared" si="3"/>
        <v>2.7</v>
      </c>
      <c r="F96" s="17">
        <f>IFERROR(VLOOKUP($C96, 'Breakdown - Multi Indicators'!$C:$DD, F$1, FALSE), " ")</f>
        <v>1</v>
      </c>
      <c r="G96" s="17">
        <f>IFERROR(VLOOKUP($C96, 'Breakdown - Multi Indicators'!$C:$DD, G$1, FALSE), " ")</f>
        <v>2</v>
      </c>
      <c r="H96" s="17">
        <f>IFERROR(VLOOKUP($C96, 'Breakdown - Multi Indicators'!$C:$DD, H$1, FALSE), " ")</f>
        <v>3</v>
      </c>
      <c r="I96" s="17">
        <f>IFERROR(VLOOKUP($C96, 'Breakdown - Multi Indicators'!$C:$DD, I$1, FALSE), " ")</f>
        <v>4</v>
      </c>
      <c r="J96" s="17">
        <f>IFERROR(VLOOKUP($C96, 'Breakdown - Multi Indicators'!$C:$DD, J$1, FALSE), " ")</f>
        <v>3</v>
      </c>
      <c r="K96" s="17">
        <f>IFERROR(VLOOKUP($C96, 'Breakdown - Multi Indicators'!$C:$DD, K$1, FALSE), " ")</f>
        <v>3</v>
      </c>
    </row>
    <row r="97" spans="1:11" ht="16.2" thickTop="1" thickBot="1" x14ac:dyDescent="0.35">
      <c r="A97" s="47" t="s">
        <v>249</v>
      </c>
      <c r="B97" s="47" t="s">
        <v>272</v>
      </c>
      <c r="C97" s="47" t="s">
        <v>273</v>
      </c>
      <c r="D97" s="10">
        <f t="shared" si="2"/>
        <v>3</v>
      </c>
      <c r="E97" s="28">
        <f t="shared" si="3"/>
        <v>2.8</v>
      </c>
      <c r="F97" s="17">
        <f>IFERROR(VLOOKUP($C97, 'Breakdown - Multi Indicators'!$C:$DD, F$1, FALSE), " ")</f>
        <v>1</v>
      </c>
      <c r="G97" s="17">
        <f>IFERROR(VLOOKUP($C97, 'Breakdown - Multi Indicators'!$C:$DD, G$1, FALSE), " ")</f>
        <v>3</v>
      </c>
      <c r="H97" s="17">
        <f>IFERROR(VLOOKUP($C97, 'Breakdown - Multi Indicators'!$C:$DD, H$1, FALSE), " ")</f>
        <v>3</v>
      </c>
      <c r="I97" s="17">
        <f>IFERROR(VLOOKUP($C97, 'Breakdown - Multi Indicators'!$C:$DD, I$1, FALSE), " ")</f>
        <v>4</v>
      </c>
      <c r="J97" s="17">
        <f>IFERROR(VLOOKUP($C97, 'Breakdown - Multi Indicators'!$C:$DD, J$1, FALSE), " ")</f>
        <v>3</v>
      </c>
      <c r="K97" s="17">
        <f>IFERROR(VLOOKUP($C97, 'Breakdown - Multi Indicators'!$C:$DD, K$1, FALSE), " ")</f>
        <v>3</v>
      </c>
    </row>
    <row r="98" spans="1:11" ht="16.2" thickTop="1" thickBot="1" x14ac:dyDescent="0.35">
      <c r="A98" s="47" t="s">
        <v>249</v>
      </c>
      <c r="B98" s="47" t="s">
        <v>274</v>
      </c>
      <c r="C98" s="47" t="s">
        <v>275</v>
      </c>
      <c r="D98" s="10">
        <f t="shared" si="2"/>
        <v>3</v>
      </c>
      <c r="E98" s="28">
        <f t="shared" si="3"/>
        <v>2.8</v>
      </c>
      <c r="F98" s="17">
        <f>IFERROR(VLOOKUP($C98, 'Breakdown - Multi Indicators'!$C:$DD, F$1, FALSE), " ")</f>
        <v>1</v>
      </c>
      <c r="G98" s="17">
        <f>IFERROR(VLOOKUP($C98, 'Breakdown - Multi Indicators'!$C:$DD, G$1, FALSE), " ")</f>
        <v>3</v>
      </c>
      <c r="H98" s="17">
        <f>IFERROR(VLOOKUP($C98, 'Breakdown - Multi Indicators'!$C:$DD, H$1, FALSE), " ")</f>
        <v>3</v>
      </c>
      <c r="I98" s="17">
        <f>IFERROR(VLOOKUP($C98, 'Breakdown - Multi Indicators'!$C:$DD, I$1, FALSE), " ")</f>
        <v>4</v>
      </c>
      <c r="J98" s="17">
        <f>IFERROR(VLOOKUP($C98, 'Breakdown - Multi Indicators'!$C:$DD, J$1, FALSE), " ")</f>
        <v>3</v>
      </c>
      <c r="K98" s="17">
        <f>IFERROR(VLOOKUP($C98, 'Breakdown - Multi Indicators'!$C:$DD, K$1, FALSE), " ")</f>
        <v>3</v>
      </c>
    </row>
    <row r="99" spans="1:11" ht="16.2" thickTop="1" thickBot="1" x14ac:dyDescent="0.35">
      <c r="A99" s="47" t="s">
        <v>249</v>
      </c>
      <c r="B99" s="47" t="s">
        <v>276</v>
      </c>
      <c r="C99" s="47" t="s">
        <v>277</v>
      </c>
      <c r="D99" s="10">
        <f t="shared" si="2"/>
        <v>3</v>
      </c>
      <c r="E99" s="28">
        <f t="shared" si="3"/>
        <v>2.8</v>
      </c>
      <c r="F99" s="17">
        <f>IFERROR(VLOOKUP($C99, 'Breakdown - Multi Indicators'!$C:$DD, F$1, FALSE), " ")</f>
        <v>1</v>
      </c>
      <c r="G99" s="17">
        <f>IFERROR(VLOOKUP($C99, 'Breakdown - Multi Indicators'!$C:$DD, G$1, FALSE), " ")</f>
        <v>3</v>
      </c>
      <c r="H99" s="17">
        <f>IFERROR(VLOOKUP($C99, 'Breakdown - Multi Indicators'!$C:$DD, H$1, FALSE), " ")</f>
        <v>3</v>
      </c>
      <c r="I99" s="17">
        <f>IFERROR(VLOOKUP($C99, 'Breakdown - Multi Indicators'!$C:$DD, I$1, FALSE), " ")</f>
        <v>4</v>
      </c>
      <c r="J99" s="17">
        <f>IFERROR(VLOOKUP($C99, 'Breakdown - Multi Indicators'!$C:$DD, J$1, FALSE), " ")</f>
        <v>3</v>
      </c>
      <c r="K99" s="17">
        <f>IFERROR(VLOOKUP($C99, 'Breakdown - Multi Indicators'!$C:$DD, K$1, FALSE), " ")</f>
        <v>3</v>
      </c>
    </row>
    <row r="100" spans="1:11" ht="16.2" thickTop="1" thickBot="1" x14ac:dyDescent="0.35">
      <c r="A100" s="47" t="s">
        <v>249</v>
      </c>
      <c r="B100" s="47" t="s">
        <v>278</v>
      </c>
      <c r="C100" s="47" t="s">
        <v>279</v>
      </c>
      <c r="D100" s="10">
        <f t="shared" si="2"/>
        <v>3</v>
      </c>
      <c r="E100" s="28">
        <f t="shared" si="3"/>
        <v>2.7</v>
      </c>
      <c r="F100" s="17">
        <f>IFERROR(VLOOKUP($C100, 'Breakdown - Multi Indicators'!$C:$DD, F$1, FALSE), " ")</f>
        <v>1</v>
      </c>
      <c r="G100" s="17">
        <f>IFERROR(VLOOKUP($C100, 'Breakdown - Multi Indicators'!$C:$DD, G$1, FALSE), " ")</f>
        <v>2</v>
      </c>
      <c r="H100" s="17">
        <f>IFERROR(VLOOKUP($C100, 'Breakdown - Multi Indicators'!$C:$DD, H$1, FALSE), " ")</f>
        <v>3</v>
      </c>
      <c r="I100" s="17">
        <f>IFERROR(VLOOKUP($C100, 'Breakdown - Multi Indicators'!$C:$DD, I$1, FALSE), " ")</f>
        <v>4</v>
      </c>
      <c r="J100" s="17">
        <f>IFERROR(VLOOKUP($C100, 'Breakdown - Multi Indicators'!$C:$DD, J$1, FALSE), " ")</f>
        <v>3</v>
      </c>
      <c r="K100" s="17">
        <f>IFERROR(VLOOKUP($C100, 'Breakdown - Multi Indicators'!$C:$DD, K$1, FALSE), " ")</f>
        <v>3</v>
      </c>
    </row>
    <row r="101" spans="1:11" ht="16.2" thickTop="1" thickBot="1" x14ac:dyDescent="0.35">
      <c r="A101" s="47" t="s">
        <v>280</v>
      </c>
      <c r="B101" s="47" t="s">
        <v>280</v>
      </c>
      <c r="C101" s="47" t="s">
        <v>281</v>
      </c>
      <c r="D101" s="10">
        <f t="shared" si="2"/>
        <v>3</v>
      </c>
      <c r="E101" s="28">
        <f t="shared" si="3"/>
        <v>2.5</v>
      </c>
      <c r="F101" s="17">
        <f>IFERROR(VLOOKUP($C101, 'Breakdown - Multi Indicators'!$C:$DD, F$1, FALSE), " ")</f>
        <v>1</v>
      </c>
      <c r="G101" s="17">
        <f>IFERROR(VLOOKUP($C101, 'Breakdown - Multi Indicators'!$C:$DD, G$1, FALSE), " ")</f>
        <v>3</v>
      </c>
      <c r="H101" s="17">
        <f>IFERROR(VLOOKUP($C101, 'Breakdown - Multi Indicators'!$C:$DD, H$1, FALSE), " ")</f>
        <v>3</v>
      </c>
      <c r="I101" s="17">
        <f>IFERROR(VLOOKUP($C101, 'Breakdown - Multi Indicators'!$C:$DD, I$1, FALSE), " ")</f>
        <v>3</v>
      </c>
      <c r="J101" s="17">
        <f>IFERROR(VLOOKUP($C101, 'Breakdown - Multi Indicators'!$C:$DD, J$1, FALSE), " ")</f>
        <v>3</v>
      </c>
      <c r="K101" s="17">
        <f>IFERROR(VLOOKUP($C101, 'Breakdown - Multi Indicators'!$C:$DD, K$1, FALSE), " ")</f>
        <v>2</v>
      </c>
    </row>
    <row r="102" spans="1:11" ht="16.2" thickTop="1" thickBot="1" x14ac:dyDescent="0.35">
      <c r="A102" s="47" t="s">
        <v>280</v>
      </c>
      <c r="B102" s="47" t="s">
        <v>282</v>
      </c>
      <c r="C102" s="47" t="s">
        <v>283</v>
      </c>
      <c r="D102" s="10">
        <f t="shared" si="2"/>
        <v>3</v>
      </c>
      <c r="E102" s="28">
        <f t="shared" si="3"/>
        <v>2.8</v>
      </c>
      <c r="F102" s="17">
        <f>IFERROR(VLOOKUP($C102, 'Breakdown - Multi Indicators'!$C:$DD, F$1, FALSE), " ")</f>
        <v>2</v>
      </c>
      <c r="G102" s="17">
        <f>IFERROR(VLOOKUP($C102, 'Breakdown - Multi Indicators'!$C:$DD, G$1, FALSE), " ")</f>
        <v>4</v>
      </c>
      <c r="H102" s="17">
        <f>IFERROR(VLOOKUP($C102, 'Breakdown - Multi Indicators'!$C:$DD, H$1, FALSE), " ")</f>
        <v>3</v>
      </c>
      <c r="I102" s="17">
        <f>IFERROR(VLOOKUP($C102, 'Breakdown - Multi Indicators'!$C:$DD, I$1, FALSE), " ")</f>
        <v>3</v>
      </c>
      <c r="J102" s="17">
        <f>IFERROR(VLOOKUP($C102, 'Breakdown - Multi Indicators'!$C:$DD, J$1, FALSE), " ")</f>
        <v>3</v>
      </c>
      <c r="K102" s="17">
        <f>IFERROR(VLOOKUP($C102, 'Breakdown - Multi Indicators'!$C:$DD, K$1, FALSE), " ")</f>
        <v>2</v>
      </c>
    </row>
    <row r="103" spans="1:11" ht="16.2" thickTop="1" thickBot="1" x14ac:dyDescent="0.35">
      <c r="A103" s="47" t="s">
        <v>280</v>
      </c>
      <c r="B103" s="47" t="s">
        <v>284</v>
      </c>
      <c r="C103" s="47" t="s">
        <v>285</v>
      </c>
      <c r="D103" s="10">
        <f t="shared" si="2"/>
        <v>3</v>
      </c>
      <c r="E103" s="28">
        <f t="shared" si="3"/>
        <v>3.3</v>
      </c>
      <c r="F103" s="17">
        <f>IFERROR(VLOOKUP($C103, 'Breakdown - Multi Indicators'!$C:$DD, F$1, FALSE), " ")</f>
        <v>3</v>
      </c>
      <c r="G103" s="17">
        <f>IFERROR(VLOOKUP($C103, 'Breakdown - Multi Indicators'!$C:$DD, G$1, FALSE), " ")</f>
        <v>3</v>
      </c>
      <c r="H103" s="17">
        <f>IFERROR(VLOOKUP($C103, 'Breakdown - Multi Indicators'!$C:$DD, H$1, FALSE), " ")</f>
        <v>3</v>
      </c>
      <c r="I103" s="17">
        <f>IFERROR(VLOOKUP($C103, 'Breakdown - Multi Indicators'!$C:$DD, I$1, FALSE), " ")</f>
        <v>4</v>
      </c>
      <c r="J103" s="17">
        <f>IFERROR(VLOOKUP($C103, 'Breakdown - Multi Indicators'!$C:$DD, J$1, FALSE), " ")</f>
        <v>4</v>
      </c>
      <c r="K103" s="17">
        <f>IFERROR(VLOOKUP($C103, 'Breakdown - Multi Indicators'!$C:$DD, K$1, FALSE), " ")</f>
        <v>3</v>
      </c>
    </row>
    <row r="104" spans="1:11" ht="16.2" thickTop="1" thickBot="1" x14ac:dyDescent="0.35">
      <c r="A104" s="47" t="s">
        <v>280</v>
      </c>
      <c r="B104" s="47" t="s">
        <v>286</v>
      </c>
      <c r="C104" s="47" t="s">
        <v>287</v>
      </c>
      <c r="D104" s="10">
        <f t="shared" si="2"/>
        <v>3</v>
      </c>
      <c r="E104" s="28">
        <f t="shared" si="3"/>
        <v>2.5</v>
      </c>
      <c r="F104" s="17">
        <f>IFERROR(VLOOKUP($C104, 'Breakdown - Multi Indicators'!$C:$DD, F$1, FALSE), " ")</f>
        <v>1</v>
      </c>
      <c r="G104" s="17">
        <f>IFERROR(VLOOKUP($C104, 'Breakdown - Multi Indicators'!$C:$DD, G$1, FALSE), " ")</f>
        <v>3</v>
      </c>
      <c r="H104" s="17">
        <f>IFERROR(VLOOKUP($C104, 'Breakdown - Multi Indicators'!$C:$DD, H$1, FALSE), " ")</f>
        <v>3</v>
      </c>
      <c r="I104" s="17">
        <f>IFERROR(VLOOKUP($C104, 'Breakdown - Multi Indicators'!$C:$DD, I$1, FALSE), " ")</f>
        <v>3</v>
      </c>
      <c r="J104" s="17">
        <f>IFERROR(VLOOKUP($C104, 'Breakdown - Multi Indicators'!$C:$DD, J$1, FALSE), " ")</f>
        <v>3</v>
      </c>
      <c r="K104" s="17">
        <f>IFERROR(VLOOKUP($C104, 'Breakdown - Multi Indicators'!$C:$DD, K$1, FALSE), " ")</f>
        <v>2</v>
      </c>
    </row>
    <row r="105" spans="1:11" ht="16.2" thickTop="1" thickBot="1" x14ac:dyDescent="0.35">
      <c r="A105" s="47" t="s">
        <v>280</v>
      </c>
      <c r="B105" s="47" t="s">
        <v>288</v>
      </c>
      <c r="C105" s="47" t="s">
        <v>289</v>
      </c>
      <c r="D105" s="10">
        <f t="shared" si="2"/>
        <v>3</v>
      </c>
      <c r="E105" s="28">
        <f t="shared" si="3"/>
        <v>2.7</v>
      </c>
      <c r="F105" s="17">
        <f>IFERROR(VLOOKUP($C105, 'Breakdown - Multi Indicators'!$C:$DD, F$1, FALSE), " ")</f>
        <v>1</v>
      </c>
      <c r="G105" s="17">
        <f>IFERROR(VLOOKUP($C105, 'Breakdown - Multi Indicators'!$C:$DD, G$1, FALSE), " ")</f>
        <v>3</v>
      </c>
      <c r="H105" s="17">
        <f>IFERROR(VLOOKUP($C105, 'Breakdown - Multi Indicators'!$C:$DD, H$1, FALSE), " ")</f>
        <v>3</v>
      </c>
      <c r="I105" s="17">
        <f>IFERROR(VLOOKUP($C105, 'Breakdown - Multi Indicators'!$C:$DD, I$1, FALSE), " ")</f>
        <v>3</v>
      </c>
      <c r="J105" s="17">
        <f>IFERROR(VLOOKUP($C105, 'Breakdown - Multi Indicators'!$C:$DD, J$1, FALSE), " ")</f>
        <v>3</v>
      </c>
      <c r="K105" s="17">
        <f>IFERROR(VLOOKUP($C105, 'Breakdown - Multi Indicators'!$C:$DD, K$1, FALSE), " ")</f>
        <v>3</v>
      </c>
    </row>
    <row r="106" spans="1:11" ht="16.2" thickTop="1" thickBot="1" x14ac:dyDescent="0.35">
      <c r="A106" s="47" t="s">
        <v>280</v>
      </c>
      <c r="B106" s="47" t="s">
        <v>290</v>
      </c>
      <c r="C106" s="47" t="s">
        <v>291</v>
      </c>
      <c r="D106" s="10">
        <f t="shared" si="2"/>
        <v>3</v>
      </c>
      <c r="E106" s="28">
        <f t="shared" si="3"/>
        <v>2.8</v>
      </c>
      <c r="F106" s="17">
        <f>IFERROR(VLOOKUP($C106, 'Breakdown - Multi Indicators'!$C:$DD, F$1, FALSE), " ")</f>
        <v>1</v>
      </c>
      <c r="G106" s="17">
        <f>IFERROR(VLOOKUP($C106, 'Breakdown - Multi Indicators'!$C:$DD, G$1, FALSE), " ")</f>
        <v>3</v>
      </c>
      <c r="H106" s="17">
        <f>IFERROR(VLOOKUP($C106, 'Breakdown - Multi Indicators'!$C:$DD, H$1, FALSE), " ")</f>
        <v>3</v>
      </c>
      <c r="I106" s="17">
        <f>IFERROR(VLOOKUP($C106, 'Breakdown - Multi Indicators'!$C:$DD, I$1, FALSE), " ")</f>
        <v>4</v>
      </c>
      <c r="J106" s="17">
        <f>IFERROR(VLOOKUP($C106, 'Breakdown - Multi Indicators'!$C:$DD, J$1, FALSE), " ")</f>
        <v>3</v>
      </c>
      <c r="K106" s="17">
        <f>IFERROR(VLOOKUP($C106, 'Breakdown - Multi Indicators'!$C:$DD, K$1, FALSE), " ")</f>
        <v>3</v>
      </c>
    </row>
    <row r="107" spans="1:11" ht="16.2" thickTop="1" thickBot="1" x14ac:dyDescent="0.35">
      <c r="A107" s="47" t="s">
        <v>280</v>
      </c>
      <c r="B107" s="47" t="s">
        <v>292</v>
      </c>
      <c r="C107" s="47" t="s">
        <v>293</v>
      </c>
      <c r="D107" s="10">
        <f t="shared" si="2"/>
        <v>3</v>
      </c>
      <c r="E107" s="28">
        <f t="shared" si="3"/>
        <v>2.7</v>
      </c>
      <c r="F107" s="17">
        <f>IFERROR(VLOOKUP($C107, 'Breakdown - Multi Indicators'!$C:$DD, F$1, FALSE), " ")</f>
        <v>1</v>
      </c>
      <c r="G107" s="17">
        <f>IFERROR(VLOOKUP($C107, 'Breakdown - Multi Indicators'!$C:$DD, G$1, FALSE), " ")</f>
        <v>3</v>
      </c>
      <c r="H107" s="17">
        <f>IFERROR(VLOOKUP($C107, 'Breakdown - Multi Indicators'!$C:$DD, H$1, FALSE), " ")</f>
        <v>3</v>
      </c>
      <c r="I107" s="17">
        <f>IFERROR(VLOOKUP($C107, 'Breakdown - Multi Indicators'!$C:$DD, I$1, FALSE), " ")</f>
        <v>4</v>
      </c>
      <c r="J107" s="17">
        <f>IFERROR(VLOOKUP($C107, 'Breakdown - Multi Indicators'!$C:$DD, J$1, FALSE), " ")</f>
        <v>2</v>
      </c>
      <c r="K107" s="17">
        <f>IFERROR(VLOOKUP($C107, 'Breakdown - Multi Indicators'!$C:$DD, K$1, FALSE), " ")</f>
        <v>3</v>
      </c>
    </row>
    <row r="108" spans="1:11" ht="16.2" thickTop="1" thickBot="1" x14ac:dyDescent="0.35">
      <c r="A108" s="47" t="s">
        <v>294</v>
      </c>
      <c r="B108" s="47" t="s">
        <v>294</v>
      </c>
      <c r="C108" s="47" t="s">
        <v>295</v>
      </c>
      <c r="D108" s="10">
        <f t="shared" si="2"/>
        <v>3</v>
      </c>
      <c r="E108" s="28">
        <f t="shared" si="3"/>
        <v>2.5</v>
      </c>
      <c r="F108" s="17">
        <f>IFERROR(VLOOKUP($C108, 'Breakdown - Multi Indicators'!$C:$DD, F$1, FALSE), " ")</f>
        <v>1</v>
      </c>
      <c r="G108" s="17">
        <f>IFERROR(VLOOKUP($C108, 'Breakdown - Multi Indicators'!$C:$DD, G$1, FALSE), " ")</f>
        <v>1</v>
      </c>
      <c r="H108" s="17">
        <f>IFERROR(VLOOKUP($C108, 'Breakdown - Multi Indicators'!$C:$DD, H$1, FALSE), " ")</f>
        <v>3</v>
      </c>
      <c r="I108" s="17">
        <f>IFERROR(VLOOKUP($C108, 'Breakdown - Multi Indicators'!$C:$DD, I$1, FALSE), " ")</f>
        <v>4</v>
      </c>
      <c r="J108" s="17">
        <f>IFERROR(VLOOKUP($C108, 'Breakdown - Multi Indicators'!$C:$DD, J$1, FALSE), " ")</f>
        <v>3</v>
      </c>
      <c r="K108" s="17">
        <f>IFERROR(VLOOKUP($C108, 'Breakdown - Multi Indicators'!$C:$DD, K$1, FALSE), " ")</f>
        <v>3</v>
      </c>
    </row>
    <row r="109" spans="1:11" ht="16.2" thickTop="1" thickBot="1" x14ac:dyDescent="0.35">
      <c r="A109" s="47" t="s">
        <v>294</v>
      </c>
      <c r="B109" s="47" t="s">
        <v>296</v>
      </c>
      <c r="C109" s="47" t="s">
        <v>297</v>
      </c>
      <c r="D109" s="10">
        <f t="shared" si="2"/>
        <v>3</v>
      </c>
      <c r="E109" s="28">
        <f t="shared" si="3"/>
        <v>2.5</v>
      </c>
      <c r="F109" s="17">
        <f>IFERROR(VLOOKUP($C109, 'Breakdown - Multi Indicators'!$C:$DD, F$1, FALSE), " ")</f>
        <v>1</v>
      </c>
      <c r="G109" s="17">
        <f>IFERROR(VLOOKUP($C109, 'Breakdown - Multi Indicators'!$C:$DD, G$1, FALSE), " ")</f>
        <v>1</v>
      </c>
      <c r="H109" s="17">
        <f>IFERROR(VLOOKUP($C109, 'Breakdown - Multi Indicators'!$C:$DD, H$1, FALSE), " ")</f>
        <v>3</v>
      </c>
      <c r="I109" s="17">
        <f>IFERROR(VLOOKUP($C109, 'Breakdown - Multi Indicators'!$C:$DD, I$1, FALSE), " ")</f>
        <v>4</v>
      </c>
      <c r="J109" s="17">
        <f>IFERROR(VLOOKUP($C109, 'Breakdown - Multi Indicators'!$C:$DD, J$1, FALSE), " ")</f>
        <v>3</v>
      </c>
      <c r="K109" s="17">
        <f>IFERROR(VLOOKUP($C109, 'Breakdown - Multi Indicators'!$C:$DD, K$1, FALSE), " ")</f>
        <v>3</v>
      </c>
    </row>
    <row r="110" spans="1:11" ht="16.2" thickTop="1" thickBot="1" x14ac:dyDescent="0.35">
      <c r="A110" s="47" t="s">
        <v>294</v>
      </c>
      <c r="B110" s="47" t="s">
        <v>298</v>
      </c>
      <c r="C110" s="47" t="s">
        <v>299</v>
      </c>
      <c r="D110" s="10">
        <f t="shared" si="2"/>
        <v>3</v>
      </c>
      <c r="E110" s="28">
        <f t="shared" si="3"/>
        <v>2.5</v>
      </c>
      <c r="F110" s="17">
        <f>IFERROR(VLOOKUP($C110, 'Breakdown - Multi Indicators'!$C:$DD, F$1, FALSE), " ")</f>
        <v>1</v>
      </c>
      <c r="G110" s="17">
        <f>IFERROR(VLOOKUP($C110, 'Breakdown - Multi Indicators'!$C:$DD, G$1, FALSE), " ")</f>
        <v>1</v>
      </c>
      <c r="H110" s="17">
        <f>IFERROR(VLOOKUP($C110, 'Breakdown - Multi Indicators'!$C:$DD, H$1, FALSE), " ")</f>
        <v>3</v>
      </c>
      <c r="I110" s="17">
        <f>IFERROR(VLOOKUP($C110, 'Breakdown - Multi Indicators'!$C:$DD, I$1, FALSE), " ")</f>
        <v>3</v>
      </c>
      <c r="J110" s="17">
        <f>IFERROR(VLOOKUP($C110, 'Breakdown - Multi Indicators'!$C:$DD, J$1, FALSE), " ")</f>
        <v>4</v>
      </c>
      <c r="K110" s="17">
        <f>IFERROR(VLOOKUP($C110, 'Breakdown - Multi Indicators'!$C:$DD, K$1, FALSE), " ")</f>
        <v>3</v>
      </c>
    </row>
    <row r="111" spans="1:11" ht="16.2" thickTop="1" thickBot="1" x14ac:dyDescent="0.35">
      <c r="A111" s="47" t="s">
        <v>294</v>
      </c>
      <c r="B111" s="47" t="s">
        <v>300</v>
      </c>
      <c r="C111" s="47" t="s">
        <v>301</v>
      </c>
      <c r="D111" s="10">
        <f t="shared" si="2"/>
        <v>3</v>
      </c>
      <c r="E111" s="28">
        <f t="shared" si="3"/>
        <v>2.7</v>
      </c>
      <c r="F111" s="17">
        <f>IFERROR(VLOOKUP($C111, 'Breakdown - Multi Indicators'!$C:$DD, F$1, FALSE), " ")</f>
        <v>1</v>
      </c>
      <c r="G111" s="17">
        <f>IFERROR(VLOOKUP($C111, 'Breakdown - Multi Indicators'!$C:$DD, G$1, FALSE), " ")</f>
        <v>1</v>
      </c>
      <c r="H111" s="17">
        <f>IFERROR(VLOOKUP($C111, 'Breakdown - Multi Indicators'!$C:$DD, H$1, FALSE), " ")</f>
        <v>3</v>
      </c>
      <c r="I111" s="17">
        <f>IFERROR(VLOOKUP($C111, 'Breakdown - Multi Indicators'!$C:$DD, I$1, FALSE), " ")</f>
        <v>4</v>
      </c>
      <c r="J111" s="17">
        <f>IFERROR(VLOOKUP($C111, 'Breakdown - Multi Indicators'!$C:$DD, J$1, FALSE), " ")</f>
        <v>4</v>
      </c>
      <c r="K111" s="17">
        <f>IFERROR(VLOOKUP($C111, 'Breakdown - Multi Indicators'!$C:$DD, K$1, FALSE), " ")</f>
        <v>3</v>
      </c>
    </row>
    <row r="112" spans="1:11" ht="16.2" thickTop="1" thickBot="1" x14ac:dyDescent="0.35">
      <c r="A112" s="47" t="s">
        <v>294</v>
      </c>
      <c r="B112" s="47" t="s">
        <v>302</v>
      </c>
      <c r="C112" s="47" t="s">
        <v>303</v>
      </c>
      <c r="D112" s="10">
        <f t="shared" si="2"/>
        <v>3</v>
      </c>
      <c r="E112" s="28">
        <f t="shared" si="3"/>
        <v>2.5</v>
      </c>
      <c r="F112" s="17">
        <f>IFERROR(VLOOKUP($C112, 'Breakdown - Multi Indicators'!$C:$DD, F$1, FALSE), " ")</f>
        <v>1</v>
      </c>
      <c r="G112" s="17">
        <f>IFERROR(VLOOKUP($C112, 'Breakdown - Multi Indicators'!$C:$DD, G$1, FALSE), " ")</f>
        <v>1</v>
      </c>
      <c r="H112" s="17">
        <f>IFERROR(VLOOKUP($C112, 'Breakdown - Multi Indicators'!$C:$DD, H$1, FALSE), " ")</f>
        <v>3</v>
      </c>
      <c r="I112" s="17">
        <f>IFERROR(VLOOKUP($C112, 'Breakdown - Multi Indicators'!$C:$DD, I$1, FALSE), " ")</f>
        <v>4</v>
      </c>
      <c r="J112" s="17">
        <f>IFERROR(VLOOKUP($C112, 'Breakdown - Multi Indicators'!$C:$DD, J$1, FALSE), " ")</f>
        <v>3</v>
      </c>
      <c r="K112" s="17">
        <f>IFERROR(VLOOKUP($C112, 'Breakdown - Multi Indicators'!$C:$DD, K$1, FALSE), " ")</f>
        <v>3</v>
      </c>
    </row>
    <row r="113" spans="1:11" ht="16.2" thickTop="1" thickBot="1" x14ac:dyDescent="0.35">
      <c r="A113" s="47" t="s">
        <v>294</v>
      </c>
      <c r="B113" s="47" t="s">
        <v>304</v>
      </c>
      <c r="C113" s="47" t="s">
        <v>305</v>
      </c>
      <c r="D113" s="10">
        <f t="shared" si="2"/>
        <v>2</v>
      </c>
      <c r="E113" s="28">
        <f t="shared" si="3"/>
        <v>2.2999999999999998</v>
      </c>
      <c r="F113" s="17">
        <f>IFERROR(VLOOKUP($C113, 'Breakdown - Multi Indicators'!$C:$DD, F$1, FALSE), " ")</f>
        <v>1</v>
      </c>
      <c r="G113" s="17">
        <f>IFERROR(VLOOKUP($C113, 'Breakdown - Multi Indicators'!$C:$DD, G$1, FALSE), " ")</f>
        <v>2</v>
      </c>
      <c r="H113" s="17">
        <f>IFERROR(VLOOKUP($C113, 'Breakdown - Multi Indicators'!$C:$DD, H$1, FALSE), " ")</f>
        <v>3</v>
      </c>
      <c r="I113" s="17">
        <f>IFERROR(VLOOKUP($C113, 'Breakdown - Multi Indicators'!$C:$DD, I$1, FALSE), " ")</f>
        <v>3</v>
      </c>
      <c r="J113" s="17">
        <f>IFERROR(VLOOKUP($C113, 'Breakdown - Multi Indicators'!$C:$DD, J$1, FALSE), " ")</f>
        <v>2</v>
      </c>
      <c r="K113" s="17">
        <f>IFERROR(VLOOKUP($C113, 'Breakdown - Multi Indicators'!$C:$DD, K$1, FALSE), " ")</f>
        <v>3</v>
      </c>
    </row>
    <row r="114" spans="1:11" ht="16.2" thickTop="1" thickBot="1" x14ac:dyDescent="0.35">
      <c r="A114" s="47" t="s">
        <v>294</v>
      </c>
      <c r="B114" s="47" t="s">
        <v>306</v>
      </c>
      <c r="C114" s="47" t="s">
        <v>307</v>
      </c>
      <c r="D114" s="10">
        <f t="shared" si="2"/>
        <v>3</v>
      </c>
      <c r="E114" s="28">
        <f t="shared" si="3"/>
        <v>2.7</v>
      </c>
      <c r="F114" s="17">
        <f>IFERROR(VLOOKUP($C114, 'Breakdown - Multi Indicators'!$C:$DD, F$1, FALSE), " ")</f>
        <v>4</v>
      </c>
      <c r="G114" s="17">
        <f>IFERROR(VLOOKUP($C114, 'Breakdown - Multi Indicators'!$C:$DD, G$1, FALSE), " ")</f>
        <v>1</v>
      </c>
      <c r="H114" s="17">
        <f>IFERROR(VLOOKUP($C114, 'Breakdown - Multi Indicators'!$C:$DD, H$1, FALSE), " ")</f>
        <v>1</v>
      </c>
      <c r="I114" s="17">
        <f>IFERROR(VLOOKUP($C114, 'Breakdown - Multi Indicators'!$C:$DD, I$1, FALSE), " ")</f>
        <v>3</v>
      </c>
      <c r="J114" s="17">
        <f>IFERROR(VLOOKUP($C114, 'Breakdown - Multi Indicators'!$C:$DD, J$1, FALSE), " ")</f>
        <v>4</v>
      </c>
      <c r="K114" s="17">
        <f>IFERROR(VLOOKUP($C114, 'Breakdown - Multi Indicators'!$C:$DD, K$1, FALSE), " ")</f>
        <v>3</v>
      </c>
    </row>
    <row r="115" spans="1:11" ht="16.2" thickTop="1" thickBot="1" x14ac:dyDescent="0.35">
      <c r="A115" s="47" t="s">
        <v>294</v>
      </c>
      <c r="B115" s="47" t="s">
        <v>308</v>
      </c>
      <c r="C115" s="47" t="s">
        <v>309</v>
      </c>
      <c r="D115" s="10">
        <f t="shared" si="2"/>
        <v>3</v>
      </c>
      <c r="E115" s="28">
        <f t="shared" si="3"/>
        <v>2.5</v>
      </c>
      <c r="F115" s="17">
        <f>IFERROR(VLOOKUP($C115, 'Breakdown - Multi Indicators'!$C:$DD, F$1, FALSE), " ")</f>
        <v>1</v>
      </c>
      <c r="G115" s="17">
        <f>IFERROR(VLOOKUP($C115, 'Breakdown - Multi Indicators'!$C:$DD, G$1, FALSE), " ")</f>
        <v>1</v>
      </c>
      <c r="H115" s="17">
        <f>IFERROR(VLOOKUP($C115, 'Breakdown - Multi Indicators'!$C:$DD, H$1, FALSE), " ")</f>
        <v>3</v>
      </c>
      <c r="I115" s="17">
        <f>IFERROR(VLOOKUP($C115, 'Breakdown - Multi Indicators'!$C:$DD, I$1, FALSE), " ")</f>
        <v>4</v>
      </c>
      <c r="J115" s="17">
        <f>IFERROR(VLOOKUP($C115, 'Breakdown - Multi Indicators'!$C:$DD, J$1, FALSE), " ")</f>
        <v>3</v>
      </c>
      <c r="K115" s="17">
        <f>IFERROR(VLOOKUP($C115, 'Breakdown - Multi Indicators'!$C:$DD, K$1, FALSE), " ")</f>
        <v>3</v>
      </c>
    </row>
    <row r="116" spans="1:11" ht="16.2" thickTop="1" thickBot="1" x14ac:dyDescent="0.35">
      <c r="A116" s="47" t="s">
        <v>294</v>
      </c>
      <c r="B116" s="47" t="s">
        <v>310</v>
      </c>
      <c r="C116" s="47" t="s">
        <v>311</v>
      </c>
      <c r="D116" s="10">
        <f t="shared" si="2"/>
        <v>3</v>
      </c>
      <c r="E116" s="28">
        <f t="shared" si="3"/>
        <v>2.5</v>
      </c>
      <c r="F116" s="17">
        <f>IFERROR(VLOOKUP($C116, 'Breakdown - Multi Indicators'!$C:$DD, F$1, FALSE), " ")</f>
        <v>1</v>
      </c>
      <c r="G116" s="17">
        <f>IFERROR(VLOOKUP($C116, 'Breakdown - Multi Indicators'!$C:$DD, G$1, FALSE), " ")</f>
        <v>1</v>
      </c>
      <c r="H116" s="17">
        <f>IFERROR(VLOOKUP($C116, 'Breakdown - Multi Indicators'!$C:$DD, H$1, FALSE), " ")</f>
        <v>3</v>
      </c>
      <c r="I116" s="17">
        <f>IFERROR(VLOOKUP($C116, 'Breakdown - Multi Indicators'!$C:$DD, I$1, FALSE), " ")</f>
        <v>4</v>
      </c>
      <c r="J116" s="17">
        <f>IFERROR(VLOOKUP($C116, 'Breakdown - Multi Indicators'!$C:$DD, J$1, FALSE), " ")</f>
        <v>3</v>
      </c>
      <c r="K116" s="17">
        <f>IFERROR(VLOOKUP($C116, 'Breakdown - Multi Indicators'!$C:$DD, K$1, FALSE), " ")</f>
        <v>3</v>
      </c>
    </row>
    <row r="117" spans="1:11" ht="16.2" thickTop="1" thickBot="1" x14ac:dyDescent="0.35">
      <c r="A117" s="47" t="s">
        <v>294</v>
      </c>
      <c r="B117" s="47" t="s">
        <v>312</v>
      </c>
      <c r="C117" s="47" t="s">
        <v>313</v>
      </c>
      <c r="D117" s="10">
        <f t="shared" si="2"/>
        <v>3</v>
      </c>
      <c r="E117" s="28">
        <f t="shared" si="3"/>
        <v>2.5</v>
      </c>
      <c r="F117" s="17">
        <f>IFERROR(VLOOKUP($C117, 'Breakdown - Multi Indicators'!$C:$DD, F$1, FALSE), " ")</f>
        <v>1</v>
      </c>
      <c r="G117" s="17">
        <f>IFERROR(VLOOKUP($C117, 'Breakdown - Multi Indicators'!$C:$DD, G$1, FALSE), " ")</f>
        <v>1</v>
      </c>
      <c r="H117" s="17">
        <f>IFERROR(VLOOKUP($C117, 'Breakdown - Multi Indicators'!$C:$DD, H$1, FALSE), " ")</f>
        <v>3</v>
      </c>
      <c r="I117" s="17">
        <f>IFERROR(VLOOKUP($C117, 'Breakdown - Multi Indicators'!$C:$DD, I$1, FALSE), " ")</f>
        <v>3</v>
      </c>
      <c r="J117" s="17">
        <f>IFERROR(VLOOKUP($C117, 'Breakdown - Multi Indicators'!$C:$DD, J$1, FALSE), " ")</f>
        <v>4</v>
      </c>
      <c r="K117" s="17">
        <f>IFERROR(VLOOKUP($C117, 'Breakdown - Multi Indicators'!$C:$DD, K$1, FALSE), " ")</f>
        <v>3</v>
      </c>
    </row>
    <row r="118" spans="1:11" ht="16.2" thickTop="1" thickBot="1" x14ac:dyDescent="0.35">
      <c r="A118" s="47" t="s">
        <v>294</v>
      </c>
      <c r="B118" s="47" t="s">
        <v>314</v>
      </c>
      <c r="C118" s="47" t="s">
        <v>315</v>
      </c>
      <c r="D118" s="10">
        <f t="shared" si="2"/>
        <v>2</v>
      </c>
      <c r="E118" s="28">
        <f t="shared" si="3"/>
        <v>2.2000000000000002</v>
      </c>
      <c r="F118" s="17">
        <f>IFERROR(VLOOKUP($C118, 'Breakdown - Multi Indicators'!$C:$DD, F$1, FALSE), " ")</f>
        <v>1</v>
      </c>
      <c r="G118" s="17">
        <f>IFERROR(VLOOKUP($C118, 'Breakdown - Multi Indicators'!$C:$DD, G$1, FALSE), " ")</f>
        <v>1</v>
      </c>
      <c r="H118" s="17">
        <f>IFERROR(VLOOKUP($C118, 'Breakdown - Multi Indicators'!$C:$DD, H$1, FALSE), " ")</f>
        <v>3</v>
      </c>
      <c r="I118" s="17">
        <f>IFERROR(VLOOKUP($C118, 'Breakdown - Multi Indicators'!$C:$DD, I$1, FALSE), " ")</f>
        <v>3</v>
      </c>
      <c r="J118" s="17">
        <f>IFERROR(VLOOKUP($C118, 'Breakdown - Multi Indicators'!$C:$DD, J$1, FALSE), " ")</f>
        <v>2</v>
      </c>
      <c r="K118" s="17">
        <f>IFERROR(VLOOKUP($C118, 'Breakdown - Multi Indicators'!$C:$DD, K$1, FALSE), " ")</f>
        <v>3</v>
      </c>
    </row>
    <row r="119" spans="1:11" ht="16.2" thickTop="1" thickBot="1" x14ac:dyDescent="0.35">
      <c r="A119" s="47" t="s">
        <v>294</v>
      </c>
      <c r="B119" s="47" t="s">
        <v>316</v>
      </c>
      <c r="C119" s="47" t="s">
        <v>317</v>
      </c>
      <c r="D119" s="10">
        <f t="shared" si="2"/>
        <v>3</v>
      </c>
      <c r="E119" s="28">
        <f t="shared" si="3"/>
        <v>2.7</v>
      </c>
      <c r="F119" s="17">
        <f>IFERROR(VLOOKUP($C119, 'Breakdown - Multi Indicators'!$C:$DD, F$1, FALSE), " ")</f>
        <v>4</v>
      </c>
      <c r="G119" s="17">
        <f>IFERROR(VLOOKUP($C119, 'Breakdown - Multi Indicators'!$C:$DD, G$1, FALSE), " ")</f>
        <v>1</v>
      </c>
      <c r="H119" s="17">
        <f>IFERROR(VLOOKUP($C119, 'Breakdown - Multi Indicators'!$C:$DD, H$1, FALSE), " ")</f>
        <v>3</v>
      </c>
      <c r="I119" s="17">
        <f>IFERROR(VLOOKUP($C119, 'Breakdown - Multi Indicators'!$C:$DD, I$1, FALSE), " ")</f>
        <v>3</v>
      </c>
      <c r="J119" s="17">
        <f>IFERROR(VLOOKUP($C119, 'Breakdown - Multi Indicators'!$C:$DD, J$1, FALSE), " ")</f>
        <v>2</v>
      </c>
      <c r="K119" s="17">
        <f>IFERROR(VLOOKUP($C119, 'Breakdown - Multi Indicators'!$C:$DD, K$1, FALSE), " ")</f>
        <v>3</v>
      </c>
    </row>
    <row r="120" spans="1:11" ht="16.2" thickTop="1" thickBot="1" x14ac:dyDescent="0.35">
      <c r="A120" s="47" t="s">
        <v>294</v>
      </c>
      <c r="B120" s="47" t="s">
        <v>318</v>
      </c>
      <c r="C120" s="47" t="s">
        <v>319</v>
      </c>
      <c r="D120" s="10">
        <f t="shared" si="2"/>
        <v>2</v>
      </c>
      <c r="E120" s="28">
        <f t="shared" si="3"/>
        <v>2</v>
      </c>
      <c r="F120" s="17">
        <f>IFERROR(VLOOKUP($C120, 'Breakdown - Multi Indicators'!$C:$DD, F$1, FALSE), " ")</f>
        <v>1</v>
      </c>
      <c r="G120" s="17">
        <f>IFERROR(VLOOKUP($C120, 'Breakdown - Multi Indicators'!$C:$DD, G$1, FALSE), " ")</f>
        <v>1</v>
      </c>
      <c r="H120" s="17">
        <f>IFERROR(VLOOKUP($C120, 'Breakdown - Multi Indicators'!$C:$DD, H$1, FALSE), " ")</f>
        <v>3</v>
      </c>
      <c r="I120" s="17">
        <f>IFERROR(VLOOKUP($C120, 'Breakdown - Multi Indicators'!$C:$DD, I$1, FALSE), " ")</f>
        <v>2</v>
      </c>
      <c r="J120" s="17">
        <f>IFERROR(VLOOKUP($C120, 'Breakdown - Multi Indicators'!$C:$DD, J$1, FALSE), " ")</f>
        <v>2</v>
      </c>
      <c r="K120" s="17">
        <f>IFERROR(VLOOKUP($C120, 'Breakdown - Multi Indicators'!$C:$DD, K$1, FALSE), " ")</f>
        <v>3</v>
      </c>
    </row>
    <row r="121" spans="1:11" ht="16.2" thickTop="1" thickBot="1" x14ac:dyDescent="0.35">
      <c r="A121" s="47" t="s">
        <v>294</v>
      </c>
      <c r="B121" s="47" t="s">
        <v>320</v>
      </c>
      <c r="C121" s="47" t="s">
        <v>321</v>
      </c>
      <c r="D121" s="10">
        <f t="shared" si="2"/>
        <v>2</v>
      </c>
      <c r="E121" s="28">
        <f t="shared" si="3"/>
        <v>2.2999999999999998</v>
      </c>
      <c r="F121" s="17">
        <f>IFERROR(VLOOKUP($C121, 'Breakdown - Multi Indicators'!$C:$DD, F$1, FALSE), " ")</f>
        <v>1</v>
      </c>
      <c r="G121" s="17">
        <f>IFERROR(VLOOKUP($C121, 'Breakdown - Multi Indicators'!$C:$DD, G$1, FALSE), " ")</f>
        <v>1</v>
      </c>
      <c r="H121" s="17">
        <f>IFERROR(VLOOKUP($C121, 'Breakdown - Multi Indicators'!$C:$DD, H$1, FALSE), " ")</f>
        <v>3</v>
      </c>
      <c r="I121" s="17">
        <f>IFERROR(VLOOKUP($C121, 'Breakdown - Multi Indicators'!$C:$DD, I$1, FALSE), " ")</f>
        <v>3</v>
      </c>
      <c r="J121" s="17">
        <f>IFERROR(VLOOKUP($C121, 'Breakdown - Multi Indicators'!$C:$DD, J$1, FALSE), " ")</f>
        <v>3</v>
      </c>
      <c r="K121" s="17">
        <f>IFERROR(VLOOKUP($C121, 'Breakdown - Multi Indicators'!$C:$DD, K$1, FALSE), " ")</f>
        <v>3</v>
      </c>
    </row>
    <row r="122" spans="1:11" ht="16.2" thickTop="1" thickBot="1" x14ac:dyDescent="0.35">
      <c r="A122" s="47" t="s">
        <v>294</v>
      </c>
      <c r="B122" s="47" t="s">
        <v>322</v>
      </c>
      <c r="C122" s="47" t="s">
        <v>323</v>
      </c>
      <c r="D122" s="10">
        <f t="shared" si="2"/>
        <v>2</v>
      </c>
      <c r="E122" s="28">
        <f t="shared" si="3"/>
        <v>1.8</v>
      </c>
      <c r="F122" s="17">
        <f>IFERROR(VLOOKUP($C122, 'Breakdown - Multi Indicators'!$C:$DD, F$1, FALSE), " ")</f>
        <v>1</v>
      </c>
      <c r="G122" s="17">
        <f>IFERROR(VLOOKUP($C122, 'Breakdown - Multi Indicators'!$C:$DD, G$1, FALSE), " ")</f>
        <v>1</v>
      </c>
      <c r="H122" s="17">
        <f>IFERROR(VLOOKUP($C122, 'Breakdown - Multi Indicators'!$C:$DD, H$1, FALSE), " ")</f>
        <v>1</v>
      </c>
      <c r="I122" s="17">
        <f>IFERROR(VLOOKUP($C122, 'Breakdown - Multi Indicators'!$C:$DD, I$1, FALSE), " ")</f>
        <v>3</v>
      </c>
      <c r="J122" s="17">
        <f>IFERROR(VLOOKUP($C122, 'Breakdown - Multi Indicators'!$C:$DD, J$1, FALSE), " ")</f>
        <v>2</v>
      </c>
      <c r="K122" s="17">
        <f>IFERROR(VLOOKUP($C122, 'Breakdown - Multi Indicators'!$C:$DD, K$1, FALSE), " ")</f>
        <v>3</v>
      </c>
    </row>
    <row r="123" spans="1:11" ht="16.2" thickTop="1" thickBot="1" x14ac:dyDescent="0.35">
      <c r="A123" s="47" t="s">
        <v>294</v>
      </c>
      <c r="B123" s="47" t="s">
        <v>324</v>
      </c>
      <c r="C123" s="47" t="s">
        <v>325</v>
      </c>
      <c r="D123" s="10">
        <f t="shared" si="2"/>
        <v>3</v>
      </c>
      <c r="E123" s="28">
        <f t="shared" si="3"/>
        <v>2.7</v>
      </c>
      <c r="F123" s="17">
        <f>IFERROR(VLOOKUP($C123, 'Breakdown - Multi Indicators'!$C:$DD, F$1, FALSE), " ")</f>
        <v>1</v>
      </c>
      <c r="G123" s="17">
        <f>IFERROR(VLOOKUP($C123, 'Breakdown - Multi Indicators'!$C:$DD, G$1, FALSE), " ")</f>
        <v>2</v>
      </c>
      <c r="H123" s="17">
        <f>IFERROR(VLOOKUP($C123, 'Breakdown - Multi Indicators'!$C:$DD, H$1, FALSE), " ")</f>
        <v>3</v>
      </c>
      <c r="I123" s="17">
        <f>IFERROR(VLOOKUP($C123, 'Breakdown - Multi Indicators'!$C:$DD, I$1, FALSE), " ")</f>
        <v>4</v>
      </c>
      <c r="J123" s="17">
        <f>IFERROR(VLOOKUP($C123, 'Breakdown - Multi Indicators'!$C:$DD, J$1, FALSE), " ")</f>
        <v>3</v>
      </c>
      <c r="K123" s="17">
        <f>IFERROR(VLOOKUP($C123, 'Breakdown - Multi Indicators'!$C:$DD, K$1, FALSE), " ")</f>
        <v>3</v>
      </c>
    </row>
    <row r="124" spans="1:11" ht="16.2" thickTop="1" thickBot="1" x14ac:dyDescent="0.35">
      <c r="A124" s="47" t="s">
        <v>294</v>
      </c>
      <c r="B124" s="47" t="s">
        <v>326</v>
      </c>
      <c r="C124" s="47" t="s">
        <v>327</v>
      </c>
      <c r="D124" s="10">
        <f t="shared" si="2"/>
        <v>3</v>
      </c>
      <c r="E124" s="28">
        <f t="shared" si="3"/>
        <v>2.5</v>
      </c>
      <c r="F124" s="17">
        <f>IFERROR(VLOOKUP($C124, 'Breakdown - Multi Indicators'!$C:$DD, F$1, FALSE), " ")</f>
        <v>2</v>
      </c>
      <c r="G124" s="17">
        <f>IFERROR(VLOOKUP($C124, 'Breakdown - Multi Indicators'!$C:$DD, G$1, FALSE), " ")</f>
        <v>1</v>
      </c>
      <c r="H124" s="17">
        <f>IFERROR(VLOOKUP($C124, 'Breakdown - Multi Indicators'!$C:$DD, H$1, FALSE), " ")</f>
        <v>3</v>
      </c>
      <c r="I124" s="17">
        <f>IFERROR(VLOOKUP($C124, 'Breakdown - Multi Indicators'!$C:$DD, I$1, FALSE), " ")</f>
        <v>3</v>
      </c>
      <c r="J124" s="17">
        <f>IFERROR(VLOOKUP($C124, 'Breakdown - Multi Indicators'!$C:$DD, J$1, FALSE), " ")</f>
        <v>3</v>
      </c>
      <c r="K124" s="17">
        <f>IFERROR(VLOOKUP($C124, 'Breakdown - Multi Indicators'!$C:$DD, K$1, FALSE), " ")</f>
        <v>3</v>
      </c>
    </row>
    <row r="125" spans="1:11" ht="16.2" thickTop="1" thickBot="1" x14ac:dyDescent="0.35">
      <c r="A125" s="47" t="s">
        <v>294</v>
      </c>
      <c r="B125" s="47" t="s">
        <v>328</v>
      </c>
      <c r="C125" s="47" t="s">
        <v>329</v>
      </c>
      <c r="D125" s="10">
        <f t="shared" si="2"/>
        <v>2</v>
      </c>
      <c r="E125" s="28">
        <f t="shared" si="3"/>
        <v>2.2000000000000002</v>
      </c>
      <c r="F125" s="17">
        <f>IFERROR(VLOOKUP($C125, 'Breakdown - Multi Indicators'!$C:$DD, F$1, FALSE), " ")</f>
        <v>1</v>
      </c>
      <c r="G125" s="17">
        <f>IFERROR(VLOOKUP($C125, 'Breakdown - Multi Indicators'!$C:$DD, G$1, FALSE), " ")</f>
        <v>1</v>
      </c>
      <c r="H125" s="17">
        <f>IFERROR(VLOOKUP($C125, 'Breakdown - Multi Indicators'!$C:$DD, H$1, FALSE), " ")</f>
        <v>1</v>
      </c>
      <c r="I125" s="17">
        <f>IFERROR(VLOOKUP($C125, 'Breakdown - Multi Indicators'!$C:$DD, I$1, FALSE), " ")</f>
        <v>4</v>
      </c>
      <c r="J125" s="17">
        <f>IFERROR(VLOOKUP($C125, 'Breakdown - Multi Indicators'!$C:$DD, J$1, FALSE), " ")</f>
        <v>3</v>
      </c>
      <c r="K125" s="17">
        <f>IFERROR(VLOOKUP($C125, 'Breakdown - Multi Indicators'!$C:$DD, K$1, FALSE), " ")</f>
        <v>3</v>
      </c>
    </row>
    <row r="126" spans="1:11" ht="16.2" thickTop="1" thickBot="1" x14ac:dyDescent="0.35">
      <c r="A126" s="47" t="s">
        <v>294</v>
      </c>
      <c r="B126" s="47" t="s">
        <v>330</v>
      </c>
      <c r="C126" s="47" t="s">
        <v>331</v>
      </c>
      <c r="D126" s="10">
        <f t="shared" si="2"/>
        <v>3</v>
      </c>
      <c r="E126" s="28">
        <f t="shared" si="3"/>
        <v>3</v>
      </c>
      <c r="F126" s="17">
        <f>IFERROR(VLOOKUP($C126, 'Breakdown - Multi Indicators'!$C:$DD, F$1, FALSE), " ")</f>
        <v>5</v>
      </c>
      <c r="G126" s="17">
        <f>IFERROR(VLOOKUP($C126, 'Breakdown - Multi Indicators'!$C:$DD, G$1, FALSE), " ")</f>
        <v>1</v>
      </c>
      <c r="H126" s="17">
        <f>IFERROR(VLOOKUP($C126, 'Breakdown - Multi Indicators'!$C:$DD, H$1, FALSE), " ")</f>
        <v>1</v>
      </c>
      <c r="I126" s="17">
        <f>IFERROR(VLOOKUP($C126, 'Breakdown - Multi Indicators'!$C:$DD, I$1, FALSE), " ")</f>
        <v>4</v>
      </c>
      <c r="J126" s="17">
        <f>IFERROR(VLOOKUP($C126, 'Breakdown - Multi Indicators'!$C:$DD, J$1, FALSE), " ")</f>
        <v>4</v>
      </c>
      <c r="K126" s="17">
        <f>IFERROR(VLOOKUP($C126, 'Breakdown - Multi Indicators'!$C:$DD, K$1, FALSE), " ")</f>
        <v>3</v>
      </c>
    </row>
    <row r="127" spans="1:11" ht="16.2" thickTop="1" thickBot="1" x14ac:dyDescent="0.35">
      <c r="A127" s="47" t="s">
        <v>332</v>
      </c>
      <c r="B127" s="47" t="s">
        <v>333</v>
      </c>
      <c r="C127" s="47" t="s">
        <v>334</v>
      </c>
      <c r="D127" s="10">
        <f t="shared" si="2"/>
        <v>3</v>
      </c>
      <c r="E127" s="28">
        <f t="shared" si="3"/>
        <v>2.5</v>
      </c>
      <c r="F127" s="17">
        <f>IFERROR(VLOOKUP($C127, 'Breakdown - Multi Indicators'!$C:$DD, F$1, FALSE), " ")</f>
        <v>1</v>
      </c>
      <c r="G127" s="17">
        <f>IFERROR(VLOOKUP($C127, 'Breakdown - Multi Indicators'!$C:$DD, G$1, FALSE), " ")</f>
        <v>1</v>
      </c>
      <c r="H127" s="17">
        <f>IFERROR(VLOOKUP($C127, 'Breakdown - Multi Indicators'!$C:$DD, H$1, FALSE), " ")</f>
        <v>3</v>
      </c>
      <c r="I127" s="17">
        <f>IFERROR(VLOOKUP($C127, 'Breakdown - Multi Indicators'!$C:$DD, I$1, FALSE), " ")</f>
        <v>4</v>
      </c>
      <c r="J127" s="17">
        <f>IFERROR(VLOOKUP($C127, 'Breakdown - Multi Indicators'!$C:$DD, J$1, FALSE), " ")</f>
        <v>3</v>
      </c>
      <c r="K127" s="17">
        <f>IFERROR(VLOOKUP($C127, 'Breakdown - Multi Indicators'!$C:$DD, K$1, FALSE), " ")</f>
        <v>3</v>
      </c>
    </row>
    <row r="128" spans="1:11" ht="16.2" thickTop="1" thickBot="1" x14ac:dyDescent="0.35">
      <c r="A128" s="47" t="s">
        <v>332</v>
      </c>
      <c r="B128" s="47" t="s">
        <v>335</v>
      </c>
      <c r="C128" s="47" t="s">
        <v>336</v>
      </c>
      <c r="D128" s="10">
        <f t="shared" si="2"/>
        <v>3</v>
      </c>
      <c r="E128" s="28">
        <f t="shared" si="3"/>
        <v>3.2</v>
      </c>
      <c r="F128" s="17">
        <f>IFERROR(VLOOKUP($C128, 'Breakdown - Multi Indicators'!$C:$DD, F$1, FALSE), " ")</f>
        <v>5</v>
      </c>
      <c r="G128" s="17">
        <f>IFERROR(VLOOKUP($C128, 'Breakdown - Multi Indicators'!$C:$DD, G$1, FALSE), " ")</f>
        <v>1</v>
      </c>
      <c r="H128" s="17">
        <f>IFERROR(VLOOKUP($C128, 'Breakdown - Multi Indicators'!$C:$DD, H$1, FALSE), " ")</f>
        <v>3</v>
      </c>
      <c r="I128" s="17">
        <f>IFERROR(VLOOKUP($C128, 'Breakdown - Multi Indicators'!$C:$DD, I$1, FALSE), " ")</f>
        <v>4</v>
      </c>
      <c r="J128" s="17">
        <f>IFERROR(VLOOKUP($C128, 'Breakdown - Multi Indicators'!$C:$DD, J$1, FALSE), " ")</f>
        <v>3</v>
      </c>
      <c r="K128" s="17">
        <f>IFERROR(VLOOKUP($C128, 'Breakdown - Multi Indicators'!$C:$DD, K$1, FALSE), " ")</f>
        <v>3</v>
      </c>
    </row>
    <row r="129" spans="1:11" ht="16.2" thickTop="1" thickBot="1" x14ac:dyDescent="0.35">
      <c r="A129" s="47" t="s">
        <v>332</v>
      </c>
      <c r="B129" s="47" t="s">
        <v>337</v>
      </c>
      <c r="C129" s="47" t="s">
        <v>338</v>
      </c>
      <c r="D129" s="10">
        <f t="shared" si="2"/>
        <v>3</v>
      </c>
      <c r="E129" s="28">
        <f t="shared" si="3"/>
        <v>2.7</v>
      </c>
      <c r="F129" s="17">
        <f>IFERROR(VLOOKUP($C129, 'Breakdown - Multi Indicators'!$C:$DD, F$1, FALSE), " ")</f>
        <v>2</v>
      </c>
      <c r="G129" s="17">
        <f>IFERROR(VLOOKUP($C129, 'Breakdown - Multi Indicators'!$C:$DD, G$1, FALSE), " ")</f>
        <v>1</v>
      </c>
      <c r="H129" s="17">
        <f>IFERROR(VLOOKUP($C129, 'Breakdown - Multi Indicators'!$C:$DD, H$1, FALSE), " ")</f>
        <v>3</v>
      </c>
      <c r="I129" s="17">
        <f>IFERROR(VLOOKUP($C129, 'Breakdown - Multi Indicators'!$C:$DD, I$1, FALSE), " ")</f>
        <v>4</v>
      </c>
      <c r="J129" s="17">
        <f>IFERROR(VLOOKUP($C129, 'Breakdown - Multi Indicators'!$C:$DD, J$1, FALSE), " ")</f>
        <v>3</v>
      </c>
      <c r="K129" s="17">
        <f>IFERROR(VLOOKUP($C129, 'Breakdown - Multi Indicators'!$C:$DD, K$1, FALSE), " ")</f>
        <v>3</v>
      </c>
    </row>
    <row r="130" spans="1:11" ht="16.2" thickTop="1" thickBot="1" x14ac:dyDescent="0.35">
      <c r="A130" s="47" t="s">
        <v>332</v>
      </c>
      <c r="B130" s="47" t="s">
        <v>339</v>
      </c>
      <c r="C130" s="47" t="s">
        <v>340</v>
      </c>
      <c r="D130" s="10">
        <f t="shared" si="2"/>
        <v>3</v>
      </c>
      <c r="E130" s="28">
        <f t="shared" si="3"/>
        <v>2.5</v>
      </c>
      <c r="F130" s="17">
        <f>IFERROR(VLOOKUP($C130, 'Breakdown - Multi Indicators'!$C:$DD, F$1, FALSE), " ")</f>
        <v>1</v>
      </c>
      <c r="G130" s="17">
        <f>IFERROR(VLOOKUP($C130, 'Breakdown - Multi Indicators'!$C:$DD, G$1, FALSE), " ")</f>
        <v>1</v>
      </c>
      <c r="H130" s="17">
        <f>IFERROR(VLOOKUP($C130, 'Breakdown - Multi Indicators'!$C:$DD, H$1, FALSE), " ")</f>
        <v>3</v>
      </c>
      <c r="I130" s="17">
        <f>IFERROR(VLOOKUP($C130, 'Breakdown - Multi Indicators'!$C:$DD, I$1, FALSE), " ")</f>
        <v>4</v>
      </c>
      <c r="J130" s="17">
        <f>IFERROR(VLOOKUP($C130, 'Breakdown - Multi Indicators'!$C:$DD, J$1, FALSE), " ")</f>
        <v>3</v>
      </c>
      <c r="K130" s="17">
        <f>IFERROR(VLOOKUP($C130, 'Breakdown - Multi Indicators'!$C:$DD, K$1, FALSE), " ")</f>
        <v>3</v>
      </c>
    </row>
    <row r="131" spans="1:11" ht="16.2" thickTop="1" thickBot="1" x14ac:dyDescent="0.35">
      <c r="A131" s="47" t="s">
        <v>332</v>
      </c>
      <c r="B131" s="47" t="s">
        <v>341</v>
      </c>
      <c r="C131" s="47" t="s">
        <v>342</v>
      </c>
      <c r="D131" s="10">
        <f t="shared" si="2"/>
        <v>3</v>
      </c>
      <c r="E131" s="28">
        <f t="shared" si="3"/>
        <v>3</v>
      </c>
      <c r="F131" s="17">
        <f>IFERROR(VLOOKUP($C131, 'Breakdown - Multi Indicators'!$C:$DD, F$1, FALSE), " ")</f>
        <v>1</v>
      </c>
      <c r="G131" s="17">
        <f>IFERROR(VLOOKUP($C131, 'Breakdown - Multi Indicators'!$C:$DD, G$1, FALSE), " ")</f>
        <v>3</v>
      </c>
      <c r="H131" s="17">
        <f>IFERROR(VLOOKUP($C131, 'Breakdown - Multi Indicators'!$C:$DD, H$1, FALSE), " ")</f>
        <v>3</v>
      </c>
      <c r="I131" s="17">
        <f>IFERROR(VLOOKUP($C131, 'Breakdown - Multi Indicators'!$C:$DD, I$1, FALSE), " ")</f>
        <v>4</v>
      </c>
      <c r="J131" s="17">
        <f>IFERROR(VLOOKUP($C131, 'Breakdown - Multi Indicators'!$C:$DD, J$1, FALSE), " ")</f>
        <v>4</v>
      </c>
      <c r="K131" s="17">
        <f>IFERROR(VLOOKUP($C131, 'Breakdown - Multi Indicators'!$C:$DD, K$1, FALSE), " ")</f>
        <v>3</v>
      </c>
    </row>
    <row r="132" spans="1:11" ht="16.2" thickTop="1" thickBot="1" x14ac:dyDescent="0.35">
      <c r="A132" s="47" t="s">
        <v>332</v>
      </c>
      <c r="B132" s="47" t="s">
        <v>343</v>
      </c>
      <c r="C132" s="47" t="s">
        <v>344</v>
      </c>
      <c r="D132" s="10">
        <f t="shared" ref="D132:D195" si="4">ROUND(AVERAGE($F132:$K132), 0)</f>
        <v>3</v>
      </c>
      <c r="E132" s="28">
        <f t="shared" ref="E132:E195" si="5">ROUND(AVERAGE($F132:$K132), 1)</f>
        <v>2.8</v>
      </c>
      <c r="F132" s="17">
        <f>IFERROR(VLOOKUP($C132, 'Breakdown - Multi Indicators'!$C:$DD, F$1, FALSE), " ")</f>
        <v>3</v>
      </c>
      <c r="G132" s="17">
        <f>IFERROR(VLOOKUP($C132, 'Breakdown - Multi Indicators'!$C:$DD, G$1, FALSE), " ")</f>
        <v>1</v>
      </c>
      <c r="H132" s="17">
        <f>IFERROR(VLOOKUP($C132, 'Breakdown - Multi Indicators'!$C:$DD, H$1, FALSE), " ")</f>
        <v>3</v>
      </c>
      <c r="I132" s="17">
        <f>IFERROR(VLOOKUP($C132, 'Breakdown - Multi Indicators'!$C:$DD, I$1, FALSE), " ")</f>
        <v>4</v>
      </c>
      <c r="J132" s="17">
        <f>IFERROR(VLOOKUP($C132, 'Breakdown - Multi Indicators'!$C:$DD, J$1, FALSE), " ")</f>
        <v>3</v>
      </c>
      <c r="K132" s="17">
        <f>IFERROR(VLOOKUP($C132, 'Breakdown - Multi Indicators'!$C:$DD, K$1, FALSE), " ")</f>
        <v>3</v>
      </c>
    </row>
    <row r="133" spans="1:11" ht="16.2" thickTop="1" thickBot="1" x14ac:dyDescent="0.35">
      <c r="A133" s="47" t="s">
        <v>332</v>
      </c>
      <c r="B133" s="47" t="s">
        <v>345</v>
      </c>
      <c r="C133" s="47" t="s">
        <v>346</v>
      </c>
      <c r="D133" s="10">
        <f t="shared" si="4"/>
        <v>3</v>
      </c>
      <c r="E133" s="28">
        <f t="shared" si="5"/>
        <v>2.8</v>
      </c>
      <c r="F133" s="17">
        <f>IFERROR(VLOOKUP($C133, 'Breakdown - Multi Indicators'!$C:$DD, F$1, FALSE), " ")</f>
        <v>5</v>
      </c>
      <c r="G133" s="17">
        <f>IFERROR(VLOOKUP($C133, 'Breakdown - Multi Indicators'!$C:$DD, G$1, FALSE), " ")</f>
        <v>1</v>
      </c>
      <c r="H133" s="17">
        <f>IFERROR(VLOOKUP($C133, 'Breakdown - Multi Indicators'!$C:$DD, H$1, FALSE), " ")</f>
        <v>3</v>
      </c>
      <c r="I133" s="17">
        <f>IFERROR(VLOOKUP($C133, 'Breakdown - Multi Indicators'!$C:$DD, I$1, FALSE), " ")</f>
        <v>3</v>
      </c>
      <c r="J133" s="17">
        <f>IFERROR(VLOOKUP($C133, 'Breakdown - Multi Indicators'!$C:$DD, J$1, FALSE), " ")</f>
        <v>2</v>
      </c>
      <c r="K133" s="17">
        <f>IFERROR(VLOOKUP($C133, 'Breakdown - Multi Indicators'!$C:$DD, K$1, FALSE), " ")</f>
        <v>3</v>
      </c>
    </row>
    <row r="134" spans="1:11" ht="16.2" thickTop="1" thickBot="1" x14ac:dyDescent="0.35">
      <c r="A134" s="47" t="s">
        <v>332</v>
      </c>
      <c r="B134" s="47" t="s">
        <v>347</v>
      </c>
      <c r="C134" s="47" t="s">
        <v>348</v>
      </c>
      <c r="D134" s="10">
        <f t="shared" si="4"/>
        <v>3</v>
      </c>
      <c r="E134" s="28">
        <f t="shared" si="5"/>
        <v>3.2</v>
      </c>
      <c r="F134" s="17">
        <f>IFERROR(VLOOKUP($C134, 'Breakdown - Multi Indicators'!$C:$DD, F$1, FALSE), " ")</f>
        <v>3</v>
      </c>
      <c r="G134" s="17">
        <f>IFERROR(VLOOKUP($C134, 'Breakdown - Multi Indicators'!$C:$DD, G$1, FALSE), " ")</f>
        <v>4</v>
      </c>
      <c r="H134" s="17">
        <f>IFERROR(VLOOKUP($C134, 'Breakdown - Multi Indicators'!$C:$DD, H$1, FALSE), " ")</f>
        <v>3</v>
      </c>
      <c r="I134" s="17">
        <f>IFERROR(VLOOKUP($C134, 'Breakdown - Multi Indicators'!$C:$DD, I$1, FALSE), " ")</f>
        <v>3</v>
      </c>
      <c r="J134" s="17">
        <f>IFERROR(VLOOKUP($C134, 'Breakdown - Multi Indicators'!$C:$DD, J$1, FALSE), " ")</f>
        <v>3</v>
      </c>
      <c r="K134" s="17">
        <f>IFERROR(VLOOKUP($C134, 'Breakdown - Multi Indicators'!$C:$DD, K$1, FALSE), " ")</f>
        <v>3</v>
      </c>
    </row>
    <row r="135" spans="1:11" ht="16.2" thickTop="1" thickBot="1" x14ac:dyDescent="0.35">
      <c r="A135" s="47" t="s">
        <v>332</v>
      </c>
      <c r="B135" s="47" t="s">
        <v>349</v>
      </c>
      <c r="C135" s="47" t="s">
        <v>350</v>
      </c>
      <c r="D135" s="10">
        <f t="shared" si="4"/>
        <v>3</v>
      </c>
      <c r="E135" s="28">
        <f t="shared" si="5"/>
        <v>3.2</v>
      </c>
      <c r="F135" s="17">
        <f>IFERROR(VLOOKUP($C135, 'Breakdown - Multi Indicators'!$C:$DD, F$1, FALSE), " ")</f>
        <v>3</v>
      </c>
      <c r="G135" s="17">
        <f>IFERROR(VLOOKUP($C135, 'Breakdown - Multi Indicators'!$C:$DD, G$1, FALSE), " ")</f>
        <v>2</v>
      </c>
      <c r="H135" s="17">
        <f>IFERROR(VLOOKUP($C135, 'Breakdown - Multi Indicators'!$C:$DD, H$1, FALSE), " ")</f>
        <v>3</v>
      </c>
      <c r="I135" s="17">
        <f>IFERROR(VLOOKUP($C135, 'Breakdown - Multi Indicators'!$C:$DD, I$1, FALSE), " ")</f>
        <v>4</v>
      </c>
      <c r="J135" s="17">
        <f>IFERROR(VLOOKUP($C135, 'Breakdown - Multi Indicators'!$C:$DD, J$1, FALSE), " ")</f>
        <v>4</v>
      </c>
      <c r="K135" s="17">
        <f>IFERROR(VLOOKUP($C135, 'Breakdown - Multi Indicators'!$C:$DD, K$1, FALSE), " ")</f>
        <v>3</v>
      </c>
    </row>
    <row r="136" spans="1:11" ht="16.2" thickTop="1" thickBot="1" x14ac:dyDescent="0.35">
      <c r="A136" s="47" t="s">
        <v>332</v>
      </c>
      <c r="B136" s="47" t="s">
        <v>351</v>
      </c>
      <c r="C136" s="47" t="s">
        <v>352</v>
      </c>
      <c r="D136" s="10">
        <f t="shared" si="4"/>
        <v>3</v>
      </c>
      <c r="E136" s="28">
        <f t="shared" si="5"/>
        <v>3.2</v>
      </c>
      <c r="F136" s="17">
        <f>IFERROR(VLOOKUP($C136, 'Breakdown - Multi Indicators'!$C:$DD, F$1, FALSE), " ")</f>
        <v>2</v>
      </c>
      <c r="G136" s="17">
        <f>IFERROR(VLOOKUP($C136, 'Breakdown - Multi Indicators'!$C:$DD, G$1, FALSE), " ")</f>
        <v>3</v>
      </c>
      <c r="H136" s="17">
        <f>IFERROR(VLOOKUP($C136, 'Breakdown - Multi Indicators'!$C:$DD, H$1, FALSE), " ")</f>
        <v>3</v>
      </c>
      <c r="I136" s="17">
        <f>IFERROR(VLOOKUP($C136, 'Breakdown - Multi Indicators'!$C:$DD, I$1, FALSE), " ")</f>
        <v>4</v>
      </c>
      <c r="J136" s="17">
        <f>IFERROR(VLOOKUP($C136, 'Breakdown - Multi Indicators'!$C:$DD, J$1, FALSE), " ")</f>
        <v>4</v>
      </c>
      <c r="K136" s="17">
        <f>IFERROR(VLOOKUP($C136, 'Breakdown - Multi Indicators'!$C:$DD, K$1, FALSE), " ")</f>
        <v>3</v>
      </c>
    </row>
    <row r="137" spans="1:11" ht="16.2" thickTop="1" thickBot="1" x14ac:dyDescent="0.35">
      <c r="A137" s="47" t="s">
        <v>332</v>
      </c>
      <c r="B137" s="47" t="s">
        <v>353</v>
      </c>
      <c r="C137" s="47" t="s">
        <v>354</v>
      </c>
      <c r="D137" s="10">
        <f t="shared" si="4"/>
        <v>3</v>
      </c>
      <c r="E137" s="28">
        <f t="shared" si="5"/>
        <v>2.7</v>
      </c>
      <c r="F137" s="17">
        <f>IFERROR(VLOOKUP($C137, 'Breakdown - Multi Indicators'!$C:$DD, F$1, FALSE), " ")</f>
        <v>1</v>
      </c>
      <c r="G137" s="17">
        <f>IFERROR(VLOOKUP($C137, 'Breakdown - Multi Indicators'!$C:$DD, G$1, FALSE), " ")</f>
        <v>2</v>
      </c>
      <c r="H137" s="17">
        <f>IFERROR(VLOOKUP($C137, 'Breakdown - Multi Indicators'!$C:$DD, H$1, FALSE), " ")</f>
        <v>3</v>
      </c>
      <c r="I137" s="17">
        <f>IFERROR(VLOOKUP($C137, 'Breakdown - Multi Indicators'!$C:$DD, I$1, FALSE), " ")</f>
        <v>4</v>
      </c>
      <c r="J137" s="17">
        <f>IFERROR(VLOOKUP($C137, 'Breakdown - Multi Indicators'!$C:$DD, J$1, FALSE), " ")</f>
        <v>3</v>
      </c>
      <c r="K137" s="17">
        <f>IFERROR(VLOOKUP($C137, 'Breakdown - Multi Indicators'!$C:$DD, K$1, FALSE), " ")</f>
        <v>3</v>
      </c>
    </row>
    <row r="138" spans="1:11" ht="16.2" thickTop="1" thickBot="1" x14ac:dyDescent="0.35">
      <c r="A138" s="47" t="s">
        <v>332</v>
      </c>
      <c r="B138" s="47" t="s">
        <v>355</v>
      </c>
      <c r="C138" s="47" t="s">
        <v>356</v>
      </c>
      <c r="D138" s="10">
        <f t="shared" si="4"/>
        <v>3</v>
      </c>
      <c r="E138" s="28">
        <f t="shared" si="5"/>
        <v>2.5</v>
      </c>
      <c r="F138" s="17">
        <f>IFERROR(VLOOKUP($C138, 'Breakdown - Multi Indicators'!$C:$DD, F$1, FALSE), " ")</f>
        <v>2</v>
      </c>
      <c r="G138" s="17">
        <f>IFERROR(VLOOKUP($C138, 'Breakdown - Multi Indicators'!$C:$DD, G$1, FALSE), " ")</f>
        <v>1</v>
      </c>
      <c r="H138" s="17">
        <f>IFERROR(VLOOKUP($C138, 'Breakdown - Multi Indicators'!$C:$DD, H$1, FALSE), " ")</f>
        <v>3</v>
      </c>
      <c r="I138" s="17">
        <f>IFERROR(VLOOKUP($C138, 'Breakdown - Multi Indicators'!$C:$DD, I$1, FALSE), " ")</f>
        <v>3</v>
      </c>
      <c r="J138" s="17">
        <f>IFERROR(VLOOKUP($C138, 'Breakdown - Multi Indicators'!$C:$DD, J$1, FALSE), " ")</f>
        <v>3</v>
      </c>
      <c r="K138" s="17">
        <f>IFERROR(VLOOKUP($C138, 'Breakdown - Multi Indicators'!$C:$DD, K$1, FALSE), " ")</f>
        <v>3</v>
      </c>
    </row>
    <row r="139" spans="1:11" ht="16.2" thickTop="1" thickBot="1" x14ac:dyDescent="0.35">
      <c r="A139" s="47" t="s">
        <v>332</v>
      </c>
      <c r="B139" s="47" t="s">
        <v>357</v>
      </c>
      <c r="C139" s="47" t="s">
        <v>358</v>
      </c>
      <c r="D139" s="10">
        <f t="shared" si="4"/>
        <v>3</v>
      </c>
      <c r="E139" s="28">
        <f t="shared" si="5"/>
        <v>2.5</v>
      </c>
      <c r="F139" s="17">
        <f>IFERROR(VLOOKUP($C139, 'Breakdown - Multi Indicators'!$C:$DD, F$1, FALSE), " ")</f>
        <v>2</v>
      </c>
      <c r="G139" s="17">
        <f>IFERROR(VLOOKUP($C139, 'Breakdown - Multi Indicators'!$C:$DD, G$1, FALSE), " ")</f>
        <v>1</v>
      </c>
      <c r="H139" s="17">
        <f>IFERROR(VLOOKUP($C139, 'Breakdown - Multi Indicators'!$C:$DD, H$1, FALSE), " ")</f>
        <v>3</v>
      </c>
      <c r="I139" s="17">
        <f>IFERROR(VLOOKUP($C139, 'Breakdown - Multi Indicators'!$C:$DD, I$1, FALSE), " ")</f>
        <v>3</v>
      </c>
      <c r="J139" s="17">
        <f>IFERROR(VLOOKUP($C139, 'Breakdown - Multi Indicators'!$C:$DD, J$1, FALSE), " ")</f>
        <v>3</v>
      </c>
      <c r="K139" s="17">
        <f>IFERROR(VLOOKUP($C139, 'Breakdown - Multi Indicators'!$C:$DD, K$1, FALSE), " ")</f>
        <v>3</v>
      </c>
    </row>
    <row r="140" spans="1:11" ht="16.2" thickTop="1" thickBot="1" x14ac:dyDescent="0.35">
      <c r="A140" s="47" t="s">
        <v>332</v>
      </c>
      <c r="B140" s="47" t="s">
        <v>359</v>
      </c>
      <c r="C140" s="47" t="s">
        <v>360</v>
      </c>
      <c r="D140" s="10">
        <f t="shared" si="4"/>
        <v>3</v>
      </c>
      <c r="E140" s="28">
        <f t="shared" si="5"/>
        <v>3</v>
      </c>
      <c r="F140" s="17">
        <f>IFERROR(VLOOKUP($C140, 'Breakdown - Multi Indicators'!$C:$DD, F$1, FALSE), " ")</f>
        <v>1</v>
      </c>
      <c r="G140" s="17">
        <f>IFERROR(VLOOKUP($C140, 'Breakdown - Multi Indicators'!$C:$DD, G$1, FALSE), " ")</f>
        <v>3</v>
      </c>
      <c r="H140" s="17">
        <f>IFERROR(VLOOKUP($C140, 'Breakdown - Multi Indicators'!$C:$DD, H$1, FALSE), " ")</f>
        <v>3</v>
      </c>
      <c r="I140" s="17">
        <f>IFERROR(VLOOKUP($C140, 'Breakdown - Multi Indicators'!$C:$DD, I$1, FALSE), " ")</f>
        <v>4</v>
      </c>
      <c r="J140" s="17">
        <f>IFERROR(VLOOKUP($C140, 'Breakdown - Multi Indicators'!$C:$DD, J$1, FALSE), " ")</f>
        <v>4</v>
      </c>
      <c r="K140" s="17">
        <f>IFERROR(VLOOKUP($C140, 'Breakdown - Multi Indicators'!$C:$DD, K$1, FALSE), " ")</f>
        <v>3</v>
      </c>
    </row>
    <row r="141" spans="1:11" ht="16.2" thickTop="1" thickBot="1" x14ac:dyDescent="0.35">
      <c r="A141" s="47" t="s">
        <v>332</v>
      </c>
      <c r="B141" s="47" t="s">
        <v>361</v>
      </c>
      <c r="C141" s="47" t="s">
        <v>362</v>
      </c>
      <c r="D141" s="10">
        <f t="shared" si="4"/>
        <v>3</v>
      </c>
      <c r="E141" s="28">
        <f t="shared" si="5"/>
        <v>2.7</v>
      </c>
      <c r="F141" s="17">
        <f>IFERROR(VLOOKUP($C141, 'Breakdown - Multi Indicators'!$C:$DD, F$1, FALSE), " ")</f>
        <v>3</v>
      </c>
      <c r="G141" s="17">
        <f>IFERROR(VLOOKUP($C141, 'Breakdown - Multi Indicators'!$C:$DD, G$1, FALSE), " ")</f>
        <v>1</v>
      </c>
      <c r="H141" s="17">
        <f>IFERROR(VLOOKUP($C141, 'Breakdown - Multi Indicators'!$C:$DD, H$1, FALSE), " ")</f>
        <v>3</v>
      </c>
      <c r="I141" s="17">
        <f>IFERROR(VLOOKUP($C141, 'Breakdown - Multi Indicators'!$C:$DD, I$1, FALSE), " ")</f>
        <v>3</v>
      </c>
      <c r="J141" s="17">
        <f>IFERROR(VLOOKUP($C141, 'Breakdown - Multi Indicators'!$C:$DD, J$1, FALSE), " ")</f>
        <v>3</v>
      </c>
      <c r="K141" s="17">
        <f>IFERROR(VLOOKUP($C141, 'Breakdown - Multi Indicators'!$C:$DD, K$1, FALSE), " ")</f>
        <v>3</v>
      </c>
    </row>
    <row r="142" spans="1:11" ht="16.2" thickTop="1" thickBot="1" x14ac:dyDescent="0.35">
      <c r="A142" s="47" t="s">
        <v>332</v>
      </c>
      <c r="B142" s="47" t="s">
        <v>363</v>
      </c>
      <c r="C142" s="47" t="s">
        <v>364</v>
      </c>
      <c r="D142" s="10">
        <f t="shared" si="4"/>
        <v>3</v>
      </c>
      <c r="E142" s="28">
        <f t="shared" si="5"/>
        <v>3.2</v>
      </c>
      <c r="F142" s="17">
        <f>IFERROR(VLOOKUP($C142, 'Breakdown - Multi Indicators'!$C:$DD, F$1, FALSE), " ")</f>
        <v>5</v>
      </c>
      <c r="G142" s="17">
        <f>IFERROR(VLOOKUP($C142, 'Breakdown - Multi Indicators'!$C:$DD, G$1, FALSE), " ")</f>
        <v>1</v>
      </c>
      <c r="H142" s="17">
        <f>IFERROR(VLOOKUP($C142, 'Breakdown - Multi Indicators'!$C:$DD, H$1, FALSE), " ")</f>
        <v>3</v>
      </c>
      <c r="I142" s="17">
        <f>IFERROR(VLOOKUP($C142, 'Breakdown - Multi Indicators'!$C:$DD, I$1, FALSE), " ")</f>
        <v>4</v>
      </c>
      <c r="J142" s="17">
        <f>IFERROR(VLOOKUP($C142, 'Breakdown - Multi Indicators'!$C:$DD, J$1, FALSE), " ")</f>
        <v>3</v>
      </c>
      <c r="K142" s="17">
        <f>IFERROR(VLOOKUP($C142, 'Breakdown - Multi Indicators'!$C:$DD, K$1, FALSE), " ")</f>
        <v>3</v>
      </c>
    </row>
    <row r="143" spans="1:11" ht="16.2" thickTop="1" thickBot="1" x14ac:dyDescent="0.35">
      <c r="A143" s="47" t="s">
        <v>332</v>
      </c>
      <c r="B143" s="47" t="s">
        <v>365</v>
      </c>
      <c r="C143" s="47" t="s">
        <v>366</v>
      </c>
      <c r="D143" s="10">
        <f t="shared" si="4"/>
        <v>3</v>
      </c>
      <c r="E143" s="28">
        <f t="shared" si="5"/>
        <v>3.3</v>
      </c>
      <c r="F143" s="17">
        <f>IFERROR(VLOOKUP($C143, 'Breakdown - Multi Indicators'!$C:$DD, F$1, FALSE), " ")</f>
        <v>4</v>
      </c>
      <c r="G143" s="17">
        <f>IFERROR(VLOOKUP($C143, 'Breakdown - Multi Indicators'!$C:$DD, G$1, FALSE), " ")</f>
        <v>3</v>
      </c>
      <c r="H143" s="17">
        <f>IFERROR(VLOOKUP($C143, 'Breakdown - Multi Indicators'!$C:$DD, H$1, FALSE), " ")</f>
        <v>3</v>
      </c>
      <c r="I143" s="17">
        <f>IFERROR(VLOOKUP($C143, 'Breakdown - Multi Indicators'!$C:$DD, I$1, FALSE), " ")</f>
        <v>4</v>
      </c>
      <c r="J143" s="17">
        <f>IFERROR(VLOOKUP($C143, 'Breakdown - Multi Indicators'!$C:$DD, J$1, FALSE), " ")</f>
        <v>3</v>
      </c>
      <c r="K143" s="17">
        <f>IFERROR(VLOOKUP($C143, 'Breakdown - Multi Indicators'!$C:$DD, K$1, FALSE), " ")</f>
        <v>3</v>
      </c>
    </row>
    <row r="144" spans="1:11" ht="16.2" thickTop="1" thickBot="1" x14ac:dyDescent="0.35">
      <c r="A144" s="47" t="s">
        <v>332</v>
      </c>
      <c r="B144" s="47" t="s">
        <v>367</v>
      </c>
      <c r="C144" s="47" t="s">
        <v>368</v>
      </c>
      <c r="D144" s="10">
        <f t="shared" si="4"/>
        <v>3</v>
      </c>
      <c r="E144" s="28">
        <f t="shared" si="5"/>
        <v>3.3</v>
      </c>
      <c r="F144" s="17">
        <f>IFERROR(VLOOKUP($C144, 'Breakdown - Multi Indicators'!$C:$DD, F$1, FALSE), " ")</f>
        <v>5</v>
      </c>
      <c r="G144" s="17">
        <f>IFERROR(VLOOKUP($C144, 'Breakdown - Multi Indicators'!$C:$DD, G$1, FALSE), " ")</f>
        <v>2</v>
      </c>
      <c r="H144" s="17">
        <f>IFERROR(VLOOKUP($C144, 'Breakdown - Multi Indicators'!$C:$DD, H$1, FALSE), " ")</f>
        <v>3</v>
      </c>
      <c r="I144" s="17">
        <f>IFERROR(VLOOKUP($C144, 'Breakdown - Multi Indicators'!$C:$DD, I$1, FALSE), " ")</f>
        <v>4</v>
      </c>
      <c r="J144" s="17">
        <f>IFERROR(VLOOKUP($C144, 'Breakdown - Multi Indicators'!$C:$DD, J$1, FALSE), " ")</f>
        <v>3</v>
      </c>
      <c r="K144" s="17">
        <f>IFERROR(VLOOKUP($C144, 'Breakdown - Multi Indicators'!$C:$DD, K$1, FALSE), " ")</f>
        <v>3</v>
      </c>
    </row>
    <row r="145" spans="1:11" ht="16.2" thickTop="1" thickBot="1" x14ac:dyDescent="0.35">
      <c r="A145" s="47" t="s">
        <v>332</v>
      </c>
      <c r="B145" s="47" t="s">
        <v>369</v>
      </c>
      <c r="C145" s="47" t="s">
        <v>370</v>
      </c>
      <c r="D145" s="10">
        <f t="shared" si="4"/>
        <v>3</v>
      </c>
      <c r="E145" s="28">
        <f t="shared" si="5"/>
        <v>3.2</v>
      </c>
      <c r="F145" s="17">
        <f>IFERROR(VLOOKUP($C145, 'Breakdown - Multi Indicators'!$C:$DD, F$1, FALSE), " ")</f>
        <v>3</v>
      </c>
      <c r="G145" s="17">
        <f>IFERROR(VLOOKUP($C145, 'Breakdown - Multi Indicators'!$C:$DD, G$1, FALSE), " ")</f>
        <v>3</v>
      </c>
      <c r="H145" s="17">
        <f>IFERROR(VLOOKUP($C145, 'Breakdown - Multi Indicators'!$C:$DD, H$1, FALSE), " ")</f>
        <v>3</v>
      </c>
      <c r="I145" s="17">
        <f>IFERROR(VLOOKUP($C145, 'Breakdown - Multi Indicators'!$C:$DD, I$1, FALSE), " ")</f>
        <v>4</v>
      </c>
      <c r="J145" s="17">
        <f>IFERROR(VLOOKUP($C145, 'Breakdown - Multi Indicators'!$C:$DD, J$1, FALSE), " ")</f>
        <v>3</v>
      </c>
      <c r="K145" s="17">
        <f>IFERROR(VLOOKUP($C145, 'Breakdown - Multi Indicators'!$C:$DD, K$1, FALSE), " ")</f>
        <v>3</v>
      </c>
    </row>
    <row r="146" spans="1:11" ht="16.2" thickTop="1" thickBot="1" x14ac:dyDescent="0.35">
      <c r="A146" s="47" t="s">
        <v>371</v>
      </c>
      <c r="B146" s="47" t="s">
        <v>372</v>
      </c>
      <c r="C146" s="47" t="s">
        <v>373</v>
      </c>
      <c r="D146" s="10">
        <f t="shared" si="4"/>
        <v>2</v>
      </c>
      <c r="E146" s="28">
        <f t="shared" si="5"/>
        <v>2.2999999999999998</v>
      </c>
      <c r="F146" s="17">
        <f>IFERROR(VLOOKUP($C146, 'Breakdown - Multi Indicators'!$C:$DD, F$1, FALSE), " ")</f>
        <v>2</v>
      </c>
      <c r="G146" s="17">
        <f>IFERROR(VLOOKUP($C146, 'Breakdown - Multi Indicators'!$C:$DD, G$1, FALSE), " ")</f>
        <v>1</v>
      </c>
      <c r="H146" s="17">
        <f>IFERROR(VLOOKUP($C146, 'Breakdown - Multi Indicators'!$C:$DD, H$1, FALSE), " ")</f>
        <v>3</v>
      </c>
      <c r="I146" s="17">
        <f>IFERROR(VLOOKUP($C146, 'Breakdown - Multi Indicators'!$C:$DD, I$1, FALSE), " ")</f>
        <v>3</v>
      </c>
      <c r="J146" s="17">
        <f>IFERROR(VLOOKUP($C146, 'Breakdown - Multi Indicators'!$C:$DD, J$1, FALSE), " ")</f>
        <v>2</v>
      </c>
      <c r="K146" s="17">
        <f>IFERROR(VLOOKUP($C146, 'Breakdown - Multi Indicators'!$C:$DD, K$1, FALSE), " ")</f>
        <v>3</v>
      </c>
    </row>
    <row r="147" spans="1:11" ht="16.2" thickTop="1" thickBot="1" x14ac:dyDescent="0.35">
      <c r="A147" s="47" t="s">
        <v>371</v>
      </c>
      <c r="B147" s="47" t="s">
        <v>374</v>
      </c>
      <c r="C147" s="47" t="s">
        <v>375</v>
      </c>
      <c r="D147" s="10">
        <f t="shared" si="4"/>
        <v>2</v>
      </c>
      <c r="E147" s="28">
        <f t="shared" si="5"/>
        <v>2.2999999999999998</v>
      </c>
      <c r="F147" s="17">
        <f>IFERROR(VLOOKUP($C147, 'Breakdown - Multi Indicators'!$C:$DD, F$1, FALSE), " ")</f>
        <v>2</v>
      </c>
      <c r="G147" s="17">
        <f>IFERROR(VLOOKUP($C147, 'Breakdown - Multi Indicators'!$C:$DD, G$1, FALSE), " ")</f>
        <v>1</v>
      </c>
      <c r="H147" s="17">
        <f>IFERROR(VLOOKUP($C147, 'Breakdown - Multi Indicators'!$C:$DD, H$1, FALSE), " ")</f>
        <v>3</v>
      </c>
      <c r="I147" s="17">
        <f>IFERROR(VLOOKUP($C147, 'Breakdown - Multi Indicators'!$C:$DD, I$1, FALSE), " ")</f>
        <v>3</v>
      </c>
      <c r="J147" s="17">
        <f>IFERROR(VLOOKUP($C147, 'Breakdown - Multi Indicators'!$C:$DD, J$1, FALSE), " ")</f>
        <v>2</v>
      </c>
      <c r="K147" s="17">
        <f>IFERROR(VLOOKUP($C147, 'Breakdown - Multi Indicators'!$C:$DD, K$1, FALSE), " ")</f>
        <v>3</v>
      </c>
    </row>
    <row r="148" spans="1:11" ht="16.2" thickTop="1" thickBot="1" x14ac:dyDescent="0.35">
      <c r="A148" s="47" t="s">
        <v>371</v>
      </c>
      <c r="B148" s="47" t="s">
        <v>376</v>
      </c>
      <c r="C148" s="47" t="s">
        <v>377</v>
      </c>
      <c r="D148" s="10">
        <f t="shared" si="4"/>
        <v>2</v>
      </c>
      <c r="E148" s="28">
        <f t="shared" si="5"/>
        <v>2.2999999999999998</v>
      </c>
      <c r="F148" s="17">
        <f>IFERROR(VLOOKUP($C148, 'Breakdown - Multi Indicators'!$C:$DD, F$1, FALSE), " ")</f>
        <v>3</v>
      </c>
      <c r="G148" s="17">
        <f>IFERROR(VLOOKUP($C148, 'Breakdown - Multi Indicators'!$C:$DD, G$1, FALSE), " ")</f>
        <v>1</v>
      </c>
      <c r="H148" s="17">
        <f>IFERROR(VLOOKUP($C148, 'Breakdown - Multi Indicators'!$C:$DD, H$1, FALSE), " ")</f>
        <v>3</v>
      </c>
      <c r="I148" s="17">
        <f>IFERROR(VLOOKUP($C148, 'Breakdown - Multi Indicators'!$C:$DD, I$1, FALSE), " ")</f>
        <v>3</v>
      </c>
      <c r="J148" s="17">
        <f>IFERROR(VLOOKUP($C148, 'Breakdown - Multi Indicators'!$C:$DD, J$1, FALSE), " ")</f>
        <v>2</v>
      </c>
      <c r="K148" s="17">
        <f>IFERROR(VLOOKUP($C148, 'Breakdown - Multi Indicators'!$C:$DD, K$1, FALSE), " ")</f>
        <v>2</v>
      </c>
    </row>
    <row r="149" spans="1:11" ht="16.2" thickTop="1" thickBot="1" x14ac:dyDescent="0.35">
      <c r="A149" s="47" t="s">
        <v>371</v>
      </c>
      <c r="B149" s="47" t="s">
        <v>378</v>
      </c>
      <c r="C149" s="47" t="s">
        <v>379</v>
      </c>
      <c r="D149" s="10">
        <f t="shared" si="4"/>
        <v>3</v>
      </c>
      <c r="E149" s="28">
        <f t="shared" si="5"/>
        <v>3</v>
      </c>
      <c r="F149" s="17">
        <f>IFERROR(VLOOKUP($C149, 'Breakdown - Multi Indicators'!$C:$DD, F$1, FALSE), " ")</f>
        <v>5</v>
      </c>
      <c r="G149" s="17">
        <f>IFERROR(VLOOKUP($C149, 'Breakdown - Multi Indicators'!$C:$DD, G$1, FALSE), " ")</f>
        <v>1</v>
      </c>
      <c r="H149" s="17">
        <f>IFERROR(VLOOKUP($C149, 'Breakdown - Multi Indicators'!$C:$DD, H$1, FALSE), " ")</f>
        <v>3</v>
      </c>
      <c r="I149" s="17">
        <f>IFERROR(VLOOKUP($C149, 'Breakdown - Multi Indicators'!$C:$DD, I$1, FALSE), " ")</f>
        <v>3</v>
      </c>
      <c r="J149" s="17">
        <f>IFERROR(VLOOKUP($C149, 'Breakdown - Multi Indicators'!$C:$DD, J$1, FALSE), " ")</f>
        <v>3</v>
      </c>
      <c r="K149" s="17">
        <f>IFERROR(VLOOKUP($C149, 'Breakdown - Multi Indicators'!$C:$DD, K$1, FALSE), " ")</f>
        <v>3</v>
      </c>
    </row>
    <row r="150" spans="1:11" ht="16.2" thickTop="1" thickBot="1" x14ac:dyDescent="0.35">
      <c r="A150" s="47" t="s">
        <v>371</v>
      </c>
      <c r="B150" s="47" t="s">
        <v>380</v>
      </c>
      <c r="C150" s="47" t="s">
        <v>381</v>
      </c>
      <c r="D150" s="10">
        <f t="shared" si="4"/>
        <v>3</v>
      </c>
      <c r="E150" s="28">
        <f t="shared" si="5"/>
        <v>2.8</v>
      </c>
      <c r="F150" s="17">
        <f>IFERROR(VLOOKUP($C150, 'Breakdown - Multi Indicators'!$C:$DD, F$1, FALSE), " ")</f>
        <v>5</v>
      </c>
      <c r="G150" s="17">
        <f>IFERROR(VLOOKUP($C150, 'Breakdown - Multi Indicators'!$C:$DD, G$1, FALSE), " ")</f>
        <v>1</v>
      </c>
      <c r="H150" s="17">
        <f>IFERROR(VLOOKUP($C150, 'Breakdown - Multi Indicators'!$C:$DD, H$1, FALSE), " ")</f>
        <v>3</v>
      </c>
      <c r="I150" s="17">
        <f>IFERROR(VLOOKUP($C150, 'Breakdown - Multi Indicators'!$C:$DD, I$1, FALSE), " ")</f>
        <v>3</v>
      </c>
      <c r="J150" s="17">
        <f>IFERROR(VLOOKUP($C150, 'Breakdown - Multi Indicators'!$C:$DD, J$1, FALSE), " ")</f>
        <v>2</v>
      </c>
      <c r="K150" s="17">
        <f>IFERROR(VLOOKUP($C150, 'Breakdown - Multi Indicators'!$C:$DD, K$1, FALSE), " ")</f>
        <v>3</v>
      </c>
    </row>
    <row r="151" spans="1:11" ht="16.2" thickTop="1" thickBot="1" x14ac:dyDescent="0.35">
      <c r="A151" s="47" t="s">
        <v>371</v>
      </c>
      <c r="B151" s="47" t="s">
        <v>382</v>
      </c>
      <c r="C151" s="47" t="s">
        <v>383</v>
      </c>
      <c r="D151" s="10">
        <f t="shared" si="4"/>
        <v>3</v>
      </c>
      <c r="E151" s="28">
        <f t="shared" si="5"/>
        <v>2.5</v>
      </c>
      <c r="F151" s="17">
        <f>IFERROR(VLOOKUP($C151, 'Breakdown - Multi Indicators'!$C:$DD, F$1, FALSE), " ")</f>
        <v>2</v>
      </c>
      <c r="G151" s="17">
        <f>IFERROR(VLOOKUP($C151, 'Breakdown - Multi Indicators'!$C:$DD, G$1, FALSE), " ")</f>
        <v>1</v>
      </c>
      <c r="H151" s="17">
        <f>IFERROR(VLOOKUP($C151, 'Breakdown - Multi Indicators'!$C:$DD, H$1, FALSE), " ")</f>
        <v>3</v>
      </c>
      <c r="I151" s="17">
        <f>IFERROR(VLOOKUP($C151, 'Breakdown - Multi Indicators'!$C:$DD, I$1, FALSE), " ")</f>
        <v>3</v>
      </c>
      <c r="J151" s="17">
        <f>IFERROR(VLOOKUP($C151, 'Breakdown - Multi Indicators'!$C:$DD, J$1, FALSE), " ")</f>
        <v>3</v>
      </c>
      <c r="K151" s="17">
        <f>IFERROR(VLOOKUP($C151, 'Breakdown - Multi Indicators'!$C:$DD, K$1, FALSE), " ")</f>
        <v>3</v>
      </c>
    </row>
    <row r="152" spans="1:11" ht="16.2" thickTop="1" thickBot="1" x14ac:dyDescent="0.35">
      <c r="A152" s="47" t="s">
        <v>371</v>
      </c>
      <c r="B152" s="47" t="s">
        <v>384</v>
      </c>
      <c r="C152" s="47" t="s">
        <v>385</v>
      </c>
      <c r="D152" s="10">
        <f t="shared" si="4"/>
        <v>3</v>
      </c>
      <c r="E152" s="28">
        <f t="shared" si="5"/>
        <v>3.3</v>
      </c>
      <c r="F152" s="17">
        <f>IFERROR(VLOOKUP($C152, 'Breakdown - Multi Indicators'!$C:$DD, F$1, FALSE), " ")</f>
        <v>5</v>
      </c>
      <c r="G152" s="17">
        <f>IFERROR(VLOOKUP($C152, 'Breakdown - Multi Indicators'!$C:$DD, G$1, FALSE), " ")</f>
        <v>1</v>
      </c>
      <c r="H152" s="17">
        <f>IFERROR(VLOOKUP($C152, 'Breakdown - Multi Indicators'!$C:$DD, H$1, FALSE), " ")</f>
        <v>3</v>
      </c>
      <c r="I152" s="17">
        <f>IFERROR(VLOOKUP($C152, 'Breakdown - Multi Indicators'!$C:$DD, I$1, FALSE), " ")</f>
        <v>4</v>
      </c>
      <c r="J152" s="17">
        <f>IFERROR(VLOOKUP($C152, 'Breakdown - Multi Indicators'!$C:$DD, J$1, FALSE), " ")</f>
        <v>4</v>
      </c>
      <c r="K152" s="17">
        <f>IFERROR(VLOOKUP($C152, 'Breakdown - Multi Indicators'!$C:$DD, K$1, FALSE), " ")</f>
        <v>3</v>
      </c>
    </row>
    <row r="153" spans="1:11" ht="16.2" thickTop="1" thickBot="1" x14ac:dyDescent="0.35">
      <c r="A153" s="47" t="s">
        <v>371</v>
      </c>
      <c r="B153" s="47" t="s">
        <v>386</v>
      </c>
      <c r="C153" s="47" t="s">
        <v>387</v>
      </c>
      <c r="D153" s="10">
        <f t="shared" si="4"/>
        <v>3</v>
      </c>
      <c r="E153" s="28">
        <f t="shared" si="5"/>
        <v>3</v>
      </c>
      <c r="F153" s="17">
        <f>IFERROR(VLOOKUP($C153, 'Breakdown - Multi Indicators'!$C:$DD, F$1, FALSE), " ")</f>
        <v>2</v>
      </c>
      <c r="G153" s="17">
        <f>IFERROR(VLOOKUP($C153, 'Breakdown - Multi Indicators'!$C:$DD, G$1, FALSE), " ")</f>
        <v>2</v>
      </c>
      <c r="H153" s="17">
        <f>IFERROR(VLOOKUP($C153, 'Breakdown - Multi Indicators'!$C:$DD, H$1, FALSE), " ")</f>
        <v>3</v>
      </c>
      <c r="I153" s="17">
        <f>IFERROR(VLOOKUP($C153, 'Breakdown - Multi Indicators'!$C:$DD, I$1, FALSE), " ")</f>
        <v>4</v>
      </c>
      <c r="J153" s="17">
        <f>IFERROR(VLOOKUP($C153, 'Breakdown - Multi Indicators'!$C:$DD, J$1, FALSE), " ")</f>
        <v>4</v>
      </c>
      <c r="K153" s="17">
        <f>IFERROR(VLOOKUP($C153, 'Breakdown - Multi Indicators'!$C:$DD, K$1, FALSE), " ")</f>
        <v>3</v>
      </c>
    </row>
    <row r="154" spans="1:11" ht="16.2" thickTop="1" thickBot="1" x14ac:dyDescent="0.35">
      <c r="A154" s="47" t="s">
        <v>371</v>
      </c>
      <c r="B154" s="47" t="s">
        <v>349</v>
      </c>
      <c r="C154" s="47" t="s">
        <v>388</v>
      </c>
      <c r="D154" s="10">
        <f t="shared" si="4"/>
        <v>3</v>
      </c>
      <c r="E154" s="28">
        <f t="shared" si="5"/>
        <v>2.8</v>
      </c>
      <c r="F154" s="17">
        <f>IFERROR(VLOOKUP($C154, 'Breakdown - Multi Indicators'!$C:$DD, F$1, FALSE), " ")</f>
        <v>2</v>
      </c>
      <c r="G154" s="17">
        <f>IFERROR(VLOOKUP($C154, 'Breakdown - Multi Indicators'!$C:$DD, G$1, FALSE), " ")</f>
        <v>2</v>
      </c>
      <c r="H154" s="17">
        <f>IFERROR(VLOOKUP($C154, 'Breakdown - Multi Indicators'!$C:$DD, H$1, FALSE), " ")</f>
        <v>3</v>
      </c>
      <c r="I154" s="17">
        <f>IFERROR(VLOOKUP($C154, 'Breakdown - Multi Indicators'!$C:$DD, I$1, FALSE), " ")</f>
        <v>4</v>
      </c>
      <c r="J154" s="17">
        <f>IFERROR(VLOOKUP($C154, 'Breakdown - Multi Indicators'!$C:$DD, J$1, FALSE), " ")</f>
        <v>4</v>
      </c>
      <c r="K154" s="17">
        <f>IFERROR(VLOOKUP($C154, 'Breakdown - Multi Indicators'!$C:$DD, K$1, FALSE), " ")</f>
        <v>2</v>
      </c>
    </row>
    <row r="155" spans="1:11" ht="16.2" thickTop="1" thickBot="1" x14ac:dyDescent="0.35">
      <c r="A155" s="47" t="s">
        <v>371</v>
      </c>
      <c r="B155" s="47" t="s">
        <v>389</v>
      </c>
      <c r="C155" s="47" t="s">
        <v>390</v>
      </c>
      <c r="D155" s="10">
        <f t="shared" si="4"/>
        <v>4</v>
      </c>
      <c r="E155" s="28">
        <f t="shared" si="5"/>
        <v>3.5</v>
      </c>
      <c r="F155" s="17">
        <f>IFERROR(VLOOKUP($C155, 'Breakdown - Multi Indicators'!$C:$DD, F$1, FALSE), " ")</f>
        <v>5</v>
      </c>
      <c r="G155" s="17">
        <f>IFERROR(VLOOKUP($C155, 'Breakdown - Multi Indicators'!$C:$DD, G$1, FALSE), " ")</f>
        <v>2</v>
      </c>
      <c r="H155" s="17">
        <f>IFERROR(VLOOKUP($C155, 'Breakdown - Multi Indicators'!$C:$DD, H$1, FALSE), " ")</f>
        <v>3</v>
      </c>
      <c r="I155" s="17">
        <f>IFERROR(VLOOKUP($C155, 'Breakdown - Multi Indicators'!$C:$DD, I$1, FALSE), " ")</f>
        <v>4</v>
      </c>
      <c r="J155" s="17">
        <f>IFERROR(VLOOKUP($C155, 'Breakdown - Multi Indicators'!$C:$DD, J$1, FALSE), " ")</f>
        <v>4</v>
      </c>
      <c r="K155" s="17">
        <f>IFERROR(VLOOKUP($C155, 'Breakdown - Multi Indicators'!$C:$DD, K$1, FALSE), " ")</f>
        <v>3</v>
      </c>
    </row>
    <row r="156" spans="1:11" ht="16.2" thickTop="1" thickBot="1" x14ac:dyDescent="0.35">
      <c r="A156" s="47" t="s">
        <v>371</v>
      </c>
      <c r="B156" s="47" t="s">
        <v>391</v>
      </c>
      <c r="C156" s="47" t="s">
        <v>392</v>
      </c>
      <c r="D156" s="10">
        <f t="shared" si="4"/>
        <v>3</v>
      </c>
      <c r="E156" s="28">
        <f t="shared" si="5"/>
        <v>3.3</v>
      </c>
      <c r="F156" s="17">
        <f>IFERROR(VLOOKUP($C156, 'Breakdown - Multi Indicators'!$C:$DD, F$1, FALSE), " ")</f>
        <v>4</v>
      </c>
      <c r="G156" s="17">
        <f>IFERROR(VLOOKUP($C156, 'Breakdown - Multi Indicators'!$C:$DD, G$1, FALSE), " ")</f>
        <v>2</v>
      </c>
      <c r="H156" s="17">
        <f>IFERROR(VLOOKUP($C156, 'Breakdown - Multi Indicators'!$C:$DD, H$1, FALSE), " ")</f>
        <v>3</v>
      </c>
      <c r="I156" s="17">
        <f>IFERROR(VLOOKUP($C156, 'Breakdown - Multi Indicators'!$C:$DD, I$1, FALSE), " ")</f>
        <v>4</v>
      </c>
      <c r="J156" s="17">
        <f>IFERROR(VLOOKUP($C156, 'Breakdown - Multi Indicators'!$C:$DD, J$1, FALSE), " ")</f>
        <v>4</v>
      </c>
      <c r="K156" s="17">
        <f>IFERROR(VLOOKUP($C156, 'Breakdown - Multi Indicators'!$C:$DD, K$1, FALSE), " ")</f>
        <v>3</v>
      </c>
    </row>
    <row r="157" spans="1:11" ht="16.2" thickTop="1" thickBot="1" x14ac:dyDescent="0.35">
      <c r="A157" s="47" t="s">
        <v>393</v>
      </c>
      <c r="B157" s="47" t="s">
        <v>394</v>
      </c>
      <c r="C157" s="47" t="s">
        <v>395</v>
      </c>
      <c r="D157" s="10">
        <f t="shared" si="4"/>
        <v>3</v>
      </c>
      <c r="E157" s="28">
        <f t="shared" si="5"/>
        <v>2.8</v>
      </c>
      <c r="F157" s="17">
        <f>IFERROR(VLOOKUP($C157, 'Breakdown - Multi Indicators'!$C:$DD, F$1, FALSE), " ")</f>
        <v>2</v>
      </c>
      <c r="G157" s="17">
        <f>IFERROR(VLOOKUP($C157, 'Breakdown - Multi Indicators'!$C:$DD, G$1, FALSE), " ")</f>
        <v>1</v>
      </c>
      <c r="H157" s="17">
        <f>IFERROR(VLOOKUP($C157, 'Breakdown - Multi Indicators'!$C:$DD, H$1, FALSE), " ")</f>
        <v>3</v>
      </c>
      <c r="I157" s="17">
        <f>IFERROR(VLOOKUP($C157, 'Breakdown - Multi Indicators'!$C:$DD, I$1, FALSE), " ")</f>
        <v>4</v>
      </c>
      <c r="J157" s="17">
        <f>IFERROR(VLOOKUP($C157, 'Breakdown - Multi Indicators'!$C:$DD, J$1, FALSE), " ")</f>
        <v>4</v>
      </c>
      <c r="K157" s="17">
        <f>IFERROR(VLOOKUP($C157, 'Breakdown - Multi Indicators'!$C:$DD, K$1, FALSE), " ")</f>
        <v>3</v>
      </c>
    </row>
    <row r="158" spans="1:11" ht="16.2" thickTop="1" thickBot="1" x14ac:dyDescent="0.35">
      <c r="A158" s="47" t="s">
        <v>393</v>
      </c>
      <c r="B158" s="47" t="s">
        <v>396</v>
      </c>
      <c r="C158" s="47" t="s">
        <v>397</v>
      </c>
      <c r="D158" s="10">
        <f t="shared" si="4"/>
        <v>3</v>
      </c>
      <c r="E158" s="28">
        <f t="shared" si="5"/>
        <v>2.5</v>
      </c>
      <c r="F158" s="17">
        <f>IFERROR(VLOOKUP($C158, 'Breakdown - Multi Indicators'!$C:$DD, F$1, FALSE), " ")</f>
        <v>3</v>
      </c>
      <c r="G158" s="17">
        <f>IFERROR(VLOOKUP($C158, 'Breakdown - Multi Indicators'!$C:$DD, G$1, FALSE), " ")</f>
        <v>1</v>
      </c>
      <c r="H158" s="17">
        <f>IFERROR(VLOOKUP($C158, 'Breakdown - Multi Indicators'!$C:$DD, H$1, FALSE), " ")</f>
        <v>3</v>
      </c>
      <c r="I158" s="17">
        <f>IFERROR(VLOOKUP($C158, 'Breakdown - Multi Indicators'!$C:$DD, I$1, FALSE), " ")</f>
        <v>2</v>
      </c>
      <c r="J158" s="17">
        <f>IFERROR(VLOOKUP($C158, 'Breakdown - Multi Indicators'!$C:$DD, J$1, FALSE), " ")</f>
        <v>3</v>
      </c>
      <c r="K158" s="17">
        <f>IFERROR(VLOOKUP($C158, 'Breakdown - Multi Indicators'!$C:$DD, K$1, FALSE), " ")</f>
        <v>3</v>
      </c>
    </row>
    <row r="159" spans="1:11" ht="16.2" thickTop="1" thickBot="1" x14ac:dyDescent="0.35">
      <c r="A159" s="47" t="s">
        <v>393</v>
      </c>
      <c r="B159" s="47" t="s">
        <v>398</v>
      </c>
      <c r="C159" s="47" t="s">
        <v>399</v>
      </c>
      <c r="D159" s="10">
        <f t="shared" si="4"/>
        <v>3</v>
      </c>
      <c r="E159" s="28">
        <f t="shared" si="5"/>
        <v>2.7</v>
      </c>
      <c r="F159" s="17">
        <f>IFERROR(VLOOKUP($C159, 'Breakdown - Multi Indicators'!$C:$DD, F$1, FALSE), " ")</f>
        <v>3</v>
      </c>
      <c r="G159" s="17">
        <f>IFERROR(VLOOKUP($C159, 'Breakdown - Multi Indicators'!$C:$DD, G$1, FALSE), " ")</f>
        <v>1</v>
      </c>
      <c r="H159" s="17">
        <f>IFERROR(VLOOKUP($C159, 'Breakdown - Multi Indicators'!$C:$DD, H$1, FALSE), " ")</f>
        <v>3</v>
      </c>
      <c r="I159" s="17">
        <f>IFERROR(VLOOKUP($C159, 'Breakdown - Multi Indicators'!$C:$DD, I$1, FALSE), " ")</f>
        <v>3</v>
      </c>
      <c r="J159" s="17">
        <f>IFERROR(VLOOKUP($C159, 'Breakdown - Multi Indicators'!$C:$DD, J$1, FALSE), " ")</f>
        <v>3</v>
      </c>
      <c r="K159" s="17">
        <f>IFERROR(VLOOKUP($C159, 'Breakdown - Multi Indicators'!$C:$DD, K$1, FALSE), " ")</f>
        <v>3</v>
      </c>
    </row>
    <row r="160" spans="1:11" ht="16.2" thickTop="1" thickBot="1" x14ac:dyDescent="0.35">
      <c r="A160" s="47" t="s">
        <v>393</v>
      </c>
      <c r="B160" s="47" t="s">
        <v>400</v>
      </c>
      <c r="C160" s="47" t="s">
        <v>401</v>
      </c>
      <c r="D160" s="10">
        <f t="shared" si="4"/>
        <v>3</v>
      </c>
      <c r="E160" s="28">
        <f t="shared" si="5"/>
        <v>2.7</v>
      </c>
      <c r="F160" s="17">
        <f>IFERROR(VLOOKUP($C160, 'Breakdown - Multi Indicators'!$C:$DD, F$1, FALSE), " ")</f>
        <v>3</v>
      </c>
      <c r="G160" s="17">
        <f>IFERROR(VLOOKUP($C160, 'Breakdown - Multi Indicators'!$C:$DD, G$1, FALSE), " ")</f>
        <v>1</v>
      </c>
      <c r="H160" s="17">
        <f>IFERROR(VLOOKUP($C160, 'Breakdown - Multi Indicators'!$C:$DD, H$1, FALSE), " ")</f>
        <v>3</v>
      </c>
      <c r="I160" s="17">
        <f>IFERROR(VLOOKUP($C160, 'Breakdown - Multi Indicators'!$C:$DD, I$1, FALSE), " ")</f>
        <v>3</v>
      </c>
      <c r="J160" s="17">
        <f>IFERROR(VLOOKUP($C160, 'Breakdown - Multi Indicators'!$C:$DD, J$1, FALSE), " ")</f>
        <v>3</v>
      </c>
      <c r="K160" s="17">
        <f>IFERROR(VLOOKUP($C160, 'Breakdown - Multi Indicators'!$C:$DD, K$1, FALSE), " ")</f>
        <v>3</v>
      </c>
    </row>
    <row r="161" spans="1:11" ht="16.2" thickTop="1" thickBot="1" x14ac:dyDescent="0.35">
      <c r="A161" s="47" t="s">
        <v>393</v>
      </c>
      <c r="B161" s="47" t="s">
        <v>402</v>
      </c>
      <c r="C161" s="47" t="s">
        <v>403</v>
      </c>
      <c r="D161" s="10">
        <f t="shared" si="4"/>
        <v>3</v>
      </c>
      <c r="E161" s="28">
        <f t="shared" si="5"/>
        <v>3.3</v>
      </c>
      <c r="F161" s="17">
        <f>IFERROR(VLOOKUP($C161, 'Breakdown - Multi Indicators'!$C:$DD, F$1, FALSE), " ")</f>
        <v>5</v>
      </c>
      <c r="G161" s="17">
        <f>IFERROR(VLOOKUP($C161, 'Breakdown - Multi Indicators'!$C:$DD, G$1, FALSE), " ")</f>
        <v>1</v>
      </c>
      <c r="H161" s="17">
        <f>IFERROR(VLOOKUP($C161, 'Breakdown - Multi Indicators'!$C:$DD, H$1, FALSE), " ")</f>
        <v>3</v>
      </c>
      <c r="I161" s="17">
        <f>IFERROR(VLOOKUP($C161, 'Breakdown - Multi Indicators'!$C:$DD, I$1, FALSE), " ")</f>
        <v>4</v>
      </c>
      <c r="J161" s="17">
        <f>IFERROR(VLOOKUP($C161, 'Breakdown - Multi Indicators'!$C:$DD, J$1, FALSE), " ")</f>
        <v>4</v>
      </c>
      <c r="K161" s="17">
        <f>IFERROR(VLOOKUP($C161, 'Breakdown - Multi Indicators'!$C:$DD, K$1, FALSE), " ")</f>
        <v>3</v>
      </c>
    </row>
    <row r="162" spans="1:11" ht="16.2" thickTop="1" thickBot="1" x14ac:dyDescent="0.35">
      <c r="A162" s="47" t="s">
        <v>393</v>
      </c>
      <c r="B162" s="47" t="s">
        <v>404</v>
      </c>
      <c r="C162" s="47" t="s">
        <v>405</v>
      </c>
      <c r="D162" s="10">
        <f t="shared" si="4"/>
        <v>2</v>
      </c>
      <c r="E162" s="28">
        <f t="shared" si="5"/>
        <v>2.2999999999999998</v>
      </c>
      <c r="F162" s="17">
        <f>IFERROR(VLOOKUP($C162, 'Breakdown - Multi Indicators'!$C:$DD, F$1, FALSE), " ")</f>
        <v>2</v>
      </c>
      <c r="G162" s="17">
        <f>IFERROR(VLOOKUP($C162, 'Breakdown - Multi Indicators'!$C:$DD, G$1, FALSE), " ")</f>
        <v>1</v>
      </c>
      <c r="H162" s="17">
        <f>IFERROR(VLOOKUP($C162, 'Breakdown - Multi Indicators'!$C:$DD, H$1, FALSE), " ")</f>
        <v>3</v>
      </c>
      <c r="I162" s="17">
        <f>IFERROR(VLOOKUP($C162, 'Breakdown - Multi Indicators'!$C:$DD, I$1, FALSE), " ")</f>
        <v>2</v>
      </c>
      <c r="J162" s="17">
        <f>IFERROR(VLOOKUP($C162, 'Breakdown - Multi Indicators'!$C:$DD, J$1, FALSE), " ")</f>
        <v>3</v>
      </c>
      <c r="K162" s="17">
        <f>IFERROR(VLOOKUP($C162, 'Breakdown - Multi Indicators'!$C:$DD, K$1, FALSE), " ")</f>
        <v>3</v>
      </c>
    </row>
    <row r="163" spans="1:11" ht="16.2" thickTop="1" thickBot="1" x14ac:dyDescent="0.35">
      <c r="A163" s="47" t="s">
        <v>393</v>
      </c>
      <c r="B163" s="47" t="s">
        <v>406</v>
      </c>
      <c r="C163" s="47" t="s">
        <v>407</v>
      </c>
      <c r="D163" s="10">
        <f t="shared" si="4"/>
        <v>3</v>
      </c>
      <c r="E163" s="28">
        <f t="shared" si="5"/>
        <v>3</v>
      </c>
      <c r="F163" s="17">
        <f>IFERROR(VLOOKUP($C163, 'Breakdown - Multi Indicators'!$C:$DD, F$1, FALSE), " ")</f>
        <v>4</v>
      </c>
      <c r="G163" s="17">
        <f>IFERROR(VLOOKUP($C163, 'Breakdown - Multi Indicators'!$C:$DD, G$1, FALSE), " ")</f>
        <v>1</v>
      </c>
      <c r="H163" s="17">
        <f>IFERROR(VLOOKUP($C163, 'Breakdown - Multi Indicators'!$C:$DD, H$1, FALSE), " ")</f>
        <v>3</v>
      </c>
      <c r="I163" s="17">
        <f>IFERROR(VLOOKUP($C163, 'Breakdown - Multi Indicators'!$C:$DD, I$1, FALSE), " ")</f>
        <v>4</v>
      </c>
      <c r="J163" s="17">
        <f>IFERROR(VLOOKUP($C163, 'Breakdown - Multi Indicators'!$C:$DD, J$1, FALSE), " ")</f>
        <v>3</v>
      </c>
      <c r="K163" s="17">
        <f>IFERROR(VLOOKUP($C163, 'Breakdown - Multi Indicators'!$C:$DD, K$1, FALSE), " ")</f>
        <v>3</v>
      </c>
    </row>
    <row r="164" spans="1:11" ht="16.2" thickTop="1" thickBot="1" x14ac:dyDescent="0.35">
      <c r="A164" s="47" t="s">
        <v>393</v>
      </c>
      <c r="B164" s="47" t="s">
        <v>408</v>
      </c>
      <c r="C164" s="47" t="s">
        <v>409</v>
      </c>
      <c r="D164" s="10">
        <f t="shared" si="4"/>
        <v>3</v>
      </c>
      <c r="E164" s="28">
        <f t="shared" si="5"/>
        <v>2.8</v>
      </c>
      <c r="F164" s="17">
        <f>IFERROR(VLOOKUP($C164, 'Breakdown - Multi Indicators'!$C:$DD, F$1, FALSE), " ")</f>
        <v>1</v>
      </c>
      <c r="G164" s="17">
        <f>IFERROR(VLOOKUP($C164, 'Breakdown - Multi Indicators'!$C:$DD, G$1, FALSE), " ")</f>
        <v>2</v>
      </c>
      <c r="H164" s="17">
        <f>IFERROR(VLOOKUP($C164, 'Breakdown - Multi Indicators'!$C:$DD, H$1, FALSE), " ")</f>
        <v>3</v>
      </c>
      <c r="I164" s="17">
        <f>IFERROR(VLOOKUP($C164, 'Breakdown - Multi Indicators'!$C:$DD, I$1, FALSE), " ")</f>
        <v>4</v>
      </c>
      <c r="J164" s="17">
        <f>IFERROR(VLOOKUP($C164, 'Breakdown - Multi Indicators'!$C:$DD, J$1, FALSE), " ")</f>
        <v>4</v>
      </c>
      <c r="K164" s="17">
        <f>IFERROR(VLOOKUP($C164, 'Breakdown - Multi Indicators'!$C:$DD, K$1, FALSE), " ")</f>
        <v>3</v>
      </c>
    </row>
    <row r="165" spans="1:11" ht="16.2" thickTop="1" thickBot="1" x14ac:dyDescent="0.35">
      <c r="A165" s="47" t="s">
        <v>393</v>
      </c>
      <c r="B165" s="47" t="s">
        <v>410</v>
      </c>
      <c r="C165" s="47" t="s">
        <v>411</v>
      </c>
      <c r="D165" s="10">
        <f t="shared" si="4"/>
        <v>3</v>
      </c>
      <c r="E165" s="28">
        <f t="shared" si="5"/>
        <v>2.7</v>
      </c>
      <c r="F165" s="17">
        <f>IFERROR(VLOOKUP($C165, 'Breakdown - Multi Indicators'!$C:$DD, F$1, FALSE), " ")</f>
        <v>1</v>
      </c>
      <c r="G165" s="17">
        <f>IFERROR(VLOOKUP($C165, 'Breakdown - Multi Indicators'!$C:$DD, G$1, FALSE), " ")</f>
        <v>2</v>
      </c>
      <c r="H165" s="17">
        <f>IFERROR(VLOOKUP($C165, 'Breakdown - Multi Indicators'!$C:$DD, H$1, FALSE), " ")</f>
        <v>2</v>
      </c>
      <c r="I165" s="17">
        <f>IFERROR(VLOOKUP($C165, 'Breakdown - Multi Indicators'!$C:$DD, I$1, FALSE), " ")</f>
        <v>4</v>
      </c>
      <c r="J165" s="17">
        <f>IFERROR(VLOOKUP($C165, 'Breakdown - Multi Indicators'!$C:$DD, J$1, FALSE), " ")</f>
        <v>4</v>
      </c>
      <c r="K165" s="17">
        <f>IFERROR(VLOOKUP($C165, 'Breakdown - Multi Indicators'!$C:$DD, K$1, FALSE), " ")</f>
        <v>3</v>
      </c>
    </row>
    <row r="166" spans="1:11" ht="16.2" thickTop="1" thickBot="1" x14ac:dyDescent="0.35">
      <c r="A166" s="47" t="s">
        <v>393</v>
      </c>
      <c r="B166" s="47" t="s">
        <v>412</v>
      </c>
      <c r="C166" s="47" t="s">
        <v>413</v>
      </c>
      <c r="D166" s="10">
        <f t="shared" si="4"/>
        <v>4</v>
      </c>
      <c r="E166" s="28">
        <f t="shared" si="5"/>
        <v>3.6</v>
      </c>
      <c r="F166" s="17" t="str">
        <f>IFERROR(VLOOKUP($C166, 'Breakdown - Multi Indicators'!$C:$DD, F$1, FALSE), " ")</f>
        <v>N/A</v>
      </c>
      <c r="G166" s="17">
        <f>IFERROR(VLOOKUP($C166, 'Breakdown - Multi Indicators'!$C:$DD, G$1, FALSE), " ")</f>
        <v>3</v>
      </c>
      <c r="H166" s="17">
        <f>IFERROR(VLOOKUP($C166, 'Breakdown - Multi Indicators'!$C:$DD, H$1, FALSE), " ")</f>
        <v>3</v>
      </c>
      <c r="I166" s="17">
        <f>IFERROR(VLOOKUP($C166, 'Breakdown - Multi Indicators'!$C:$DD, I$1, FALSE), " ")</f>
        <v>5</v>
      </c>
      <c r="J166" s="17">
        <f>IFERROR(VLOOKUP($C166, 'Breakdown - Multi Indicators'!$C:$DD, J$1, FALSE), " ")</f>
        <v>4</v>
      </c>
      <c r="K166" s="17">
        <f>IFERROR(VLOOKUP($C166, 'Breakdown - Multi Indicators'!$C:$DD, K$1, FALSE), " ")</f>
        <v>3</v>
      </c>
    </row>
    <row r="167" spans="1:11" ht="16.2" thickTop="1" thickBot="1" x14ac:dyDescent="0.35">
      <c r="A167" s="47" t="s">
        <v>393</v>
      </c>
      <c r="B167" s="47" t="s">
        <v>414</v>
      </c>
      <c r="C167" s="47" t="s">
        <v>415</v>
      </c>
      <c r="D167" s="10">
        <f t="shared" si="4"/>
        <v>3</v>
      </c>
      <c r="E167" s="28">
        <f t="shared" si="5"/>
        <v>2.7</v>
      </c>
      <c r="F167" s="17">
        <f>IFERROR(VLOOKUP($C167, 'Breakdown - Multi Indicators'!$C:$DD, F$1, FALSE), " ")</f>
        <v>4</v>
      </c>
      <c r="G167" s="17">
        <f>IFERROR(VLOOKUP($C167, 'Breakdown - Multi Indicators'!$C:$DD, G$1, FALSE), " ")</f>
        <v>1</v>
      </c>
      <c r="H167" s="17">
        <f>IFERROR(VLOOKUP($C167, 'Breakdown - Multi Indicators'!$C:$DD, H$1, FALSE), " ")</f>
        <v>3</v>
      </c>
      <c r="I167" s="17">
        <f>IFERROR(VLOOKUP($C167, 'Breakdown - Multi Indicators'!$C:$DD, I$1, FALSE), " ")</f>
        <v>2</v>
      </c>
      <c r="J167" s="17">
        <f>IFERROR(VLOOKUP($C167, 'Breakdown - Multi Indicators'!$C:$DD, J$1, FALSE), " ")</f>
        <v>3</v>
      </c>
      <c r="K167" s="17">
        <f>IFERROR(VLOOKUP($C167, 'Breakdown - Multi Indicators'!$C:$DD, K$1, FALSE), " ")</f>
        <v>3</v>
      </c>
    </row>
    <row r="168" spans="1:11" ht="16.2" thickTop="1" thickBot="1" x14ac:dyDescent="0.35">
      <c r="A168" s="47" t="s">
        <v>393</v>
      </c>
      <c r="B168" s="47" t="s">
        <v>416</v>
      </c>
      <c r="C168" s="47" t="s">
        <v>417</v>
      </c>
      <c r="D168" s="10">
        <f t="shared" si="4"/>
        <v>3</v>
      </c>
      <c r="E168" s="28">
        <f t="shared" si="5"/>
        <v>2.7</v>
      </c>
      <c r="F168" s="17">
        <f>IFERROR(VLOOKUP($C168, 'Breakdown - Multi Indicators'!$C:$DD, F$1, FALSE), " ")</f>
        <v>3</v>
      </c>
      <c r="G168" s="17">
        <f>IFERROR(VLOOKUP($C168, 'Breakdown - Multi Indicators'!$C:$DD, G$1, FALSE), " ")</f>
        <v>1</v>
      </c>
      <c r="H168" s="17">
        <f>IFERROR(VLOOKUP($C168, 'Breakdown - Multi Indicators'!$C:$DD, H$1, FALSE), " ")</f>
        <v>3</v>
      </c>
      <c r="I168" s="17">
        <f>IFERROR(VLOOKUP($C168, 'Breakdown - Multi Indicators'!$C:$DD, I$1, FALSE), " ")</f>
        <v>3</v>
      </c>
      <c r="J168" s="17">
        <f>IFERROR(VLOOKUP($C168, 'Breakdown - Multi Indicators'!$C:$DD, J$1, FALSE), " ")</f>
        <v>3</v>
      </c>
      <c r="K168" s="17">
        <f>IFERROR(VLOOKUP($C168, 'Breakdown - Multi Indicators'!$C:$DD, K$1, FALSE), " ")</f>
        <v>3</v>
      </c>
    </row>
    <row r="169" spans="1:11" ht="16.2" thickTop="1" thickBot="1" x14ac:dyDescent="0.35">
      <c r="A169" s="47" t="s">
        <v>393</v>
      </c>
      <c r="B169" s="47" t="s">
        <v>418</v>
      </c>
      <c r="C169" s="47" t="s">
        <v>419</v>
      </c>
      <c r="D169" s="10">
        <f t="shared" si="4"/>
        <v>3</v>
      </c>
      <c r="E169" s="28">
        <f t="shared" si="5"/>
        <v>3</v>
      </c>
      <c r="F169" s="17">
        <f>IFERROR(VLOOKUP($C169, 'Breakdown - Multi Indicators'!$C:$DD, F$1, FALSE), " ")</f>
        <v>1</v>
      </c>
      <c r="G169" s="17">
        <f>IFERROR(VLOOKUP($C169, 'Breakdown - Multi Indicators'!$C:$DD, G$1, FALSE), " ")</f>
        <v>3</v>
      </c>
      <c r="H169" s="17">
        <f>IFERROR(VLOOKUP($C169, 'Breakdown - Multi Indicators'!$C:$DD, H$1, FALSE), " ")</f>
        <v>3</v>
      </c>
      <c r="I169" s="17">
        <f>IFERROR(VLOOKUP($C169, 'Breakdown - Multi Indicators'!$C:$DD, I$1, FALSE), " ")</f>
        <v>4</v>
      </c>
      <c r="J169" s="17">
        <f>IFERROR(VLOOKUP($C169, 'Breakdown - Multi Indicators'!$C:$DD, J$1, FALSE), " ")</f>
        <v>4</v>
      </c>
      <c r="K169" s="17">
        <f>IFERROR(VLOOKUP($C169, 'Breakdown - Multi Indicators'!$C:$DD, K$1, FALSE), " ")</f>
        <v>3</v>
      </c>
    </row>
    <row r="170" spans="1:11" ht="16.2" thickTop="1" thickBot="1" x14ac:dyDescent="0.35">
      <c r="A170" s="47" t="s">
        <v>420</v>
      </c>
      <c r="B170" s="47" t="s">
        <v>421</v>
      </c>
      <c r="C170" s="47" t="s">
        <v>422</v>
      </c>
      <c r="D170" s="10">
        <f t="shared" si="4"/>
        <v>3</v>
      </c>
      <c r="E170" s="28">
        <f t="shared" si="5"/>
        <v>2.5</v>
      </c>
      <c r="F170" s="17">
        <f>IFERROR(VLOOKUP($C170, 'Breakdown - Multi Indicators'!$C:$DD, F$1, FALSE), " ")</f>
        <v>1</v>
      </c>
      <c r="G170" s="17">
        <f>IFERROR(VLOOKUP($C170, 'Breakdown - Multi Indicators'!$C:$DD, G$1, FALSE), " ")</f>
        <v>1</v>
      </c>
      <c r="H170" s="17">
        <f>IFERROR(VLOOKUP($C170, 'Breakdown - Multi Indicators'!$C:$DD, H$1, FALSE), " ")</f>
        <v>3</v>
      </c>
      <c r="I170" s="17">
        <f>IFERROR(VLOOKUP($C170, 'Breakdown - Multi Indicators'!$C:$DD, I$1, FALSE), " ")</f>
        <v>4</v>
      </c>
      <c r="J170" s="17">
        <f>IFERROR(VLOOKUP($C170, 'Breakdown - Multi Indicators'!$C:$DD, J$1, FALSE), " ")</f>
        <v>3</v>
      </c>
      <c r="K170" s="17">
        <f>IFERROR(VLOOKUP($C170, 'Breakdown - Multi Indicators'!$C:$DD, K$1, FALSE), " ")</f>
        <v>3</v>
      </c>
    </row>
    <row r="171" spans="1:11" ht="16.2" thickTop="1" thickBot="1" x14ac:dyDescent="0.35">
      <c r="A171" s="47" t="s">
        <v>420</v>
      </c>
      <c r="B171" s="47" t="s">
        <v>423</v>
      </c>
      <c r="C171" s="47" t="s">
        <v>424</v>
      </c>
      <c r="D171" s="10">
        <f t="shared" si="4"/>
        <v>3</v>
      </c>
      <c r="E171" s="28">
        <f t="shared" si="5"/>
        <v>2.7</v>
      </c>
      <c r="F171" s="17">
        <f>IFERROR(VLOOKUP($C171, 'Breakdown - Multi Indicators'!$C:$DD, F$1, FALSE), " ")</f>
        <v>1</v>
      </c>
      <c r="G171" s="17">
        <f>IFERROR(VLOOKUP($C171, 'Breakdown - Multi Indicators'!$C:$DD, G$1, FALSE), " ")</f>
        <v>2</v>
      </c>
      <c r="H171" s="17">
        <f>IFERROR(VLOOKUP($C171, 'Breakdown - Multi Indicators'!$C:$DD, H$1, FALSE), " ")</f>
        <v>3</v>
      </c>
      <c r="I171" s="17">
        <f>IFERROR(VLOOKUP($C171, 'Breakdown - Multi Indicators'!$C:$DD, I$1, FALSE), " ")</f>
        <v>4</v>
      </c>
      <c r="J171" s="17">
        <f>IFERROR(VLOOKUP($C171, 'Breakdown - Multi Indicators'!$C:$DD, J$1, FALSE), " ")</f>
        <v>3</v>
      </c>
      <c r="K171" s="17">
        <f>IFERROR(VLOOKUP($C171, 'Breakdown - Multi Indicators'!$C:$DD, K$1, FALSE), " ")</f>
        <v>3</v>
      </c>
    </row>
    <row r="172" spans="1:11" ht="16.2" thickTop="1" thickBot="1" x14ac:dyDescent="0.35">
      <c r="A172" s="47" t="s">
        <v>420</v>
      </c>
      <c r="B172" s="47" t="s">
        <v>425</v>
      </c>
      <c r="C172" s="47" t="s">
        <v>426</v>
      </c>
      <c r="D172" s="10">
        <f t="shared" si="4"/>
        <v>2</v>
      </c>
      <c r="E172" s="28">
        <f t="shared" si="5"/>
        <v>2.2999999999999998</v>
      </c>
      <c r="F172" s="17">
        <f>IFERROR(VLOOKUP($C172, 'Breakdown - Multi Indicators'!$C:$DD, F$1, FALSE), " ")</f>
        <v>1</v>
      </c>
      <c r="G172" s="17">
        <f>IFERROR(VLOOKUP($C172, 'Breakdown - Multi Indicators'!$C:$DD, G$1, FALSE), " ")</f>
        <v>1</v>
      </c>
      <c r="H172" s="17">
        <f>IFERROR(VLOOKUP($C172, 'Breakdown - Multi Indicators'!$C:$DD, H$1, FALSE), " ")</f>
        <v>3</v>
      </c>
      <c r="I172" s="17">
        <f>IFERROR(VLOOKUP($C172, 'Breakdown - Multi Indicators'!$C:$DD, I$1, FALSE), " ")</f>
        <v>3</v>
      </c>
      <c r="J172" s="17">
        <f>IFERROR(VLOOKUP($C172, 'Breakdown - Multi Indicators'!$C:$DD, J$1, FALSE), " ")</f>
        <v>3</v>
      </c>
      <c r="K172" s="17">
        <f>IFERROR(VLOOKUP($C172, 'Breakdown - Multi Indicators'!$C:$DD, K$1, FALSE), " ")</f>
        <v>3</v>
      </c>
    </row>
    <row r="173" spans="1:11" ht="16.2" thickTop="1" thickBot="1" x14ac:dyDescent="0.35">
      <c r="A173" s="47" t="s">
        <v>420</v>
      </c>
      <c r="B173" s="47" t="s">
        <v>427</v>
      </c>
      <c r="C173" s="47" t="s">
        <v>428</v>
      </c>
      <c r="D173" s="10">
        <f t="shared" si="4"/>
        <v>3</v>
      </c>
      <c r="E173" s="28">
        <f t="shared" si="5"/>
        <v>2.7</v>
      </c>
      <c r="F173" s="17">
        <f>IFERROR(VLOOKUP($C173, 'Breakdown - Multi Indicators'!$C:$DD, F$1, FALSE), " ")</f>
        <v>1</v>
      </c>
      <c r="G173" s="17">
        <f>IFERROR(VLOOKUP($C173, 'Breakdown - Multi Indicators'!$C:$DD, G$1, FALSE), " ")</f>
        <v>2</v>
      </c>
      <c r="H173" s="17">
        <f>IFERROR(VLOOKUP($C173, 'Breakdown - Multi Indicators'!$C:$DD, H$1, FALSE), " ")</f>
        <v>3</v>
      </c>
      <c r="I173" s="17">
        <f>IFERROR(VLOOKUP($C173, 'Breakdown - Multi Indicators'!$C:$DD, I$1, FALSE), " ")</f>
        <v>4</v>
      </c>
      <c r="J173" s="17">
        <f>IFERROR(VLOOKUP($C173, 'Breakdown - Multi Indicators'!$C:$DD, J$1, FALSE), " ")</f>
        <v>3</v>
      </c>
      <c r="K173" s="17">
        <f>IFERROR(VLOOKUP($C173, 'Breakdown - Multi Indicators'!$C:$DD, K$1, FALSE), " ")</f>
        <v>3</v>
      </c>
    </row>
    <row r="174" spans="1:11" ht="16.2" thickTop="1" thickBot="1" x14ac:dyDescent="0.35">
      <c r="A174" s="47" t="s">
        <v>420</v>
      </c>
      <c r="B174" s="47" t="s">
        <v>429</v>
      </c>
      <c r="C174" s="47" t="s">
        <v>430</v>
      </c>
      <c r="D174" s="10">
        <f t="shared" si="4"/>
        <v>3</v>
      </c>
      <c r="E174" s="28">
        <f t="shared" si="5"/>
        <v>2.7</v>
      </c>
      <c r="F174" s="17">
        <f>IFERROR(VLOOKUP($C174, 'Breakdown - Multi Indicators'!$C:$DD, F$1, FALSE), " ")</f>
        <v>1</v>
      </c>
      <c r="G174" s="17">
        <f>IFERROR(VLOOKUP($C174, 'Breakdown - Multi Indicators'!$C:$DD, G$1, FALSE), " ")</f>
        <v>2</v>
      </c>
      <c r="H174" s="17">
        <f>IFERROR(VLOOKUP($C174, 'Breakdown - Multi Indicators'!$C:$DD, H$1, FALSE), " ")</f>
        <v>3</v>
      </c>
      <c r="I174" s="17">
        <f>IFERROR(VLOOKUP($C174, 'Breakdown - Multi Indicators'!$C:$DD, I$1, FALSE), " ")</f>
        <v>4</v>
      </c>
      <c r="J174" s="17">
        <f>IFERROR(VLOOKUP($C174, 'Breakdown - Multi Indicators'!$C:$DD, J$1, FALSE), " ")</f>
        <v>3</v>
      </c>
      <c r="K174" s="17">
        <f>IFERROR(VLOOKUP($C174, 'Breakdown - Multi Indicators'!$C:$DD, K$1, FALSE), " ")</f>
        <v>3</v>
      </c>
    </row>
    <row r="175" spans="1:11" ht="16.2" thickTop="1" thickBot="1" x14ac:dyDescent="0.35">
      <c r="A175" s="47" t="s">
        <v>420</v>
      </c>
      <c r="B175" s="47" t="s">
        <v>431</v>
      </c>
      <c r="C175" s="47" t="s">
        <v>432</v>
      </c>
      <c r="D175" s="10">
        <f t="shared" si="4"/>
        <v>3</v>
      </c>
      <c r="E175" s="28">
        <f t="shared" si="5"/>
        <v>2.7</v>
      </c>
      <c r="F175" s="17">
        <f>IFERROR(VLOOKUP($C175, 'Breakdown - Multi Indicators'!$C:$DD, F$1, FALSE), " ")</f>
        <v>1</v>
      </c>
      <c r="G175" s="17">
        <f>IFERROR(VLOOKUP($C175, 'Breakdown - Multi Indicators'!$C:$DD, G$1, FALSE), " ")</f>
        <v>2</v>
      </c>
      <c r="H175" s="17">
        <f>IFERROR(VLOOKUP($C175, 'Breakdown - Multi Indicators'!$C:$DD, H$1, FALSE), " ")</f>
        <v>3</v>
      </c>
      <c r="I175" s="17">
        <f>IFERROR(VLOOKUP($C175, 'Breakdown - Multi Indicators'!$C:$DD, I$1, FALSE), " ")</f>
        <v>4</v>
      </c>
      <c r="J175" s="17">
        <f>IFERROR(VLOOKUP($C175, 'Breakdown - Multi Indicators'!$C:$DD, J$1, FALSE), " ")</f>
        <v>3</v>
      </c>
      <c r="K175" s="17">
        <f>IFERROR(VLOOKUP($C175, 'Breakdown - Multi Indicators'!$C:$DD, K$1, FALSE), " ")</f>
        <v>3</v>
      </c>
    </row>
    <row r="176" spans="1:11" ht="16.2" thickTop="1" thickBot="1" x14ac:dyDescent="0.35">
      <c r="A176" s="47" t="s">
        <v>420</v>
      </c>
      <c r="B176" s="47" t="s">
        <v>433</v>
      </c>
      <c r="C176" s="47" t="s">
        <v>434</v>
      </c>
      <c r="D176" s="10">
        <f t="shared" si="4"/>
        <v>3</v>
      </c>
      <c r="E176" s="28">
        <f t="shared" si="5"/>
        <v>2.7</v>
      </c>
      <c r="F176" s="17">
        <f>IFERROR(VLOOKUP($C176, 'Breakdown - Multi Indicators'!$C:$DD, F$1, FALSE), " ")</f>
        <v>1</v>
      </c>
      <c r="G176" s="17">
        <f>IFERROR(VLOOKUP($C176, 'Breakdown - Multi Indicators'!$C:$DD, G$1, FALSE), " ")</f>
        <v>2</v>
      </c>
      <c r="H176" s="17">
        <f>IFERROR(VLOOKUP($C176, 'Breakdown - Multi Indicators'!$C:$DD, H$1, FALSE), " ")</f>
        <v>3</v>
      </c>
      <c r="I176" s="17">
        <f>IFERROR(VLOOKUP($C176, 'Breakdown - Multi Indicators'!$C:$DD, I$1, FALSE), " ")</f>
        <v>4</v>
      </c>
      <c r="J176" s="17">
        <f>IFERROR(VLOOKUP($C176, 'Breakdown - Multi Indicators'!$C:$DD, J$1, FALSE), " ")</f>
        <v>3</v>
      </c>
      <c r="K176" s="17">
        <f>IFERROR(VLOOKUP($C176, 'Breakdown - Multi Indicators'!$C:$DD, K$1, FALSE), " ")</f>
        <v>3</v>
      </c>
    </row>
    <row r="177" spans="1:11" ht="16.2" thickTop="1" thickBot="1" x14ac:dyDescent="0.35">
      <c r="A177" s="47" t="s">
        <v>420</v>
      </c>
      <c r="B177" s="47" t="s">
        <v>435</v>
      </c>
      <c r="C177" s="47" t="s">
        <v>436</v>
      </c>
      <c r="D177" s="10">
        <f t="shared" si="4"/>
        <v>3</v>
      </c>
      <c r="E177" s="28">
        <f t="shared" si="5"/>
        <v>2.5</v>
      </c>
      <c r="F177" s="17">
        <f>IFERROR(VLOOKUP($C177, 'Breakdown - Multi Indicators'!$C:$DD, F$1, FALSE), " ")</f>
        <v>1</v>
      </c>
      <c r="G177" s="17">
        <f>IFERROR(VLOOKUP($C177, 'Breakdown - Multi Indicators'!$C:$DD, G$1, FALSE), " ")</f>
        <v>1</v>
      </c>
      <c r="H177" s="17">
        <f>IFERROR(VLOOKUP($C177, 'Breakdown - Multi Indicators'!$C:$DD, H$1, FALSE), " ")</f>
        <v>3</v>
      </c>
      <c r="I177" s="17">
        <f>IFERROR(VLOOKUP($C177, 'Breakdown - Multi Indicators'!$C:$DD, I$1, FALSE), " ")</f>
        <v>4</v>
      </c>
      <c r="J177" s="17">
        <f>IFERROR(VLOOKUP($C177, 'Breakdown - Multi Indicators'!$C:$DD, J$1, FALSE), " ")</f>
        <v>3</v>
      </c>
      <c r="K177" s="17">
        <f>IFERROR(VLOOKUP($C177, 'Breakdown - Multi Indicators'!$C:$DD, K$1, FALSE), " ")</f>
        <v>3</v>
      </c>
    </row>
    <row r="178" spans="1:11" ht="16.2" thickTop="1" thickBot="1" x14ac:dyDescent="0.35">
      <c r="A178" s="47" t="s">
        <v>420</v>
      </c>
      <c r="B178" s="47" t="s">
        <v>437</v>
      </c>
      <c r="C178" s="47" t="s">
        <v>438</v>
      </c>
      <c r="D178" s="10">
        <f t="shared" si="4"/>
        <v>3</v>
      </c>
      <c r="E178" s="28">
        <f t="shared" si="5"/>
        <v>2.7</v>
      </c>
      <c r="F178" s="17">
        <f>IFERROR(VLOOKUP($C178, 'Breakdown - Multi Indicators'!$C:$DD, F$1, FALSE), " ")</f>
        <v>1</v>
      </c>
      <c r="G178" s="17">
        <f>IFERROR(VLOOKUP($C178, 'Breakdown - Multi Indicators'!$C:$DD, G$1, FALSE), " ")</f>
        <v>2</v>
      </c>
      <c r="H178" s="17">
        <f>IFERROR(VLOOKUP($C178, 'Breakdown - Multi Indicators'!$C:$DD, H$1, FALSE), " ")</f>
        <v>3</v>
      </c>
      <c r="I178" s="17">
        <f>IFERROR(VLOOKUP($C178, 'Breakdown - Multi Indicators'!$C:$DD, I$1, FALSE), " ")</f>
        <v>4</v>
      </c>
      <c r="J178" s="17">
        <f>IFERROR(VLOOKUP($C178, 'Breakdown - Multi Indicators'!$C:$DD, J$1, FALSE), " ")</f>
        <v>3</v>
      </c>
      <c r="K178" s="17">
        <f>IFERROR(VLOOKUP($C178, 'Breakdown - Multi Indicators'!$C:$DD, K$1, FALSE), " ")</f>
        <v>3</v>
      </c>
    </row>
    <row r="179" spans="1:11" ht="16.2" thickTop="1" thickBot="1" x14ac:dyDescent="0.35">
      <c r="A179" s="47" t="s">
        <v>420</v>
      </c>
      <c r="B179" s="47" t="s">
        <v>439</v>
      </c>
      <c r="C179" s="47" t="s">
        <v>440</v>
      </c>
      <c r="D179" s="10">
        <f t="shared" si="4"/>
        <v>3</v>
      </c>
      <c r="E179" s="28">
        <f t="shared" si="5"/>
        <v>2.5</v>
      </c>
      <c r="F179" s="17">
        <f>IFERROR(VLOOKUP($C179, 'Breakdown - Multi Indicators'!$C:$DD, F$1, FALSE), " ")</f>
        <v>1</v>
      </c>
      <c r="G179" s="17">
        <f>IFERROR(VLOOKUP($C179, 'Breakdown - Multi Indicators'!$C:$DD, G$1, FALSE), " ")</f>
        <v>1</v>
      </c>
      <c r="H179" s="17">
        <f>IFERROR(VLOOKUP($C179, 'Breakdown - Multi Indicators'!$C:$DD, H$1, FALSE), " ")</f>
        <v>3</v>
      </c>
      <c r="I179" s="17">
        <f>IFERROR(VLOOKUP($C179, 'Breakdown - Multi Indicators'!$C:$DD, I$1, FALSE), " ")</f>
        <v>4</v>
      </c>
      <c r="J179" s="17">
        <f>IFERROR(VLOOKUP($C179, 'Breakdown - Multi Indicators'!$C:$DD, J$1, FALSE), " ")</f>
        <v>3</v>
      </c>
      <c r="K179" s="17">
        <f>IFERROR(VLOOKUP($C179, 'Breakdown - Multi Indicators'!$C:$DD, K$1, FALSE), " ")</f>
        <v>3</v>
      </c>
    </row>
    <row r="180" spans="1:11" ht="16.2" thickTop="1" thickBot="1" x14ac:dyDescent="0.35">
      <c r="A180" s="47" t="s">
        <v>420</v>
      </c>
      <c r="B180" s="47" t="s">
        <v>441</v>
      </c>
      <c r="C180" s="47" t="s">
        <v>442</v>
      </c>
      <c r="D180" s="10">
        <f t="shared" si="4"/>
        <v>3</v>
      </c>
      <c r="E180" s="28">
        <f t="shared" si="5"/>
        <v>2.5</v>
      </c>
      <c r="F180" s="17">
        <f>IFERROR(VLOOKUP($C180, 'Breakdown - Multi Indicators'!$C:$DD, F$1, FALSE), " ")</f>
        <v>1</v>
      </c>
      <c r="G180" s="17">
        <f>IFERROR(VLOOKUP($C180, 'Breakdown - Multi Indicators'!$C:$DD, G$1, FALSE), " ")</f>
        <v>2</v>
      </c>
      <c r="H180" s="17">
        <f>IFERROR(VLOOKUP($C180, 'Breakdown - Multi Indicators'!$C:$DD, H$1, FALSE), " ")</f>
        <v>3</v>
      </c>
      <c r="I180" s="17">
        <f>IFERROR(VLOOKUP($C180, 'Breakdown - Multi Indicators'!$C:$DD, I$1, FALSE), " ")</f>
        <v>3</v>
      </c>
      <c r="J180" s="17">
        <f>IFERROR(VLOOKUP($C180, 'Breakdown - Multi Indicators'!$C:$DD, J$1, FALSE), " ")</f>
        <v>3</v>
      </c>
      <c r="K180" s="17">
        <f>IFERROR(VLOOKUP($C180, 'Breakdown - Multi Indicators'!$C:$DD, K$1, FALSE), " ")</f>
        <v>3</v>
      </c>
    </row>
    <row r="181" spans="1:11" ht="16.2" thickTop="1" thickBot="1" x14ac:dyDescent="0.35">
      <c r="A181" s="47" t="s">
        <v>420</v>
      </c>
      <c r="B181" s="47" t="s">
        <v>443</v>
      </c>
      <c r="C181" s="47" t="s">
        <v>444</v>
      </c>
      <c r="D181" s="10">
        <f t="shared" si="4"/>
        <v>3</v>
      </c>
      <c r="E181" s="28">
        <f t="shared" si="5"/>
        <v>2.7</v>
      </c>
      <c r="F181" s="17">
        <f>IFERROR(VLOOKUP($C181, 'Breakdown - Multi Indicators'!$C:$DD, F$1, FALSE), " ")</f>
        <v>1</v>
      </c>
      <c r="G181" s="17">
        <f>IFERROR(VLOOKUP($C181, 'Breakdown - Multi Indicators'!$C:$DD, G$1, FALSE), " ")</f>
        <v>2</v>
      </c>
      <c r="H181" s="17">
        <f>IFERROR(VLOOKUP($C181, 'Breakdown - Multi Indicators'!$C:$DD, H$1, FALSE), " ")</f>
        <v>3</v>
      </c>
      <c r="I181" s="17">
        <f>IFERROR(VLOOKUP($C181, 'Breakdown - Multi Indicators'!$C:$DD, I$1, FALSE), " ")</f>
        <v>4</v>
      </c>
      <c r="J181" s="17">
        <f>IFERROR(VLOOKUP($C181, 'Breakdown - Multi Indicators'!$C:$DD, J$1, FALSE), " ")</f>
        <v>3</v>
      </c>
      <c r="K181" s="17">
        <f>IFERROR(VLOOKUP($C181, 'Breakdown - Multi Indicators'!$C:$DD, K$1, FALSE), " ")</f>
        <v>3</v>
      </c>
    </row>
    <row r="182" spans="1:11" ht="16.2" thickTop="1" thickBot="1" x14ac:dyDescent="0.35">
      <c r="A182" s="47" t="s">
        <v>420</v>
      </c>
      <c r="B182" s="47" t="s">
        <v>445</v>
      </c>
      <c r="C182" s="47" t="s">
        <v>446</v>
      </c>
      <c r="D182" s="10">
        <f t="shared" si="4"/>
        <v>3</v>
      </c>
      <c r="E182" s="28">
        <f t="shared" si="5"/>
        <v>2.7</v>
      </c>
      <c r="F182" s="17">
        <f>IFERROR(VLOOKUP($C182, 'Breakdown - Multi Indicators'!$C:$DD, F$1, FALSE), " ")</f>
        <v>1</v>
      </c>
      <c r="G182" s="17">
        <f>IFERROR(VLOOKUP($C182, 'Breakdown - Multi Indicators'!$C:$DD, G$1, FALSE), " ")</f>
        <v>2</v>
      </c>
      <c r="H182" s="17">
        <f>IFERROR(VLOOKUP($C182, 'Breakdown - Multi Indicators'!$C:$DD, H$1, FALSE), " ")</f>
        <v>3</v>
      </c>
      <c r="I182" s="17">
        <f>IFERROR(VLOOKUP($C182, 'Breakdown - Multi Indicators'!$C:$DD, I$1, FALSE), " ")</f>
        <v>4</v>
      </c>
      <c r="J182" s="17">
        <f>IFERROR(VLOOKUP($C182, 'Breakdown - Multi Indicators'!$C:$DD, J$1, FALSE), " ")</f>
        <v>3</v>
      </c>
      <c r="K182" s="17">
        <f>IFERROR(VLOOKUP($C182, 'Breakdown - Multi Indicators'!$C:$DD, K$1, FALSE), " ")</f>
        <v>3</v>
      </c>
    </row>
    <row r="183" spans="1:11" ht="16.2" thickTop="1" thickBot="1" x14ac:dyDescent="0.35">
      <c r="A183" s="47" t="s">
        <v>420</v>
      </c>
      <c r="B183" s="47" t="s">
        <v>447</v>
      </c>
      <c r="C183" s="47" t="s">
        <v>448</v>
      </c>
      <c r="D183" s="10">
        <f t="shared" si="4"/>
        <v>3</v>
      </c>
      <c r="E183" s="28">
        <f t="shared" si="5"/>
        <v>2.7</v>
      </c>
      <c r="F183" s="17">
        <f>IFERROR(VLOOKUP($C183, 'Breakdown - Multi Indicators'!$C:$DD, F$1, FALSE), " ")</f>
        <v>1</v>
      </c>
      <c r="G183" s="17">
        <f>IFERROR(VLOOKUP($C183, 'Breakdown - Multi Indicators'!$C:$DD, G$1, FALSE), " ")</f>
        <v>2</v>
      </c>
      <c r="H183" s="17">
        <f>IFERROR(VLOOKUP($C183, 'Breakdown - Multi Indicators'!$C:$DD, H$1, FALSE), " ")</f>
        <v>3</v>
      </c>
      <c r="I183" s="17">
        <f>IFERROR(VLOOKUP($C183, 'Breakdown - Multi Indicators'!$C:$DD, I$1, FALSE), " ")</f>
        <v>4</v>
      </c>
      <c r="J183" s="17">
        <f>IFERROR(VLOOKUP($C183, 'Breakdown - Multi Indicators'!$C:$DD, J$1, FALSE), " ")</f>
        <v>3</v>
      </c>
      <c r="K183" s="17">
        <f>IFERROR(VLOOKUP($C183, 'Breakdown - Multi Indicators'!$C:$DD, K$1, FALSE), " ")</f>
        <v>3</v>
      </c>
    </row>
    <row r="184" spans="1:11" ht="16.2" thickTop="1" thickBot="1" x14ac:dyDescent="0.35">
      <c r="A184" s="47" t="s">
        <v>420</v>
      </c>
      <c r="B184" s="47" t="s">
        <v>449</v>
      </c>
      <c r="C184" s="47" t="s">
        <v>450</v>
      </c>
      <c r="D184" s="10">
        <f t="shared" si="4"/>
        <v>3</v>
      </c>
      <c r="E184" s="28">
        <f t="shared" si="5"/>
        <v>2.5</v>
      </c>
      <c r="F184" s="17">
        <f>IFERROR(VLOOKUP($C184, 'Breakdown - Multi Indicators'!$C:$DD, F$1, FALSE), " ")</f>
        <v>1</v>
      </c>
      <c r="G184" s="17">
        <f>IFERROR(VLOOKUP($C184, 'Breakdown - Multi Indicators'!$C:$DD, G$1, FALSE), " ")</f>
        <v>2</v>
      </c>
      <c r="H184" s="17">
        <f>IFERROR(VLOOKUP($C184, 'Breakdown - Multi Indicators'!$C:$DD, H$1, FALSE), " ")</f>
        <v>3</v>
      </c>
      <c r="I184" s="17">
        <f>IFERROR(VLOOKUP($C184, 'Breakdown - Multi Indicators'!$C:$DD, I$1, FALSE), " ")</f>
        <v>3</v>
      </c>
      <c r="J184" s="17">
        <f>IFERROR(VLOOKUP($C184, 'Breakdown - Multi Indicators'!$C:$DD, J$1, FALSE), " ")</f>
        <v>3</v>
      </c>
      <c r="K184" s="17">
        <f>IFERROR(VLOOKUP($C184, 'Breakdown - Multi Indicators'!$C:$DD, K$1, FALSE), " ")</f>
        <v>3</v>
      </c>
    </row>
    <row r="185" spans="1:11" ht="16.2" thickTop="1" thickBot="1" x14ac:dyDescent="0.35">
      <c r="A185" s="47" t="s">
        <v>451</v>
      </c>
      <c r="B185" s="47" t="s">
        <v>452</v>
      </c>
      <c r="C185" s="47" t="s">
        <v>453</v>
      </c>
      <c r="D185" s="10">
        <f t="shared" si="4"/>
        <v>3</v>
      </c>
      <c r="E185" s="28">
        <f t="shared" si="5"/>
        <v>2.7</v>
      </c>
      <c r="F185" s="17">
        <f>IFERROR(VLOOKUP($C185, 'Breakdown - Multi Indicators'!$C:$DD, F$1, FALSE), " ")</f>
        <v>1</v>
      </c>
      <c r="G185" s="17">
        <f>IFERROR(VLOOKUP($C185, 'Breakdown - Multi Indicators'!$C:$DD, G$1, FALSE), " ")</f>
        <v>3</v>
      </c>
      <c r="H185" s="17">
        <f>IFERROR(VLOOKUP($C185, 'Breakdown - Multi Indicators'!$C:$DD, H$1, FALSE), " ")</f>
        <v>3</v>
      </c>
      <c r="I185" s="17">
        <f>IFERROR(VLOOKUP($C185, 'Breakdown - Multi Indicators'!$C:$DD, I$1, FALSE), " ")</f>
        <v>3</v>
      </c>
      <c r="J185" s="17">
        <f>IFERROR(VLOOKUP($C185, 'Breakdown - Multi Indicators'!$C:$DD, J$1, FALSE), " ")</f>
        <v>4</v>
      </c>
      <c r="K185" s="17">
        <f>IFERROR(VLOOKUP($C185, 'Breakdown - Multi Indicators'!$C:$DD, K$1, FALSE), " ")</f>
        <v>2</v>
      </c>
    </row>
    <row r="186" spans="1:11" ht="16.2" thickTop="1" thickBot="1" x14ac:dyDescent="0.35">
      <c r="A186" s="47" t="s">
        <v>451</v>
      </c>
      <c r="B186" s="47" t="s">
        <v>454</v>
      </c>
      <c r="C186" s="47" t="s">
        <v>455</v>
      </c>
      <c r="D186" s="10">
        <f t="shared" si="4"/>
        <v>3</v>
      </c>
      <c r="E186" s="28">
        <f t="shared" si="5"/>
        <v>2.8</v>
      </c>
      <c r="F186" s="17">
        <f>IFERROR(VLOOKUP($C186, 'Breakdown - Multi Indicators'!$C:$DD, F$1, FALSE), " ")</f>
        <v>1</v>
      </c>
      <c r="G186" s="17">
        <f>IFERROR(VLOOKUP($C186, 'Breakdown - Multi Indicators'!$C:$DD, G$1, FALSE), " ")</f>
        <v>3</v>
      </c>
      <c r="H186" s="17">
        <f>IFERROR(VLOOKUP($C186, 'Breakdown - Multi Indicators'!$C:$DD, H$1, FALSE), " ")</f>
        <v>3</v>
      </c>
      <c r="I186" s="17">
        <f>IFERROR(VLOOKUP($C186, 'Breakdown - Multi Indicators'!$C:$DD, I$1, FALSE), " ")</f>
        <v>3</v>
      </c>
      <c r="J186" s="17">
        <f>IFERROR(VLOOKUP($C186, 'Breakdown - Multi Indicators'!$C:$DD, J$1, FALSE), " ")</f>
        <v>4</v>
      </c>
      <c r="K186" s="17">
        <f>IFERROR(VLOOKUP($C186, 'Breakdown - Multi Indicators'!$C:$DD, K$1, FALSE), " ")</f>
        <v>3</v>
      </c>
    </row>
    <row r="187" spans="1:11" ht="16.2" thickTop="1" thickBot="1" x14ac:dyDescent="0.35">
      <c r="A187" s="47" t="s">
        <v>451</v>
      </c>
      <c r="B187" s="47" t="s">
        <v>456</v>
      </c>
      <c r="C187" s="47" t="s">
        <v>457</v>
      </c>
      <c r="D187" s="10">
        <f t="shared" si="4"/>
        <v>3</v>
      </c>
      <c r="E187" s="28">
        <f t="shared" si="5"/>
        <v>3</v>
      </c>
      <c r="F187" s="17">
        <f>IFERROR(VLOOKUP($C187, 'Breakdown - Multi Indicators'!$C:$DD, F$1, FALSE), " ")</f>
        <v>1</v>
      </c>
      <c r="G187" s="17">
        <f>IFERROR(VLOOKUP($C187, 'Breakdown - Multi Indicators'!$C:$DD, G$1, FALSE), " ")</f>
        <v>3</v>
      </c>
      <c r="H187" s="17">
        <f>IFERROR(VLOOKUP($C187, 'Breakdown - Multi Indicators'!$C:$DD, H$1, FALSE), " ")</f>
        <v>3</v>
      </c>
      <c r="I187" s="17">
        <f>IFERROR(VLOOKUP($C187, 'Breakdown - Multi Indicators'!$C:$DD, I$1, FALSE), " ")</f>
        <v>4</v>
      </c>
      <c r="J187" s="17">
        <f>IFERROR(VLOOKUP($C187, 'Breakdown - Multi Indicators'!$C:$DD, J$1, FALSE), " ")</f>
        <v>4</v>
      </c>
      <c r="K187" s="17">
        <f>IFERROR(VLOOKUP($C187, 'Breakdown - Multi Indicators'!$C:$DD, K$1, FALSE), " ")</f>
        <v>3</v>
      </c>
    </row>
    <row r="188" spans="1:11" ht="16.2" thickTop="1" thickBot="1" x14ac:dyDescent="0.35">
      <c r="A188" s="47" t="s">
        <v>451</v>
      </c>
      <c r="B188" s="47" t="s">
        <v>458</v>
      </c>
      <c r="C188" s="47" t="s">
        <v>459</v>
      </c>
      <c r="D188" s="10">
        <f t="shared" si="4"/>
        <v>3</v>
      </c>
      <c r="E188" s="28">
        <f t="shared" si="5"/>
        <v>2.8</v>
      </c>
      <c r="F188" s="17">
        <f>IFERROR(VLOOKUP($C188, 'Breakdown - Multi Indicators'!$C:$DD, F$1, FALSE), " ")</f>
        <v>1</v>
      </c>
      <c r="G188" s="17">
        <f>IFERROR(VLOOKUP($C188, 'Breakdown - Multi Indicators'!$C:$DD, G$1, FALSE), " ")</f>
        <v>3</v>
      </c>
      <c r="H188" s="17">
        <f>IFERROR(VLOOKUP($C188, 'Breakdown - Multi Indicators'!$C:$DD, H$1, FALSE), " ")</f>
        <v>3</v>
      </c>
      <c r="I188" s="17">
        <f>IFERROR(VLOOKUP($C188, 'Breakdown - Multi Indicators'!$C:$DD, I$1, FALSE), " ")</f>
        <v>4</v>
      </c>
      <c r="J188" s="17">
        <f>IFERROR(VLOOKUP($C188, 'Breakdown - Multi Indicators'!$C:$DD, J$1, FALSE), " ")</f>
        <v>3</v>
      </c>
      <c r="K188" s="17">
        <f>IFERROR(VLOOKUP($C188, 'Breakdown - Multi Indicators'!$C:$DD, K$1, FALSE), " ")</f>
        <v>3</v>
      </c>
    </row>
    <row r="189" spans="1:11" ht="16.2" thickTop="1" thickBot="1" x14ac:dyDescent="0.35">
      <c r="A189" s="47" t="s">
        <v>451</v>
      </c>
      <c r="B189" s="47" t="s">
        <v>460</v>
      </c>
      <c r="C189" s="47" t="s">
        <v>461</v>
      </c>
      <c r="D189" s="10">
        <f t="shared" si="4"/>
        <v>3</v>
      </c>
      <c r="E189" s="28">
        <f t="shared" si="5"/>
        <v>2.7</v>
      </c>
      <c r="F189" s="17">
        <f>IFERROR(VLOOKUP($C189, 'Breakdown - Multi Indicators'!$C:$DD, F$1, FALSE), " ")</f>
        <v>1</v>
      </c>
      <c r="G189" s="17">
        <f>IFERROR(VLOOKUP($C189, 'Breakdown - Multi Indicators'!$C:$DD, G$1, FALSE), " ")</f>
        <v>2</v>
      </c>
      <c r="H189" s="17">
        <f>IFERROR(VLOOKUP($C189, 'Breakdown - Multi Indicators'!$C:$DD, H$1, FALSE), " ")</f>
        <v>3</v>
      </c>
      <c r="I189" s="17">
        <f>IFERROR(VLOOKUP($C189, 'Breakdown - Multi Indicators'!$C:$DD, I$1, FALSE), " ")</f>
        <v>4</v>
      </c>
      <c r="J189" s="17">
        <f>IFERROR(VLOOKUP($C189, 'Breakdown - Multi Indicators'!$C:$DD, J$1, FALSE), " ")</f>
        <v>3</v>
      </c>
      <c r="K189" s="17">
        <f>IFERROR(VLOOKUP($C189, 'Breakdown - Multi Indicators'!$C:$DD, K$1, FALSE), " ")</f>
        <v>3</v>
      </c>
    </row>
    <row r="190" spans="1:11" ht="16.2" thickTop="1" thickBot="1" x14ac:dyDescent="0.35">
      <c r="A190" s="47" t="s">
        <v>451</v>
      </c>
      <c r="B190" s="47" t="s">
        <v>462</v>
      </c>
      <c r="C190" s="47" t="s">
        <v>463</v>
      </c>
      <c r="D190" s="10">
        <f t="shared" si="4"/>
        <v>2</v>
      </c>
      <c r="E190" s="28">
        <f t="shared" si="5"/>
        <v>2.2999999999999998</v>
      </c>
      <c r="F190" s="17">
        <f>IFERROR(VLOOKUP($C190, 'Breakdown - Multi Indicators'!$C:$DD, F$1, FALSE), " ")</f>
        <v>1</v>
      </c>
      <c r="G190" s="17">
        <f>IFERROR(VLOOKUP($C190, 'Breakdown - Multi Indicators'!$C:$DD, G$1, FALSE), " ")</f>
        <v>1</v>
      </c>
      <c r="H190" s="17">
        <f>IFERROR(VLOOKUP($C190, 'Breakdown - Multi Indicators'!$C:$DD, H$1, FALSE), " ")</f>
        <v>3</v>
      </c>
      <c r="I190" s="17">
        <f>IFERROR(VLOOKUP($C190, 'Breakdown - Multi Indicators'!$C:$DD, I$1, FALSE), " ")</f>
        <v>3</v>
      </c>
      <c r="J190" s="17">
        <f>IFERROR(VLOOKUP($C190, 'Breakdown - Multi Indicators'!$C:$DD, J$1, FALSE), " ")</f>
        <v>3</v>
      </c>
      <c r="K190" s="17">
        <f>IFERROR(VLOOKUP($C190, 'Breakdown - Multi Indicators'!$C:$DD, K$1, FALSE), " ")</f>
        <v>3</v>
      </c>
    </row>
    <row r="191" spans="1:11" ht="16.2" thickTop="1" thickBot="1" x14ac:dyDescent="0.35">
      <c r="A191" s="47" t="s">
        <v>451</v>
      </c>
      <c r="B191" s="47" t="s">
        <v>464</v>
      </c>
      <c r="C191" s="47" t="s">
        <v>465</v>
      </c>
      <c r="D191" s="10">
        <f t="shared" si="4"/>
        <v>3</v>
      </c>
      <c r="E191" s="28">
        <f t="shared" si="5"/>
        <v>2.8</v>
      </c>
      <c r="F191" s="17">
        <f>IFERROR(VLOOKUP($C191, 'Breakdown - Multi Indicators'!$C:$DD, F$1, FALSE), " ")</f>
        <v>1</v>
      </c>
      <c r="G191" s="17">
        <f>IFERROR(VLOOKUP($C191, 'Breakdown - Multi Indicators'!$C:$DD, G$1, FALSE), " ")</f>
        <v>3</v>
      </c>
      <c r="H191" s="17">
        <f>IFERROR(VLOOKUP($C191, 'Breakdown - Multi Indicators'!$C:$DD, H$1, FALSE), " ")</f>
        <v>3</v>
      </c>
      <c r="I191" s="17">
        <f>IFERROR(VLOOKUP($C191, 'Breakdown - Multi Indicators'!$C:$DD, I$1, FALSE), " ")</f>
        <v>4</v>
      </c>
      <c r="J191" s="17">
        <f>IFERROR(VLOOKUP($C191, 'Breakdown - Multi Indicators'!$C:$DD, J$1, FALSE), " ")</f>
        <v>3</v>
      </c>
      <c r="K191" s="17">
        <f>IFERROR(VLOOKUP($C191, 'Breakdown - Multi Indicators'!$C:$DD, K$1, FALSE), " ")</f>
        <v>3</v>
      </c>
    </row>
    <row r="192" spans="1:11" ht="16.2" thickTop="1" thickBot="1" x14ac:dyDescent="0.35">
      <c r="A192" s="47" t="s">
        <v>451</v>
      </c>
      <c r="B192" s="47" t="s">
        <v>466</v>
      </c>
      <c r="C192" s="47" t="s">
        <v>467</v>
      </c>
      <c r="D192" s="10">
        <f t="shared" si="4"/>
        <v>2</v>
      </c>
      <c r="E192" s="28">
        <f t="shared" si="5"/>
        <v>2.2999999999999998</v>
      </c>
      <c r="F192" s="17">
        <f>IFERROR(VLOOKUP($C192, 'Breakdown - Multi Indicators'!$C:$DD, F$1, FALSE), " ")</f>
        <v>1</v>
      </c>
      <c r="G192" s="17">
        <f>IFERROR(VLOOKUP($C192, 'Breakdown - Multi Indicators'!$C:$DD, G$1, FALSE), " ")</f>
        <v>1</v>
      </c>
      <c r="H192" s="17">
        <f>IFERROR(VLOOKUP($C192, 'Breakdown - Multi Indicators'!$C:$DD, H$1, FALSE), " ")</f>
        <v>3</v>
      </c>
      <c r="I192" s="17">
        <f>IFERROR(VLOOKUP($C192, 'Breakdown - Multi Indicators'!$C:$DD, I$1, FALSE), " ")</f>
        <v>3</v>
      </c>
      <c r="J192" s="17">
        <f>IFERROR(VLOOKUP($C192, 'Breakdown - Multi Indicators'!$C:$DD, J$1, FALSE), " ")</f>
        <v>3</v>
      </c>
      <c r="K192" s="17">
        <f>IFERROR(VLOOKUP($C192, 'Breakdown - Multi Indicators'!$C:$DD, K$1, FALSE), " ")</f>
        <v>3</v>
      </c>
    </row>
    <row r="193" spans="1:11" ht="16.2" thickTop="1" thickBot="1" x14ac:dyDescent="0.35">
      <c r="A193" s="47" t="s">
        <v>468</v>
      </c>
      <c r="B193" s="47" t="s">
        <v>469</v>
      </c>
      <c r="C193" s="47" t="s">
        <v>470</v>
      </c>
      <c r="D193" s="10">
        <f t="shared" si="4"/>
        <v>2</v>
      </c>
      <c r="E193" s="28">
        <f t="shared" si="5"/>
        <v>2.2999999999999998</v>
      </c>
      <c r="F193" s="17">
        <f>IFERROR(VLOOKUP($C193, 'Breakdown - Multi Indicators'!$C:$DD, F$1, FALSE), " ")</f>
        <v>1</v>
      </c>
      <c r="G193" s="17">
        <f>IFERROR(VLOOKUP($C193, 'Breakdown - Multi Indicators'!$C:$DD, G$1, FALSE), " ")</f>
        <v>1</v>
      </c>
      <c r="H193" s="17">
        <f>IFERROR(VLOOKUP($C193, 'Breakdown - Multi Indicators'!$C:$DD, H$1, FALSE), " ")</f>
        <v>3</v>
      </c>
      <c r="I193" s="17">
        <f>IFERROR(VLOOKUP($C193, 'Breakdown - Multi Indicators'!$C:$DD, I$1, FALSE), " ")</f>
        <v>3</v>
      </c>
      <c r="J193" s="17">
        <f>IFERROR(VLOOKUP($C193, 'Breakdown - Multi Indicators'!$C:$DD, J$1, FALSE), " ")</f>
        <v>3</v>
      </c>
      <c r="K193" s="17">
        <f>IFERROR(VLOOKUP($C193, 'Breakdown - Multi Indicators'!$C:$DD, K$1, FALSE), " ")</f>
        <v>3</v>
      </c>
    </row>
    <row r="194" spans="1:11" ht="16.2" thickTop="1" thickBot="1" x14ac:dyDescent="0.35">
      <c r="A194" s="47" t="s">
        <v>468</v>
      </c>
      <c r="B194" s="47" t="s">
        <v>471</v>
      </c>
      <c r="C194" s="47" t="s">
        <v>472</v>
      </c>
      <c r="D194" s="10">
        <f t="shared" si="4"/>
        <v>3</v>
      </c>
      <c r="E194" s="28">
        <f t="shared" si="5"/>
        <v>3.3</v>
      </c>
      <c r="F194" s="17">
        <f>IFERROR(VLOOKUP($C194, 'Breakdown - Multi Indicators'!$C:$DD, F$1, FALSE), " ")</f>
        <v>4</v>
      </c>
      <c r="G194" s="17">
        <f>IFERROR(VLOOKUP($C194, 'Breakdown - Multi Indicators'!$C:$DD, G$1, FALSE), " ")</f>
        <v>3</v>
      </c>
      <c r="H194" s="17">
        <f>IFERROR(VLOOKUP($C194, 'Breakdown - Multi Indicators'!$C:$DD, H$1, FALSE), " ")</f>
        <v>3</v>
      </c>
      <c r="I194" s="17">
        <f>IFERROR(VLOOKUP($C194, 'Breakdown - Multi Indicators'!$C:$DD, I$1, FALSE), " ")</f>
        <v>4</v>
      </c>
      <c r="J194" s="17">
        <f>IFERROR(VLOOKUP($C194, 'Breakdown - Multi Indicators'!$C:$DD, J$1, FALSE), " ")</f>
        <v>3</v>
      </c>
      <c r="K194" s="17">
        <f>IFERROR(VLOOKUP($C194, 'Breakdown - Multi Indicators'!$C:$DD, K$1, FALSE), " ")</f>
        <v>3</v>
      </c>
    </row>
    <row r="195" spans="1:11" ht="16.2" thickTop="1" thickBot="1" x14ac:dyDescent="0.35">
      <c r="A195" s="47" t="s">
        <v>468</v>
      </c>
      <c r="B195" s="47" t="s">
        <v>473</v>
      </c>
      <c r="C195" s="47" t="s">
        <v>474</v>
      </c>
      <c r="D195" s="10">
        <f t="shared" si="4"/>
        <v>3</v>
      </c>
      <c r="E195" s="28">
        <f t="shared" si="5"/>
        <v>2.8</v>
      </c>
      <c r="F195" s="17">
        <f>IFERROR(VLOOKUP($C195, 'Breakdown - Multi Indicators'!$C:$DD, F$1, FALSE), " ")</f>
        <v>2</v>
      </c>
      <c r="G195" s="17">
        <f>IFERROR(VLOOKUP($C195, 'Breakdown - Multi Indicators'!$C:$DD, G$1, FALSE), " ")</f>
        <v>3</v>
      </c>
      <c r="H195" s="17">
        <f>IFERROR(VLOOKUP($C195, 'Breakdown - Multi Indicators'!$C:$DD, H$1, FALSE), " ")</f>
        <v>3</v>
      </c>
      <c r="I195" s="17">
        <f>IFERROR(VLOOKUP($C195, 'Breakdown - Multi Indicators'!$C:$DD, I$1, FALSE), " ")</f>
        <v>3</v>
      </c>
      <c r="J195" s="17">
        <f>IFERROR(VLOOKUP($C195, 'Breakdown - Multi Indicators'!$C:$DD, J$1, FALSE), " ")</f>
        <v>4</v>
      </c>
      <c r="K195" s="17">
        <f>IFERROR(VLOOKUP($C195, 'Breakdown - Multi Indicators'!$C:$DD, K$1, FALSE), " ")</f>
        <v>2</v>
      </c>
    </row>
    <row r="196" spans="1:11" ht="16.2" thickTop="1" thickBot="1" x14ac:dyDescent="0.35">
      <c r="A196" s="47" t="s">
        <v>468</v>
      </c>
      <c r="B196" s="47" t="s">
        <v>475</v>
      </c>
      <c r="C196" s="47" t="s">
        <v>476</v>
      </c>
      <c r="D196" s="10">
        <f t="shared" ref="D196:D259" si="6">ROUND(AVERAGE($F196:$K196), 0)</f>
        <v>3</v>
      </c>
      <c r="E196" s="28">
        <f t="shared" ref="E196:E259" si="7">ROUND(AVERAGE($F196:$K196), 1)</f>
        <v>2.8</v>
      </c>
      <c r="F196" s="17">
        <f>IFERROR(VLOOKUP($C196, 'Breakdown - Multi Indicators'!$C:$DD, F$1, FALSE), " ")</f>
        <v>4</v>
      </c>
      <c r="G196" s="17">
        <f>IFERROR(VLOOKUP($C196, 'Breakdown - Multi Indicators'!$C:$DD, G$1, FALSE), " ")</f>
        <v>1</v>
      </c>
      <c r="H196" s="17">
        <f>IFERROR(VLOOKUP($C196, 'Breakdown - Multi Indicators'!$C:$DD, H$1, FALSE), " ")</f>
        <v>3</v>
      </c>
      <c r="I196" s="17">
        <f>IFERROR(VLOOKUP($C196, 'Breakdown - Multi Indicators'!$C:$DD, I$1, FALSE), " ")</f>
        <v>3</v>
      </c>
      <c r="J196" s="17">
        <f>IFERROR(VLOOKUP($C196, 'Breakdown - Multi Indicators'!$C:$DD, J$1, FALSE), " ")</f>
        <v>3</v>
      </c>
      <c r="K196" s="17">
        <f>IFERROR(VLOOKUP($C196, 'Breakdown - Multi Indicators'!$C:$DD, K$1, FALSE), " ")</f>
        <v>3</v>
      </c>
    </row>
    <row r="197" spans="1:11" ht="16.2" thickTop="1" thickBot="1" x14ac:dyDescent="0.35">
      <c r="A197" s="47" t="s">
        <v>468</v>
      </c>
      <c r="B197" s="47" t="s">
        <v>477</v>
      </c>
      <c r="C197" s="47" t="s">
        <v>478</v>
      </c>
      <c r="D197" s="10">
        <f t="shared" si="6"/>
        <v>2</v>
      </c>
      <c r="E197" s="28">
        <f t="shared" si="7"/>
        <v>2.2999999999999998</v>
      </c>
      <c r="F197" s="17">
        <f>IFERROR(VLOOKUP($C197, 'Breakdown - Multi Indicators'!$C:$DD, F$1, FALSE), " ")</f>
        <v>1</v>
      </c>
      <c r="G197" s="17">
        <f>IFERROR(VLOOKUP($C197, 'Breakdown - Multi Indicators'!$C:$DD, G$1, FALSE), " ")</f>
        <v>1</v>
      </c>
      <c r="H197" s="17">
        <f>IFERROR(VLOOKUP($C197, 'Breakdown - Multi Indicators'!$C:$DD, H$1, FALSE), " ")</f>
        <v>3</v>
      </c>
      <c r="I197" s="17">
        <f>IFERROR(VLOOKUP($C197, 'Breakdown - Multi Indicators'!$C:$DD, I$1, FALSE), " ")</f>
        <v>4</v>
      </c>
      <c r="J197" s="17">
        <f>IFERROR(VLOOKUP($C197, 'Breakdown - Multi Indicators'!$C:$DD, J$1, FALSE), " ")</f>
        <v>2</v>
      </c>
      <c r="K197" s="17">
        <f>IFERROR(VLOOKUP($C197, 'Breakdown - Multi Indicators'!$C:$DD, K$1, FALSE), " ")</f>
        <v>3</v>
      </c>
    </row>
    <row r="198" spans="1:11" ht="16.2" thickTop="1" thickBot="1" x14ac:dyDescent="0.35">
      <c r="A198" s="47" t="s">
        <v>468</v>
      </c>
      <c r="B198" s="47" t="s">
        <v>479</v>
      </c>
      <c r="C198" s="47" t="s">
        <v>480</v>
      </c>
      <c r="D198" s="10">
        <f t="shared" si="6"/>
        <v>3</v>
      </c>
      <c r="E198" s="28">
        <f t="shared" si="7"/>
        <v>2.5</v>
      </c>
      <c r="F198" s="17">
        <f>IFERROR(VLOOKUP($C198, 'Breakdown - Multi Indicators'!$C:$DD, F$1, FALSE), " ")</f>
        <v>1</v>
      </c>
      <c r="G198" s="17">
        <f>IFERROR(VLOOKUP($C198, 'Breakdown - Multi Indicators'!$C:$DD, G$1, FALSE), " ")</f>
        <v>1</v>
      </c>
      <c r="H198" s="17">
        <f>IFERROR(VLOOKUP($C198, 'Breakdown - Multi Indicators'!$C:$DD, H$1, FALSE), " ")</f>
        <v>3</v>
      </c>
      <c r="I198" s="17">
        <f>IFERROR(VLOOKUP($C198, 'Breakdown - Multi Indicators'!$C:$DD, I$1, FALSE), " ")</f>
        <v>4</v>
      </c>
      <c r="J198" s="17">
        <f>IFERROR(VLOOKUP($C198, 'Breakdown - Multi Indicators'!$C:$DD, J$1, FALSE), " ")</f>
        <v>3</v>
      </c>
      <c r="K198" s="17">
        <f>IFERROR(VLOOKUP($C198, 'Breakdown - Multi Indicators'!$C:$DD, K$1, FALSE), " ")</f>
        <v>3</v>
      </c>
    </row>
    <row r="199" spans="1:11" ht="16.2" thickTop="1" thickBot="1" x14ac:dyDescent="0.35">
      <c r="A199" s="47" t="s">
        <v>468</v>
      </c>
      <c r="B199" s="47" t="s">
        <v>481</v>
      </c>
      <c r="C199" s="47" t="s">
        <v>482</v>
      </c>
      <c r="D199" s="10">
        <f t="shared" si="6"/>
        <v>3</v>
      </c>
      <c r="E199" s="28">
        <f t="shared" si="7"/>
        <v>3.2</v>
      </c>
      <c r="F199" s="17">
        <f>IFERROR(VLOOKUP($C199, 'Breakdown - Multi Indicators'!$C:$DD, F$1, FALSE), " ")</f>
        <v>5</v>
      </c>
      <c r="G199" s="17">
        <f>IFERROR(VLOOKUP($C199, 'Breakdown - Multi Indicators'!$C:$DD, G$1, FALSE), " ")</f>
        <v>1</v>
      </c>
      <c r="H199" s="17">
        <f>IFERROR(VLOOKUP($C199, 'Breakdown - Multi Indicators'!$C:$DD, H$1, FALSE), " ")</f>
        <v>3</v>
      </c>
      <c r="I199" s="17">
        <f>IFERROR(VLOOKUP($C199, 'Breakdown - Multi Indicators'!$C:$DD, I$1, FALSE), " ")</f>
        <v>3</v>
      </c>
      <c r="J199" s="17">
        <f>IFERROR(VLOOKUP($C199, 'Breakdown - Multi Indicators'!$C:$DD, J$1, FALSE), " ")</f>
        <v>4</v>
      </c>
      <c r="K199" s="17">
        <f>IFERROR(VLOOKUP($C199, 'Breakdown - Multi Indicators'!$C:$DD, K$1, FALSE), " ")</f>
        <v>3</v>
      </c>
    </row>
    <row r="200" spans="1:11" ht="16.2" thickTop="1" thickBot="1" x14ac:dyDescent="0.35">
      <c r="A200" s="47" t="s">
        <v>468</v>
      </c>
      <c r="B200" s="47" t="s">
        <v>483</v>
      </c>
      <c r="C200" s="47" t="s">
        <v>484</v>
      </c>
      <c r="D200" s="10">
        <f t="shared" si="6"/>
        <v>2</v>
      </c>
      <c r="E200" s="28">
        <f t="shared" si="7"/>
        <v>2.2000000000000002</v>
      </c>
      <c r="F200" s="17">
        <f>IFERROR(VLOOKUP($C200, 'Breakdown - Multi Indicators'!$C:$DD, F$1, FALSE), " ")</f>
        <v>1</v>
      </c>
      <c r="G200" s="17">
        <f>IFERROR(VLOOKUP($C200, 'Breakdown - Multi Indicators'!$C:$DD, G$1, FALSE), " ")</f>
        <v>2</v>
      </c>
      <c r="H200" s="17">
        <f>IFERROR(VLOOKUP($C200, 'Breakdown - Multi Indicators'!$C:$DD, H$1, FALSE), " ")</f>
        <v>3</v>
      </c>
      <c r="I200" s="17">
        <f>IFERROR(VLOOKUP($C200, 'Breakdown - Multi Indicators'!$C:$DD, I$1, FALSE), " ")</f>
        <v>2</v>
      </c>
      <c r="J200" s="17">
        <f>IFERROR(VLOOKUP($C200, 'Breakdown - Multi Indicators'!$C:$DD, J$1, FALSE), " ")</f>
        <v>2</v>
      </c>
      <c r="K200" s="17">
        <f>IFERROR(VLOOKUP($C200, 'Breakdown - Multi Indicators'!$C:$DD, K$1, FALSE), " ")</f>
        <v>3</v>
      </c>
    </row>
    <row r="201" spans="1:11" ht="16.2" thickTop="1" thickBot="1" x14ac:dyDescent="0.35">
      <c r="A201" s="47" t="s">
        <v>468</v>
      </c>
      <c r="B201" s="47" t="s">
        <v>485</v>
      </c>
      <c r="C201" s="47" t="s">
        <v>486</v>
      </c>
      <c r="D201" s="10">
        <f t="shared" si="6"/>
        <v>2</v>
      </c>
      <c r="E201" s="28">
        <f t="shared" si="7"/>
        <v>2.2000000000000002</v>
      </c>
      <c r="F201" s="17">
        <f>IFERROR(VLOOKUP($C201, 'Breakdown - Multi Indicators'!$C:$DD, F$1, FALSE), " ")</f>
        <v>1</v>
      </c>
      <c r="G201" s="17">
        <f>IFERROR(VLOOKUP($C201, 'Breakdown - Multi Indicators'!$C:$DD, G$1, FALSE), " ")</f>
        <v>1</v>
      </c>
      <c r="H201" s="17">
        <f>IFERROR(VLOOKUP($C201, 'Breakdown - Multi Indicators'!$C:$DD, H$1, FALSE), " ")</f>
        <v>3</v>
      </c>
      <c r="I201" s="17">
        <f>IFERROR(VLOOKUP($C201, 'Breakdown - Multi Indicators'!$C:$DD, I$1, FALSE), " ")</f>
        <v>3</v>
      </c>
      <c r="J201" s="17">
        <f>IFERROR(VLOOKUP($C201, 'Breakdown - Multi Indicators'!$C:$DD, J$1, FALSE), " ")</f>
        <v>2</v>
      </c>
      <c r="K201" s="17">
        <f>IFERROR(VLOOKUP($C201, 'Breakdown - Multi Indicators'!$C:$DD, K$1, FALSE), " ")</f>
        <v>3</v>
      </c>
    </row>
    <row r="202" spans="1:11" ht="16.2" thickTop="1" thickBot="1" x14ac:dyDescent="0.35">
      <c r="A202" s="47" t="s">
        <v>468</v>
      </c>
      <c r="B202" s="47" t="s">
        <v>487</v>
      </c>
      <c r="C202" s="47" t="s">
        <v>488</v>
      </c>
      <c r="D202" s="10">
        <f t="shared" si="6"/>
        <v>3</v>
      </c>
      <c r="E202" s="28">
        <f t="shared" si="7"/>
        <v>2.8</v>
      </c>
      <c r="F202" s="17">
        <f>IFERROR(VLOOKUP($C202, 'Breakdown - Multi Indicators'!$C:$DD, F$1, FALSE), " ")</f>
        <v>2</v>
      </c>
      <c r="G202" s="17">
        <f>IFERROR(VLOOKUP($C202, 'Breakdown - Multi Indicators'!$C:$DD, G$1, FALSE), " ")</f>
        <v>3</v>
      </c>
      <c r="H202" s="17">
        <f>IFERROR(VLOOKUP($C202, 'Breakdown - Multi Indicators'!$C:$DD, H$1, FALSE), " ")</f>
        <v>3</v>
      </c>
      <c r="I202" s="17">
        <f>IFERROR(VLOOKUP($C202, 'Breakdown - Multi Indicators'!$C:$DD, I$1, FALSE), " ")</f>
        <v>3</v>
      </c>
      <c r="J202" s="17">
        <f>IFERROR(VLOOKUP($C202, 'Breakdown - Multi Indicators'!$C:$DD, J$1, FALSE), " ")</f>
        <v>3</v>
      </c>
      <c r="K202" s="17">
        <f>IFERROR(VLOOKUP($C202, 'Breakdown - Multi Indicators'!$C:$DD, K$1, FALSE), " ")</f>
        <v>3</v>
      </c>
    </row>
    <row r="203" spans="1:11" ht="16.2" thickTop="1" thickBot="1" x14ac:dyDescent="0.35">
      <c r="A203" s="47" t="s">
        <v>468</v>
      </c>
      <c r="B203" s="47" t="s">
        <v>489</v>
      </c>
      <c r="C203" s="47" t="s">
        <v>490</v>
      </c>
      <c r="D203" s="10">
        <f t="shared" si="6"/>
        <v>2</v>
      </c>
      <c r="E203" s="28">
        <f t="shared" si="7"/>
        <v>2.2000000000000002</v>
      </c>
      <c r="F203" s="17">
        <f>IFERROR(VLOOKUP($C203, 'Breakdown - Multi Indicators'!$C:$DD, F$1, FALSE), " ")</f>
        <v>1</v>
      </c>
      <c r="G203" s="17">
        <f>IFERROR(VLOOKUP($C203, 'Breakdown - Multi Indicators'!$C:$DD, G$1, FALSE), " ")</f>
        <v>2</v>
      </c>
      <c r="H203" s="17">
        <f>IFERROR(VLOOKUP($C203, 'Breakdown - Multi Indicators'!$C:$DD, H$1, FALSE), " ")</f>
        <v>3</v>
      </c>
      <c r="I203" s="17">
        <f>IFERROR(VLOOKUP($C203, 'Breakdown - Multi Indicators'!$C:$DD, I$1, FALSE), " ")</f>
        <v>2</v>
      </c>
      <c r="J203" s="17">
        <f>IFERROR(VLOOKUP($C203, 'Breakdown - Multi Indicators'!$C:$DD, J$1, FALSE), " ")</f>
        <v>2</v>
      </c>
      <c r="K203" s="17">
        <f>IFERROR(VLOOKUP($C203, 'Breakdown - Multi Indicators'!$C:$DD, K$1, FALSE), " ")</f>
        <v>3</v>
      </c>
    </row>
    <row r="204" spans="1:11" ht="16.2" thickTop="1" thickBot="1" x14ac:dyDescent="0.35">
      <c r="A204" s="47" t="s">
        <v>468</v>
      </c>
      <c r="B204" s="47" t="s">
        <v>491</v>
      </c>
      <c r="C204" s="47" t="s">
        <v>492</v>
      </c>
      <c r="D204" s="10">
        <f t="shared" si="6"/>
        <v>3</v>
      </c>
      <c r="E204" s="28">
        <f t="shared" si="7"/>
        <v>2.5</v>
      </c>
      <c r="F204" s="17">
        <f>IFERROR(VLOOKUP($C204, 'Breakdown - Multi Indicators'!$C:$DD, F$1, FALSE), " ")</f>
        <v>1</v>
      </c>
      <c r="G204" s="17">
        <f>IFERROR(VLOOKUP($C204, 'Breakdown - Multi Indicators'!$C:$DD, G$1, FALSE), " ")</f>
        <v>1</v>
      </c>
      <c r="H204" s="17">
        <f>IFERROR(VLOOKUP($C204, 'Breakdown - Multi Indicators'!$C:$DD, H$1, FALSE), " ")</f>
        <v>3</v>
      </c>
      <c r="I204" s="17">
        <f>IFERROR(VLOOKUP($C204, 'Breakdown - Multi Indicators'!$C:$DD, I$1, FALSE), " ")</f>
        <v>4</v>
      </c>
      <c r="J204" s="17">
        <f>IFERROR(VLOOKUP($C204, 'Breakdown - Multi Indicators'!$C:$DD, J$1, FALSE), " ")</f>
        <v>3</v>
      </c>
      <c r="K204" s="17">
        <f>IFERROR(VLOOKUP($C204, 'Breakdown - Multi Indicators'!$C:$DD, K$1, FALSE), " ")</f>
        <v>3</v>
      </c>
    </row>
    <row r="205" spans="1:11" ht="16.2" thickTop="1" thickBot="1" x14ac:dyDescent="0.35">
      <c r="A205" s="47" t="s">
        <v>468</v>
      </c>
      <c r="B205" s="47" t="s">
        <v>493</v>
      </c>
      <c r="C205" s="47" t="s">
        <v>494</v>
      </c>
      <c r="D205" s="10">
        <f t="shared" si="6"/>
        <v>2</v>
      </c>
      <c r="E205" s="28">
        <f t="shared" si="7"/>
        <v>2</v>
      </c>
      <c r="F205" s="17">
        <f>IFERROR(VLOOKUP($C205, 'Breakdown - Multi Indicators'!$C:$DD, F$1, FALSE), " ")</f>
        <v>1</v>
      </c>
      <c r="G205" s="17">
        <f>IFERROR(VLOOKUP($C205, 'Breakdown - Multi Indicators'!$C:$DD, G$1, FALSE), " ")</f>
        <v>1</v>
      </c>
      <c r="H205" s="17">
        <f>IFERROR(VLOOKUP($C205, 'Breakdown - Multi Indicators'!$C:$DD, H$1, FALSE), " ")</f>
        <v>3</v>
      </c>
      <c r="I205" s="17">
        <f>IFERROR(VLOOKUP($C205, 'Breakdown - Multi Indicators'!$C:$DD, I$1, FALSE), " ")</f>
        <v>2</v>
      </c>
      <c r="J205" s="17">
        <f>IFERROR(VLOOKUP($C205, 'Breakdown - Multi Indicators'!$C:$DD, J$1, FALSE), " ")</f>
        <v>2</v>
      </c>
      <c r="K205" s="17">
        <f>IFERROR(VLOOKUP($C205, 'Breakdown - Multi Indicators'!$C:$DD, K$1, FALSE), " ")</f>
        <v>3</v>
      </c>
    </row>
    <row r="206" spans="1:11" ht="16.2" thickTop="1" thickBot="1" x14ac:dyDescent="0.35">
      <c r="A206" s="47" t="s">
        <v>468</v>
      </c>
      <c r="B206" s="47" t="s">
        <v>495</v>
      </c>
      <c r="C206" s="47" t="s">
        <v>496</v>
      </c>
      <c r="D206" s="10">
        <f t="shared" si="6"/>
        <v>2</v>
      </c>
      <c r="E206" s="28">
        <f t="shared" si="7"/>
        <v>2</v>
      </c>
      <c r="F206" s="17">
        <f>IFERROR(VLOOKUP($C206, 'Breakdown - Multi Indicators'!$C:$DD, F$1, FALSE), " ")</f>
        <v>1</v>
      </c>
      <c r="G206" s="17">
        <f>IFERROR(VLOOKUP($C206, 'Breakdown - Multi Indicators'!$C:$DD, G$1, FALSE), " ")</f>
        <v>1</v>
      </c>
      <c r="H206" s="17">
        <f>IFERROR(VLOOKUP($C206, 'Breakdown - Multi Indicators'!$C:$DD, H$1, FALSE), " ")</f>
        <v>3</v>
      </c>
      <c r="I206" s="17">
        <f>IFERROR(VLOOKUP($C206, 'Breakdown - Multi Indicators'!$C:$DD, I$1, FALSE), " ")</f>
        <v>2</v>
      </c>
      <c r="J206" s="17">
        <f>IFERROR(VLOOKUP($C206, 'Breakdown - Multi Indicators'!$C:$DD, J$1, FALSE), " ")</f>
        <v>2</v>
      </c>
      <c r="K206" s="17">
        <f>IFERROR(VLOOKUP($C206, 'Breakdown - Multi Indicators'!$C:$DD, K$1, FALSE), " ")</f>
        <v>3</v>
      </c>
    </row>
    <row r="207" spans="1:11" ht="16.2" thickTop="1" thickBot="1" x14ac:dyDescent="0.35">
      <c r="A207" s="47" t="s">
        <v>468</v>
      </c>
      <c r="B207" s="47" t="s">
        <v>497</v>
      </c>
      <c r="C207" s="47" t="s">
        <v>498</v>
      </c>
      <c r="D207" s="10">
        <f t="shared" si="6"/>
        <v>3</v>
      </c>
      <c r="E207" s="28">
        <f t="shared" si="7"/>
        <v>2.8</v>
      </c>
      <c r="F207" s="17">
        <f>IFERROR(VLOOKUP($C207, 'Breakdown - Multi Indicators'!$C:$DD, F$1, FALSE), " ")</f>
        <v>2</v>
      </c>
      <c r="G207" s="17">
        <f>IFERROR(VLOOKUP($C207, 'Breakdown - Multi Indicators'!$C:$DD, G$1, FALSE), " ")</f>
        <v>3</v>
      </c>
      <c r="H207" s="17">
        <f>IFERROR(VLOOKUP($C207, 'Breakdown - Multi Indicators'!$C:$DD, H$1, FALSE), " ")</f>
        <v>3</v>
      </c>
      <c r="I207" s="17">
        <f>IFERROR(VLOOKUP($C207, 'Breakdown - Multi Indicators'!$C:$DD, I$1, FALSE), " ")</f>
        <v>3</v>
      </c>
      <c r="J207" s="17">
        <f>IFERROR(VLOOKUP($C207, 'Breakdown - Multi Indicators'!$C:$DD, J$1, FALSE), " ")</f>
        <v>3</v>
      </c>
      <c r="K207" s="17">
        <f>IFERROR(VLOOKUP($C207, 'Breakdown - Multi Indicators'!$C:$DD, K$1, FALSE), " ")</f>
        <v>3</v>
      </c>
    </row>
    <row r="208" spans="1:11" ht="16.2" thickTop="1" thickBot="1" x14ac:dyDescent="0.35">
      <c r="A208" s="47" t="s">
        <v>468</v>
      </c>
      <c r="B208" s="47" t="s">
        <v>499</v>
      </c>
      <c r="C208" s="47" t="s">
        <v>500</v>
      </c>
      <c r="D208" s="10">
        <f t="shared" si="6"/>
        <v>3</v>
      </c>
      <c r="E208" s="28">
        <f t="shared" si="7"/>
        <v>3</v>
      </c>
      <c r="F208" s="17">
        <f>IFERROR(VLOOKUP($C208, 'Breakdown - Multi Indicators'!$C:$DD, F$1, FALSE), " ")</f>
        <v>1</v>
      </c>
      <c r="G208" s="17">
        <f>IFERROR(VLOOKUP($C208, 'Breakdown - Multi Indicators'!$C:$DD, G$1, FALSE), " ")</f>
        <v>3</v>
      </c>
      <c r="H208" s="17">
        <f>IFERROR(VLOOKUP($C208, 'Breakdown - Multi Indicators'!$C:$DD, H$1, FALSE), " ")</f>
        <v>3</v>
      </c>
      <c r="I208" s="17">
        <f>IFERROR(VLOOKUP($C208, 'Breakdown - Multi Indicators'!$C:$DD, I$1, FALSE), " ")</f>
        <v>4</v>
      </c>
      <c r="J208" s="17">
        <f>IFERROR(VLOOKUP($C208, 'Breakdown - Multi Indicators'!$C:$DD, J$1, FALSE), " ")</f>
        <v>4</v>
      </c>
      <c r="K208" s="17">
        <f>IFERROR(VLOOKUP($C208, 'Breakdown - Multi Indicators'!$C:$DD, K$1, FALSE), " ")</f>
        <v>3</v>
      </c>
    </row>
    <row r="209" spans="1:11" ht="16.2" thickTop="1" thickBot="1" x14ac:dyDescent="0.35">
      <c r="A209" s="47" t="s">
        <v>468</v>
      </c>
      <c r="B209" s="47" t="s">
        <v>501</v>
      </c>
      <c r="C209" s="47" t="s">
        <v>502</v>
      </c>
      <c r="D209" s="10">
        <f t="shared" si="6"/>
        <v>3</v>
      </c>
      <c r="E209" s="28">
        <f t="shared" si="7"/>
        <v>3</v>
      </c>
      <c r="F209" s="17">
        <f>IFERROR(VLOOKUP($C209, 'Breakdown - Multi Indicators'!$C:$DD, F$1, FALSE), " ")</f>
        <v>3</v>
      </c>
      <c r="G209" s="17">
        <f>IFERROR(VLOOKUP($C209, 'Breakdown - Multi Indicators'!$C:$DD, G$1, FALSE), " ")</f>
        <v>3</v>
      </c>
      <c r="H209" s="17">
        <f>IFERROR(VLOOKUP($C209, 'Breakdown - Multi Indicators'!$C:$DD, H$1, FALSE), " ")</f>
        <v>3</v>
      </c>
      <c r="I209" s="17">
        <f>IFERROR(VLOOKUP($C209, 'Breakdown - Multi Indicators'!$C:$DD, I$1, FALSE), " ")</f>
        <v>3</v>
      </c>
      <c r="J209" s="17">
        <f>IFERROR(VLOOKUP($C209, 'Breakdown - Multi Indicators'!$C:$DD, J$1, FALSE), " ")</f>
        <v>3</v>
      </c>
      <c r="K209" s="17">
        <f>IFERROR(VLOOKUP($C209, 'Breakdown - Multi Indicators'!$C:$DD, K$1, FALSE), " ")</f>
        <v>3</v>
      </c>
    </row>
    <row r="210" spans="1:11" ht="16.2" thickTop="1" thickBot="1" x14ac:dyDescent="0.35">
      <c r="A210" s="47" t="s">
        <v>468</v>
      </c>
      <c r="B210" s="47" t="s">
        <v>503</v>
      </c>
      <c r="C210" s="47" t="s">
        <v>504</v>
      </c>
      <c r="D210" s="10">
        <f t="shared" si="6"/>
        <v>3</v>
      </c>
      <c r="E210" s="28">
        <f t="shared" si="7"/>
        <v>3.2</v>
      </c>
      <c r="F210" s="17">
        <f>IFERROR(VLOOKUP($C210, 'Breakdown - Multi Indicators'!$C:$DD, F$1, FALSE), " ")</f>
        <v>4</v>
      </c>
      <c r="G210" s="17">
        <f>IFERROR(VLOOKUP($C210, 'Breakdown - Multi Indicators'!$C:$DD, G$1, FALSE), " ")</f>
        <v>3</v>
      </c>
      <c r="H210" s="17">
        <f>IFERROR(VLOOKUP($C210, 'Breakdown - Multi Indicators'!$C:$DD, H$1, FALSE), " ")</f>
        <v>3</v>
      </c>
      <c r="I210" s="17">
        <f>IFERROR(VLOOKUP($C210, 'Breakdown - Multi Indicators'!$C:$DD, I$1, FALSE), " ")</f>
        <v>3</v>
      </c>
      <c r="J210" s="17">
        <f>IFERROR(VLOOKUP($C210, 'Breakdown - Multi Indicators'!$C:$DD, J$1, FALSE), " ")</f>
        <v>3</v>
      </c>
      <c r="K210" s="17">
        <f>IFERROR(VLOOKUP($C210, 'Breakdown - Multi Indicators'!$C:$DD, K$1, FALSE), " ")</f>
        <v>3</v>
      </c>
    </row>
    <row r="211" spans="1:11" ht="16.2" thickTop="1" thickBot="1" x14ac:dyDescent="0.35">
      <c r="A211" s="47" t="s">
        <v>468</v>
      </c>
      <c r="B211" s="47" t="s">
        <v>505</v>
      </c>
      <c r="C211" s="47" t="s">
        <v>506</v>
      </c>
      <c r="D211" s="10">
        <f t="shared" si="6"/>
        <v>3</v>
      </c>
      <c r="E211" s="28">
        <f t="shared" si="7"/>
        <v>3.2</v>
      </c>
      <c r="F211" s="17">
        <f>IFERROR(VLOOKUP($C211, 'Breakdown - Multi Indicators'!$C:$DD, F$1, FALSE), " ")</f>
        <v>2</v>
      </c>
      <c r="G211" s="17">
        <f>IFERROR(VLOOKUP($C211, 'Breakdown - Multi Indicators'!$C:$DD, G$1, FALSE), " ")</f>
        <v>3</v>
      </c>
      <c r="H211" s="17">
        <f>IFERROR(VLOOKUP($C211, 'Breakdown - Multi Indicators'!$C:$DD, H$1, FALSE), " ")</f>
        <v>3</v>
      </c>
      <c r="I211" s="17">
        <f>IFERROR(VLOOKUP($C211, 'Breakdown - Multi Indicators'!$C:$DD, I$1, FALSE), " ")</f>
        <v>4</v>
      </c>
      <c r="J211" s="17">
        <f>IFERROR(VLOOKUP($C211, 'Breakdown - Multi Indicators'!$C:$DD, J$1, FALSE), " ")</f>
        <v>4</v>
      </c>
      <c r="K211" s="17">
        <f>IFERROR(VLOOKUP($C211, 'Breakdown - Multi Indicators'!$C:$DD, K$1, FALSE), " ")</f>
        <v>3</v>
      </c>
    </row>
    <row r="212" spans="1:11" ht="16.2" thickTop="1" thickBot="1" x14ac:dyDescent="0.35">
      <c r="A212" s="47" t="s">
        <v>468</v>
      </c>
      <c r="B212" s="47" t="s">
        <v>507</v>
      </c>
      <c r="C212" s="47" t="s">
        <v>508</v>
      </c>
      <c r="D212" s="10">
        <f t="shared" si="6"/>
        <v>3</v>
      </c>
      <c r="E212" s="28">
        <f t="shared" si="7"/>
        <v>2.5</v>
      </c>
      <c r="F212" s="17">
        <f>IFERROR(VLOOKUP($C212, 'Breakdown - Multi Indicators'!$C:$DD, F$1, FALSE), " ")</f>
        <v>3</v>
      </c>
      <c r="G212" s="17">
        <f>IFERROR(VLOOKUP($C212, 'Breakdown - Multi Indicators'!$C:$DD, G$1, FALSE), " ")</f>
        <v>1</v>
      </c>
      <c r="H212" s="17">
        <f>IFERROR(VLOOKUP($C212, 'Breakdown - Multi Indicators'!$C:$DD, H$1, FALSE), " ")</f>
        <v>3</v>
      </c>
      <c r="I212" s="17">
        <f>IFERROR(VLOOKUP($C212, 'Breakdown - Multi Indicators'!$C:$DD, I$1, FALSE), " ")</f>
        <v>3</v>
      </c>
      <c r="J212" s="17">
        <f>IFERROR(VLOOKUP($C212, 'Breakdown - Multi Indicators'!$C:$DD, J$1, FALSE), " ")</f>
        <v>2</v>
      </c>
      <c r="K212" s="17">
        <f>IFERROR(VLOOKUP($C212, 'Breakdown - Multi Indicators'!$C:$DD, K$1, FALSE), " ")</f>
        <v>3</v>
      </c>
    </row>
    <row r="213" spans="1:11" ht="16.2" thickTop="1" thickBot="1" x14ac:dyDescent="0.35">
      <c r="A213" s="47" t="s">
        <v>468</v>
      </c>
      <c r="B213" s="47" t="s">
        <v>509</v>
      </c>
      <c r="C213" s="47" t="s">
        <v>510</v>
      </c>
      <c r="D213" s="10">
        <f t="shared" si="6"/>
        <v>3</v>
      </c>
      <c r="E213" s="28">
        <f t="shared" si="7"/>
        <v>2.5</v>
      </c>
      <c r="F213" s="17">
        <f>IFERROR(VLOOKUP($C213, 'Breakdown - Multi Indicators'!$C:$DD, F$1, FALSE), " ")</f>
        <v>2</v>
      </c>
      <c r="G213" s="17">
        <f>IFERROR(VLOOKUP($C213, 'Breakdown - Multi Indicators'!$C:$DD, G$1, FALSE), " ")</f>
        <v>2</v>
      </c>
      <c r="H213" s="17">
        <f>IFERROR(VLOOKUP($C213, 'Breakdown - Multi Indicators'!$C:$DD, H$1, FALSE), " ")</f>
        <v>3</v>
      </c>
      <c r="I213" s="17">
        <f>IFERROR(VLOOKUP($C213, 'Breakdown - Multi Indicators'!$C:$DD, I$1, FALSE), " ")</f>
        <v>3</v>
      </c>
      <c r="J213" s="17">
        <f>IFERROR(VLOOKUP($C213, 'Breakdown - Multi Indicators'!$C:$DD, J$1, FALSE), " ")</f>
        <v>2</v>
      </c>
      <c r="K213" s="17">
        <f>IFERROR(VLOOKUP($C213, 'Breakdown - Multi Indicators'!$C:$DD, K$1, FALSE), " ")</f>
        <v>3</v>
      </c>
    </row>
    <row r="214" spans="1:11" ht="16.2" thickTop="1" thickBot="1" x14ac:dyDescent="0.35">
      <c r="A214" s="47" t="s">
        <v>468</v>
      </c>
      <c r="B214" s="47" t="s">
        <v>511</v>
      </c>
      <c r="C214" s="47" t="s">
        <v>512</v>
      </c>
      <c r="D214" s="10">
        <f t="shared" si="6"/>
        <v>3</v>
      </c>
      <c r="E214" s="28">
        <f t="shared" si="7"/>
        <v>2.7</v>
      </c>
      <c r="F214" s="17">
        <f>IFERROR(VLOOKUP($C214, 'Breakdown - Multi Indicators'!$C:$DD, F$1, FALSE), " ")</f>
        <v>1</v>
      </c>
      <c r="G214" s="17">
        <f>IFERROR(VLOOKUP($C214, 'Breakdown - Multi Indicators'!$C:$DD, G$1, FALSE), " ")</f>
        <v>3</v>
      </c>
      <c r="H214" s="17">
        <f>IFERROR(VLOOKUP($C214, 'Breakdown - Multi Indicators'!$C:$DD, H$1, FALSE), " ")</f>
        <v>3</v>
      </c>
      <c r="I214" s="17">
        <f>IFERROR(VLOOKUP($C214, 'Breakdown - Multi Indicators'!$C:$DD, I$1, FALSE), " ")</f>
        <v>3</v>
      </c>
      <c r="J214" s="17">
        <f>IFERROR(VLOOKUP($C214, 'Breakdown - Multi Indicators'!$C:$DD, J$1, FALSE), " ")</f>
        <v>3</v>
      </c>
      <c r="K214" s="17">
        <f>IFERROR(VLOOKUP($C214, 'Breakdown - Multi Indicators'!$C:$DD, K$1, FALSE), " ")</f>
        <v>3</v>
      </c>
    </row>
    <row r="215" spans="1:11" ht="16.2" thickTop="1" thickBot="1" x14ac:dyDescent="0.35">
      <c r="A215" s="47" t="s">
        <v>468</v>
      </c>
      <c r="B215" s="47" t="s">
        <v>513</v>
      </c>
      <c r="C215" s="47" t="s">
        <v>514</v>
      </c>
      <c r="D215" s="10">
        <f t="shared" si="6"/>
        <v>3</v>
      </c>
      <c r="E215" s="28">
        <f t="shared" si="7"/>
        <v>3.2</v>
      </c>
      <c r="F215" s="17">
        <f>IFERROR(VLOOKUP($C215, 'Breakdown - Multi Indicators'!$C:$DD, F$1, FALSE), " ")</f>
        <v>1</v>
      </c>
      <c r="G215" s="17">
        <f>IFERROR(VLOOKUP($C215, 'Breakdown - Multi Indicators'!$C:$DD, G$1, FALSE), " ")</f>
        <v>4</v>
      </c>
      <c r="H215" s="17">
        <f>IFERROR(VLOOKUP($C215, 'Breakdown - Multi Indicators'!$C:$DD, H$1, FALSE), " ")</f>
        <v>3</v>
      </c>
      <c r="I215" s="17">
        <f>IFERROR(VLOOKUP($C215, 'Breakdown - Multi Indicators'!$C:$DD, I$1, FALSE), " ")</f>
        <v>4</v>
      </c>
      <c r="J215" s="17">
        <f>IFERROR(VLOOKUP($C215, 'Breakdown - Multi Indicators'!$C:$DD, J$1, FALSE), " ")</f>
        <v>4</v>
      </c>
      <c r="K215" s="17">
        <f>IFERROR(VLOOKUP($C215, 'Breakdown - Multi Indicators'!$C:$DD, K$1, FALSE), " ")</f>
        <v>3</v>
      </c>
    </row>
    <row r="216" spans="1:11" ht="16.2" thickTop="1" thickBot="1" x14ac:dyDescent="0.35">
      <c r="A216" s="47" t="s">
        <v>468</v>
      </c>
      <c r="B216" s="47" t="s">
        <v>515</v>
      </c>
      <c r="C216" s="47" t="s">
        <v>516</v>
      </c>
      <c r="D216" s="10">
        <f t="shared" si="6"/>
        <v>2</v>
      </c>
      <c r="E216" s="28">
        <f t="shared" si="7"/>
        <v>2.2000000000000002</v>
      </c>
      <c r="F216" s="17">
        <f>IFERROR(VLOOKUP($C216, 'Breakdown - Multi Indicators'!$C:$DD, F$1, FALSE), " ")</f>
        <v>1</v>
      </c>
      <c r="G216" s="17">
        <f>IFERROR(VLOOKUP($C216, 'Breakdown - Multi Indicators'!$C:$DD, G$1, FALSE), " ")</f>
        <v>1</v>
      </c>
      <c r="H216" s="17">
        <f>IFERROR(VLOOKUP($C216, 'Breakdown - Multi Indicators'!$C:$DD, H$1, FALSE), " ")</f>
        <v>3</v>
      </c>
      <c r="I216" s="17">
        <f>IFERROR(VLOOKUP($C216, 'Breakdown - Multi Indicators'!$C:$DD, I$1, FALSE), " ")</f>
        <v>3</v>
      </c>
      <c r="J216" s="17">
        <f>IFERROR(VLOOKUP($C216, 'Breakdown - Multi Indicators'!$C:$DD, J$1, FALSE), " ")</f>
        <v>2</v>
      </c>
      <c r="K216" s="17">
        <f>IFERROR(VLOOKUP($C216, 'Breakdown - Multi Indicators'!$C:$DD, K$1, FALSE), " ")</f>
        <v>3</v>
      </c>
    </row>
    <row r="217" spans="1:11" ht="16.2" thickTop="1" thickBot="1" x14ac:dyDescent="0.35">
      <c r="A217" s="47" t="s">
        <v>468</v>
      </c>
      <c r="B217" s="47" t="s">
        <v>517</v>
      </c>
      <c r="C217" s="47" t="s">
        <v>518</v>
      </c>
      <c r="D217" s="10">
        <f t="shared" si="6"/>
        <v>3</v>
      </c>
      <c r="E217" s="28">
        <f t="shared" si="7"/>
        <v>3</v>
      </c>
      <c r="F217" s="17">
        <f>IFERROR(VLOOKUP($C217, 'Breakdown - Multi Indicators'!$C:$DD, F$1, FALSE), " ")</f>
        <v>1</v>
      </c>
      <c r="G217" s="17">
        <f>IFERROR(VLOOKUP($C217, 'Breakdown - Multi Indicators'!$C:$DD, G$1, FALSE), " ")</f>
        <v>3</v>
      </c>
      <c r="H217" s="17">
        <f>IFERROR(VLOOKUP($C217, 'Breakdown - Multi Indicators'!$C:$DD, H$1, FALSE), " ")</f>
        <v>3</v>
      </c>
      <c r="I217" s="17">
        <f>IFERROR(VLOOKUP($C217, 'Breakdown - Multi Indicators'!$C:$DD, I$1, FALSE), " ")</f>
        <v>4</v>
      </c>
      <c r="J217" s="17">
        <f>IFERROR(VLOOKUP($C217, 'Breakdown - Multi Indicators'!$C:$DD, J$1, FALSE), " ")</f>
        <v>4</v>
      </c>
      <c r="K217" s="17">
        <f>IFERROR(VLOOKUP($C217, 'Breakdown - Multi Indicators'!$C:$DD, K$1, FALSE), " ")</f>
        <v>3</v>
      </c>
    </row>
    <row r="218" spans="1:11" ht="16.2" thickTop="1" thickBot="1" x14ac:dyDescent="0.35">
      <c r="A218" s="47" t="s">
        <v>468</v>
      </c>
      <c r="B218" s="47" t="s">
        <v>519</v>
      </c>
      <c r="C218" s="47" t="s">
        <v>520</v>
      </c>
      <c r="D218" s="10">
        <f t="shared" si="6"/>
        <v>3</v>
      </c>
      <c r="E218" s="28">
        <f t="shared" si="7"/>
        <v>3.3</v>
      </c>
      <c r="F218" s="17">
        <f>IFERROR(VLOOKUP($C218, 'Breakdown - Multi Indicators'!$C:$DD, F$1, FALSE), " ")</f>
        <v>4</v>
      </c>
      <c r="G218" s="17">
        <f>IFERROR(VLOOKUP($C218, 'Breakdown - Multi Indicators'!$C:$DD, G$1, FALSE), " ")</f>
        <v>4</v>
      </c>
      <c r="H218" s="17">
        <f>IFERROR(VLOOKUP($C218, 'Breakdown - Multi Indicators'!$C:$DD, H$1, FALSE), " ")</f>
        <v>2</v>
      </c>
      <c r="I218" s="17">
        <f>IFERROR(VLOOKUP($C218, 'Breakdown - Multi Indicators'!$C:$DD, I$1, FALSE), " ")</f>
        <v>3</v>
      </c>
      <c r="J218" s="17">
        <f>IFERROR(VLOOKUP($C218, 'Breakdown - Multi Indicators'!$C:$DD, J$1, FALSE), " ")</f>
        <v>4</v>
      </c>
      <c r="K218" s="17">
        <f>IFERROR(VLOOKUP($C218, 'Breakdown - Multi Indicators'!$C:$DD, K$1, FALSE), " ")</f>
        <v>3</v>
      </c>
    </row>
    <row r="219" spans="1:11" ht="16.2" thickTop="1" thickBot="1" x14ac:dyDescent="0.35">
      <c r="A219" s="47" t="s">
        <v>468</v>
      </c>
      <c r="B219" s="47" t="s">
        <v>521</v>
      </c>
      <c r="C219" s="47" t="s">
        <v>522</v>
      </c>
      <c r="D219" s="10">
        <f t="shared" si="6"/>
        <v>3</v>
      </c>
      <c r="E219" s="28">
        <f t="shared" si="7"/>
        <v>3</v>
      </c>
      <c r="F219" s="17">
        <f>IFERROR(VLOOKUP($C219, 'Breakdown - Multi Indicators'!$C:$DD, F$1, FALSE), " ")</f>
        <v>1</v>
      </c>
      <c r="G219" s="17">
        <f>IFERROR(VLOOKUP($C219, 'Breakdown - Multi Indicators'!$C:$DD, G$1, FALSE), " ")</f>
        <v>4</v>
      </c>
      <c r="H219" s="17">
        <f>IFERROR(VLOOKUP($C219, 'Breakdown - Multi Indicators'!$C:$DD, H$1, FALSE), " ")</f>
        <v>3</v>
      </c>
      <c r="I219" s="17">
        <f>IFERROR(VLOOKUP($C219, 'Breakdown - Multi Indicators'!$C:$DD, I$1, FALSE), " ")</f>
        <v>4</v>
      </c>
      <c r="J219" s="17">
        <f>IFERROR(VLOOKUP($C219, 'Breakdown - Multi Indicators'!$C:$DD, J$1, FALSE), " ")</f>
        <v>3</v>
      </c>
      <c r="K219" s="17">
        <f>IFERROR(VLOOKUP($C219, 'Breakdown - Multi Indicators'!$C:$DD, K$1, FALSE), " ")</f>
        <v>3</v>
      </c>
    </row>
    <row r="220" spans="1:11" ht="16.2" thickTop="1" thickBot="1" x14ac:dyDescent="0.35">
      <c r="A220" s="47" t="s">
        <v>468</v>
      </c>
      <c r="B220" s="47" t="s">
        <v>523</v>
      </c>
      <c r="C220" s="47" t="s">
        <v>524</v>
      </c>
      <c r="D220" s="10">
        <f t="shared" si="6"/>
        <v>3</v>
      </c>
      <c r="E220" s="28">
        <f t="shared" si="7"/>
        <v>3.2</v>
      </c>
      <c r="F220" s="17">
        <f>IFERROR(VLOOKUP($C220, 'Breakdown - Multi Indicators'!$C:$DD, F$1, FALSE), " ")</f>
        <v>1</v>
      </c>
      <c r="G220" s="17">
        <f>IFERROR(VLOOKUP($C220, 'Breakdown - Multi Indicators'!$C:$DD, G$1, FALSE), " ")</f>
        <v>4</v>
      </c>
      <c r="H220" s="17">
        <f>IFERROR(VLOOKUP($C220, 'Breakdown - Multi Indicators'!$C:$DD, H$1, FALSE), " ")</f>
        <v>3</v>
      </c>
      <c r="I220" s="17">
        <f>IFERROR(VLOOKUP($C220, 'Breakdown - Multi Indicators'!$C:$DD, I$1, FALSE), " ")</f>
        <v>4</v>
      </c>
      <c r="J220" s="17">
        <f>IFERROR(VLOOKUP($C220, 'Breakdown - Multi Indicators'!$C:$DD, J$1, FALSE), " ")</f>
        <v>4</v>
      </c>
      <c r="K220" s="17">
        <f>IFERROR(VLOOKUP($C220, 'Breakdown - Multi Indicators'!$C:$DD, K$1, FALSE), " ")</f>
        <v>3</v>
      </c>
    </row>
    <row r="221" spans="1:11" ht="16.2" thickTop="1" thickBot="1" x14ac:dyDescent="0.35">
      <c r="A221" s="47" t="s">
        <v>525</v>
      </c>
      <c r="B221" s="47" t="s">
        <v>526</v>
      </c>
      <c r="C221" s="47" t="s">
        <v>527</v>
      </c>
      <c r="D221" s="10">
        <f t="shared" si="6"/>
        <v>3</v>
      </c>
      <c r="E221" s="28">
        <f t="shared" si="7"/>
        <v>2.5</v>
      </c>
      <c r="F221" s="17">
        <f>IFERROR(VLOOKUP($C221, 'Breakdown - Multi Indicators'!$C:$DD, F$1, FALSE), " ")</f>
        <v>1</v>
      </c>
      <c r="G221" s="17">
        <f>IFERROR(VLOOKUP($C221, 'Breakdown - Multi Indicators'!$C:$DD, G$1, FALSE), " ")</f>
        <v>1</v>
      </c>
      <c r="H221" s="17">
        <f>IFERROR(VLOOKUP($C221, 'Breakdown - Multi Indicators'!$C:$DD, H$1, FALSE), " ")</f>
        <v>3</v>
      </c>
      <c r="I221" s="17">
        <f>IFERROR(VLOOKUP($C221, 'Breakdown - Multi Indicators'!$C:$DD, I$1, FALSE), " ")</f>
        <v>4</v>
      </c>
      <c r="J221" s="17">
        <f>IFERROR(VLOOKUP($C221, 'Breakdown - Multi Indicators'!$C:$DD, J$1, FALSE), " ")</f>
        <v>3</v>
      </c>
      <c r="K221" s="17">
        <f>IFERROR(VLOOKUP($C221, 'Breakdown - Multi Indicators'!$C:$DD, K$1, FALSE), " ")</f>
        <v>3</v>
      </c>
    </row>
    <row r="222" spans="1:11" ht="16.2" thickTop="1" thickBot="1" x14ac:dyDescent="0.35">
      <c r="A222" s="47" t="s">
        <v>525</v>
      </c>
      <c r="B222" s="47" t="s">
        <v>528</v>
      </c>
      <c r="C222" s="47" t="s">
        <v>529</v>
      </c>
      <c r="D222" s="10">
        <f t="shared" si="6"/>
        <v>3</v>
      </c>
      <c r="E222" s="28">
        <f t="shared" si="7"/>
        <v>3</v>
      </c>
      <c r="F222" s="17">
        <f>IFERROR(VLOOKUP($C222, 'Breakdown - Multi Indicators'!$C:$DD, F$1, FALSE), " ")</f>
        <v>3</v>
      </c>
      <c r="G222" s="17">
        <f>IFERROR(VLOOKUP($C222, 'Breakdown - Multi Indicators'!$C:$DD, G$1, FALSE), " ")</f>
        <v>3</v>
      </c>
      <c r="H222" s="17">
        <f>IFERROR(VLOOKUP($C222, 'Breakdown - Multi Indicators'!$C:$DD, H$1, FALSE), " ")</f>
        <v>3</v>
      </c>
      <c r="I222" s="17">
        <f>IFERROR(VLOOKUP($C222, 'Breakdown - Multi Indicators'!$C:$DD, I$1, FALSE), " ")</f>
        <v>3</v>
      </c>
      <c r="J222" s="17">
        <f>IFERROR(VLOOKUP($C222, 'Breakdown - Multi Indicators'!$C:$DD, J$1, FALSE), " ")</f>
        <v>3</v>
      </c>
      <c r="K222" s="17">
        <f>IFERROR(VLOOKUP($C222, 'Breakdown - Multi Indicators'!$C:$DD, K$1, FALSE), " ")</f>
        <v>3</v>
      </c>
    </row>
    <row r="223" spans="1:11" ht="16.2" thickTop="1" thickBot="1" x14ac:dyDescent="0.35">
      <c r="A223" s="47" t="s">
        <v>525</v>
      </c>
      <c r="B223" s="47" t="s">
        <v>530</v>
      </c>
      <c r="C223" s="47" t="s">
        <v>531</v>
      </c>
      <c r="D223" s="10">
        <f t="shared" si="6"/>
        <v>3</v>
      </c>
      <c r="E223" s="28">
        <f t="shared" si="7"/>
        <v>2.8</v>
      </c>
      <c r="F223" s="17">
        <f>IFERROR(VLOOKUP($C223, 'Breakdown - Multi Indicators'!$C:$DD, F$1, FALSE), " ")</f>
        <v>2</v>
      </c>
      <c r="G223" s="17">
        <f>IFERROR(VLOOKUP($C223, 'Breakdown - Multi Indicators'!$C:$DD, G$1, FALSE), " ")</f>
        <v>2</v>
      </c>
      <c r="H223" s="17">
        <f>IFERROR(VLOOKUP($C223, 'Breakdown - Multi Indicators'!$C:$DD, H$1, FALSE), " ")</f>
        <v>3</v>
      </c>
      <c r="I223" s="17">
        <f>IFERROR(VLOOKUP($C223, 'Breakdown - Multi Indicators'!$C:$DD, I$1, FALSE), " ")</f>
        <v>4</v>
      </c>
      <c r="J223" s="17">
        <f>IFERROR(VLOOKUP($C223, 'Breakdown - Multi Indicators'!$C:$DD, J$1, FALSE), " ")</f>
        <v>3</v>
      </c>
      <c r="K223" s="17">
        <f>IFERROR(VLOOKUP($C223, 'Breakdown - Multi Indicators'!$C:$DD, K$1, FALSE), " ")</f>
        <v>3</v>
      </c>
    </row>
    <row r="224" spans="1:11" ht="16.2" thickTop="1" thickBot="1" x14ac:dyDescent="0.35">
      <c r="A224" s="47" t="s">
        <v>525</v>
      </c>
      <c r="B224" s="47" t="s">
        <v>532</v>
      </c>
      <c r="C224" s="47" t="s">
        <v>533</v>
      </c>
      <c r="D224" s="10">
        <f t="shared" si="6"/>
        <v>3</v>
      </c>
      <c r="E224" s="28">
        <f t="shared" si="7"/>
        <v>2.7</v>
      </c>
      <c r="F224" s="17">
        <f>IFERROR(VLOOKUP($C224, 'Breakdown - Multi Indicators'!$C:$DD, F$1, FALSE), " ")</f>
        <v>1</v>
      </c>
      <c r="G224" s="17">
        <f>IFERROR(VLOOKUP($C224, 'Breakdown - Multi Indicators'!$C:$DD, G$1, FALSE), " ")</f>
        <v>1</v>
      </c>
      <c r="H224" s="17">
        <f>IFERROR(VLOOKUP($C224, 'Breakdown - Multi Indicators'!$C:$DD, H$1, FALSE), " ")</f>
        <v>3</v>
      </c>
      <c r="I224" s="17">
        <f>IFERROR(VLOOKUP($C224, 'Breakdown - Multi Indicators'!$C:$DD, I$1, FALSE), " ")</f>
        <v>5</v>
      </c>
      <c r="J224" s="17">
        <f>IFERROR(VLOOKUP($C224, 'Breakdown - Multi Indicators'!$C:$DD, J$1, FALSE), " ")</f>
        <v>3</v>
      </c>
      <c r="K224" s="17">
        <f>IFERROR(VLOOKUP($C224, 'Breakdown - Multi Indicators'!$C:$DD, K$1, FALSE), " ")</f>
        <v>3</v>
      </c>
    </row>
    <row r="225" spans="1:11" ht="16.2" thickTop="1" thickBot="1" x14ac:dyDescent="0.35">
      <c r="A225" s="47" t="s">
        <v>525</v>
      </c>
      <c r="B225" s="47" t="s">
        <v>534</v>
      </c>
      <c r="C225" s="47" t="s">
        <v>535</v>
      </c>
      <c r="D225" s="10">
        <f t="shared" si="6"/>
        <v>3</v>
      </c>
      <c r="E225" s="28">
        <f t="shared" si="7"/>
        <v>2.7</v>
      </c>
      <c r="F225" s="17">
        <f>IFERROR(VLOOKUP($C225, 'Breakdown - Multi Indicators'!$C:$DD, F$1, FALSE), " ")</f>
        <v>1</v>
      </c>
      <c r="G225" s="17">
        <f>IFERROR(VLOOKUP($C225, 'Breakdown - Multi Indicators'!$C:$DD, G$1, FALSE), " ")</f>
        <v>2</v>
      </c>
      <c r="H225" s="17">
        <f>IFERROR(VLOOKUP($C225, 'Breakdown - Multi Indicators'!$C:$DD, H$1, FALSE), " ")</f>
        <v>3</v>
      </c>
      <c r="I225" s="17">
        <f>IFERROR(VLOOKUP($C225, 'Breakdown - Multi Indicators'!$C:$DD, I$1, FALSE), " ")</f>
        <v>4</v>
      </c>
      <c r="J225" s="17">
        <f>IFERROR(VLOOKUP($C225, 'Breakdown - Multi Indicators'!$C:$DD, J$1, FALSE), " ")</f>
        <v>3</v>
      </c>
      <c r="K225" s="17">
        <f>IFERROR(VLOOKUP($C225, 'Breakdown - Multi Indicators'!$C:$DD, K$1, FALSE), " ")</f>
        <v>3</v>
      </c>
    </row>
    <row r="226" spans="1:11" ht="16.2" thickTop="1" thickBot="1" x14ac:dyDescent="0.35">
      <c r="A226" s="47" t="s">
        <v>525</v>
      </c>
      <c r="B226" s="47" t="s">
        <v>536</v>
      </c>
      <c r="C226" s="47" t="s">
        <v>537</v>
      </c>
      <c r="D226" s="10">
        <f t="shared" si="6"/>
        <v>3</v>
      </c>
      <c r="E226" s="28">
        <f t="shared" si="7"/>
        <v>2.7</v>
      </c>
      <c r="F226" s="17">
        <f>IFERROR(VLOOKUP($C226, 'Breakdown - Multi Indicators'!$C:$DD, F$1, FALSE), " ")</f>
        <v>1</v>
      </c>
      <c r="G226" s="17">
        <f>IFERROR(VLOOKUP($C226, 'Breakdown - Multi Indicators'!$C:$DD, G$1, FALSE), " ")</f>
        <v>2</v>
      </c>
      <c r="H226" s="17">
        <f>IFERROR(VLOOKUP($C226, 'Breakdown - Multi Indicators'!$C:$DD, H$1, FALSE), " ")</f>
        <v>3</v>
      </c>
      <c r="I226" s="17">
        <f>IFERROR(VLOOKUP($C226, 'Breakdown - Multi Indicators'!$C:$DD, I$1, FALSE), " ")</f>
        <v>4</v>
      </c>
      <c r="J226" s="17">
        <f>IFERROR(VLOOKUP($C226, 'Breakdown - Multi Indicators'!$C:$DD, J$1, FALSE), " ")</f>
        <v>3</v>
      </c>
      <c r="K226" s="17">
        <f>IFERROR(VLOOKUP($C226, 'Breakdown - Multi Indicators'!$C:$DD, K$1, FALSE), " ")</f>
        <v>3</v>
      </c>
    </row>
    <row r="227" spans="1:11" ht="16.2" thickTop="1" thickBot="1" x14ac:dyDescent="0.35">
      <c r="A227" s="47" t="s">
        <v>525</v>
      </c>
      <c r="B227" s="47" t="s">
        <v>538</v>
      </c>
      <c r="C227" s="47" t="s">
        <v>539</v>
      </c>
      <c r="D227" s="10">
        <f t="shared" si="6"/>
        <v>3</v>
      </c>
      <c r="E227" s="28">
        <f t="shared" si="7"/>
        <v>2.5</v>
      </c>
      <c r="F227" s="17">
        <f>IFERROR(VLOOKUP($C227, 'Breakdown - Multi Indicators'!$C:$DD, F$1, FALSE), " ")</f>
        <v>2</v>
      </c>
      <c r="G227" s="17">
        <f>IFERROR(VLOOKUP($C227, 'Breakdown - Multi Indicators'!$C:$DD, G$1, FALSE), " ")</f>
        <v>1</v>
      </c>
      <c r="H227" s="17">
        <f>IFERROR(VLOOKUP($C227, 'Breakdown - Multi Indicators'!$C:$DD, H$1, FALSE), " ")</f>
        <v>3</v>
      </c>
      <c r="I227" s="17">
        <f>IFERROR(VLOOKUP($C227, 'Breakdown - Multi Indicators'!$C:$DD, I$1, FALSE), " ")</f>
        <v>3</v>
      </c>
      <c r="J227" s="17">
        <f>IFERROR(VLOOKUP($C227, 'Breakdown - Multi Indicators'!$C:$DD, J$1, FALSE), " ")</f>
        <v>3</v>
      </c>
      <c r="K227" s="17">
        <f>IFERROR(VLOOKUP($C227, 'Breakdown - Multi Indicators'!$C:$DD, K$1, FALSE), " ")</f>
        <v>3</v>
      </c>
    </row>
    <row r="228" spans="1:11" ht="16.2" thickTop="1" thickBot="1" x14ac:dyDescent="0.35">
      <c r="A228" s="47" t="s">
        <v>525</v>
      </c>
      <c r="B228" s="47" t="s">
        <v>540</v>
      </c>
      <c r="C228" s="47" t="s">
        <v>541</v>
      </c>
      <c r="D228" s="10">
        <f t="shared" si="6"/>
        <v>3</v>
      </c>
      <c r="E228" s="28">
        <f t="shared" si="7"/>
        <v>3</v>
      </c>
      <c r="F228" s="17">
        <f>IFERROR(VLOOKUP($C228, 'Breakdown - Multi Indicators'!$C:$DD, F$1, FALSE), " ")</f>
        <v>3</v>
      </c>
      <c r="G228" s="17">
        <f>IFERROR(VLOOKUP($C228, 'Breakdown - Multi Indicators'!$C:$DD, G$1, FALSE), " ")</f>
        <v>3</v>
      </c>
      <c r="H228" s="17">
        <f>IFERROR(VLOOKUP($C228, 'Breakdown - Multi Indicators'!$C:$DD, H$1, FALSE), " ")</f>
        <v>3</v>
      </c>
      <c r="I228" s="17">
        <f>IFERROR(VLOOKUP($C228, 'Breakdown - Multi Indicators'!$C:$DD, I$1, FALSE), " ")</f>
        <v>3</v>
      </c>
      <c r="J228" s="17">
        <f>IFERROR(VLOOKUP($C228, 'Breakdown - Multi Indicators'!$C:$DD, J$1, FALSE), " ")</f>
        <v>3</v>
      </c>
      <c r="K228" s="17">
        <f>IFERROR(VLOOKUP($C228, 'Breakdown - Multi Indicators'!$C:$DD, K$1, FALSE), " ")</f>
        <v>3</v>
      </c>
    </row>
    <row r="229" spans="1:11" ht="16.2" thickTop="1" thickBot="1" x14ac:dyDescent="0.35">
      <c r="A229" s="47" t="s">
        <v>525</v>
      </c>
      <c r="B229" s="47" t="s">
        <v>542</v>
      </c>
      <c r="C229" s="47" t="s">
        <v>543</v>
      </c>
      <c r="D229" s="10">
        <f t="shared" si="6"/>
        <v>3</v>
      </c>
      <c r="E229" s="28">
        <f t="shared" si="7"/>
        <v>2.7</v>
      </c>
      <c r="F229" s="17">
        <f>IFERROR(VLOOKUP($C229, 'Breakdown - Multi Indicators'!$C:$DD, F$1, FALSE), " ")</f>
        <v>1</v>
      </c>
      <c r="G229" s="17">
        <f>IFERROR(VLOOKUP($C229, 'Breakdown - Multi Indicators'!$C:$DD, G$1, FALSE), " ")</f>
        <v>3</v>
      </c>
      <c r="H229" s="17">
        <f>IFERROR(VLOOKUP($C229, 'Breakdown - Multi Indicators'!$C:$DD, H$1, FALSE), " ")</f>
        <v>3</v>
      </c>
      <c r="I229" s="17">
        <f>IFERROR(VLOOKUP($C229, 'Breakdown - Multi Indicators'!$C:$DD, I$1, FALSE), " ")</f>
        <v>3</v>
      </c>
      <c r="J229" s="17">
        <f>IFERROR(VLOOKUP($C229, 'Breakdown - Multi Indicators'!$C:$DD, J$1, FALSE), " ")</f>
        <v>3</v>
      </c>
      <c r="K229" s="17">
        <f>IFERROR(VLOOKUP($C229, 'Breakdown - Multi Indicators'!$C:$DD, K$1, FALSE), " ")</f>
        <v>3</v>
      </c>
    </row>
    <row r="230" spans="1:11" ht="16.2" thickTop="1" thickBot="1" x14ac:dyDescent="0.35">
      <c r="A230" s="47" t="s">
        <v>525</v>
      </c>
      <c r="B230" s="47" t="s">
        <v>544</v>
      </c>
      <c r="C230" s="47" t="s">
        <v>545</v>
      </c>
      <c r="D230" s="10">
        <f t="shared" si="6"/>
        <v>2</v>
      </c>
      <c r="E230" s="28">
        <f t="shared" si="7"/>
        <v>2.2999999999999998</v>
      </c>
      <c r="F230" s="17">
        <f>IFERROR(VLOOKUP($C230, 'Breakdown - Multi Indicators'!$C:$DD, F$1, FALSE), " ")</f>
        <v>1</v>
      </c>
      <c r="G230" s="17">
        <f>IFERROR(VLOOKUP($C230, 'Breakdown - Multi Indicators'!$C:$DD, G$1, FALSE), " ")</f>
        <v>2</v>
      </c>
      <c r="H230" s="17">
        <f>IFERROR(VLOOKUP($C230, 'Breakdown - Multi Indicators'!$C:$DD, H$1, FALSE), " ")</f>
        <v>3</v>
      </c>
      <c r="I230" s="17">
        <f>IFERROR(VLOOKUP($C230, 'Breakdown - Multi Indicators'!$C:$DD, I$1, FALSE), " ")</f>
        <v>2</v>
      </c>
      <c r="J230" s="17">
        <f>IFERROR(VLOOKUP($C230, 'Breakdown - Multi Indicators'!$C:$DD, J$1, FALSE), " ")</f>
        <v>3</v>
      </c>
      <c r="K230" s="17">
        <f>IFERROR(VLOOKUP($C230, 'Breakdown - Multi Indicators'!$C:$DD, K$1, FALSE), " ")</f>
        <v>3</v>
      </c>
    </row>
    <row r="231" spans="1:11" ht="16.2" thickTop="1" thickBot="1" x14ac:dyDescent="0.35">
      <c r="A231" s="47" t="s">
        <v>525</v>
      </c>
      <c r="B231" s="47" t="s">
        <v>546</v>
      </c>
      <c r="C231" s="47" t="s">
        <v>547</v>
      </c>
      <c r="D231" s="10">
        <f t="shared" si="6"/>
        <v>3</v>
      </c>
      <c r="E231" s="28">
        <f t="shared" si="7"/>
        <v>2.5</v>
      </c>
      <c r="F231" s="17">
        <f>IFERROR(VLOOKUP($C231, 'Breakdown - Multi Indicators'!$C:$DD, F$1, FALSE), " ")</f>
        <v>1</v>
      </c>
      <c r="G231" s="17">
        <f>IFERROR(VLOOKUP($C231, 'Breakdown - Multi Indicators'!$C:$DD, G$1, FALSE), " ")</f>
        <v>1</v>
      </c>
      <c r="H231" s="17">
        <f>IFERROR(VLOOKUP($C231, 'Breakdown - Multi Indicators'!$C:$DD, H$1, FALSE), " ")</f>
        <v>3</v>
      </c>
      <c r="I231" s="17">
        <f>IFERROR(VLOOKUP($C231, 'Breakdown - Multi Indicators'!$C:$DD, I$1, FALSE), " ")</f>
        <v>4</v>
      </c>
      <c r="J231" s="17">
        <f>IFERROR(VLOOKUP($C231, 'Breakdown - Multi Indicators'!$C:$DD, J$1, FALSE), " ")</f>
        <v>3</v>
      </c>
      <c r="K231" s="17">
        <f>IFERROR(VLOOKUP($C231, 'Breakdown - Multi Indicators'!$C:$DD, K$1, FALSE), " ")</f>
        <v>3</v>
      </c>
    </row>
    <row r="232" spans="1:11" ht="16.2" thickTop="1" thickBot="1" x14ac:dyDescent="0.35">
      <c r="A232" s="47" t="s">
        <v>525</v>
      </c>
      <c r="B232" s="47" t="s">
        <v>548</v>
      </c>
      <c r="C232" s="47" t="s">
        <v>549</v>
      </c>
      <c r="D232" s="10">
        <f t="shared" si="6"/>
        <v>2</v>
      </c>
      <c r="E232" s="28">
        <f t="shared" si="7"/>
        <v>2</v>
      </c>
      <c r="F232" s="17">
        <f>IFERROR(VLOOKUP($C232, 'Breakdown - Multi Indicators'!$C:$DD, F$1, FALSE), " ")</f>
        <v>1</v>
      </c>
      <c r="G232" s="17">
        <f>IFERROR(VLOOKUP($C232, 'Breakdown - Multi Indicators'!$C:$DD, G$1, FALSE), " ")</f>
        <v>2</v>
      </c>
      <c r="H232" s="17">
        <f>IFERROR(VLOOKUP($C232, 'Breakdown - Multi Indicators'!$C:$DD, H$1, FALSE), " ")</f>
        <v>1</v>
      </c>
      <c r="I232" s="17">
        <f>IFERROR(VLOOKUP($C232, 'Breakdown - Multi Indicators'!$C:$DD, I$1, FALSE), " ")</f>
        <v>3</v>
      </c>
      <c r="J232" s="17">
        <f>IFERROR(VLOOKUP($C232, 'Breakdown - Multi Indicators'!$C:$DD, J$1, FALSE), " ")</f>
        <v>2</v>
      </c>
      <c r="K232" s="17">
        <f>IFERROR(VLOOKUP($C232, 'Breakdown - Multi Indicators'!$C:$DD, K$1, FALSE), " ")</f>
        <v>3</v>
      </c>
    </row>
    <row r="233" spans="1:11" ht="16.2" thickTop="1" thickBot="1" x14ac:dyDescent="0.35">
      <c r="A233" s="47" t="s">
        <v>525</v>
      </c>
      <c r="B233" s="47" t="s">
        <v>550</v>
      </c>
      <c r="C233" s="47" t="s">
        <v>551</v>
      </c>
      <c r="D233" s="10">
        <f t="shared" si="6"/>
        <v>3</v>
      </c>
      <c r="E233" s="28">
        <f t="shared" si="7"/>
        <v>3</v>
      </c>
      <c r="F233" s="17">
        <f>IFERROR(VLOOKUP($C233, 'Breakdown - Multi Indicators'!$C:$DD, F$1, FALSE), " ")</f>
        <v>5</v>
      </c>
      <c r="G233" s="17">
        <f>IFERROR(VLOOKUP($C233, 'Breakdown - Multi Indicators'!$C:$DD, G$1, FALSE), " ")</f>
        <v>3</v>
      </c>
      <c r="H233" s="17">
        <f>IFERROR(VLOOKUP($C233, 'Breakdown - Multi Indicators'!$C:$DD, H$1, FALSE), " ")</f>
        <v>3</v>
      </c>
      <c r="I233" s="17">
        <f>IFERROR(VLOOKUP($C233, 'Breakdown - Multi Indicators'!$C:$DD, I$1, FALSE), " ")</f>
        <v>3</v>
      </c>
      <c r="J233" s="17">
        <f>IFERROR(VLOOKUP($C233, 'Breakdown - Multi Indicators'!$C:$DD, J$1, FALSE), " ")</f>
        <v>2</v>
      </c>
      <c r="K233" s="17">
        <f>IFERROR(VLOOKUP($C233, 'Breakdown - Multi Indicators'!$C:$DD, K$1, FALSE), " ")</f>
        <v>2</v>
      </c>
    </row>
    <row r="234" spans="1:11" ht="16.2" thickTop="1" thickBot="1" x14ac:dyDescent="0.35">
      <c r="A234" s="47" t="s">
        <v>525</v>
      </c>
      <c r="B234" s="47" t="s">
        <v>552</v>
      </c>
      <c r="C234" s="47" t="s">
        <v>553</v>
      </c>
      <c r="D234" s="10">
        <f t="shared" si="6"/>
        <v>2</v>
      </c>
      <c r="E234" s="28">
        <f t="shared" si="7"/>
        <v>2.2000000000000002</v>
      </c>
      <c r="F234" s="17">
        <f>IFERROR(VLOOKUP($C234, 'Breakdown - Multi Indicators'!$C:$DD, F$1, FALSE), " ")</f>
        <v>1</v>
      </c>
      <c r="G234" s="17">
        <f>IFERROR(VLOOKUP($C234, 'Breakdown - Multi Indicators'!$C:$DD, G$1, FALSE), " ")</f>
        <v>1</v>
      </c>
      <c r="H234" s="17">
        <f>IFERROR(VLOOKUP($C234, 'Breakdown - Multi Indicators'!$C:$DD, H$1, FALSE), " ")</f>
        <v>3</v>
      </c>
      <c r="I234" s="17">
        <f>IFERROR(VLOOKUP($C234, 'Breakdown - Multi Indicators'!$C:$DD, I$1, FALSE), " ")</f>
        <v>3</v>
      </c>
      <c r="J234" s="17">
        <f>IFERROR(VLOOKUP($C234, 'Breakdown - Multi Indicators'!$C:$DD, J$1, FALSE), " ")</f>
        <v>2</v>
      </c>
      <c r="K234" s="17">
        <f>IFERROR(VLOOKUP($C234, 'Breakdown - Multi Indicators'!$C:$DD, K$1, FALSE), " ")</f>
        <v>3</v>
      </c>
    </row>
    <row r="235" spans="1:11" ht="16.2" thickTop="1" thickBot="1" x14ac:dyDescent="0.35">
      <c r="A235" s="47" t="s">
        <v>525</v>
      </c>
      <c r="B235" s="47" t="s">
        <v>554</v>
      </c>
      <c r="C235" s="47" t="s">
        <v>555</v>
      </c>
      <c r="D235" s="10">
        <f t="shared" si="6"/>
        <v>2</v>
      </c>
      <c r="E235" s="28">
        <f t="shared" si="7"/>
        <v>2.2999999999999998</v>
      </c>
      <c r="F235" s="17">
        <f>IFERROR(VLOOKUP($C235, 'Breakdown - Multi Indicators'!$C:$DD, F$1, FALSE), " ")</f>
        <v>1</v>
      </c>
      <c r="G235" s="17">
        <f>IFERROR(VLOOKUP($C235, 'Breakdown - Multi Indicators'!$C:$DD, G$1, FALSE), " ")</f>
        <v>2</v>
      </c>
      <c r="H235" s="17">
        <f>IFERROR(VLOOKUP($C235, 'Breakdown - Multi Indicators'!$C:$DD, H$1, FALSE), " ")</f>
        <v>3</v>
      </c>
      <c r="I235" s="17">
        <f>IFERROR(VLOOKUP($C235, 'Breakdown - Multi Indicators'!$C:$DD, I$1, FALSE), " ")</f>
        <v>3</v>
      </c>
      <c r="J235" s="17">
        <f>IFERROR(VLOOKUP($C235, 'Breakdown - Multi Indicators'!$C:$DD, J$1, FALSE), " ")</f>
        <v>2</v>
      </c>
      <c r="K235" s="17">
        <f>IFERROR(VLOOKUP($C235, 'Breakdown - Multi Indicators'!$C:$DD, K$1, FALSE), " ")</f>
        <v>3</v>
      </c>
    </row>
    <row r="236" spans="1:11" ht="16.2" thickTop="1" thickBot="1" x14ac:dyDescent="0.35">
      <c r="A236" s="47" t="s">
        <v>525</v>
      </c>
      <c r="B236" s="47" t="s">
        <v>892</v>
      </c>
      <c r="C236" s="47" t="s">
        <v>893</v>
      </c>
      <c r="D236" s="10">
        <f t="shared" si="6"/>
        <v>3</v>
      </c>
      <c r="E236" s="28">
        <f t="shared" si="7"/>
        <v>2.8</v>
      </c>
      <c r="F236" s="17">
        <f>IFERROR(VLOOKUP($C236, 'Breakdown - Multi Indicators'!$C:$DD, F$1, FALSE), " ")</f>
        <v>2</v>
      </c>
      <c r="G236" s="17">
        <f>IFERROR(VLOOKUP($C236, 'Breakdown - Multi Indicators'!$C:$DD, G$1, FALSE), " ")</f>
        <v>3</v>
      </c>
      <c r="H236" s="17">
        <f>IFERROR(VLOOKUP($C236, 'Breakdown - Multi Indicators'!$C:$DD, H$1, FALSE), " ")</f>
        <v>3</v>
      </c>
      <c r="I236" s="17">
        <f>IFERROR(VLOOKUP($C236, 'Breakdown - Multi Indicators'!$C:$DD, I$1, FALSE), " ")</f>
        <v>3</v>
      </c>
      <c r="J236" s="17">
        <f>IFERROR(VLOOKUP($C236, 'Breakdown - Multi Indicators'!$C:$DD, J$1, FALSE), " ")</f>
        <v>3</v>
      </c>
      <c r="K236" s="17">
        <f>IFERROR(VLOOKUP($C236, 'Breakdown - Multi Indicators'!$C:$DD, K$1, FALSE), " ")</f>
        <v>3</v>
      </c>
    </row>
    <row r="237" spans="1:11" ht="16.2" thickTop="1" thickBot="1" x14ac:dyDescent="0.35">
      <c r="A237" s="47" t="s">
        <v>525</v>
      </c>
      <c r="B237" s="47" t="s">
        <v>559</v>
      </c>
      <c r="C237" s="47" t="s">
        <v>560</v>
      </c>
      <c r="D237" s="10">
        <f t="shared" si="6"/>
        <v>2</v>
      </c>
      <c r="E237" s="28">
        <f t="shared" si="7"/>
        <v>2.2999999999999998</v>
      </c>
      <c r="F237" s="17">
        <f>IFERROR(VLOOKUP($C237, 'Breakdown - Multi Indicators'!$C:$DD, F$1, FALSE), " ")</f>
        <v>1</v>
      </c>
      <c r="G237" s="17">
        <f>IFERROR(VLOOKUP($C237, 'Breakdown - Multi Indicators'!$C:$DD, G$1, FALSE), " ")</f>
        <v>1</v>
      </c>
      <c r="H237" s="17">
        <f>IFERROR(VLOOKUP($C237, 'Breakdown - Multi Indicators'!$C:$DD, H$1, FALSE), " ")</f>
        <v>3</v>
      </c>
      <c r="I237" s="17">
        <f>IFERROR(VLOOKUP($C237, 'Breakdown - Multi Indicators'!$C:$DD, I$1, FALSE), " ")</f>
        <v>3</v>
      </c>
      <c r="J237" s="17">
        <f>IFERROR(VLOOKUP($C237, 'Breakdown - Multi Indicators'!$C:$DD, J$1, FALSE), " ")</f>
        <v>3</v>
      </c>
      <c r="K237" s="17">
        <f>IFERROR(VLOOKUP($C237, 'Breakdown - Multi Indicators'!$C:$DD, K$1, FALSE), " ")</f>
        <v>3</v>
      </c>
    </row>
    <row r="238" spans="1:11" ht="16.2" thickTop="1" thickBot="1" x14ac:dyDescent="0.35">
      <c r="A238" s="47" t="s">
        <v>556</v>
      </c>
      <c r="B238" s="47" t="s">
        <v>556</v>
      </c>
      <c r="C238" s="47" t="s">
        <v>561</v>
      </c>
      <c r="D238" s="10">
        <f t="shared" si="6"/>
        <v>3</v>
      </c>
      <c r="E238" s="28">
        <f t="shared" si="7"/>
        <v>2.7</v>
      </c>
      <c r="F238" s="17">
        <f>IFERROR(VLOOKUP($C238, 'Breakdown - Multi Indicators'!$C:$DD, F$1, FALSE), " ")</f>
        <v>2</v>
      </c>
      <c r="G238" s="17">
        <f>IFERROR(VLOOKUP($C238, 'Breakdown - Multi Indicators'!$C:$DD, G$1, FALSE), " ")</f>
        <v>2</v>
      </c>
      <c r="H238" s="17">
        <f>IFERROR(VLOOKUP($C238, 'Breakdown - Multi Indicators'!$C:$DD, H$1, FALSE), " ")</f>
        <v>3</v>
      </c>
      <c r="I238" s="17">
        <f>IFERROR(VLOOKUP($C238, 'Breakdown - Multi Indicators'!$C:$DD, I$1, FALSE), " ")</f>
        <v>3</v>
      </c>
      <c r="J238" s="17">
        <f>IFERROR(VLOOKUP($C238, 'Breakdown - Multi Indicators'!$C:$DD, J$1, FALSE), " ")</f>
        <v>3</v>
      </c>
      <c r="K238" s="17">
        <f>IFERROR(VLOOKUP($C238, 'Breakdown - Multi Indicators'!$C:$DD, K$1, FALSE), " ")</f>
        <v>3</v>
      </c>
    </row>
    <row r="239" spans="1:11" ht="16.2" thickTop="1" thickBot="1" x14ac:dyDescent="0.35">
      <c r="A239" s="47" t="s">
        <v>556</v>
      </c>
      <c r="B239" s="47" t="s">
        <v>562</v>
      </c>
      <c r="C239" s="47" t="s">
        <v>563</v>
      </c>
      <c r="D239" s="10">
        <f t="shared" si="6"/>
        <v>3</v>
      </c>
      <c r="E239" s="28">
        <f t="shared" si="7"/>
        <v>2.8</v>
      </c>
      <c r="F239" s="17">
        <f>IFERROR(VLOOKUP($C239, 'Breakdown - Multi Indicators'!$C:$DD, F$1, FALSE), " ")</f>
        <v>3</v>
      </c>
      <c r="G239" s="17">
        <f>IFERROR(VLOOKUP($C239, 'Breakdown - Multi Indicators'!$C:$DD, G$1, FALSE), " ")</f>
        <v>2</v>
      </c>
      <c r="H239" s="17">
        <f>IFERROR(VLOOKUP($C239, 'Breakdown - Multi Indicators'!$C:$DD, H$1, FALSE), " ")</f>
        <v>3</v>
      </c>
      <c r="I239" s="17">
        <f>IFERROR(VLOOKUP($C239, 'Breakdown - Multi Indicators'!$C:$DD, I$1, FALSE), " ")</f>
        <v>3</v>
      </c>
      <c r="J239" s="17">
        <f>IFERROR(VLOOKUP($C239, 'Breakdown - Multi Indicators'!$C:$DD, J$1, FALSE), " ")</f>
        <v>3</v>
      </c>
      <c r="K239" s="17">
        <f>IFERROR(VLOOKUP($C239, 'Breakdown - Multi Indicators'!$C:$DD, K$1, FALSE), " ")</f>
        <v>3</v>
      </c>
    </row>
    <row r="240" spans="1:11" ht="16.2" thickTop="1" thickBot="1" x14ac:dyDescent="0.35">
      <c r="A240" s="47" t="s">
        <v>556</v>
      </c>
      <c r="B240" s="47" t="s">
        <v>557</v>
      </c>
      <c r="C240" s="47" t="s">
        <v>558</v>
      </c>
      <c r="D240" s="10">
        <f t="shared" si="6"/>
        <v>3</v>
      </c>
      <c r="E240" s="28">
        <f t="shared" si="7"/>
        <v>2.8</v>
      </c>
      <c r="F240" s="17">
        <f>IFERROR(VLOOKUP($C240, 'Breakdown - Multi Indicators'!$C:$DD, F$1, FALSE), " ")</f>
        <v>3</v>
      </c>
      <c r="G240" s="17">
        <f>IFERROR(VLOOKUP($C240, 'Breakdown - Multi Indicators'!$C:$DD, G$1, FALSE), " ")</f>
        <v>2</v>
      </c>
      <c r="H240" s="17">
        <f>IFERROR(VLOOKUP($C240, 'Breakdown - Multi Indicators'!$C:$DD, H$1, FALSE), " ")</f>
        <v>3</v>
      </c>
      <c r="I240" s="17">
        <f>IFERROR(VLOOKUP($C240, 'Breakdown - Multi Indicators'!$C:$DD, I$1, FALSE), " ")</f>
        <v>3</v>
      </c>
      <c r="J240" s="17">
        <f>IFERROR(VLOOKUP($C240, 'Breakdown - Multi Indicators'!$C:$DD, J$1, FALSE), " ")</f>
        <v>3</v>
      </c>
      <c r="K240" s="17">
        <f>IFERROR(VLOOKUP($C240, 'Breakdown - Multi Indicators'!$C:$DD, K$1, FALSE), " ")</f>
        <v>3</v>
      </c>
    </row>
    <row r="241" spans="1:11" ht="16.2" thickTop="1" thickBot="1" x14ac:dyDescent="0.35">
      <c r="A241" s="47" t="s">
        <v>556</v>
      </c>
      <c r="B241" s="47" t="s">
        <v>567</v>
      </c>
      <c r="C241" s="47" t="s">
        <v>568</v>
      </c>
      <c r="D241" s="10">
        <f t="shared" si="6"/>
        <v>3</v>
      </c>
      <c r="E241" s="28">
        <f t="shared" si="7"/>
        <v>2.5</v>
      </c>
      <c r="F241" s="17">
        <f>IFERROR(VLOOKUP($C241, 'Breakdown - Multi Indicators'!$C:$DD, F$1, FALSE), " ")</f>
        <v>1</v>
      </c>
      <c r="G241" s="17">
        <f>IFERROR(VLOOKUP($C241, 'Breakdown - Multi Indicators'!$C:$DD, G$1, FALSE), " ")</f>
        <v>3</v>
      </c>
      <c r="H241" s="17">
        <f>IFERROR(VLOOKUP($C241, 'Breakdown - Multi Indicators'!$C:$DD, H$1, FALSE), " ")</f>
        <v>3</v>
      </c>
      <c r="I241" s="17">
        <f>IFERROR(VLOOKUP($C241, 'Breakdown - Multi Indicators'!$C:$DD, I$1, FALSE), " ")</f>
        <v>3</v>
      </c>
      <c r="J241" s="17">
        <f>IFERROR(VLOOKUP($C241, 'Breakdown - Multi Indicators'!$C:$DD, J$1, FALSE), " ")</f>
        <v>3</v>
      </c>
      <c r="K241" s="17">
        <f>IFERROR(VLOOKUP($C241, 'Breakdown - Multi Indicators'!$C:$DD, K$1, FALSE), " ")</f>
        <v>2</v>
      </c>
    </row>
    <row r="242" spans="1:11" ht="16.2" thickTop="1" thickBot="1" x14ac:dyDescent="0.35">
      <c r="A242" s="47" t="s">
        <v>556</v>
      </c>
      <c r="B242" s="47" t="s">
        <v>569</v>
      </c>
      <c r="C242" s="47" t="s">
        <v>570</v>
      </c>
      <c r="D242" s="10">
        <f t="shared" si="6"/>
        <v>3</v>
      </c>
      <c r="E242" s="28">
        <f t="shared" si="7"/>
        <v>2.5</v>
      </c>
      <c r="F242" s="17">
        <f>IFERROR(VLOOKUP($C242, 'Breakdown - Multi Indicators'!$C:$DD, F$1, FALSE), " ")</f>
        <v>1</v>
      </c>
      <c r="G242" s="17">
        <f>IFERROR(VLOOKUP($C242, 'Breakdown - Multi Indicators'!$C:$DD, G$1, FALSE), " ")</f>
        <v>2</v>
      </c>
      <c r="H242" s="17">
        <f>IFERROR(VLOOKUP($C242, 'Breakdown - Multi Indicators'!$C:$DD, H$1, FALSE), " ")</f>
        <v>3</v>
      </c>
      <c r="I242" s="17">
        <f>IFERROR(VLOOKUP($C242, 'Breakdown - Multi Indicators'!$C:$DD, I$1, FALSE), " ")</f>
        <v>3</v>
      </c>
      <c r="J242" s="17">
        <f>IFERROR(VLOOKUP($C242, 'Breakdown - Multi Indicators'!$C:$DD, J$1, FALSE), " ")</f>
        <v>3</v>
      </c>
      <c r="K242" s="17">
        <f>IFERROR(VLOOKUP($C242, 'Breakdown - Multi Indicators'!$C:$DD, K$1, FALSE), " ")</f>
        <v>3</v>
      </c>
    </row>
    <row r="243" spans="1:11" ht="16.2" thickTop="1" thickBot="1" x14ac:dyDescent="0.35">
      <c r="A243" s="47" t="s">
        <v>556</v>
      </c>
      <c r="B243" s="47" t="s">
        <v>571</v>
      </c>
      <c r="C243" s="47" t="s">
        <v>572</v>
      </c>
      <c r="D243" s="10">
        <f t="shared" si="6"/>
        <v>2</v>
      </c>
      <c r="E243" s="28">
        <f t="shared" si="7"/>
        <v>2.2999999999999998</v>
      </c>
      <c r="F243" s="17">
        <f>IFERROR(VLOOKUP($C243, 'Breakdown - Multi Indicators'!$C:$DD, F$1, FALSE), " ")</f>
        <v>1</v>
      </c>
      <c r="G243" s="17">
        <f>IFERROR(VLOOKUP($C243, 'Breakdown - Multi Indicators'!$C:$DD, G$1, FALSE), " ")</f>
        <v>1</v>
      </c>
      <c r="H243" s="17">
        <f>IFERROR(VLOOKUP($C243, 'Breakdown - Multi Indicators'!$C:$DD, H$1, FALSE), " ")</f>
        <v>3</v>
      </c>
      <c r="I243" s="17">
        <f>IFERROR(VLOOKUP($C243, 'Breakdown - Multi Indicators'!$C:$DD, I$1, FALSE), " ")</f>
        <v>3</v>
      </c>
      <c r="J243" s="17">
        <f>IFERROR(VLOOKUP($C243, 'Breakdown - Multi Indicators'!$C:$DD, J$1, FALSE), " ")</f>
        <v>3</v>
      </c>
      <c r="K243" s="17">
        <f>IFERROR(VLOOKUP($C243, 'Breakdown - Multi Indicators'!$C:$DD, K$1, FALSE), " ")</f>
        <v>3</v>
      </c>
    </row>
    <row r="244" spans="1:11" ht="16.2" thickTop="1" thickBot="1" x14ac:dyDescent="0.35">
      <c r="A244" s="47" t="s">
        <v>556</v>
      </c>
      <c r="B244" s="47" t="s">
        <v>573</v>
      </c>
      <c r="C244" s="47" t="s">
        <v>574</v>
      </c>
      <c r="D244" s="10">
        <f t="shared" si="6"/>
        <v>3</v>
      </c>
      <c r="E244" s="28">
        <f t="shared" si="7"/>
        <v>2.7</v>
      </c>
      <c r="F244" s="17">
        <f>IFERROR(VLOOKUP($C244, 'Breakdown - Multi Indicators'!$C:$DD, F$1, FALSE), " ")</f>
        <v>1</v>
      </c>
      <c r="G244" s="17">
        <f>IFERROR(VLOOKUP($C244, 'Breakdown - Multi Indicators'!$C:$DD, G$1, FALSE), " ")</f>
        <v>2</v>
      </c>
      <c r="H244" s="17">
        <f>IFERROR(VLOOKUP($C244, 'Breakdown - Multi Indicators'!$C:$DD, H$1, FALSE), " ")</f>
        <v>3</v>
      </c>
      <c r="I244" s="17">
        <f>IFERROR(VLOOKUP($C244, 'Breakdown - Multi Indicators'!$C:$DD, I$1, FALSE), " ")</f>
        <v>4</v>
      </c>
      <c r="J244" s="17">
        <f>IFERROR(VLOOKUP($C244, 'Breakdown - Multi Indicators'!$C:$DD, J$1, FALSE), " ")</f>
        <v>3</v>
      </c>
      <c r="K244" s="17">
        <f>IFERROR(VLOOKUP($C244, 'Breakdown - Multi Indicators'!$C:$DD, K$1, FALSE), " ")</f>
        <v>3</v>
      </c>
    </row>
    <row r="245" spans="1:11" ht="16.2" thickTop="1" thickBot="1" x14ac:dyDescent="0.35">
      <c r="A245" s="47" t="s">
        <v>575</v>
      </c>
      <c r="B245" s="47" t="s">
        <v>576</v>
      </c>
      <c r="C245" s="47" t="s">
        <v>577</v>
      </c>
      <c r="D245" s="10">
        <f t="shared" si="6"/>
        <v>3</v>
      </c>
      <c r="E245" s="28">
        <f t="shared" si="7"/>
        <v>2.5</v>
      </c>
      <c r="F245" s="17">
        <f>IFERROR(VLOOKUP($C245, 'Breakdown - Multi Indicators'!$C:$DD, F$1, FALSE), " ")</f>
        <v>1</v>
      </c>
      <c r="G245" s="17">
        <f>IFERROR(VLOOKUP($C245, 'Breakdown - Multi Indicators'!$C:$DD, G$1, FALSE), " ")</f>
        <v>2</v>
      </c>
      <c r="H245" s="17">
        <f>IFERROR(VLOOKUP($C245, 'Breakdown - Multi Indicators'!$C:$DD, H$1, FALSE), " ")</f>
        <v>3</v>
      </c>
      <c r="I245" s="17">
        <f>IFERROR(VLOOKUP($C245, 'Breakdown - Multi Indicators'!$C:$DD, I$1, FALSE), " ")</f>
        <v>3</v>
      </c>
      <c r="J245" s="17">
        <f>IFERROR(VLOOKUP($C245, 'Breakdown - Multi Indicators'!$C:$DD, J$1, FALSE), " ")</f>
        <v>3</v>
      </c>
      <c r="K245" s="17">
        <f>IFERROR(VLOOKUP($C245, 'Breakdown - Multi Indicators'!$C:$DD, K$1, FALSE), " ")</f>
        <v>3</v>
      </c>
    </row>
    <row r="246" spans="1:11" ht="16.2" thickTop="1" thickBot="1" x14ac:dyDescent="0.35">
      <c r="A246" s="47" t="s">
        <v>575</v>
      </c>
      <c r="B246" s="47" t="s">
        <v>578</v>
      </c>
      <c r="C246" s="47" t="s">
        <v>579</v>
      </c>
      <c r="D246" s="10">
        <f t="shared" si="6"/>
        <v>3</v>
      </c>
      <c r="E246" s="28">
        <f t="shared" si="7"/>
        <v>2.8</v>
      </c>
      <c r="F246" s="17">
        <f>IFERROR(VLOOKUP($C246, 'Breakdown - Multi Indicators'!$C:$DD, F$1, FALSE), " ")</f>
        <v>1</v>
      </c>
      <c r="G246" s="17">
        <f>IFERROR(VLOOKUP($C246, 'Breakdown - Multi Indicators'!$C:$DD, G$1, FALSE), " ")</f>
        <v>3</v>
      </c>
      <c r="H246" s="17">
        <f>IFERROR(VLOOKUP($C246, 'Breakdown - Multi Indicators'!$C:$DD, H$1, FALSE), " ")</f>
        <v>3</v>
      </c>
      <c r="I246" s="17">
        <f>IFERROR(VLOOKUP($C246, 'Breakdown - Multi Indicators'!$C:$DD, I$1, FALSE), " ")</f>
        <v>4</v>
      </c>
      <c r="J246" s="17">
        <f>IFERROR(VLOOKUP($C246, 'Breakdown - Multi Indicators'!$C:$DD, J$1, FALSE), " ")</f>
        <v>3</v>
      </c>
      <c r="K246" s="17">
        <f>IFERROR(VLOOKUP($C246, 'Breakdown - Multi Indicators'!$C:$DD, K$1, FALSE), " ")</f>
        <v>3</v>
      </c>
    </row>
    <row r="247" spans="1:11" ht="16.2" thickTop="1" thickBot="1" x14ac:dyDescent="0.35">
      <c r="A247" s="47" t="s">
        <v>575</v>
      </c>
      <c r="B247" s="47" t="s">
        <v>580</v>
      </c>
      <c r="C247" s="47" t="s">
        <v>581</v>
      </c>
      <c r="D247" s="10">
        <f t="shared" si="6"/>
        <v>3</v>
      </c>
      <c r="E247" s="28">
        <f t="shared" si="7"/>
        <v>3</v>
      </c>
      <c r="F247" s="17">
        <f>IFERROR(VLOOKUP($C247, 'Breakdown - Multi Indicators'!$C:$DD, F$1, FALSE), " ")</f>
        <v>1</v>
      </c>
      <c r="G247" s="17">
        <f>IFERROR(VLOOKUP($C247, 'Breakdown - Multi Indicators'!$C:$DD, G$1, FALSE), " ")</f>
        <v>4</v>
      </c>
      <c r="H247" s="17">
        <f>IFERROR(VLOOKUP($C247, 'Breakdown - Multi Indicators'!$C:$DD, H$1, FALSE), " ")</f>
        <v>3</v>
      </c>
      <c r="I247" s="17">
        <f>IFERROR(VLOOKUP($C247, 'Breakdown - Multi Indicators'!$C:$DD, I$1, FALSE), " ")</f>
        <v>4</v>
      </c>
      <c r="J247" s="17">
        <f>IFERROR(VLOOKUP($C247, 'Breakdown - Multi Indicators'!$C:$DD, J$1, FALSE), " ")</f>
        <v>3</v>
      </c>
      <c r="K247" s="17">
        <f>IFERROR(VLOOKUP($C247, 'Breakdown - Multi Indicators'!$C:$DD, K$1, FALSE), " ")</f>
        <v>3</v>
      </c>
    </row>
    <row r="248" spans="1:11" ht="16.2" thickTop="1" thickBot="1" x14ac:dyDescent="0.35">
      <c r="A248" s="47" t="s">
        <v>575</v>
      </c>
      <c r="B248" s="47" t="s">
        <v>582</v>
      </c>
      <c r="C248" s="47" t="s">
        <v>583</v>
      </c>
      <c r="D248" s="10">
        <f t="shared" si="6"/>
        <v>3</v>
      </c>
      <c r="E248" s="28">
        <f t="shared" si="7"/>
        <v>2.7</v>
      </c>
      <c r="F248" s="17">
        <f>IFERROR(VLOOKUP($C248, 'Breakdown - Multi Indicators'!$C:$DD, F$1, FALSE), " ")</f>
        <v>1</v>
      </c>
      <c r="G248" s="17">
        <f>IFERROR(VLOOKUP($C248, 'Breakdown - Multi Indicators'!$C:$DD, G$1, FALSE), " ")</f>
        <v>2</v>
      </c>
      <c r="H248" s="17">
        <f>IFERROR(VLOOKUP($C248, 'Breakdown - Multi Indicators'!$C:$DD, H$1, FALSE), " ")</f>
        <v>3</v>
      </c>
      <c r="I248" s="17">
        <f>IFERROR(VLOOKUP($C248, 'Breakdown - Multi Indicators'!$C:$DD, I$1, FALSE), " ")</f>
        <v>4</v>
      </c>
      <c r="J248" s="17">
        <f>IFERROR(VLOOKUP($C248, 'Breakdown - Multi Indicators'!$C:$DD, J$1, FALSE), " ")</f>
        <v>3</v>
      </c>
      <c r="K248" s="17">
        <f>IFERROR(VLOOKUP($C248, 'Breakdown - Multi Indicators'!$C:$DD, K$1, FALSE), " ")</f>
        <v>3</v>
      </c>
    </row>
    <row r="249" spans="1:11" ht="16.2" thickTop="1" thickBot="1" x14ac:dyDescent="0.35">
      <c r="A249" s="47" t="s">
        <v>575</v>
      </c>
      <c r="B249" s="47" t="s">
        <v>584</v>
      </c>
      <c r="C249" s="47" t="s">
        <v>585</v>
      </c>
      <c r="D249" s="10">
        <f t="shared" si="6"/>
        <v>3</v>
      </c>
      <c r="E249" s="28">
        <f t="shared" si="7"/>
        <v>2.8</v>
      </c>
      <c r="F249" s="17">
        <f>IFERROR(VLOOKUP($C249, 'Breakdown - Multi Indicators'!$C:$DD, F$1, FALSE), " ")</f>
        <v>1</v>
      </c>
      <c r="G249" s="17">
        <f>IFERROR(VLOOKUP($C249, 'Breakdown - Multi Indicators'!$C:$DD, G$1, FALSE), " ")</f>
        <v>3</v>
      </c>
      <c r="H249" s="17">
        <f>IFERROR(VLOOKUP($C249, 'Breakdown - Multi Indicators'!$C:$DD, H$1, FALSE), " ")</f>
        <v>3</v>
      </c>
      <c r="I249" s="17">
        <f>IFERROR(VLOOKUP($C249, 'Breakdown - Multi Indicators'!$C:$DD, I$1, FALSE), " ")</f>
        <v>4</v>
      </c>
      <c r="J249" s="17">
        <f>IFERROR(VLOOKUP($C249, 'Breakdown - Multi Indicators'!$C:$DD, J$1, FALSE), " ")</f>
        <v>3</v>
      </c>
      <c r="K249" s="17">
        <f>IFERROR(VLOOKUP($C249, 'Breakdown - Multi Indicators'!$C:$DD, K$1, FALSE), " ")</f>
        <v>3</v>
      </c>
    </row>
    <row r="250" spans="1:11" ht="16.2" thickTop="1" thickBot="1" x14ac:dyDescent="0.35">
      <c r="A250" s="47" t="s">
        <v>575</v>
      </c>
      <c r="B250" s="47" t="s">
        <v>586</v>
      </c>
      <c r="C250" s="47" t="s">
        <v>587</v>
      </c>
      <c r="D250" s="10">
        <f t="shared" si="6"/>
        <v>3</v>
      </c>
      <c r="E250" s="28">
        <f t="shared" si="7"/>
        <v>2.5</v>
      </c>
      <c r="F250" s="17">
        <f>IFERROR(VLOOKUP($C250, 'Breakdown - Multi Indicators'!$C:$DD, F$1, FALSE), " ")</f>
        <v>1</v>
      </c>
      <c r="G250" s="17">
        <f>IFERROR(VLOOKUP($C250, 'Breakdown - Multi Indicators'!$C:$DD, G$1, FALSE), " ")</f>
        <v>1</v>
      </c>
      <c r="H250" s="17">
        <f>IFERROR(VLOOKUP($C250, 'Breakdown - Multi Indicators'!$C:$DD, H$1, FALSE), " ")</f>
        <v>3</v>
      </c>
      <c r="I250" s="17">
        <f>IFERROR(VLOOKUP($C250, 'Breakdown - Multi Indicators'!$C:$DD, I$1, FALSE), " ")</f>
        <v>4</v>
      </c>
      <c r="J250" s="17">
        <f>IFERROR(VLOOKUP($C250, 'Breakdown - Multi Indicators'!$C:$DD, J$1, FALSE), " ")</f>
        <v>3</v>
      </c>
      <c r="K250" s="17">
        <f>IFERROR(VLOOKUP($C250, 'Breakdown - Multi Indicators'!$C:$DD, K$1, FALSE), " ")</f>
        <v>3</v>
      </c>
    </row>
    <row r="251" spans="1:11" ht="16.2" thickTop="1" thickBot="1" x14ac:dyDescent="0.35">
      <c r="A251" s="47" t="s">
        <v>575</v>
      </c>
      <c r="B251" s="47" t="s">
        <v>898</v>
      </c>
      <c r="C251" s="47" t="s">
        <v>899</v>
      </c>
      <c r="D251" s="10">
        <f t="shared" si="6"/>
        <v>3</v>
      </c>
      <c r="E251" s="28">
        <f t="shared" si="7"/>
        <v>2.5</v>
      </c>
      <c r="F251" s="17">
        <f>IFERROR(VLOOKUP($C251, 'Breakdown - Multi Indicators'!$C:$DD, F$1, FALSE), " ")</f>
        <v>1</v>
      </c>
      <c r="G251" s="17">
        <f>IFERROR(VLOOKUP($C251, 'Breakdown - Multi Indicators'!$C:$DD, G$1, FALSE), " ")</f>
        <v>1</v>
      </c>
      <c r="H251" s="17">
        <f>IFERROR(VLOOKUP($C251, 'Breakdown - Multi Indicators'!$C:$DD, H$1, FALSE), " ")</f>
        <v>3</v>
      </c>
      <c r="I251" s="17">
        <f>IFERROR(VLOOKUP($C251, 'Breakdown - Multi Indicators'!$C:$DD, I$1, FALSE), " ")</f>
        <v>4</v>
      </c>
      <c r="J251" s="17">
        <f>IFERROR(VLOOKUP($C251, 'Breakdown - Multi Indicators'!$C:$DD, J$1, FALSE), " ")</f>
        <v>3</v>
      </c>
      <c r="K251" s="17">
        <f>IFERROR(VLOOKUP($C251, 'Breakdown - Multi Indicators'!$C:$DD, K$1, FALSE), " ")</f>
        <v>3</v>
      </c>
    </row>
    <row r="252" spans="1:11" ht="16.2" thickTop="1" thickBot="1" x14ac:dyDescent="0.35">
      <c r="A252" s="47" t="s">
        <v>564</v>
      </c>
      <c r="B252" s="47" t="s">
        <v>590</v>
      </c>
      <c r="C252" s="47" t="s">
        <v>591</v>
      </c>
      <c r="D252" s="10">
        <f t="shared" si="6"/>
        <v>2</v>
      </c>
      <c r="E252" s="28">
        <f t="shared" si="7"/>
        <v>2</v>
      </c>
      <c r="F252" s="17">
        <f>IFERROR(VLOOKUP($C252, 'Breakdown - Multi Indicators'!$C:$DD, F$1, FALSE), " ")</f>
        <v>1</v>
      </c>
      <c r="G252" s="17">
        <f>IFERROR(VLOOKUP($C252, 'Breakdown - Multi Indicators'!$C:$DD, G$1, FALSE), " ")</f>
        <v>1</v>
      </c>
      <c r="H252" s="17">
        <f>IFERROR(VLOOKUP($C252, 'Breakdown - Multi Indicators'!$C:$DD, H$1, FALSE), " ")</f>
        <v>3</v>
      </c>
      <c r="I252" s="17">
        <f>IFERROR(VLOOKUP($C252, 'Breakdown - Multi Indicators'!$C:$DD, I$1, FALSE), " ")</f>
        <v>3</v>
      </c>
      <c r="J252" s="17">
        <f>IFERROR(VLOOKUP($C252, 'Breakdown - Multi Indicators'!$C:$DD, J$1, FALSE), " ")</f>
        <v>2</v>
      </c>
      <c r="K252" s="17">
        <f>IFERROR(VLOOKUP($C252, 'Breakdown - Multi Indicators'!$C:$DD, K$1, FALSE), " ")</f>
        <v>2</v>
      </c>
    </row>
    <row r="253" spans="1:11" ht="16.2" thickTop="1" thickBot="1" x14ac:dyDescent="0.35">
      <c r="A253" s="47" t="s">
        <v>564</v>
      </c>
      <c r="B253" s="47" t="s">
        <v>565</v>
      </c>
      <c r="C253" s="47" t="s">
        <v>566</v>
      </c>
      <c r="D253" s="10">
        <f t="shared" si="6"/>
        <v>2</v>
      </c>
      <c r="E253" s="28">
        <f t="shared" si="7"/>
        <v>2.2000000000000002</v>
      </c>
      <c r="F253" s="17">
        <f>IFERROR(VLOOKUP($C253, 'Breakdown - Multi Indicators'!$C:$DD, F$1, FALSE), " ")</f>
        <v>1</v>
      </c>
      <c r="G253" s="17">
        <f>IFERROR(VLOOKUP($C253, 'Breakdown - Multi Indicators'!$C:$DD, G$1, FALSE), " ")</f>
        <v>1</v>
      </c>
      <c r="H253" s="17">
        <f>IFERROR(VLOOKUP($C253, 'Breakdown - Multi Indicators'!$C:$DD, H$1, FALSE), " ")</f>
        <v>3</v>
      </c>
      <c r="I253" s="17">
        <f>IFERROR(VLOOKUP($C253, 'Breakdown - Multi Indicators'!$C:$DD, I$1, FALSE), " ")</f>
        <v>3</v>
      </c>
      <c r="J253" s="17">
        <f>IFERROR(VLOOKUP($C253, 'Breakdown - Multi Indicators'!$C:$DD, J$1, FALSE), " ")</f>
        <v>3</v>
      </c>
      <c r="K253" s="17">
        <f>IFERROR(VLOOKUP($C253, 'Breakdown - Multi Indicators'!$C:$DD, K$1, FALSE), " ")</f>
        <v>2</v>
      </c>
    </row>
    <row r="254" spans="1:11" ht="16.2" thickTop="1" thickBot="1" x14ac:dyDescent="0.35">
      <c r="A254" s="47" t="s">
        <v>564</v>
      </c>
      <c r="B254" s="47" t="s">
        <v>593</v>
      </c>
      <c r="C254" s="47" t="s">
        <v>594</v>
      </c>
      <c r="D254" s="10">
        <f t="shared" si="6"/>
        <v>2</v>
      </c>
      <c r="E254" s="28">
        <f t="shared" si="7"/>
        <v>2.2000000000000002</v>
      </c>
      <c r="F254" s="17">
        <f>IFERROR(VLOOKUP($C254, 'Breakdown - Multi Indicators'!$C:$DD, F$1, FALSE), " ")</f>
        <v>1</v>
      </c>
      <c r="G254" s="17">
        <f>IFERROR(VLOOKUP($C254, 'Breakdown - Multi Indicators'!$C:$DD, G$1, FALSE), " ")</f>
        <v>2</v>
      </c>
      <c r="H254" s="17">
        <f>IFERROR(VLOOKUP($C254, 'Breakdown - Multi Indicators'!$C:$DD, H$1, FALSE), " ")</f>
        <v>3</v>
      </c>
      <c r="I254" s="17">
        <f>IFERROR(VLOOKUP($C254, 'Breakdown - Multi Indicators'!$C:$DD, I$1, FALSE), " ")</f>
        <v>3</v>
      </c>
      <c r="J254" s="17">
        <f>IFERROR(VLOOKUP($C254, 'Breakdown - Multi Indicators'!$C:$DD, J$1, FALSE), " ")</f>
        <v>2</v>
      </c>
      <c r="K254" s="17">
        <f>IFERROR(VLOOKUP($C254, 'Breakdown - Multi Indicators'!$C:$DD, K$1, FALSE), " ")</f>
        <v>2</v>
      </c>
    </row>
    <row r="255" spans="1:11" ht="16.2" thickTop="1" thickBot="1" x14ac:dyDescent="0.35">
      <c r="A255" s="47" t="s">
        <v>564</v>
      </c>
      <c r="B255" s="47" t="s">
        <v>595</v>
      </c>
      <c r="C255" s="47" t="s">
        <v>596</v>
      </c>
      <c r="D255" s="10">
        <f t="shared" si="6"/>
        <v>2</v>
      </c>
      <c r="E255" s="28">
        <f t="shared" si="7"/>
        <v>2.2999999999999998</v>
      </c>
      <c r="F255" s="17">
        <f>IFERROR(VLOOKUP($C255, 'Breakdown - Multi Indicators'!$C:$DD, F$1, FALSE), " ")</f>
        <v>1</v>
      </c>
      <c r="G255" s="17">
        <f>IFERROR(VLOOKUP($C255, 'Breakdown - Multi Indicators'!$C:$DD, G$1, FALSE), " ")</f>
        <v>2</v>
      </c>
      <c r="H255" s="17">
        <f>IFERROR(VLOOKUP($C255, 'Breakdown - Multi Indicators'!$C:$DD, H$1, FALSE), " ")</f>
        <v>3</v>
      </c>
      <c r="I255" s="17">
        <f>IFERROR(VLOOKUP($C255, 'Breakdown - Multi Indicators'!$C:$DD, I$1, FALSE), " ")</f>
        <v>3</v>
      </c>
      <c r="J255" s="17">
        <f>IFERROR(VLOOKUP($C255, 'Breakdown - Multi Indicators'!$C:$DD, J$1, FALSE), " ")</f>
        <v>3</v>
      </c>
      <c r="K255" s="17">
        <f>IFERROR(VLOOKUP($C255, 'Breakdown - Multi Indicators'!$C:$DD, K$1, FALSE), " ")</f>
        <v>2</v>
      </c>
    </row>
    <row r="256" spans="1:11" ht="16.2" thickTop="1" thickBot="1" x14ac:dyDescent="0.35">
      <c r="A256" s="47" t="s">
        <v>564</v>
      </c>
      <c r="B256" s="47" t="s">
        <v>588</v>
      </c>
      <c r="C256" s="47" t="s">
        <v>589</v>
      </c>
      <c r="D256" s="10">
        <f t="shared" si="6"/>
        <v>3</v>
      </c>
      <c r="E256" s="28">
        <f t="shared" si="7"/>
        <v>2.8</v>
      </c>
      <c r="F256" s="17">
        <f>IFERROR(VLOOKUP($C256, 'Breakdown - Multi Indicators'!$C:$DD, F$1, FALSE), " ")</f>
        <v>1</v>
      </c>
      <c r="G256" s="17">
        <f>IFERROR(VLOOKUP($C256, 'Breakdown - Multi Indicators'!$C:$DD, G$1, FALSE), " ")</f>
        <v>4</v>
      </c>
      <c r="H256" s="17">
        <f>IFERROR(VLOOKUP($C256, 'Breakdown - Multi Indicators'!$C:$DD, H$1, FALSE), " ")</f>
        <v>3</v>
      </c>
      <c r="I256" s="17">
        <f>IFERROR(VLOOKUP($C256, 'Breakdown - Multi Indicators'!$C:$DD, I$1, FALSE), " ")</f>
        <v>4</v>
      </c>
      <c r="J256" s="17">
        <f>IFERROR(VLOOKUP($C256, 'Breakdown - Multi Indicators'!$C:$DD, J$1, FALSE), " ")</f>
        <v>3</v>
      </c>
      <c r="K256" s="17">
        <f>IFERROR(VLOOKUP($C256, 'Breakdown - Multi Indicators'!$C:$DD, K$1, FALSE), " ")</f>
        <v>2</v>
      </c>
    </row>
    <row r="257" spans="1:11" ht="16.2" thickTop="1" thickBot="1" x14ac:dyDescent="0.35">
      <c r="A257" s="47" t="s">
        <v>564</v>
      </c>
      <c r="B257" s="47" t="s">
        <v>564</v>
      </c>
      <c r="C257" s="47" t="s">
        <v>592</v>
      </c>
      <c r="D257" s="10">
        <f t="shared" si="6"/>
        <v>2</v>
      </c>
      <c r="E257" s="28">
        <f t="shared" si="7"/>
        <v>2.2999999999999998</v>
      </c>
      <c r="F257" s="17">
        <f>IFERROR(VLOOKUP($C257, 'Breakdown - Multi Indicators'!$C:$DD, F$1, FALSE), " ")</f>
        <v>1</v>
      </c>
      <c r="G257" s="17">
        <f>IFERROR(VLOOKUP($C257, 'Breakdown - Multi Indicators'!$C:$DD, G$1, FALSE), " ")</f>
        <v>2</v>
      </c>
      <c r="H257" s="17">
        <f>IFERROR(VLOOKUP($C257, 'Breakdown - Multi Indicators'!$C:$DD, H$1, FALSE), " ")</f>
        <v>3</v>
      </c>
      <c r="I257" s="17">
        <f>IFERROR(VLOOKUP($C257, 'Breakdown - Multi Indicators'!$C:$DD, I$1, FALSE), " ")</f>
        <v>3</v>
      </c>
      <c r="J257" s="17">
        <f>IFERROR(VLOOKUP($C257, 'Breakdown - Multi Indicators'!$C:$DD, J$1, FALSE), " ")</f>
        <v>3</v>
      </c>
      <c r="K257" s="17">
        <f>IFERROR(VLOOKUP($C257, 'Breakdown - Multi Indicators'!$C:$DD, K$1, FALSE), " ")</f>
        <v>2</v>
      </c>
    </row>
    <row r="258" spans="1:11" ht="16.2" thickTop="1" thickBot="1" x14ac:dyDescent="0.35">
      <c r="A258" s="47" t="s">
        <v>564</v>
      </c>
      <c r="B258" s="47" t="s">
        <v>601</v>
      </c>
      <c r="C258" s="47" t="s">
        <v>602</v>
      </c>
      <c r="D258" s="10">
        <f t="shared" si="6"/>
        <v>3</v>
      </c>
      <c r="E258" s="28">
        <f t="shared" si="7"/>
        <v>2.5</v>
      </c>
      <c r="F258" s="17">
        <f>IFERROR(VLOOKUP($C258, 'Breakdown - Multi Indicators'!$C:$DD, F$1, FALSE), " ")</f>
        <v>1</v>
      </c>
      <c r="G258" s="17">
        <f>IFERROR(VLOOKUP($C258, 'Breakdown - Multi Indicators'!$C:$DD, G$1, FALSE), " ")</f>
        <v>3</v>
      </c>
      <c r="H258" s="17">
        <f>IFERROR(VLOOKUP($C258, 'Breakdown - Multi Indicators'!$C:$DD, H$1, FALSE), " ")</f>
        <v>3</v>
      </c>
      <c r="I258" s="17">
        <f>IFERROR(VLOOKUP($C258, 'Breakdown - Multi Indicators'!$C:$DD, I$1, FALSE), " ")</f>
        <v>3</v>
      </c>
      <c r="J258" s="17">
        <f>IFERROR(VLOOKUP($C258, 'Breakdown - Multi Indicators'!$C:$DD, J$1, FALSE), " ")</f>
        <v>3</v>
      </c>
      <c r="K258" s="17">
        <f>IFERROR(VLOOKUP($C258, 'Breakdown - Multi Indicators'!$C:$DD, K$1, FALSE), " ")</f>
        <v>2</v>
      </c>
    </row>
    <row r="259" spans="1:11" ht="16.2" thickTop="1" thickBot="1" x14ac:dyDescent="0.35">
      <c r="A259" s="47" t="s">
        <v>564</v>
      </c>
      <c r="B259" s="47" t="s">
        <v>603</v>
      </c>
      <c r="C259" s="47" t="s">
        <v>604</v>
      </c>
      <c r="D259" s="10">
        <f t="shared" si="6"/>
        <v>3</v>
      </c>
      <c r="E259" s="28">
        <f t="shared" si="7"/>
        <v>2.5</v>
      </c>
      <c r="F259" s="17">
        <f>IFERROR(VLOOKUP($C259, 'Breakdown - Multi Indicators'!$C:$DD, F$1, FALSE), " ")</f>
        <v>1</v>
      </c>
      <c r="G259" s="17">
        <f>IFERROR(VLOOKUP($C259, 'Breakdown - Multi Indicators'!$C:$DD, G$1, FALSE), " ")</f>
        <v>2</v>
      </c>
      <c r="H259" s="17">
        <f>IFERROR(VLOOKUP($C259, 'Breakdown - Multi Indicators'!$C:$DD, H$1, FALSE), " ")</f>
        <v>3</v>
      </c>
      <c r="I259" s="17">
        <f>IFERROR(VLOOKUP($C259, 'Breakdown - Multi Indicators'!$C:$DD, I$1, FALSE), " ")</f>
        <v>4</v>
      </c>
      <c r="J259" s="17">
        <f>IFERROR(VLOOKUP($C259, 'Breakdown - Multi Indicators'!$C:$DD, J$1, FALSE), " ")</f>
        <v>3</v>
      </c>
      <c r="K259" s="17">
        <f>IFERROR(VLOOKUP($C259, 'Breakdown - Multi Indicators'!$C:$DD, K$1, FALSE), " ")</f>
        <v>2</v>
      </c>
    </row>
    <row r="260" spans="1:11" ht="16.2" thickTop="1" thickBot="1" x14ac:dyDescent="0.35">
      <c r="A260" s="47" t="s">
        <v>564</v>
      </c>
      <c r="B260" s="47" t="s">
        <v>597</v>
      </c>
      <c r="C260" s="47" t="s">
        <v>598</v>
      </c>
      <c r="D260" s="10">
        <f t="shared" ref="D260:D323" si="8">ROUND(AVERAGE($F260:$K260), 0)</f>
        <v>2</v>
      </c>
      <c r="E260" s="28">
        <f t="shared" ref="E260:E323" si="9">ROUND(AVERAGE($F260:$K260), 1)</f>
        <v>2.2999999999999998</v>
      </c>
      <c r="F260" s="17">
        <f>IFERROR(VLOOKUP($C260, 'Breakdown - Multi Indicators'!$C:$DD, F$1, FALSE), " ")</f>
        <v>1</v>
      </c>
      <c r="G260" s="17">
        <f>IFERROR(VLOOKUP($C260, 'Breakdown - Multi Indicators'!$C:$DD, G$1, FALSE), " ")</f>
        <v>2</v>
      </c>
      <c r="H260" s="17">
        <f>IFERROR(VLOOKUP($C260, 'Breakdown - Multi Indicators'!$C:$DD, H$1, FALSE), " ")</f>
        <v>3</v>
      </c>
      <c r="I260" s="17">
        <f>IFERROR(VLOOKUP($C260, 'Breakdown - Multi Indicators'!$C:$DD, I$1, FALSE), " ")</f>
        <v>3</v>
      </c>
      <c r="J260" s="17">
        <f>IFERROR(VLOOKUP($C260, 'Breakdown - Multi Indicators'!$C:$DD, J$1, FALSE), " ")</f>
        <v>3</v>
      </c>
      <c r="K260" s="17">
        <f>IFERROR(VLOOKUP($C260, 'Breakdown - Multi Indicators'!$C:$DD, K$1, FALSE), " ")</f>
        <v>2</v>
      </c>
    </row>
    <row r="261" spans="1:11" ht="16.2" thickTop="1" thickBot="1" x14ac:dyDescent="0.35">
      <c r="A261" s="47" t="s">
        <v>564</v>
      </c>
      <c r="B261" s="47" t="s">
        <v>608</v>
      </c>
      <c r="C261" s="47" t="s">
        <v>609</v>
      </c>
      <c r="D261" s="10">
        <f t="shared" si="8"/>
        <v>2</v>
      </c>
      <c r="E261" s="28">
        <f t="shared" si="9"/>
        <v>2.2999999999999998</v>
      </c>
      <c r="F261" s="17">
        <f>IFERROR(VLOOKUP($C261, 'Breakdown - Multi Indicators'!$C:$DD, F$1, FALSE), " ")</f>
        <v>1</v>
      </c>
      <c r="G261" s="17">
        <f>IFERROR(VLOOKUP($C261, 'Breakdown - Multi Indicators'!$C:$DD, G$1, FALSE), " ")</f>
        <v>2</v>
      </c>
      <c r="H261" s="17">
        <f>IFERROR(VLOOKUP($C261, 'Breakdown - Multi Indicators'!$C:$DD, H$1, FALSE), " ")</f>
        <v>3</v>
      </c>
      <c r="I261" s="17">
        <f>IFERROR(VLOOKUP($C261, 'Breakdown - Multi Indicators'!$C:$DD, I$1, FALSE), " ")</f>
        <v>3</v>
      </c>
      <c r="J261" s="17">
        <f>IFERROR(VLOOKUP($C261, 'Breakdown - Multi Indicators'!$C:$DD, J$1, FALSE), " ")</f>
        <v>3</v>
      </c>
      <c r="K261" s="17">
        <f>IFERROR(VLOOKUP($C261, 'Breakdown - Multi Indicators'!$C:$DD, K$1, FALSE), " ")</f>
        <v>2</v>
      </c>
    </row>
    <row r="262" spans="1:11" ht="16.2" thickTop="1" thickBot="1" x14ac:dyDescent="0.35">
      <c r="A262" s="47" t="s">
        <v>564</v>
      </c>
      <c r="B262" s="47" t="s">
        <v>610</v>
      </c>
      <c r="C262" s="47" t="s">
        <v>611</v>
      </c>
      <c r="D262" s="10">
        <f t="shared" si="8"/>
        <v>2</v>
      </c>
      <c r="E262" s="28">
        <f t="shared" si="9"/>
        <v>2.2999999999999998</v>
      </c>
      <c r="F262" s="17">
        <f>IFERROR(VLOOKUP($C262, 'Breakdown - Multi Indicators'!$C:$DD, F$1, FALSE), " ")</f>
        <v>1</v>
      </c>
      <c r="G262" s="17">
        <f>IFERROR(VLOOKUP($C262, 'Breakdown - Multi Indicators'!$C:$DD, G$1, FALSE), " ")</f>
        <v>3</v>
      </c>
      <c r="H262" s="17">
        <f>IFERROR(VLOOKUP($C262, 'Breakdown - Multi Indicators'!$C:$DD, H$1, FALSE), " ")</f>
        <v>3</v>
      </c>
      <c r="I262" s="17">
        <f>IFERROR(VLOOKUP($C262, 'Breakdown - Multi Indicators'!$C:$DD, I$1, FALSE), " ")</f>
        <v>3</v>
      </c>
      <c r="J262" s="17">
        <f>IFERROR(VLOOKUP($C262, 'Breakdown - Multi Indicators'!$C:$DD, J$1, FALSE), " ")</f>
        <v>2</v>
      </c>
      <c r="K262" s="17">
        <f>IFERROR(VLOOKUP($C262, 'Breakdown - Multi Indicators'!$C:$DD, K$1, FALSE), " ")</f>
        <v>2</v>
      </c>
    </row>
    <row r="263" spans="1:11" ht="16.2" thickTop="1" thickBot="1" x14ac:dyDescent="0.35">
      <c r="A263" s="47" t="s">
        <v>564</v>
      </c>
      <c r="B263" s="47" t="s">
        <v>612</v>
      </c>
      <c r="C263" s="47" t="s">
        <v>613</v>
      </c>
      <c r="D263" s="10">
        <f t="shared" si="8"/>
        <v>3</v>
      </c>
      <c r="E263" s="28">
        <f t="shared" si="9"/>
        <v>2.5</v>
      </c>
      <c r="F263" s="17">
        <f>IFERROR(VLOOKUP($C263, 'Breakdown - Multi Indicators'!$C:$DD, F$1, FALSE), " ")</f>
        <v>2</v>
      </c>
      <c r="G263" s="17">
        <f>IFERROR(VLOOKUP($C263, 'Breakdown - Multi Indicators'!$C:$DD, G$1, FALSE), " ")</f>
        <v>2</v>
      </c>
      <c r="H263" s="17">
        <f>IFERROR(VLOOKUP($C263, 'Breakdown - Multi Indicators'!$C:$DD, H$1, FALSE), " ")</f>
        <v>3</v>
      </c>
      <c r="I263" s="17">
        <f>IFERROR(VLOOKUP($C263, 'Breakdown - Multi Indicators'!$C:$DD, I$1, FALSE), " ")</f>
        <v>3</v>
      </c>
      <c r="J263" s="17">
        <f>IFERROR(VLOOKUP($C263, 'Breakdown - Multi Indicators'!$C:$DD, J$1, FALSE), " ")</f>
        <v>3</v>
      </c>
      <c r="K263" s="17">
        <f>IFERROR(VLOOKUP($C263, 'Breakdown - Multi Indicators'!$C:$DD, K$1, FALSE), " ")</f>
        <v>2</v>
      </c>
    </row>
    <row r="264" spans="1:11" ht="16.2" thickTop="1" thickBot="1" x14ac:dyDescent="0.35">
      <c r="A264" s="47" t="s">
        <v>564</v>
      </c>
      <c r="B264" s="47" t="s">
        <v>614</v>
      </c>
      <c r="C264" s="47" t="s">
        <v>615</v>
      </c>
      <c r="D264" s="10">
        <f t="shared" si="8"/>
        <v>3</v>
      </c>
      <c r="E264" s="28">
        <f t="shared" si="9"/>
        <v>2.5</v>
      </c>
      <c r="F264" s="17">
        <f>IFERROR(VLOOKUP($C264, 'Breakdown - Multi Indicators'!$C:$DD, F$1, FALSE), " ")</f>
        <v>1</v>
      </c>
      <c r="G264" s="17">
        <f>IFERROR(VLOOKUP($C264, 'Breakdown - Multi Indicators'!$C:$DD, G$1, FALSE), " ")</f>
        <v>4</v>
      </c>
      <c r="H264" s="17">
        <f>IFERROR(VLOOKUP($C264, 'Breakdown - Multi Indicators'!$C:$DD, H$1, FALSE), " ")</f>
        <v>3</v>
      </c>
      <c r="I264" s="17">
        <f>IFERROR(VLOOKUP($C264, 'Breakdown - Multi Indicators'!$C:$DD, I$1, FALSE), " ")</f>
        <v>3</v>
      </c>
      <c r="J264" s="17">
        <f>IFERROR(VLOOKUP($C264, 'Breakdown - Multi Indicators'!$C:$DD, J$1, FALSE), " ")</f>
        <v>2</v>
      </c>
      <c r="K264" s="17">
        <f>IFERROR(VLOOKUP($C264, 'Breakdown - Multi Indicators'!$C:$DD, K$1, FALSE), " ")</f>
        <v>2</v>
      </c>
    </row>
    <row r="265" spans="1:11" ht="16.2" thickTop="1" thickBot="1" x14ac:dyDescent="0.35">
      <c r="A265" s="47" t="s">
        <v>564</v>
      </c>
      <c r="B265" s="47" t="s">
        <v>616</v>
      </c>
      <c r="C265" s="47" t="s">
        <v>617</v>
      </c>
      <c r="D265" s="10">
        <f t="shared" si="8"/>
        <v>3</v>
      </c>
      <c r="E265" s="28">
        <f t="shared" si="9"/>
        <v>2.5</v>
      </c>
      <c r="F265" s="17">
        <f>IFERROR(VLOOKUP($C265, 'Breakdown - Multi Indicators'!$C:$DD, F$1, FALSE), " ")</f>
        <v>1</v>
      </c>
      <c r="G265" s="17">
        <f>IFERROR(VLOOKUP($C265, 'Breakdown - Multi Indicators'!$C:$DD, G$1, FALSE), " ")</f>
        <v>3</v>
      </c>
      <c r="H265" s="17">
        <f>IFERROR(VLOOKUP($C265, 'Breakdown - Multi Indicators'!$C:$DD, H$1, FALSE), " ")</f>
        <v>3</v>
      </c>
      <c r="I265" s="17">
        <f>IFERROR(VLOOKUP($C265, 'Breakdown - Multi Indicators'!$C:$DD, I$1, FALSE), " ")</f>
        <v>3</v>
      </c>
      <c r="J265" s="17">
        <f>IFERROR(VLOOKUP($C265, 'Breakdown - Multi Indicators'!$C:$DD, J$1, FALSE), " ")</f>
        <v>3</v>
      </c>
      <c r="K265" s="17">
        <f>IFERROR(VLOOKUP($C265, 'Breakdown - Multi Indicators'!$C:$DD, K$1, FALSE), " ")</f>
        <v>2</v>
      </c>
    </row>
    <row r="266" spans="1:11" ht="16.2" thickTop="1" thickBot="1" x14ac:dyDescent="0.35">
      <c r="A266" s="47" t="s">
        <v>564</v>
      </c>
      <c r="B266" s="47" t="s">
        <v>618</v>
      </c>
      <c r="C266" s="47" t="s">
        <v>619</v>
      </c>
      <c r="D266" s="10">
        <f t="shared" si="8"/>
        <v>2</v>
      </c>
      <c r="E266" s="28">
        <f t="shared" si="9"/>
        <v>2.2999999999999998</v>
      </c>
      <c r="F266" s="17">
        <f>IFERROR(VLOOKUP($C266, 'Breakdown - Multi Indicators'!$C:$DD, F$1, FALSE), " ")</f>
        <v>1</v>
      </c>
      <c r="G266" s="17">
        <f>IFERROR(VLOOKUP($C266, 'Breakdown - Multi Indicators'!$C:$DD, G$1, FALSE), " ")</f>
        <v>2</v>
      </c>
      <c r="H266" s="17">
        <f>IFERROR(VLOOKUP($C266, 'Breakdown - Multi Indicators'!$C:$DD, H$1, FALSE), " ")</f>
        <v>3</v>
      </c>
      <c r="I266" s="17">
        <f>IFERROR(VLOOKUP($C266, 'Breakdown - Multi Indicators'!$C:$DD, I$1, FALSE), " ")</f>
        <v>3</v>
      </c>
      <c r="J266" s="17">
        <f>IFERROR(VLOOKUP($C266, 'Breakdown - Multi Indicators'!$C:$DD, J$1, FALSE), " ")</f>
        <v>3</v>
      </c>
      <c r="K266" s="17">
        <f>IFERROR(VLOOKUP($C266, 'Breakdown - Multi Indicators'!$C:$DD, K$1, FALSE), " ")</f>
        <v>2</v>
      </c>
    </row>
    <row r="267" spans="1:11" ht="16.2" thickTop="1" thickBot="1" x14ac:dyDescent="0.35">
      <c r="A267" s="47" t="s">
        <v>564</v>
      </c>
      <c r="B267" s="47" t="s">
        <v>620</v>
      </c>
      <c r="C267" s="47" t="s">
        <v>621</v>
      </c>
      <c r="D267" s="10">
        <f t="shared" si="8"/>
        <v>2</v>
      </c>
      <c r="E267" s="28">
        <f t="shared" si="9"/>
        <v>2</v>
      </c>
      <c r="F267" s="17">
        <f>IFERROR(VLOOKUP($C267, 'Breakdown - Multi Indicators'!$C:$DD, F$1, FALSE), " ")</f>
        <v>1</v>
      </c>
      <c r="G267" s="17">
        <f>IFERROR(VLOOKUP($C267, 'Breakdown - Multi Indicators'!$C:$DD, G$1, FALSE), " ")</f>
        <v>1</v>
      </c>
      <c r="H267" s="17">
        <f>IFERROR(VLOOKUP($C267, 'Breakdown - Multi Indicators'!$C:$DD, H$1, FALSE), " ")</f>
        <v>3</v>
      </c>
      <c r="I267" s="17">
        <f>IFERROR(VLOOKUP($C267, 'Breakdown - Multi Indicators'!$C:$DD, I$1, FALSE), " ")</f>
        <v>3</v>
      </c>
      <c r="J267" s="17">
        <f>IFERROR(VLOOKUP($C267, 'Breakdown - Multi Indicators'!$C:$DD, J$1, FALSE), " ")</f>
        <v>2</v>
      </c>
      <c r="K267" s="17">
        <f>IFERROR(VLOOKUP($C267, 'Breakdown - Multi Indicators'!$C:$DD, K$1, FALSE), " ")</f>
        <v>2</v>
      </c>
    </row>
    <row r="268" spans="1:11" ht="16.2" thickTop="1" thickBot="1" x14ac:dyDescent="0.35">
      <c r="A268" s="47" t="s">
        <v>599</v>
      </c>
      <c r="B268" s="47" t="s">
        <v>599</v>
      </c>
      <c r="C268" s="47" t="s">
        <v>600</v>
      </c>
      <c r="D268" s="10">
        <f t="shared" si="8"/>
        <v>2</v>
      </c>
      <c r="E268" s="28">
        <f t="shared" si="9"/>
        <v>2.2000000000000002</v>
      </c>
      <c r="F268" s="17">
        <f>IFERROR(VLOOKUP($C268, 'Breakdown - Multi Indicators'!$C:$DD, F$1, FALSE), " ")</f>
        <v>1</v>
      </c>
      <c r="G268" s="17">
        <f>IFERROR(VLOOKUP($C268, 'Breakdown - Multi Indicators'!$C:$DD, G$1, FALSE), " ")</f>
        <v>2</v>
      </c>
      <c r="H268" s="17">
        <f>IFERROR(VLOOKUP($C268, 'Breakdown - Multi Indicators'!$C:$DD, H$1, FALSE), " ")</f>
        <v>3</v>
      </c>
      <c r="I268" s="17">
        <f>IFERROR(VLOOKUP($C268, 'Breakdown - Multi Indicators'!$C:$DD, I$1, FALSE), " ")</f>
        <v>2</v>
      </c>
      <c r="J268" s="17">
        <f>IFERROR(VLOOKUP($C268, 'Breakdown - Multi Indicators'!$C:$DD, J$1, FALSE), " ")</f>
        <v>2</v>
      </c>
      <c r="K268" s="17">
        <f>IFERROR(VLOOKUP($C268, 'Breakdown - Multi Indicators'!$C:$DD, K$1, FALSE), " ")</f>
        <v>3</v>
      </c>
    </row>
    <row r="269" spans="1:11" ht="16.2" thickTop="1" thickBot="1" x14ac:dyDescent="0.35">
      <c r="A269" s="47" t="s">
        <v>599</v>
      </c>
      <c r="B269" s="47" t="s">
        <v>624</v>
      </c>
      <c r="C269" s="47" t="s">
        <v>625</v>
      </c>
      <c r="D269" s="10">
        <f t="shared" si="8"/>
        <v>3</v>
      </c>
      <c r="E269" s="28">
        <f t="shared" si="9"/>
        <v>2.7</v>
      </c>
      <c r="F269" s="17">
        <f>IFERROR(VLOOKUP($C269, 'Breakdown - Multi Indicators'!$C:$DD, F$1, FALSE), " ")</f>
        <v>2</v>
      </c>
      <c r="G269" s="17">
        <f>IFERROR(VLOOKUP($C269, 'Breakdown - Multi Indicators'!$C:$DD, G$1, FALSE), " ")</f>
        <v>3</v>
      </c>
      <c r="H269" s="17">
        <f>IFERROR(VLOOKUP($C269, 'Breakdown - Multi Indicators'!$C:$DD, H$1, FALSE), " ")</f>
        <v>3</v>
      </c>
      <c r="I269" s="17">
        <f>IFERROR(VLOOKUP($C269, 'Breakdown - Multi Indicators'!$C:$DD, I$1, FALSE), " ")</f>
        <v>3</v>
      </c>
      <c r="J269" s="17">
        <f>IFERROR(VLOOKUP($C269, 'Breakdown - Multi Indicators'!$C:$DD, J$1, FALSE), " ")</f>
        <v>2</v>
      </c>
      <c r="K269" s="17">
        <f>IFERROR(VLOOKUP($C269, 'Breakdown - Multi Indicators'!$C:$DD, K$1, FALSE), " ")</f>
        <v>3</v>
      </c>
    </row>
    <row r="270" spans="1:11" ht="16.2" thickTop="1" thickBot="1" x14ac:dyDescent="0.35">
      <c r="A270" s="47" t="s">
        <v>599</v>
      </c>
      <c r="B270" s="47" t="s">
        <v>626</v>
      </c>
      <c r="C270" s="47" t="s">
        <v>627</v>
      </c>
      <c r="D270" s="10">
        <f t="shared" si="8"/>
        <v>2</v>
      </c>
      <c r="E270" s="28">
        <f t="shared" si="9"/>
        <v>2.2999999999999998</v>
      </c>
      <c r="F270" s="17">
        <f>IFERROR(VLOOKUP($C270, 'Breakdown - Multi Indicators'!$C:$DD, F$1, FALSE), " ")</f>
        <v>1</v>
      </c>
      <c r="G270" s="17">
        <f>IFERROR(VLOOKUP($C270, 'Breakdown - Multi Indicators'!$C:$DD, G$1, FALSE), " ")</f>
        <v>2</v>
      </c>
      <c r="H270" s="17">
        <f>IFERROR(VLOOKUP($C270, 'Breakdown - Multi Indicators'!$C:$DD, H$1, FALSE), " ")</f>
        <v>3</v>
      </c>
      <c r="I270" s="17">
        <f>IFERROR(VLOOKUP($C270, 'Breakdown - Multi Indicators'!$C:$DD, I$1, FALSE), " ")</f>
        <v>3</v>
      </c>
      <c r="J270" s="17">
        <f>IFERROR(VLOOKUP($C270, 'Breakdown - Multi Indicators'!$C:$DD, J$1, FALSE), " ")</f>
        <v>2</v>
      </c>
      <c r="K270" s="17">
        <f>IFERROR(VLOOKUP($C270, 'Breakdown - Multi Indicators'!$C:$DD, K$1, FALSE), " ")</f>
        <v>3</v>
      </c>
    </row>
    <row r="271" spans="1:11" ht="16.2" thickTop="1" thickBot="1" x14ac:dyDescent="0.35">
      <c r="A271" s="47" t="s">
        <v>599</v>
      </c>
      <c r="B271" s="47" t="s">
        <v>628</v>
      </c>
      <c r="C271" s="47" t="s">
        <v>629</v>
      </c>
      <c r="D271" s="10">
        <f t="shared" si="8"/>
        <v>2</v>
      </c>
      <c r="E271" s="28">
        <f t="shared" si="9"/>
        <v>2.2999999999999998</v>
      </c>
      <c r="F271" s="17">
        <f>IFERROR(VLOOKUP($C271, 'Breakdown - Multi Indicators'!$C:$DD, F$1, FALSE), " ")</f>
        <v>1</v>
      </c>
      <c r="G271" s="17">
        <f>IFERROR(VLOOKUP($C271, 'Breakdown - Multi Indicators'!$C:$DD, G$1, FALSE), " ")</f>
        <v>2</v>
      </c>
      <c r="H271" s="17">
        <f>IFERROR(VLOOKUP($C271, 'Breakdown - Multi Indicators'!$C:$DD, H$1, FALSE), " ")</f>
        <v>3</v>
      </c>
      <c r="I271" s="17">
        <f>IFERROR(VLOOKUP($C271, 'Breakdown - Multi Indicators'!$C:$DD, I$1, FALSE), " ")</f>
        <v>3</v>
      </c>
      <c r="J271" s="17">
        <f>IFERROR(VLOOKUP($C271, 'Breakdown - Multi Indicators'!$C:$DD, J$1, FALSE), " ")</f>
        <v>2</v>
      </c>
      <c r="K271" s="17">
        <f>IFERROR(VLOOKUP($C271, 'Breakdown - Multi Indicators'!$C:$DD, K$1, FALSE), " ")</f>
        <v>3</v>
      </c>
    </row>
    <row r="272" spans="1:11" ht="16.2" thickTop="1" thickBot="1" x14ac:dyDescent="0.35">
      <c r="A272" s="47" t="s">
        <v>599</v>
      </c>
      <c r="B272" s="47" t="s">
        <v>630</v>
      </c>
      <c r="C272" s="47" t="s">
        <v>631</v>
      </c>
      <c r="D272" s="10">
        <f t="shared" si="8"/>
        <v>2</v>
      </c>
      <c r="E272" s="28">
        <f t="shared" si="9"/>
        <v>2.2999999999999998</v>
      </c>
      <c r="F272" s="17">
        <f>IFERROR(VLOOKUP($C272, 'Breakdown - Multi Indicators'!$C:$DD, F$1, FALSE), " ")</f>
        <v>1</v>
      </c>
      <c r="G272" s="17">
        <f>IFERROR(VLOOKUP($C272, 'Breakdown - Multi Indicators'!$C:$DD, G$1, FALSE), " ")</f>
        <v>3</v>
      </c>
      <c r="H272" s="17">
        <f>IFERROR(VLOOKUP($C272, 'Breakdown - Multi Indicators'!$C:$DD, H$1, FALSE), " ")</f>
        <v>3</v>
      </c>
      <c r="I272" s="17">
        <f>IFERROR(VLOOKUP($C272, 'Breakdown - Multi Indicators'!$C:$DD, I$1, FALSE), " ")</f>
        <v>2</v>
      </c>
      <c r="J272" s="17">
        <f>IFERROR(VLOOKUP($C272, 'Breakdown - Multi Indicators'!$C:$DD, J$1, FALSE), " ")</f>
        <v>2</v>
      </c>
      <c r="K272" s="17">
        <f>IFERROR(VLOOKUP($C272, 'Breakdown - Multi Indicators'!$C:$DD, K$1, FALSE), " ")</f>
        <v>3</v>
      </c>
    </row>
    <row r="273" spans="1:11" ht="16.2" thickTop="1" thickBot="1" x14ac:dyDescent="0.35">
      <c r="A273" s="47" t="s">
        <v>599</v>
      </c>
      <c r="B273" s="47" t="s">
        <v>632</v>
      </c>
      <c r="C273" s="47" t="s">
        <v>633</v>
      </c>
      <c r="D273" s="10">
        <f t="shared" si="8"/>
        <v>2</v>
      </c>
      <c r="E273" s="28">
        <f t="shared" si="9"/>
        <v>2</v>
      </c>
      <c r="F273" s="17">
        <f>IFERROR(VLOOKUP($C273, 'Breakdown - Multi Indicators'!$C:$DD, F$1, FALSE), " ")</f>
        <v>1</v>
      </c>
      <c r="G273" s="17">
        <f>IFERROR(VLOOKUP($C273, 'Breakdown - Multi Indicators'!$C:$DD, G$1, FALSE), " ")</f>
        <v>1</v>
      </c>
      <c r="H273" s="17">
        <f>IFERROR(VLOOKUP($C273, 'Breakdown - Multi Indicators'!$C:$DD, H$1, FALSE), " ")</f>
        <v>3</v>
      </c>
      <c r="I273" s="17">
        <f>IFERROR(VLOOKUP($C273, 'Breakdown - Multi Indicators'!$C:$DD, I$1, FALSE), " ")</f>
        <v>2</v>
      </c>
      <c r="J273" s="17">
        <f>IFERROR(VLOOKUP($C273, 'Breakdown - Multi Indicators'!$C:$DD, J$1, FALSE), " ")</f>
        <v>2</v>
      </c>
      <c r="K273" s="17">
        <f>IFERROR(VLOOKUP($C273, 'Breakdown - Multi Indicators'!$C:$DD, K$1, FALSE), " ")</f>
        <v>3</v>
      </c>
    </row>
    <row r="274" spans="1:11" ht="16.2" thickTop="1" thickBot="1" x14ac:dyDescent="0.35">
      <c r="A274" s="47" t="s">
        <v>599</v>
      </c>
      <c r="B274" s="47" t="s">
        <v>634</v>
      </c>
      <c r="C274" s="47" t="s">
        <v>635</v>
      </c>
      <c r="D274" s="10">
        <f t="shared" si="8"/>
        <v>3</v>
      </c>
      <c r="E274" s="28">
        <f t="shared" si="9"/>
        <v>2.5</v>
      </c>
      <c r="F274" s="17">
        <f>IFERROR(VLOOKUP($C274, 'Breakdown - Multi Indicators'!$C:$DD, F$1, FALSE), " ")</f>
        <v>1</v>
      </c>
      <c r="G274" s="17">
        <f>IFERROR(VLOOKUP($C274, 'Breakdown - Multi Indicators'!$C:$DD, G$1, FALSE), " ")</f>
        <v>3</v>
      </c>
      <c r="H274" s="17">
        <f>IFERROR(VLOOKUP($C274, 'Breakdown - Multi Indicators'!$C:$DD, H$1, FALSE), " ")</f>
        <v>3</v>
      </c>
      <c r="I274" s="17">
        <f>IFERROR(VLOOKUP($C274, 'Breakdown - Multi Indicators'!$C:$DD, I$1, FALSE), " ")</f>
        <v>3</v>
      </c>
      <c r="J274" s="17">
        <f>IFERROR(VLOOKUP($C274, 'Breakdown - Multi Indicators'!$C:$DD, J$1, FALSE), " ")</f>
        <v>2</v>
      </c>
      <c r="K274" s="17">
        <f>IFERROR(VLOOKUP($C274, 'Breakdown - Multi Indicators'!$C:$DD, K$1, FALSE), " ")</f>
        <v>3</v>
      </c>
    </row>
    <row r="275" spans="1:11" ht="16.2" thickTop="1" thickBot="1" x14ac:dyDescent="0.35">
      <c r="A275" s="47" t="s">
        <v>605</v>
      </c>
      <c r="B275" s="47" t="s">
        <v>636</v>
      </c>
      <c r="C275" s="47" t="s">
        <v>637</v>
      </c>
      <c r="D275" s="10">
        <f t="shared" si="8"/>
        <v>3</v>
      </c>
      <c r="E275" s="28">
        <f t="shared" si="9"/>
        <v>2.8</v>
      </c>
      <c r="F275" s="17">
        <f>IFERROR(VLOOKUP($C275, 'Breakdown - Multi Indicators'!$C:$DD, F$1, FALSE), " ")</f>
        <v>5</v>
      </c>
      <c r="G275" s="17">
        <f>IFERROR(VLOOKUP($C275, 'Breakdown - Multi Indicators'!$C:$DD, G$1, FALSE), " ")</f>
        <v>1</v>
      </c>
      <c r="H275" s="17">
        <f>IFERROR(VLOOKUP($C275, 'Breakdown - Multi Indicators'!$C:$DD, H$1, FALSE), " ")</f>
        <v>1</v>
      </c>
      <c r="I275" s="17">
        <f>IFERROR(VLOOKUP($C275, 'Breakdown - Multi Indicators'!$C:$DD, I$1, FALSE), " ")</f>
        <v>4</v>
      </c>
      <c r="J275" s="17">
        <f>IFERROR(VLOOKUP($C275, 'Breakdown - Multi Indicators'!$C:$DD, J$1, FALSE), " ")</f>
        <v>3</v>
      </c>
      <c r="K275" s="17">
        <f>IFERROR(VLOOKUP($C275, 'Breakdown - Multi Indicators'!$C:$DD, K$1, FALSE), " ")</f>
        <v>3</v>
      </c>
    </row>
    <row r="276" spans="1:11" ht="16.2" thickTop="1" thickBot="1" x14ac:dyDescent="0.35">
      <c r="A276" s="47" t="s">
        <v>605</v>
      </c>
      <c r="B276" s="47" t="s">
        <v>638</v>
      </c>
      <c r="C276" s="47" t="s">
        <v>639</v>
      </c>
      <c r="D276" s="10">
        <f t="shared" si="8"/>
        <v>3</v>
      </c>
      <c r="E276" s="28">
        <f t="shared" si="9"/>
        <v>2.8</v>
      </c>
      <c r="F276" s="17">
        <f>IFERROR(VLOOKUP($C276, 'Breakdown - Multi Indicators'!$C:$DD, F$1, FALSE), " ")</f>
        <v>2</v>
      </c>
      <c r="G276" s="17">
        <f>IFERROR(VLOOKUP($C276, 'Breakdown - Multi Indicators'!$C:$DD, G$1, FALSE), " ")</f>
        <v>2</v>
      </c>
      <c r="H276" s="17">
        <f>IFERROR(VLOOKUP($C276, 'Breakdown - Multi Indicators'!$C:$DD, H$1, FALSE), " ")</f>
        <v>3</v>
      </c>
      <c r="I276" s="17">
        <f>IFERROR(VLOOKUP($C276, 'Breakdown - Multi Indicators'!$C:$DD, I$1, FALSE), " ")</f>
        <v>4</v>
      </c>
      <c r="J276" s="17">
        <f>IFERROR(VLOOKUP($C276, 'Breakdown - Multi Indicators'!$C:$DD, J$1, FALSE), " ")</f>
        <v>3</v>
      </c>
      <c r="K276" s="17">
        <f>IFERROR(VLOOKUP($C276, 'Breakdown - Multi Indicators'!$C:$DD, K$1, FALSE), " ")</f>
        <v>3</v>
      </c>
    </row>
    <row r="277" spans="1:11" ht="16.2" thickTop="1" thickBot="1" x14ac:dyDescent="0.35">
      <c r="A277" s="47" t="s">
        <v>605</v>
      </c>
      <c r="B277" s="47" t="s">
        <v>606</v>
      </c>
      <c r="C277" s="47" t="s">
        <v>607</v>
      </c>
      <c r="D277" s="10">
        <f t="shared" si="8"/>
        <v>3</v>
      </c>
      <c r="E277" s="28">
        <f t="shared" si="9"/>
        <v>3.2</v>
      </c>
      <c r="F277" s="17">
        <f>IFERROR(VLOOKUP($C277, 'Breakdown - Multi Indicators'!$C:$DD, F$1, FALSE), " ")</f>
        <v>5</v>
      </c>
      <c r="G277" s="17">
        <f>IFERROR(VLOOKUP($C277, 'Breakdown - Multi Indicators'!$C:$DD, G$1, FALSE), " ")</f>
        <v>3</v>
      </c>
      <c r="H277" s="17">
        <f>IFERROR(VLOOKUP($C277, 'Breakdown - Multi Indicators'!$C:$DD, H$1, FALSE), " ")</f>
        <v>2</v>
      </c>
      <c r="I277" s="17">
        <f>IFERROR(VLOOKUP($C277, 'Breakdown - Multi Indicators'!$C:$DD, I$1, FALSE), " ")</f>
        <v>3</v>
      </c>
      <c r="J277" s="17">
        <f>IFERROR(VLOOKUP($C277, 'Breakdown - Multi Indicators'!$C:$DD, J$1, FALSE), " ")</f>
        <v>3</v>
      </c>
      <c r="K277" s="17">
        <f>IFERROR(VLOOKUP($C277, 'Breakdown - Multi Indicators'!$C:$DD, K$1, FALSE), " ")</f>
        <v>3</v>
      </c>
    </row>
    <row r="278" spans="1:11" ht="16.2" thickTop="1" thickBot="1" x14ac:dyDescent="0.35">
      <c r="A278" s="47" t="s">
        <v>605</v>
      </c>
      <c r="B278" s="47" t="s">
        <v>642</v>
      </c>
      <c r="C278" s="47" t="s">
        <v>643</v>
      </c>
      <c r="D278" s="10">
        <f t="shared" si="8"/>
        <v>3</v>
      </c>
      <c r="E278" s="28">
        <f t="shared" si="9"/>
        <v>2.8</v>
      </c>
      <c r="F278" s="17">
        <f>IFERROR(VLOOKUP($C278, 'Breakdown - Multi Indicators'!$C:$DD, F$1, FALSE), " ")</f>
        <v>5</v>
      </c>
      <c r="G278" s="17">
        <f>IFERROR(VLOOKUP($C278, 'Breakdown - Multi Indicators'!$C:$DD, G$1, FALSE), " ")</f>
        <v>1</v>
      </c>
      <c r="H278" s="17">
        <f>IFERROR(VLOOKUP($C278, 'Breakdown - Multi Indicators'!$C:$DD, H$1, FALSE), " ")</f>
        <v>1</v>
      </c>
      <c r="I278" s="17">
        <f>IFERROR(VLOOKUP($C278, 'Breakdown - Multi Indicators'!$C:$DD, I$1, FALSE), " ")</f>
        <v>4</v>
      </c>
      <c r="J278" s="17">
        <f>IFERROR(VLOOKUP($C278, 'Breakdown - Multi Indicators'!$C:$DD, J$1, FALSE), " ")</f>
        <v>3</v>
      </c>
      <c r="K278" s="17">
        <f>IFERROR(VLOOKUP($C278, 'Breakdown - Multi Indicators'!$C:$DD, K$1, FALSE), " ")</f>
        <v>3</v>
      </c>
    </row>
    <row r="279" spans="1:11" ht="16.2" thickTop="1" thickBot="1" x14ac:dyDescent="0.35">
      <c r="A279" s="47" t="s">
        <v>605</v>
      </c>
      <c r="B279" s="47" t="s">
        <v>644</v>
      </c>
      <c r="C279" s="47" t="s">
        <v>645</v>
      </c>
      <c r="D279" s="10">
        <f t="shared" si="8"/>
        <v>3</v>
      </c>
      <c r="E279" s="28">
        <f t="shared" si="9"/>
        <v>3.3</v>
      </c>
      <c r="F279" s="17">
        <f>IFERROR(VLOOKUP($C279, 'Breakdown - Multi Indicators'!$C:$DD, F$1, FALSE), " ")</f>
        <v>4</v>
      </c>
      <c r="G279" s="17">
        <f>IFERROR(VLOOKUP($C279, 'Breakdown - Multi Indicators'!$C:$DD, G$1, FALSE), " ")</f>
        <v>3</v>
      </c>
      <c r="H279" s="17">
        <f>IFERROR(VLOOKUP($C279, 'Breakdown - Multi Indicators'!$C:$DD, H$1, FALSE), " ")</f>
        <v>3</v>
      </c>
      <c r="I279" s="17">
        <f>IFERROR(VLOOKUP($C279, 'Breakdown - Multi Indicators'!$C:$DD, I$1, FALSE), " ")</f>
        <v>4</v>
      </c>
      <c r="J279" s="17">
        <f>IFERROR(VLOOKUP($C279, 'Breakdown - Multi Indicators'!$C:$DD, J$1, FALSE), " ")</f>
        <v>3</v>
      </c>
      <c r="K279" s="17">
        <f>IFERROR(VLOOKUP($C279, 'Breakdown - Multi Indicators'!$C:$DD, K$1, FALSE), " ")</f>
        <v>3</v>
      </c>
    </row>
    <row r="280" spans="1:11" ht="16.2" thickTop="1" thickBot="1" x14ac:dyDescent="0.35">
      <c r="A280" s="47" t="s">
        <v>605</v>
      </c>
      <c r="B280" s="47" t="s">
        <v>646</v>
      </c>
      <c r="C280" s="47" t="s">
        <v>647</v>
      </c>
      <c r="D280" s="10">
        <f t="shared" si="8"/>
        <v>3</v>
      </c>
      <c r="E280" s="28">
        <f t="shared" si="9"/>
        <v>2.5</v>
      </c>
      <c r="F280" s="17">
        <f>IFERROR(VLOOKUP($C280, 'Breakdown - Multi Indicators'!$C:$DD, F$1, FALSE), " ")</f>
        <v>1</v>
      </c>
      <c r="G280" s="17">
        <f>IFERROR(VLOOKUP($C280, 'Breakdown - Multi Indicators'!$C:$DD, G$1, FALSE), " ")</f>
        <v>1</v>
      </c>
      <c r="H280" s="17">
        <f>IFERROR(VLOOKUP($C280, 'Breakdown - Multi Indicators'!$C:$DD, H$1, FALSE), " ")</f>
        <v>3</v>
      </c>
      <c r="I280" s="17">
        <f>IFERROR(VLOOKUP($C280, 'Breakdown - Multi Indicators'!$C:$DD, I$1, FALSE), " ")</f>
        <v>4</v>
      </c>
      <c r="J280" s="17">
        <f>IFERROR(VLOOKUP($C280, 'Breakdown - Multi Indicators'!$C:$DD, J$1, FALSE), " ")</f>
        <v>3</v>
      </c>
      <c r="K280" s="17">
        <f>IFERROR(VLOOKUP($C280, 'Breakdown - Multi Indicators'!$C:$DD, K$1, FALSE), " ")</f>
        <v>3</v>
      </c>
    </row>
    <row r="281" spans="1:11" ht="16.2" thickTop="1" thickBot="1" x14ac:dyDescent="0.35">
      <c r="A281" s="47" t="s">
        <v>605</v>
      </c>
      <c r="B281" s="47" t="s">
        <v>648</v>
      </c>
      <c r="C281" s="47" t="s">
        <v>649</v>
      </c>
      <c r="D281" s="10">
        <f t="shared" si="8"/>
        <v>3</v>
      </c>
      <c r="E281" s="28">
        <f t="shared" si="9"/>
        <v>3</v>
      </c>
      <c r="F281" s="17">
        <f>IFERROR(VLOOKUP($C281, 'Breakdown - Multi Indicators'!$C:$DD, F$1, FALSE), " ")</f>
        <v>3</v>
      </c>
      <c r="G281" s="17">
        <f>IFERROR(VLOOKUP($C281, 'Breakdown - Multi Indicators'!$C:$DD, G$1, FALSE), " ")</f>
        <v>3</v>
      </c>
      <c r="H281" s="17">
        <f>IFERROR(VLOOKUP($C281, 'Breakdown - Multi Indicators'!$C:$DD, H$1, FALSE), " ")</f>
        <v>3</v>
      </c>
      <c r="I281" s="17">
        <f>IFERROR(VLOOKUP($C281, 'Breakdown - Multi Indicators'!$C:$DD, I$1, FALSE), " ")</f>
        <v>3</v>
      </c>
      <c r="J281" s="17">
        <f>IFERROR(VLOOKUP($C281, 'Breakdown - Multi Indicators'!$C:$DD, J$1, FALSE), " ")</f>
        <v>3</v>
      </c>
      <c r="K281" s="17">
        <f>IFERROR(VLOOKUP($C281, 'Breakdown - Multi Indicators'!$C:$DD, K$1, FALSE), " ")</f>
        <v>3</v>
      </c>
    </row>
    <row r="282" spans="1:11" ht="16.2" thickTop="1" thickBot="1" x14ac:dyDescent="0.35">
      <c r="A282" s="47" t="s">
        <v>605</v>
      </c>
      <c r="B282" s="47" t="s">
        <v>622</v>
      </c>
      <c r="C282" s="47" t="s">
        <v>623</v>
      </c>
      <c r="D282" s="10">
        <f t="shared" si="8"/>
        <v>4</v>
      </c>
      <c r="E282" s="28">
        <f t="shared" si="9"/>
        <v>3.7</v>
      </c>
      <c r="F282" s="17">
        <f>IFERROR(VLOOKUP($C282, 'Breakdown - Multi Indicators'!$C:$DD, F$1, FALSE), " ")</f>
        <v>5</v>
      </c>
      <c r="G282" s="17">
        <f>IFERROR(VLOOKUP($C282, 'Breakdown - Multi Indicators'!$C:$DD, G$1, FALSE), " ")</f>
        <v>3</v>
      </c>
      <c r="H282" s="17">
        <f>IFERROR(VLOOKUP($C282, 'Breakdown - Multi Indicators'!$C:$DD, H$1, FALSE), " ")</f>
        <v>3</v>
      </c>
      <c r="I282" s="17">
        <f>IFERROR(VLOOKUP($C282, 'Breakdown - Multi Indicators'!$C:$DD, I$1, FALSE), " ")</f>
        <v>5</v>
      </c>
      <c r="J282" s="17">
        <f>IFERROR(VLOOKUP($C282, 'Breakdown - Multi Indicators'!$C:$DD, J$1, FALSE), " ")</f>
        <v>3</v>
      </c>
      <c r="K282" s="17">
        <f>IFERROR(VLOOKUP($C282, 'Breakdown - Multi Indicators'!$C:$DD, K$1, FALSE), " ")</f>
        <v>3</v>
      </c>
    </row>
    <row r="283" spans="1:11" ht="16.2" thickTop="1" thickBot="1" x14ac:dyDescent="0.35">
      <c r="A283" s="47" t="s">
        <v>605</v>
      </c>
      <c r="B283" s="47" t="s">
        <v>640</v>
      </c>
      <c r="C283" s="47" t="s">
        <v>641</v>
      </c>
      <c r="D283" s="10">
        <f t="shared" si="8"/>
        <v>3</v>
      </c>
      <c r="E283" s="28">
        <f t="shared" si="9"/>
        <v>3.2</v>
      </c>
      <c r="F283" s="17">
        <f>IFERROR(VLOOKUP($C283, 'Breakdown - Multi Indicators'!$C:$DD, F$1, FALSE), " ")</f>
        <v>4</v>
      </c>
      <c r="G283" s="17">
        <f>IFERROR(VLOOKUP($C283, 'Breakdown - Multi Indicators'!$C:$DD, G$1, FALSE), " ")</f>
        <v>3</v>
      </c>
      <c r="H283" s="17">
        <f>IFERROR(VLOOKUP($C283, 'Breakdown - Multi Indicators'!$C:$DD, H$1, FALSE), " ")</f>
        <v>3</v>
      </c>
      <c r="I283" s="17">
        <f>IFERROR(VLOOKUP($C283, 'Breakdown - Multi Indicators'!$C:$DD, I$1, FALSE), " ")</f>
        <v>3</v>
      </c>
      <c r="J283" s="17">
        <f>IFERROR(VLOOKUP($C283, 'Breakdown - Multi Indicators'!$C:$DD, J$1, FALSE), " ")</f>
        <v>3</v>
      </c>
      <c r="K283" s="17">
        <f>IFERROR(VLOOKUP($C283, 'Breakdown - Multi Indicators'!$C:$DD, K$1, FALSE), " ")</f>
        <v>3</v>
      </c>
    </row>
    <row r="284" spans="1:11" ht="16.2" thickTop="1" thickBot="1" x14ac:dyDescent="0.35">
      <c r="A284" s="47" t="s">
        <v>605</v>
      </c>
      <c r="B284" s="47" t="s">
        <v>650</v>
      </c>
      <c r="C284" s="47" t="s">
        <v>651</v>
      </c>
      <c r="D284" s="10">
        <f t="shared" si="8"/>
        <v>4</v>
      </c>
      <c r="E284" s="28">
        <f t="shared" si="9"/>
        <v>3.5</v>
      </c>
      <c r="F284" s="17">
        <f>IFERROR(VLOOKUP($C284, 'Breakdown - Multi Indicators'!$C:$DD, F$1, FALSE), " ")</f>
        <v>5</v>
      </c>
      <c r="G284" s="17">
        <f>IFERROR(VLOOKUP($C284, 'Breakdown - Multi Indicators'!$C:$DD, G$1, FALSE), " ")</f>
        <v>3</v>
      </c>
      <c r="H284" s="17">
        <f>IFERROR(VLOOKUP($C284, 'Breakdown - Multi Indicators'!$C:$DD, H$1, FALSE), " ")</f>
        <v>3</v>
      </c>
      <c r="I284" s="17">
        <f>IFERROR(VLOOKUP($C284, 'Breakdown - Multi Indicators'!$C:$DD, I$1, FALSE), " ")</f>
        <v>5</v>
      </c>
      <c r="J284" s="17">
        <f>IFERROR(VLOOKUP($C284, 'Breakdown - Multi Indicators'!$C:$DD, J$1, FALSE), " ")</f>
        <v>2</v>
      </c>
      <c r="K284" s="17">
        <f>IFERROR(VLOOKUP($C284, 'Breakdown - Multi Indicators'!$C:$DD, K$1, FALSE), " ")</f>
        <v>3</v>
      </c>
    </row>
    <row r="285" spans="1:11" ht="16.2" thickTop="1" thickBot="1" x14ac:dyDescent="0.35">
      <c r="A285" s="47" t="s">
        <v>652</v>
      </c>
      <c r="B285" s="47" t="s">
        <v>653</v>
      </c>
      <c r="C285" s="47" t="s">
        <v>654</v>
      </c>
      <c r="D285" s="10">
        <f t="shared" si="8"/>
        <v>2</v>
      </c>
      <c r="E285" s="28">
        <f t="shared" si="9"/>
        <v>2.2999999999999998</v>
      </c>
      <c r="F285" s="17">
        <f>IFERROR(VLOOKUP($C285, 'Breakdown - Multi Indicators'!$C:$DD, F$1, FALSE), " ")</f>
        <v>1</v>
      </c>
      <c r="G285" s="17">
        <f>IFERROR(VLOOKUP($C285, 'Breakdown - Multi Indicators'!$C:$DD, G$1, FALSE), " ")</f>
        <v>1</v>
      </c>
      <c r="H285" s="17">
        <f>IFERROR(VLOOKUP($C285, 'Breakdown - Multi Indicators'!$C:$DD, H$1, FALSE), " ")</f>
        <v>3</v>
      </c>
      <c r="I285" s="17">
        <f>IFERROR(VLOOKUP($C285, 'Breakdown - Multi Indicators'!$C:$DD, I$1, FALSE), " ")</f>
        <v>3</v>
      </c>
      <c r="J285" s="17">
        <f>IFERROR(VLOOKUP($C285, 'Breakdown - Multi Indicators'!$C:$DD, J$1, FALSE), " ")</f>
        <v>3</v>
      </c>
      <c r="K285" s="17">
        <f>IFERROR(VLOOKUP($C285, 'Breakdown - Multi Indicators'!$C:$DD, K$1, FALSE), " ")</f>
        <v>3</v>
      </c>
    </row>
    <row r="286" spans="1:11" ht="16.2" thickTop="1" thickBot="1" x14ac:dyDescent="0.35">
      <c r="A286" s="47" t="s">
        <v>652</v>
      </c>
      <c r="B286" s="47" t="s">
        <v>660</v>
      </c>
      <c r="C286" s="47" t="s">
        <v>661</v>
      </c>
      <c r="D286" s="10">
        <f t="shared" si="8"/>
        <v>3</v>
      </c>
      <c r="E286" s="28">
        <f t="shared" si="9"/>
        <v>2.5</v>
      </c>
      <c r="F286" s="17">
        <f>IFERROR(VLOOKUP($C286, 'Breakdown - Multi Indicators'!$C:$DD, F$1, FALSE), " ")</f>
        <v>1</v>
      </c>
      <c r="G286" s="17">
        <f>IFERROR(VLOOKUP($C286, 'Breakdown - Multi Indicators'!$C:$DD, G$1, FALSE), " ")</f>
        <v>2</v>
      </c>
      <c r="H286" s="17">
        <f>IFERROR(VLOOKUP($C286, 'Breakdown - Multi Indicators'!$C:$DD, H$1, FALSE), " ")</f>
        <v>3</v>
      </c>
      <c r="I286" s="17">
        <f>IFERROR(VLOOKUP($C286, 'Breakdown - Multi Indicators'!$C:$DD, I$1, FALSE), " ")</f>
        <v>3</v>
      </c>
      <c r="J286" s="17">
        <f>IFERROR(VLOOKUP($C286, 'Breakdown - Multi Indicators'!$C:$DD, J$1, FALSE), " ")</f>
        <v>3</v>
      </c>
      <c r="K286" s="17">
        <f>IFERROR(VLOOKUP($C286, 'Breakdown - Multi Indicators'!$C:$DD, K$1, FALSE), " ")</f>
        <v>3</v>
      </c>
    </row>
    <row r="287" spans="1:11" ht="16.2" thickTop="1" thickBot="1" x14ac:dyDescent="0.35">
      <c r="A287" s="47" t="s">
        <v>652</v>
      </c>
      <c r="B287" s="47" t="s">
        <v>662</v>
      </c>
      <c r="C287" s="47" t="s">
        <v>663</v>
      </c>
      <c r="D287" s="10">
        <f t="shared" si="8"/>
        <v>3</v>
      </c>
      <c r="E287" s="28">
        <f t="shared" si="9"/>
        <v>2.7</v>
      </c>
      <c r="F287" s="17">
        <f>IFERROR(VLOOKUP($C287, 'Breakdown - Multi Indicators'!$C:$DD, F$1, FALSE), " ")</f>
        <v>1</v>
      </c>
      <c r="G287" s="17">
        <f>IFERROR(VLOOKUP($C287, 'Breakdown - Multi Indicators'!$C:$DD, G$1, FALSE), " ")</f>
        <v>2</v>
      </c>
      <c r="H287" s="17">
        <f>IFERROR(VLOOKUP($C287, 'Breakdown - Multi Indicators'!$C:$DD, H$1, FALSE), " ")</f>
        <v>3</v>
      </c>
      <c r="I287" s="17">
        <f>IFERROR(VLOOKUP($C287, 'Breakdown - Multi Indicators'!$C:$DD, I$1, FALSE), " ")</f>
        <v>4</v>
      </c>
      <c r="J287" s="17">
        <f>IFERROR(VLOOKUP($C287, 'Breakdown - Multi Indicators'!$C:$DD, J$1, FALSE), " ")</f>
        <v>3</v>
      </c>
      <c r="K287" s="17">
        <f>IFERROR(VLOOKUP($C287, 'Breakdown - Multi Indicators'!$C:$DD, K$1, FALSE), " ")</f>
        <v>3</v>
      </c>
    </row>
    <row r="288" spans="1:11" ht="16.2" thickTop="1" thickBot="1" x14ac:dyDescent="0.35">
      <c r="A288" s="47" t="s">
        <v>652</v>
      </c>
      <c r="B288" s="47" t="s">
        <v>664</v>
      </c>
      <c r="C288" s="47" t="s">
        <v>665</v>
      </c>
      <c r="D288" s="10">
        <f t="shared" si="8"/>
        <v>3</v>
      </c>
      <c r="E288" s="28">
        <f t="shared" si="9"/>
        <v>2.8</v>
      </c>
      <c r="F288" s="17">
        <f>IFERROR(VLOOKUP($C288, 'Breakdown - Multi Indicators'!$C:$DD, F$1, FALSE), " ")</f>
        <v>1</v>
      </c>
      <c r="G288" s="17">
        <f>IFERROR(VLOOKUP($C288, 'Breakdown - Multi Indicators'!$C:$DD, G$1, FALSE), " ")</f>
        <v>2</v>
      </c>
      <c r="H288" s="17">
        <f>IFERROR(VLOOKUP($C288, 'Breakdown - Multi Indicators'!$C:$DD, H$1, FALSE), " ")</f>
        <v>3</v>
      </c>
      <c r="I288" s="17">
        <f>IFERROR(VLOOKUP($C288, 'Breakdown - Multi Indicators'!$C:$DD, I$1, FALSE), " ")</f>
        <v>4</v>
      </c>
      <c r="J288" s="17">
        <f>IFERROR(VLOOKUP($C288, 'Breakdown - Multi Indicators'!$C:$DD, J$1, FALSE), " ")</f>
        <v>4</v>
      </c>
      <c r="K288" s="17">
        <f>IFERROR(VLOOKUP($C288, 'Breakdown - Multi Indicators'!$C:$DD, K$1, FALSE), " ")</f>
        <v>3</v>
      </c>
    </row>
    <row r="289" spans="1:11" ht="16.2" thickTop="1" thickBot="1" x14ac:dyDescent="0.35">
      <c r="A289" s="47" t="s">
        <v>652</v>
      </c>
      <c r="B289" s="47" t="s">
        <v>666</v>
      </c>
      <c r="C289" s="47" t="s">
        <v>667</v>
      </c>
      <c r="D289" s="10">
        <f t="shared" si="8"/>
        <v>3</v>
      </c>
      <c r="E289" s="28">
        <f t="shared" si="9"/>
        <v>2.7</v>
      </c>
      <c r="F289" s="17">
        <f>IFERROR(VLOOKUP($C289, 'Breakdown - Multi Indicators'!$C:$DD, F$1, FALSE), " ")</f>
        <v>1</v>
      </c>
      <c r="G289" s="17">
        <f>IFERROR(VLOOKUP($C289, 'Breakdown - Multi Indicators'!$C:$DD, G$1, FALSE), " ")</f>
        <v>1</v>
      </c>
      <c r="H289" s="17">
        <f>IFERROR(VLOOKUP($C289, 'Breakdown - Multi Indicators'!$C:$DD, H$1, FALSE), " ")</f>
        <v>3</v>
      </c>
      <c r="I289" s="17">
        <f>IFERROR(VLOOKUP($C289, 'Breakdown - Multi Indicators'!$C:$DD, I$1, FALSE), " ")</f>
        <v>4</v>
      </c>
      <c r="J289" s="17">
        <f>IFERROR(VLOOKUP($C289, 'Breakdown - Multi Indicators'!$C:$DD, J$1, FALSE), " ")</f>
        <v>4</v>
      </c>
      <c r="K289" s="17">
        <f>IFERROR(VLOOKUP($C289, 'Breakdown - Multi Indicators'!$C:$DD, K$1, FALSE), " ")</f>
        <v>3</v>
      </c>
    </row>
    <row r="290" spans="1:11" ht="16.2" thickTop="1" thickBot="1" x14ac:dyDescent="0.35">
      <c r="A290" s="47" t="s">
        <v>652</v>
      </c>
      <c r="B290" s="47" t="s">
        <v>668</v>
      </c>
      <c r="C290" s="47" t="s">
        <v>669</v>
      </c>
      <c r="D290" s="10">
        <f t="shared" si="8"/>
        <v>3</v>
      </c>
      <c r="E290" s="28">
        <f t="shared" si="9"/>
        <v>2.5</v>
      </c>
      <c r="F290" s="17">
        <f>IFERROR(VLOOKUP($C290, 'Breakdown - Multi Indicators'!$C:$DD, F$1, FALSE), " ")</f>
        <v>1</v>
      </c>
      <c r="G290" s="17">
        <f>IFERROR(VLOOKUP($C290, 'Breakdown - Multi Indicators'!$C:$DD, G$1, FALSE), " ")</f>
        <v>2</v>
      </c>
      <c r="H290" s="17">
        <f>IFERROR(VLOOKUP($C290, 'Breakdown - Multi Indicators'!$C:$DD, H$1, FALSE), " ")</f>
        <v>3</v>
      </c>
      <c r="I290" s="17">
        <f>IFERROR(VLOOKUP($C290, 'Breakdown - Multi Indicators'!$C:$DD, I$1, FALSE), " ")</f>
        <v>3</v>
      </c>
      <c r="J290" s="17">
        <f>IFERROR(VLOOKUP($C290, 'Breakdown - Multi Indicators'!$C:$DD, J$1, FALSE), " ")</f>
        <v>3</v>
      </c>
      <c r="K290" s="17">
        <f>IFERROR(VLOOKUP($C290, 'Breakdown - Multi Indicators'!$C:$DD, K$1, FALSE), " ")</f>
        <v>3</v>
      </c>
    </row>
    <row r="291" spans="1:11" ht="16.2" thickTop="1" thickBot="1" x14ac:dyDescent="0.35">
      <c r="A291" s="47" t="s">
        <v>652</v>
      </c>
      <c r="B291" s="47" t="s">
        <v>670</v>
      </c>
      <c r="C291" s="47" t="s">
        <v>671</v>
      </c>
      <c r="D291" s="10">
        <f t="shared" si="8"/>
        <v>3</v>
      </c>
      <c r="E291" s="28">
        <f t="shared" si="9"/>
        <v>2.5</v>
      </c>
      <c r="F291" s="17">
        <f>IFERROR(VLOOKUP($C291, 'Breakdown - Multi Indicators'!$C:$DD, F$1, FALSE), " ")</f>
        <v>1</v>
      </c>
      <c r="G291" s="17">
        <f>IFERROR(VLOOKUP($C291, 'Breakdown - Multi Indicators'!$C:$DD, G$1, FALSE), " ")</f>
        <v>2</v>
      </c>
      <c r="H291" s="17">
        <f>IFERROR(VLOOKUP($C291, 'Breakdown - Multi Indicators'!$C:$DD, H$1, FALSE), " ")</f>
        <v>3</v>
      </c>
      <c r="I291" s="17">
        <f>IFERROR(VLOOKUP($C291, 'Breakdown - Multi Indicators'!$C:$DD, I$1, FALSE), " ")</f>
        <v>3</v>
      </c>
      <c r="J291" s="17">
        <f>IFERROR(VLOOKUP($C291, 'Breakdown - Multi Indicators'!$C:$DD, J$1, FALSE), " ")</f>
        <v>3</v>
      </c>
      <c r="K291" s="17">
        <f>IFERROR(VLOOKUP($C291, 'Breakdown - Multi Indicators'!$C:$DD, K$1, FALSE), " ")</f>
        <v>3</v>
      </c>
    </row>
    <row r="292" spans="1:11" ht="16.2" thickTop="1" thickBot="1" x14ac:dyDescent="0.35">
      <c r="A292" s="47" t="s">
        <v>652</v>
      </c>
      <c r="B292" s="47" t="s">
        <v>672</v>
      </c>
      <c r="C292" s="47" t="s">
        <v>673</v>
      </c>
      <c r="D292" s="10">
        <f t="shared" si="8"/>
        <v>3</v>
      </c>
      <c r="E292" s="28">
        <f t="shared" si="9"/>
        <v>2.7</v>
      </c>
      <c r="F292" s="17">
        <f>IFERROR(VLOOKUP($C292, 'Breakdown - Multi Indicators'!$C:$DD, F$1, FALSE), " ")</f>
        <v>1</v>
      </c>
      <c r="G292" s="17">
        <f>IFERROR(VLOOKUP($C292, 'Breakdown - Multi Indicators'!$C:$DD, G$1, FALSE), " ")</f>
        <v>1</v>
      </c>
      <c r="H292" s="17">
        <f>IFERROR(VLOOKUP($C292, 'Breakdown - Multi Indicators'!$C:$DD, H$1, FALSE), " ")</f>
        <v>3</v>
      </c>
      <c r="I292" s="17">
        <f>IFERROR(VLOOKUP($C292, 'Breakdown - Multi Indicators'!$C:$DD, I$1, FALSE), " ")</f>
        <v>4</v>
      </c>
      <c r="J292" s="17">
        <f>IFERROR(VLOOKUP($C292, 'Breakdown - Multi Indicators'!$C:$DD, J$1, FALSE), " ")</f>
        <v>4</v>
      </c>
      <c r="K292" s="17">
        <f>IFERROR(VLOOKUP($C292, 'Breakdown - Multi Indicators'!$C:$DD, K$1, FALSE), " ")</f>
        <v>3</v>
      </c>
    </row>
    <row r="293" spans="1:11" ht="16.2" thickTop="1" thickBot="1" x14ac:dyDescent="0.35">
      <c r="A293" s="47" t="s">
        <v>652</v>
      </c>
      <c r="B293" s="47" t="s">
        <v>674</v>
      </c>
      <c r="C293" s="47" t="s">
        <v>675</v>
      </c>
      <c r="D293" s="10">
        <f t="shared" si="8"/>
        <v>3</v>
      </c>
      <c r="E293" s="28">
        <f t="shared" si="9"/>
        <v>2.7</v>
      </c>
      <c r="F293" s="17">
        <f>IFERROR(VLOOKUP($C293, 'Breakdown - Multi Indicators'!$C:$DD, F$1, FALSE), " ")</f>
        <v>1</v>
      </c>
      <c r="G293" s="17">
        <f>IFERROR(VLOOKUP($C293, 'Breakdown - Multi Indicators'!$C:$DD, G$1, FALSE), " ")</f>
        <v>2</v>
      </c>
      <c r="H293" s="17">
        <f>IFERROR(VLOOKUP($C293, 'Breakdown - Multi Indicators'!$C:$DD, H$1, FALSE), " ")</f>
        <v>3</v>
      </c>
      <c r="I293" s="17">
        <f>IFERROR(VLOOKUP($C293, 'Breakdown - Multi Indicators'!$C:$DD, I$1, FALSE), " ")</f>
        <v>3</v>
      </c>
      <c r="J293" s="17">
        <f>IFERROR(VLOOKUP($C293, 'Breakdown - Multi Indicators'!$C:$DD, J$1, FALSE), " ")</f>
        <v>4</v>
      </c>
      <c r="K293" s="17">
        <f>IFERROR(VLOOKUP($C293, 'Breakdown - Multi Indicators'!$C:$DD, K$1, FALSE), " ")</f>
        <v>3</v>
      </c>
    </row>
    <row r="294" spans="1:11" ht="16.2" thickTop="1" thickBot="1" x14ac:dyDescent="0.35">
      <c r="A294" s="47" t="s">
        <v>676</v>
      </c>
      <c r="B294" s="47" t="s">
        <v>677</v>
      </c>
      <c r="C294" s="47" t="s">
        <v>678</v>
      </c>
      <c r="D294" s="10">
        <f t="shared" si="8"/>
        <v>3</v>
      </c>
      <c r="E294" s="28">
        <f t="shared" si="9"/>
        <v>2.8</v>
      </c>
      <c r="F294" s="17">
        <f>IFERROR(VLOOKUP($C294, 'Breakdown - Multi Indicators'!$C:$DD, F$1, FALSE), " ")</f>
        <v>3</v>
      </c>
      <c r="G294" s="17">
        <f>IFERROR(VLOOKUP($C294, 'Breakdown - Multi Indicators'!$C:$DD, G$1, FALSE), " ")</f>
        <v>1</v>
      </c>
      <c r="H294" s="17">
        <f>IFERROR(VLOOKUP($C294, 'Breakdown - Multi Indicators'!$C:$DD, H$1, FALSE), " ")</f>
        <v>3</v>
      </c>
      <c r="I294" s="17">
        <f>IFERROR(VLOOKUP($C294, 'Breakdown - Multi Indicators'!$C:$DD, I$1, FALSE), " ")</f>
        <v>4</v>
      </c>
      <c r="J294" s="17">
        <f>IFERROR(VLOOKUP($C294, 'Breakdown - Multi Indicators'!$C:$DD, J$1, FALSE), " ")</f>
        <v>3</v>
      </c>
      <c r="K294" s="17">
        <f>IFERROR(VLOOKUP($C294, 'Breakdown - Multi Indicators'!$C:$DD, K$1, FALSE), " ")</f>
        <v>3</v>
      </c>
    </row>
    <row r="295" spans="1:11" ht="16.2" thickTop="1" thickBot="1" x14ac:dyDescent="0.35">
      <c r="A295" s="47" t="s">
        <v>676</v>
      </c>
      <c r="B295" s="47" t="s">
        <v>679</v>
      </c>
      <c r="C295" s="47" t="s">
        <v>680</v>
      </c>
      <c r="D295" s="10">
        <f t="shared" si="8"/>
        <v>3</v>
      </c>
      <c r="E295" s="28">
        <f t="shared" si="9"/>
        <v>2.8</v>
      </c>
      <c r="F295" s="17">
        <f>IFERROR(VLOOKUP($C295, 'Breakdown - Multi Indicators'!$C:$DD, F$1, FALSE), " ")</f>
        <v>3</v>
      </c>
      <c r="G295" s="17">
        <f>IFERROR(VLOOKUP($C295, 'Breakdown - Multi Indicators'!$C:$DD, G$1, FALSE), " ")</f>
        <v>1</v>
      </c>
      <c r="H295" s="17">
        <f>IFERROR(VLOOKUP($C295, 'Breakdown - Multi Indicators'!$C:$DD, H$1, FALSE), " ")</f>
        <v>3</v>
      </c>
      <c r="I295" s="17">
        <f>IFERROR(VLOOKUP($C295, 'Breakdown - Multi Indicators'!$C:$DD, I$1, FALSE), " ")</f>
        <v>4</v>
      </c>
      <c r="J295" s="17">
        <f>IFERROR(VLOOKUP($C295, 'Breakdown - Multi Indicators'!$C:$DD, J$1, FALSE), " ")</f>
        <v>3</v>
      </c>
      <c r="K295" s="17">
        <f>IFERROR(VLOOKUP($C295, 'Breakdown - Multi Indicators'!$C:$DD, K$1, FALSE), " ")</f>
        <v>3</v>
      </c>
    </row>
    <row r="296" spans="1:11" ht="16.2" thickTop="1" thickBot="1" x14ac:dyDescent="0.35">
      <c r="A296" s="47" t="s">
        <v>676</v>
      </c>
      <c r="B296" s="47" t="s">
        <v>681</v>
      </c>
      <c r="C296" s="47" t="s">
        <v>682</v>
      </c>
      <c r="D296" s="10">
        <f t="shared" si="8"/>
        <v>3</v>
      </c>
      <c r="E296" s="28">
        <f t="shared" si="9"/>
        <v>2.8</v>
      </c>
      <c r="F296" s="17">
        <f>IFERROR(VLOOKUP($C296, 'Breakdown - Multi Indicators'!$C:$DD, F$1, FALSE), " ")</f>
        <v>2</v>
      </c>
      <c r="G296" s="17">
        <f>IFERROR(VLOOKUP($C296, 'Breakdown - Multi Indicators'!$C:$DD, G$1, FALSE), " ")</f>
        <v>2</v>
      </c>
      <c r="H296" s="17">
        <f>IFERROR(VLOOKUP($C296, 'Breakdown - Multi Indicators'!$C:$DD, H$1, FALSE), " ")</f>
        <v>3</v>
      </c>
      <c r="I296" s="17">
        <f>IFERROR(VLOOKUP($C296, 'Breakdown - Multi Indicators'!$C:$DD, I$1, FALSE), " ")</f>
        <v>4</v>
      </c>
      <c r="J296" s="17">
        <f>IFERROR(VLOOKUP($C296, 'Breakdown - Multi Indicators'!$C:$DD, J$1, FALSE), " ")</f>
        <v>3</v>
      </c>
      <c r="K296" s="17">
        <f>IFERROR(VLOOKUP($C296, 'Breakdown - Multi Indicators'!$C:$DD, K$1, FALSE), " ")</f>
        <v>3</v>
      </c>
    </row>
    <row r="297" spans="1:11" ht="16.2" thickTop="1" thickBot="1" x14ac:dyDescent="0.35">
      <c r="A297" s="47" t="s">
        <v>676</v>
      </c>
      <c r="B297" s="47" t="s">
        <v>683</v>
      </c>
      <c r="C297" s="47" t="s">
        <v>684</v>
      </c>
      <c r="D297" s="10">
        <f t="shared" si="8"/>
        <v>3</v>
      </c>
      <c r="E297" s="28">
        <f t="shared" si="9"/>
        <v>3.2</v>
      </c>
      <c r="F297" s="17">
        <f>IFERROR(VLOOKUP($C297, 'Breakdown - Multi Indicators'!$C:$DD, F$1, FALSE), " ")</f>
        <v>4</v>
      </c>
      <c r="G297" s="17">
        <f>IFERROR(VLOOKUP($C297, 'Breakdown - Multi Indicators'!$C:$DD, G$1, FALSE), " ")</f>
        <v>1</v>
      </c>
      <c r="H297" s="17">
        <f>IFERROR(VLOOKUP($C297, 'Breakdown - Multi Indicators'!$C:$DD, H$1, FALSE), " ")</f>
        <v>3</v>
      </c>
      <c r="I297" s="17">
        <f>IFERROR(VLOOKUP($C297, 'Breakdown - Multi Indicators'!$C:$DD, I$1, FALSE), " ")</f>
        <v>5</v>
      </c>
      <c r="J297" s="17">
        <f>IFERROR(VLOOKUP($C297, 'Breakdown - Multi Indicators'!$C:$DD, J$1, FALSE), " ")</f>
        <v>3</v>
      </c>
      <c r="K297" s="17">
        <f>IFERROR(VLOOKUP($C297, 'Breakdown - Multi Indicators'!$C:$DD, K$1, FALSE), " ")</f>
        <v>3</v>
      </c>
    </row>
    <row r="298" spans="1:11" ht="16.2" thickTop="1" thickBot="1" x14ac:dyDescent="0.35">
      <c r="A298" s="47" t="s">
        <v>676</v>
      </c>
      <c r="B298" s="47" t="s">
        <v>685</v>
      </c>
      <c r="C298" s="47" t="s">
        <v>686</v>
      </c>
      <c r="D298" s="10">
        <f t="shared" si="8"/>
        <v>3</v>
      </c>
      <c r="E298" s="28">
        <f t="shared" si="9"/>
        <v>2.8</v>
      </c>
      <c r="F298" s="17">
        <f>IFERROR(VLOOKUP($C298, 'Breakdown - Multi Indicators'!$C:$DD, F$1, FALSE), " ")</f>
        <v>2</v>
      </c>
      <c r="G298" s="17">
        <f>IFERROR(VLOOKUP($C298, 'Breakdown - Multi Indicators'!$C:$DD, G$1, FALSE), " ")</f>
        <v>1</v>
      </c>
      <c r="H298" s="17">
        <f>IFERROR(VLOOKUP($C298, 'Breakdown - Multi Indicators'!$C:$DD, H$1, FALSE), " ")</f>
        <v>3</v>
      </c>
      <c r="I298" s="17">
        <f>IFERROR(VLOOKUP($C298, 'Breakdown - Multi Indicators'!$C:$DD, I$1, FALSE), " ")</f>
        <v>5</v>
      </c>
      <c r="J298" s="17">
        <f>IFERROR(VLOOKUP($C298, 'Breakdown - Multi Indicators'!$C:$DD, J$1, FALSE), " ")</f>
        <v>3</v>
      </c>
      <c r="K298" s="17">
        <f>IFERROR(VLOOKUP($C298, 'Breakdown - Multi Indicators'!$C:$DD, K$1, FALSE), " ")</f>
        <v>3</v>
      </c>
    </row>
    <row r="299" spans="1:11" ht="16.2" thickTop="1" thickBot="1" x14ac:dyDescent="0.35">
      <c r="A299" s="47" t="s">
        <v>676</v>
      </c>
      <c r="B299" s="47" t="s">
        <v>687</v>
      </c>
      <c r="C299" s="47" t="s">
        <v>688</v>
      </c>
      <c r="D299" s="10">
        <f t="shared" si="8"/>
        <v>3</v>
      </c>
      <c r="E299" s="28">
        <f t="shared" si="9"/>
        <v>3.3</v>
      </c>
      <c r="F299" s="17">
        <f>IFERROR(VLOOKUP($C299, 'Breakdown - Multi Indicators'!$C:$DD, F$1, FALSE), " ")</f>
        <v>4</v>
      </c>
      <c r="G299" s="17">
        <f>IFERROR(VLOOKUP($C299, 'Breakdown - Multi Indicators'!$C:$DD, G$1, FALSE), " ")</f>
        <v>2</v>
      </c>
      <c r="H299" s="17">
        <f>IFERROR(VLOOKUP($C299, 'Breakdown - Multi Indicators'!$C:$DD, H$1, FALSE), " ")</f>
        <v>3</v>
      </c>
      <c r="I299" s="17">
        <f>IFERROR(VLOOKUP($C299, 'Breakdown - Multi Indicators'!$C:$DD, I$1, FALSE), " ")</f>
        <v>5</v>
      </c>
      <c r="J299" s="17">
        <f>IFERROR(VLOOKUP($C299, 'Breakdown - Multi Indicators'!$C:$DD, J$1, FALSE), " ")</f>
        <v>3</v>
      </c>
      <c r="K299" s="17">
        <f>IFERROR(VLOOKUP($C299, 'Breakdown - Multi Indicators'!$C:$DD, K$1, FALSE), " ")</f>
        <v>3</v>
      </c>
    </row>
    <row r="300" spans="1:11" ht="16.2" thickTop="1" thickBot="1" x14ac:dyDescent="0.35">
      <c r="A300" s="47" t="s">
        <v>676</v>
      </c>
      <c r="B300" s="47" t="s">
        <v>689</v>
      </c>
      <c r="C300" s="47" t="s">
        <v>690</v>
      </c>
      <c r="D300" s="10">
        <f t="shared" si="8"/>
        <v>3</v>
      </c>
      <c r="E300" s="28">
        <f t="shared" si="9"/>
        <v>3</v>
      </c>
      <c r="F300" s="17">
        <f>IFERROR(VLOOKUP($C300, 'Breakdown - Multi Indicators'!$C:$DD, F$1, FALSE), " ")</f>
        <v>3</v>
      </c>
      <c r="G300" s="17">
        <f>IFERROR(VLOOKUP($C300, 'Breakdown - Multi Indicators'!$C:$DD, G$1, FALSE), " ")</f>
        <v>2</v>
      </c>
      <c r="H300" s="17">
        <f>IFERROR(VLOOKUP($C300, 'Breakdown - Multi Indicators'!$C:$DD, H$1, FALSE), " ")</f>
        <v>3</v>
      </c>
      <c r="I300" s="17">
        <f>IFERROR(VLOOKUP($C300, 'Breakdown - Multi Indicators'!$C:$DD, I$1, FALSE), " ")</f>
        <v>4</v>
      </c>
      <c r="J300" s="17">
        <f>IFERROR(VLOOKUP($C300, 'Breakdown - Multi Indicators'!$C:$DD, J$1, FALSE), " ")</f>
        <v>3</v>
      </c>
      <c r="K300" s="17">
        <f>IFERROR(VLOOKUP($C300, 'Breakdown - Multi Indicators'!$C:$DD, K$1, FALSE), " ")</f>
        <v>3</v>
      </c>
    </row>
    <row r="301" spans="1:11" ht="16.2" thickTop="1" thickBot="1" x14ac:dyDescent="0.35">
      <c r="A301" s="47" t="s">
        <v>655</v>
      </c>
      <c r="B301" s="47" t="s">
        <v>656</v>
      </c>
      <c r="C301" s="47" t="s">
        <v>657</v>
      </c>
      <c r="D301" s="10">
        <f t="shared" si="8"/>
        <v>2</v>
      </c>
      <c r="E301" s="28">
        <f t="shared" si="9"/>
        <v>2.2999999999999998</v>
      </c>
      <c r="F301" s="17">
        <f>IFERROR(VLOOKUP($C301, 'Breakdown - Multi Indicators'!$C:$DD, F$1, FALSE), " ")</f>
        <v>2</v>
      </c>
      <c r="G301" s="17">
        <f>IFERROR(VLOOKUP($C301, 'Breakdown - Multi Indicators'!$C:$DD, G$1, FALSE), " ")</f>
        <v>1</v>
      </c>
      <c r="H301" s="17">
        <f>IFERROR(VLOOKUP($C301, 'Breakdown - Multi Indicators'!$C:$DD, H$1, FALSE), " ")</f>
        <v>3</v>
      </c>
      <c r="I301" s="17">
        <f>IFERROR(VLOOKUP($C301, 'Breakdown - Multi Indicators'!$C:$DD, I$1, FALSE), " ")</f>
        <v>3</v>
      </c>
      <c r="J301" s="17">
        <f>IFERROR(VLOOKUP($C301, 'Breakdown - Multi Indicators'!$C:$DD, J$1, FALSE), " ")</f>
        <v>2</v>
      </c>
      <c r="K301" s="17">
        <f>IFERROR(VLOOKUP($C301, 'Breakdown - Multi Indicators'!$C:$DD, K$1, FALSE), " ")</f>
        <v>3</v>
      </c>
    </row>
    <row r="302" spans="1:11" ht="16.2" thickTop="1" thickBot="1" x14ac:dyDescent="0.35">
      <c r="A302" s="47" t="s">
        <v>655</v>
      </c>
      <c r="B302" s="47" t="s">
        <v>693</v>
      </c>
      <c r="C302" s="47" t="s">
        <v>694</v>
      </c>
      <c r="D302" s="10">
        <f t="shared" si="8"/>
        <v>2</v>
      </c>
      <c r="E302" s="28">
        <f t="shared" si="9"/>
        <v>2.2999999999999998</v>
      </c>
      <c r="F302" s="17">
        <f>IFERROR(VLOOKUP($C302, 'Breakdown - Multi Indicators'!$C:$DD, F$1, FALSE), " ")</f>
        <v>2</v>
      </c>
      <c r="G302" s="17">
        <f>IFERROR(VLOOKUP($C302, 'Breakdown - Multi Indicators'!$C:$DD, G$1, FALSE), " ")</f>
        <v>1</v>
      </c>
      <c r="H302" s="17">
        <f>IFERROR(VLOOKUP($C302, 'Breakdown - Multi Indicators'!$C:$DD, H$1, FALSE), " ")</f>
        <v>3</v>
      </c>
      <c r="I302" s="17">
        <f>IFERROR(VLOOKUP($C302, 'Breakdown - Multi Indicators'!$C:$DD, I$1, FALSE), " ")</f>
        <v>3</v>
      </c>
      <c r="J302" s="17">
        <f>IFERROR(VLOOKUP($C302, 'Breakdown - Multi Indicators'!$C:$DD, J$1, FALSE), " ")</f>
        <v>2</v>
      </c>
      <c r="K302" s="17">
        <f>IFERROR(VLOOKUP($C302, 'Breakdown - Multi Indicators'!$C:$DD, K$1, FALSE), " ")</f>
        <v>3</v>
      </c>
    </row>
    <row r="303" spans="1:11" ht="16.2" thickTop="1" thickBot="1" x14ac:dyDescent="0.35">
      <c r="A303" s="47" t="s">
        <v>655</v>
      </c>
      <c r="B303" s="47" t="s">
        <v>658</v>
      </c>
      <c r="C303" s="47" t="s">
        <v>659</v>
      </c>
      <c r="D303" s="10">
        <f t="shared" si="8"/>
        <v>3</v>
      </c>
      <c r="E303" s="28">
        <f t="shared" si="9"/>
        <v>3</v>
      </c>
      <c r="F303" s="17">
        <f>IFERROR(VLOOKUP($C303, 'Breakdown - Multi Indicators'!$C:$DD, F$1, FALSE), " ")</f>
        <v>3</v>
      </c>
      <c r="G303" s="17">
        <f>IFERROR(VLOOKUP($C303, 'Breakdown - Multi Indicators'!$C:$DD, G$1, FALSE), " ")</f>
        <v>2</v>
      </c>
      <c r="H303" s="17">
        <f>IFERROR(VLOOKUP($C303, 'Breakdown - Multi Indicators'!$C:$DD, H$1, FALSE), " ")</f>
        <v>3</v>
      </c>
      <c r="I303" s="17">
        <f>IFERROR(VLOOKUP($C303, 'Breakdown - Multi Indicators'!$C:$DD, I$1, FALSE), " ")</f>
        <v>3</v>
      </c>
      <c r="J303" s="17">
        <f>IFERROR(VLOOKUP($C303, 'Breakdown - Multi Indicators'!$C:$DD, J$1, FALSE), " ")</f>
        <v>4</v>
      </c>
      <c r="K303" s="17">
        <f>IFERROR(VLOOKUP($C303, 'Breakdown - Multi Indicators'!$C:$DD, K$1, FALSE), " ")</f>
        <v>3</v>
      </c>
    </row>
    <row r="304" spans="1:11" ht="16.2" thickTop="1" thickBot="1" x14ac:dyDescent="0.35">
      <c r="A304" s="47" t="s">
        <v>655</v>
      </c>
      <c r="B304" s="47" t="s">
        <v>691</v>
      </c>
      <c r="C304" s="47" t="s">
        <v>692</v>
      </c>
      <c r="D304" s="10">
        <f t="shared" si="8"/>
        <v>3</v>
      </c>
      <c r="E304" s="28">
        <f t="shared" si="9"/>
        <v>2.7</v>
      </c>
      <c r="F304" s="17">
        <f>IFERROR(VLOOKUP($C304, 'Breakdown - Multi Indicators'!$C:$DD, F$1, FALSE), " ")</f>
        <v>2</v>
      </c>
      <c r="G304" s="17">
        <f>IFERROR(VLOOKUP($C304, 'Breakdown - Multi Indicators'!$C:$DD, G$1, FALSE), " ")</f>
        <v>2</v>
      </c>
      <c r="H304" s="17">
        <f>IFERROR(VLOOKUP($C304, 'Breakdown - Multi Indicators'!$C:$DD, H$1, FALSE), " ")</f>
        <v>3</v>
      </c>
      <c r="I304" s="17">
        <f>IFERROR(VLOOKUP($C304, 'Breakdown - Multi Indicators'!$C:$DD, I$1, FALSE), " ")</f>
        <v>3</v>
      </c>
      <c r="J304" s="17">
        <f>IFERROR(VLOOKUP($C304, 'Breakdown - Multi Indicators'!$C:$DD, J$1, FALSE), " ")</f>
        <v>3</v>
      </c>
      <c r="K304" s="17">
        <f>IFERROR(VLOOKUP($C304, 'Breakdown - Multi Indicators'!$C:$DD, K$1, FALSE), " ")</f>
        <v>3</v>
      </c>
    </row>
    <row r="305" spans="1:11" ht="16.2" thickTop="1" thickBot="1" x14ac:dyDescent="0.35">
      <c r="A305" s="47" t="s">
        <v>655</v>
      </c>
      <c r="B305" s="47" t="s">
        <v>700</v>
      </c>
      <c r="C305" s="47" t="s">
        <v>701</v>
      </c>
      <c r="D305" s="10">
        <f t="shared" si="8"/>
        <v>3</v>
      </c>
      <c r="E305" s="28">
        <f t="shared" si="9"/>
        <v>3.2</v>
      </c>
      <c r="F305" s="17">
        <f>IFERROR(VLOOKUP($C305, 'Breakdown - Multi Indicators'!$C:$DD, F$1, FALSE), " ")</f>
        <v>2</v>
      </c>
      <c r="G305" s="17">
        <f>IFERROR(VLOOKUP($C305, 'Breakdown - Multi Indicators'!$C:$DD, G$1, FALSE), " ")</f>
        <v>3</v>
      </c>
      <c r="H305" s="17">
        <f>IFERROR(VLOOKUP($C305, 'Breakdown - Multi Indicators'!$C:$DD, H$1, FALSE), " ")</f>
        <v>3</v>
      </c>
      <c r="I305" s="17">
        <f>IFERROR(VLOOKUP($C305, 'Breakdown - Multi Indicators'!$C:$DD, I$1, FALSE), " ")</f>
        <v>4</v>
      </c>
      <c r="J305" s="17">
        <f>IFERROR(VLOOKUP($C305, 'Breakdown - Multi Indicators'!$C:$DD, J$1, FALSE), " ")</f>
        <v>4</v>
      </c>
      <c r="K305" s="17">
        <f>IFERROR(VLOOKUP($C305, 'Breakdown - Multi Indicators'!$C:$DD, K$1, FALSE), " ")</f>
        <v>3</v>
      </c>
    </row>
    <row r="306" spans="1:11" ht="16.2" thickTop="1" thickBot="1" x14ac:dyDescent="0.35">
      <c r="A306" s="47" t="s">
        <v>655</v>
      </c>
      <c r="B306" s="47" t="s">
        <v>702</v>
      </c>
      <c r="C306" s="47" t="s">
        <v>703</v>
      </c>
      <c r="D306" s="10">
        <f t="shared" si="8"/>
        <v>3</v>
      </c>
      <c r="E306" s="28">
        <f t="shared" si="9"/>
        <v>2.7</v>
      </c>
      <c r="F306" s="17">
        <f>IFERROR(VLOOKUP($C306, 'Breakdown - Multi Indicators'!$C:$DD, F$1, FALSE), " ")</f>
        <v>3</v>
      </c>
      <c r="G306" s="17">
        <f>IFERROR(VLOOKUP($C306, 'Breakdown - Multi Indicators'!$C:$DD, G$1, FALSE), " ")</f>
        <v>2</v>
      </c>
      <c r="H306" s="17">
        <f>IFERROR(VLOOKUP($C306, 'Breakdown - Multi Indicators'!$C:$DD, H$1, FALSE), " ")</f>
        <v>3</v>
      </c>
      <c r="I306" s="17">
        <f>IFERROR(VLOOKUP($C306, 'Breakdown - Multi Indicators'!$C:$DD, I$1, FALSE), " ")</f>
        <v>3</v>
      </c>
      <c r="J306" s="17">
        <f>IFERROR(VLOOKUP($C306, 'Breakdown - Multi Indicators'!$C:$DD, J$1, FALSE), " ")</f>
        <v>2</v>
      </c>
      <c r="K306" s="17">
        <f>IFERROR(VLOOKUP($C306, 'Breakdown - Multi Indicators'!$C:$DD, K$1, FALSE), " ")</f>
        <v>3</v>
      </c>
    </row>
    <row r="307" spans="1:11" ht="16.2" thickTop="1" thickBot="1" x14ac:dyDescent="0.35">
      <c r="A307" s="47" t="s">
        <v>655</v>
      </c>
      <c r="B307" s="47" t="s">
        <v>704</v>
      </c>
      <c r="C307" s="47" t="s">
        <v>705</v>
      </c>
      <c r="D307" s="10">
        <f t="shared" si="8"/>
        <v>3</v>
      </c>
      <c r="E307" s="28">
        <f t="shared" si="9"/>
        <v>3.2</v>
      </c>
      <c r="F307" s="17">
        <f>IFERROR(VLOOKUP($C307, 'Breakdown - Multi Indicators'!$C:$DD, F$1, FALSE), " ")</f>
        <v>2</v>
      </c>
      <c r="G307" s="17">
        <f>IFERROR(VLOOKUP($C307, 'Breakdown - Multi Indicators'!$C:$DD, G$1, FALSE), " ")</f>
        <v>2</v>
      </c>
      <c r="H307" s="17">
        <f>IFERROR(VLOOKUP($C307, 'Breakdown - Multi Indicators'!$C:$DD, H$1, FALSE), " ")</f>
        <v>3</v>
      </c>
      <c r="I307" s="17">
        <f>IFERROR(VLOOKUP($C307, 'Breakdown - Multi Indicators'!$C:$DD, I$1, FALSE), " ")</f>
        <v>5</v>
      </c>
      <c r="J307" s="17">
        <f>IFERROR(VLOOKUP($C307, 'Breakdown - Multi Indicators'!$C:$DD, J$1, FALSE), " ")</f>
        <v>4</v>
      </c>
      <c r="K307" s="17">
        <f>IFERROR(VLOOKUP($C307, 'Breakdown - Multi Indicators'!$C:$DD, K$1, FALSE), " ")</f>
        <v>3</v>
      </c>
    </row>
    <row r="308" spans="1:11" ht="16.2" thickTop="1" thickBot="1" x14ac:dyDescent="0.35">
      <c r="A308" s="47" t="s">
        <v>655</v>
      </c>
      <c r="B308" s="47" t="s">
        <v>706</v>
      </c>
      <c r="C308" s="47" t="s">
        <v>707</v>
      </c>
      <c r="D308" s="10">
        <f t="shared" si="8"/>
        <v>3</v>
      </c>
      <c r="E308" s="28">
        <f t="shared" si="9"/>
        <v>2.7</v>
      </c>
      <c r="F308" s="17">
        <f>IFERROR(VLOOKUP($C308, 'Breakdown - Multi Indicators'!$C:$DD, F$1, FALSE), " ")</f>
        <v>1</v>
      </c>
      <c r="G308" s="17">
        <f>IFERROR(VLOOKUP($C308, 'Breakdown - Multi Indicators'!$C:$DD, G$1, FALSE), " ")</f>
        <v>2</v>
      </c>
      <c r="H308" s="17">
        <f>IFERROR(VLOOKUP($C308, 'Breakdown - Multi Indicators'!$C:$DD, H$1, FALSE), " ")</f>
        <v>3</v>
      </c>
      <c r="I308" s="17">
        <f>IFERROR(VLOOKUP($C308, 'Breakdown - Multi Indicators'!$C:$DD, I$1, FALSE), " ")</f>
        <v>3</v>
      </c>
      <c r="J308" s="17">
        <f>IFERROR(VLOOKUP($C308, 'Breakdown - Multi Indicators'!$C:$DD, J$1, FALSE), " ")</f>
        <v>4</v>
      </c>
      <c r="K308" s="17">
        <f>IFERROR(VLOOKUP($C308, 'Breakdown - Multi Indicators'!$C:$DD, K$1, FALSE), " ")</f>
        <v>3</v>
      </c>
    </row>
    <row r="309" spans="1:11" ht="16.2" thickTop="1" thickBot="1" x14ac:dyDescent="0.35">
      <c r="A309" s="47" t="s">
        <v>655</v>
      </c>
      <c r="B309" s="47" t="s">
        <v>695</v>
      </c>
      <c r="C309" s="47" t="s">
        <v>696</v>
      </c>
      <c r="D309" s="10">
        <f t="shared" si="8"/>
        <v>3</v>
      </c>
      <c r="E309" s="28">
        <f t="shared" si="9"/>
        <v>2.8</v>
      </c>
      <c r="F309" s="17">
        <f>IFERROR(VLOOKUP($C309, 'Breakdown - Multi Indicators'!$C:$DD, F$1, FALSE), " ")</f>
        <v>1</v>
      </c>
      <c r="G309" s="17">
        <f>IFERROR(VLOOKUP($C309, 'Breakdown - Multi Indicators'!$C:$DD, G$1, FALSE), " ")</f>
        <v>2</v>
      </c>
      <c r="H309" s="17">
        <f>IFERROR(VLOOKUP($C309, 'Breakdown - Multi Indicators'!$C:$DD, H$1, FALSE), " ")</f>
        <v>3</v>
      </c>
      <c r="I309" s="17">
        <f>IFERROR(VLOOKUP($C309, 'Breakdown - Multi Indicators'!$C:$DD, I$1, FALSE), " ")</f>
        <v>4</v>
      </c>
      <c r="J309" s="17">
        <f>IFERROR(VLOOKUP($C309, 'Breakdown - Multi Indicators'!$C:$DD, J$1, FALSE), " ")</f>
        <v>4</v>
      </c>
      <c r="K309" s="17">
        <f>IFERROR(VLOOKUP($C309, 'Breakdown - Multi Indicators'!$C:$DD, K$1, FALSE), " ")</f>
        <v>3</v>
      </c>
    </row>
    <row r="310" spans="1:11" ht="16.2" thickTop="1" thickBot="1" x14ac:dyDescent="0.35">
      <c r="A310" s="47" t="s">
        <v>655</v>
      </c>
      <c r="B310" s="47" t="s">
        <v>710</v>
      </c>
      <c r="C310" s="47" t="s">
        <v>711</v>
      </c>
      <c r="D310" s="10">
        <f t="shared" si="8"/>
        <v>3</v>
      </c>
      <c r="E310" s="28">
        <f t="shared" si="9"/>
        <v>2.7</v>
      </c>
      <c r="F310" s="17">
        <f>IFERROR(VLOOKUP($C310, 'Breakdown - Multi Indicators'!$C:$DD, F$1, FALSE), " ")</f>
        <v>1</v>
      </c>
      <c r="G310" s="17">
        <f>IFERROR(VLOOKUP($C310, 'Breakdown - Multi Indicators'!$C:$DD, G$1, FALSE), " ")</f>
        <v>2</v>
      </c>
      <c r="H310" s="17">
        <f>IFERROR(VLOOKUP($C310, 'Breakdown - Multi Indicators'!$C:$DD, H$1, FALSE), " ")</f>
        <v>3</v>
      </c>
      <c r="I310" s="17">
        <f>IFERROR(VLOOKUP($C310, 'Breakdown - Multi Indicators'!$C:$DD, I$1, FALSE), " ")</f>
        <v>3</v>
      </c>
      <c r="J310" s="17">
        <f>IFERROR(VLOOKUP($C310, 'Breakdown - Multi Indicators'!$C:$DD, J$1, FALSE), " ")</f>
        <v>4</v>
      </c>
      <c r="K310" s="17">
        <f>IFERROR(VLOOKUP($C310, 'Breakdown - Multi Indicators'!$C:$DD, K$1, FALSE), " ")</f>
        <v>3</v>
      </c>
    </row>
    <row r="311" spans="1:11" ht="16.2" thickTop="1" thickBot="1" x14ac:dyDescent="0.35">
      <c r="A311" s="47" t="s">
        <v>655</v>
      </c>
      <c r="B311" s="47" t="s">
        <v>712</v>
      </c>
      <c r="C311" s="47" t="s">
        <v>713</v>
      </c>
      <c r="D311" s="10">
        <f t="shared" si="8"/>
        <v>3</v>
      </c>
      <c r="E311" s="28">
        <f t="shared" si="9"/>
        <v>3</v>
      </c>
      <c r="F311" s="17">
        <f>IFERROR(VLOOKUP($C311, 'Breakdown - Multi Indicators'!$C:$DD, F$1, FALSE), " ")</f>
        <v>2</v>
      </c>
      <c r="G311" s="17">
        <f>IFERROR(VLOOKUP($C311, 'Breakdown - Multi Indicators'!$C:$DD, G$1, FALSE), " ")</f>
        <v>2</v>
      </c>
      <c r="H311" s="17">
        <f>IFERROR(VLOOKUP($C311, 'Breakdown - Multi Indicators'!$C:$DD, H$1, FALSE), " ")</f>
        <v>3</v>
      </c>
      <c r="I311" s="17">
        <f>IFERROR(VLOOKUP($C311, 'Breakdown - Multi Indicators'!$C:$DD, I$1, FALSE), " ")</f>
        <v>4</v>
      </c>
      <c r="J311" s="17">
        <f>IFERROR(VLOOKUP($C311, 'Breakdown - Multi Indicators'!$C:$DD, J$1, FALSE), " ")</f>
        <v>4</v>
      </c>
      <c r="K311" s="17">
        <f>IFERROR(VLOOKUP($C311, 'Breakdown - Multi Indicators'!$C:$DD, K$1, FALSE), " ")</f>
        <v>3</v>
      </c>
    </row>
    <row r="312" spans="1:11" ht="16.2" thickTop="1" thickBot="1" x14ac:dyDescent="0.35">
      <c r="A312" s="47" t="s">
        <v>697</v>
      </c>
      <c r="B312" s="47" t="s">
        <v>697</v>
      </c>
      <c r="C312" s="47" t="s">
        <v>714</v>
      </c>
      <c r="D312" s="10">
        <f t="shared" si="8"/>
        <v>2</v>
      </c>
      <c r="E312" s="28">
        <f t="shared" si="9"/>
        <v>2.2999999999999998</v>
      </c>
      <c r="F312" s="17">
        <f>IFERROR(VLOOKUP($C312, 'Breakdown - Multi Indicators'!$C:$DD, F$1, FALSE), " ")</f>
        <v>1</v>
      </c>
      <c r="G312" s="17">
        <f>IFERROR(VLOOKUP($C312, 'Breakdown - Multi Indicators'!$C:$DD, G$1, FALSE), " ")</f>
        <v>1</v>
      </c>
      <c r="H312" s="17">
        <f>IFERROR(VLOOKUP($C312, 'Breakdown - Multi Indicators'!$C:$DD, H$1, FALSE), " ")</f>
        <v>3</v>
      </c>
      <c r="I312" s="17">
        <f>IFERROR(VLOOKUP($C312, 'Breakdown - Multi Indicators'!$C:$DD, I$1, FALSE), " ")</f>
        <v>3</v>
      </c>
      <c r="J312" s="17">
        <f>IFERROR(VLOOKUP($C312, 'Breakdown - Multi Indicators'!$C:$DD, J$1, FALSE), " ")</f>
        <v>3</v>
      </c>
      <c r="K312" s="17">
        <f>IFERROR(VLOOKUP($C312, 'Breakdown - Multi Indicators'!$C:$DD, K$1, FALSE), " ")</f>
        <v>3</v>
      </c>
    </row>
    <row r="313" spans="1:11" ht="16.2" thickTop="1" thickBot="1" x14ac:dyDescent="0.35">
      <c r="A313" s="47" t="s">
        <v>697</v>
      </c>
      <c r="B313" s="47" t="s">
        <v>700</v>
      </c>
      <c r="C313" s="47" t="s">
        <v>715</v>
      </c>
      <c r="D313" s="10">
        <f t="shared" si="8"/>
        <v>2</v>
      </c>
      <c r="E313" s="28">
        <f t="shared" si="9"/>
        <v>2.2999999999999998</v>
      </c>
      <c r="F313" s="17">
        <f>IFERROR(VLOOKUP($C313, 'Breakdown - Multi Indicators'!$C:$DD, F$1, FALSE), " ")</f>
        <v>1</v>
      </c>
      <c r="G313" s="17">
        <f>IFERROR(VLOOKUP($C313, 'Breakdown - Multi Indicators'!$C:$DD, G$1, FALSE), " ")</f>
        <v>1</v>
      </c>
      <c r="H313" s="17">
        <f>IFERROR(VLOOKUP($C313, 'Breakdown - Multi Indicators'!$C:$DD, H$1, FALSE), " ")</f>
        <v>3</v>
      </c>
      <c r="I313" s="17">
        <f>IFERROR(VLOOKUP($C313, 'Breakdown - Multi Indicators'!$C:$DD, I$1, FALSE), " ")</f>
        <v>3</v>
      </c>
      <c r="J313" s="17">
        <f>IFERROR(VLOOKUP($C313, 'Breakdown - Multi Indicators'!$C:$DD, J$1, FALSE), " ")</f>
        <v>3</v>
      </c>
      <c r="K313" s="17">
        <f>IFERROR(VLOOKUP($C313, 'Breakdown - Multi Indicators'!$C:$DD, K$1, FALSE), " ")</f>
        <v>3</v>
      </c>
    </row>
    <row r="314" spans="1:11" ht="16.2" thickTop="1" thickBot="1" x14ac:dyDescent="0.35">
      <c r="A314" s="47" t="s">
        <v>697</v>
      </c>
      <c r="B314" s="47" t="s">
        <v>716</v>
      </c>
      <c r="C314" s="47" t="s">
        <v>717</v>
      </c>
      <c r="D314" s="10">
        <f t="shared" si="8"/>
        <v>2</v>
      </c>
      <c r="E314" s="28">
        <f t="shared" si="9"/>
        <v>2.2999999999999998</v>
      </c>
      <c r="F314" s="17">
        <f>IFERROR(VLOOKUP($C314, 'Breakdown - Multi Indicators'!$C:$DD, F$1, FALSE), " ")</f>
        <v>2</v>
      </c>
      <c r="G314" s="17">
        <f>IFERROR(VLOOKUP($C314, 'Breakdown - Multi Indicators'!$C:$DD, G$1, FALSE), " ")</f>
        <v>3</v>
      </c>
      <c r="H314" s="17">
        <f>IFERROR(VLOOKUP($C314, 'Breakdown - Multi Indicators'!$C:$DD, H$1, FALSE), " ")</f>
        <v>3</v>
      </c>
      <c r="I314" s="17">
        <f>IFERROR(VLOOKUP($C314, 'Breakdown - Multi Indicators'!$C:$DD, I$1, FALSE), " ")</f>
        <v>2</v>
      </c>
      <c r="J314" s="17">
        <f>IFERROR(VLOOKUP($C314, 'Breakdown - Multi Indicators'!$C:$DD, J$1, FALSE), " ")</f>
        <v>2</v>
      </c>
      <c r="K314" s="17">
        <f>IFERROR(VLOOKUP($C314, 'Breakdown - Multi Indicators'!$C:$DD, K$1, FALSE), " ")</f>
        <v>2</v>
      </c>
    </row>
    <row r="315" spans="1:11" ht="16.2" thickTop="1" thickBot="1" x14ac:dyDescent="0.35">
      <c r="A315" s="47" t="s">
        <v>697</v>
      </c>
      <c r="B315" s="47" t="s">
        <v>718</v>
      </c>
      <c r="C315" s="47" t="s">
        <v>719</v>
      </c>
      <c r="D315" s="10">
        <f t="shared" si="8"/>
        <v>2</v>
      </c>
      <c r="E315" s="28">
        <f t="shared" si="9"/>
        <v>2.2999999999999998</v>
      </c>
      <c r="F315" s="17">
        <f>IFERROR(VLOOKUP($C315, 'Breakdown - Multi Indicators'!$C:$DD, F$1, FALSE), " ")</f>
        <v>1</v>
      </c>
      <c r="G315" s="17">
        <f>IFERROR(VLOOKUP($C315, 'Breakdown - Multi Indicators'!$C:$DD, G$1, FALSE), " ")</f>
        <v>1</v>
      </c>
      <c r="H315" s="17">
        <f>IFERROR(VLOOKUP($C315, 'Breakdown - Multi Indicators'!$C:$DD, H$1, FALSE), " ")</f>
        <v>3</v>
      </c>
      <c r="I315" s="17">
        <f>IFERROR(VLOOKUP($C315, 'Breakdown - Multi Indicators'!$C:$DD, I$1, FALSE), " ")</f>
        <v>3</v>
      </c>
      <c r="J315" s="17">
        <f>IFERROR(VLOOKUP($C315, 'Breakdown - Multi Indicators'!$C:$DD, J$1, FALSE), " ")</f>
        <v>3</v>
      </c>
      <c r="K315" s="17">
        <f>IFERROR(VLOOKUP($C315, 'Breakdown - Multi Indicators'!$C:$DD, K$1, FALSE), " ")</f>
        <v>3</v>
      </c>
    </row>
    <row r="316" spans="1:11" ht="16.2" thickTop="1" thickBot="1" x14ac:dyDescent="0.35">
      <c r="A316" s="47" t="s">
        <v>697</v>
      </c>
      <c r="B316" s="47" t="s">
        <v>720</v>
      </c>
      <c r="C316" s="47" t="s">
        <v>721</v>
      </c>
      <c r="D316" s="10">
        <f t="shared" si="8"/>
        <v>3</v>
      </c>
      <c r="E316" s="28">
        <f t="shared" si="9"/>
        <v>2.5</v>
      </c>
      <c r="F316" s="17">
        <f>IFERROR(VLOOKUP($C316, 'Breakdown - Multi Indicators'!$C:$DD, F$1, FALSE), " ")</f>
        <v>1</v>
      </c>
      <c r="G316" s="17">
        <f>IFERROR(VLOOKUP($C316, 'Breakdown - Multi Indicators'!$C:$DD, G$1, FALSE), " ")</f>
        <v>2</v>
      </c>
      <c r="H316" s="17">
        <f>IFERROR(VLOOKUP($C316, 'Breakdown - Multi Indicators'!$C:$DD, H$1, FALSE), " ")</f>
        <v>3</v>
      </c>
      <c r="I316" s="17">
        <f>IFERROR(VLOOKUP($C316, 'Breakdown - Multi Indicators'!$C:$DD, I$1, FALSE), " ")</f>
        <v>3</v>
      </c>
      <c r="J316" s="17">
        <f>IFERROR(VLOOKUP($C316, 'Breakdown - Multi Indicators'!$C:$DD, J$1, FALSE), " ")</f>
        <v>3</v>
      </c>
      <c r="K316" s="17">
        <f>IFERROR(VLOOKUP($C316, 'Breakdown - Multi Indicators'!$C:$DD, K$1, FALSE), " ")</f>
        <v>3</v>
      </c>
    </row>
    <row r="317" spans="1:11" ht="16.2" thickTop="1" thickBot="1" x14ac:dyDescent="0.35">
      <c r="A317" s="47" t="s">
        <v>697</v>
      </c>
      <c r="B317" s="47" t="s">
        <v>722</v>
      </c>
      <c r="C317" s="47" t="s">
        <v>723</v>
      </c>
      <c r="D317" s="10">
        <f t="shared" si="8"/>
        <v>3</v>
      </c>
      <c r="E317" s="28">
        <f t="shared" si="9"/>
        <v>2.5</v>
      </c>
      <c r="F317" s="17">
        <f>IFERROR(VLOOKUP($C317, 'Breakdown - Multi Indicators'!$C:$DD, F$1, FALSE), " ")</f>
        <v>1</v>
      </c>
      <c r="G317" s="17">
        <f>IFERROR(VLOOKUP($C317, 'Breakdown - Multi Indicators'!$C:$DD, G$1, FALSE), " ")</f>
        <v>2</v>
      </c>
      <c r="H317" s="17">
        <f>IFERROR(VLOOKUP($C317, 'Breakdown - Multi Indicators'!$C:$DD, H$1, FALSE), " ")</f>
        <v>3</v>
      </c>
      <c r="I317" s="17">
        <f>IFERROR(VLOOKUP($C317, 'Breakdown - Multi Indicators'!$C:$DD, I$1, FALSE), " ")</f>
        <v>3</v>
      </c>
      <c r="J317" s="17">
        <f>IFERROR(VLOOKUP($C317, 'Breakdown - Multi Indicators'!$C:$DD, J$1, FALSE), " ")</f>
        <v>3</v>
      </c>
      <c r="K317" s="17">
        <f>IFERROR(VLOOKUP($C317, 'Breakdown - Multi Indicators'!$C:$DD, K$1, FALSE), " ")</f>
        <v>3</v>
      </c>
    </row>
    <row r="318" spans="1:11" ht="16.2" thickTop="1" thickBot="1" x14ac:dyDescent="0.35">
      <c r="A318" s="47" t="s">
        <v>697</v>
      </c>
      <c r="B318" s="47" t="s">
        <v>724</v>
      </c>
      <c r="C318" s="47" t="s">
        <v>725</v>
      </c>
      <c r="D318" s="10">
        <f t="shared" si="8"/>
        <v>2</v>
      </c>
      <c r="E318" s="28">
        <f t="shared" si="9"/>
        <v>2.2999999999999998</v>
      </c>
      <c r="F318" s="17">
        <f>IFERROR(VLOOKUP($C318, 'Breakdown - Multi Indicators'!$C:$DD, F$1, FALSE), " ")</f>
        <v>2</v>
      </c>
      <c r="G318" s="17">
        <f>IFERROR(VLOOKUP($C318, 'Breakdown - Multi Indicators'!$C:$DD, G$1, FALSE), " ")</f>
        <v>2</v>
      </c>
      <c r="H318" s="17">
        <f>IFERROR(VLOOKUP($C318, 'Breakdown - Multi Indicators'!$C:$DD, H$1, FALSE), " ")</f>
        <v>3</v>
      </c>
      <c r="I318" s="17">
        <f>IFERROR(VLOOKUP($C318, 'Breakdown - Multi Indicators'!$C:$DD, I$1, FALSE), " ")</f>
        <v>2</v>
      </c>
      <c r="J318" s="17">
        <f>IFERROR(VLOOKUP($C318, 'Breakdown - Multi Indicators'!$C:$DD, J$1, FALSE), " ")</f>
        <v>3</v>
      </c>
      <c r="K318" s="17">
        <f>IFERROR(VLOOKUP($C318, 'Breakdown - Multi Indicators'!$C:$DD, K$1, FALSE), " ")</f>
        <v>2</v>
      </c>
    </row>
    <row r="319" spans="1:11" ht="16.2" thickTop="1" thickBot="1" x14ac:dyDescent="0.35">
      <c r="A319" s="47" t="s">
        <v>697</v>
      </c>
      <c r="B319" s="47" t="s">
        <v>726</v>
      </c>
      <c r="C319" s="47" t="s">
        <v>727</v>
      </c>
      <c r="D319" s="10">
        <f t="shared" si="8"/>
        <v>3</v>
      </c>
      <c r="E319" s="28">
        <f t="shared" si="9"/>
        <v>2.8</v>
      </c>
      <c r="F319" s="17">
        <f>IFERROR(VLOOKUP($C319, 'Breakdown - Multi Indicators'!$C:$DD, F$1, FALSE), " ")</f>
        <v>1</v>
      </c>
      <c r="G319" s="17">
        <f>IFERROR(VLOOKUP($C319, 'Breakdown - Multi Indicators'!$C:$DD, G$1, FALSE), " ")</f>
        <v>3</v>
      </c>
      <c r="H319" s="17">
        <f>IFERROR(VLOOKUP($C319, 'Breakdown - Multi Indicators'!$C:$DD, H$1, FALSE), " ")</f>
        <v>3</v>
      </c>
      <c r="I319" s="17">
        <f>IFERROR(VLOOKUP($C319, 'Breakdown - Multi Indicators'!$C:$DD, I$1, FALSE), " ")</f>
        <v>3</v>
      </c>
      <c r="J319" s="17">
        <f>IFERROR(VLOOKUP($C319, 'Breakdown - Multi Indicators'!$C:$DD, J$1, FALSE), " ")</f>
        <v>4</v>
      </c>
      <c r="K319" s="17">
        <f>IFERROR(VLOOKUP($C319, 'Breakdown - Multi Indicators'!$C:$DD, K$1, FALSE), " ")</f>
        <v>3</v>
      </c>
    </row>
    <row r="320" spans="1:11" ht="16.2" thickTop="1" thickBot="1" x14ac:dyDescent="0.35">
      <c r="A320" s="47" t="s">
        <v>697</v>
      </c>
      <c r="B320" s="47" t="s">
        <v>728</v>
      </c>
      <c r="C320" s="47" t="s">
        <v>729</v>
      </c>
      <c r="D320" s="10">
        <f t="shared" si="8"/>
        <v>2</v>
      </c>
      <c r="E320" s="28">
        <f t="shared" si="9"/>
        <v>2.2999999999999998</v>
      </c>
      <c r="F320" s="17">
        <f>IFERROR(VLOOKUP($C320, 'Breakdown - Multi Indicators'!$C:$DD, F$1, FALSE), " ")</f>
        <v>2</v>
      </c>
      <c r="G320" s="17">
        <f>IFERROR(VLOOKUP($C320, 'Breakdown - Multi Indicators'!$C:$DD, G$1, FALSE), " ")</f>
        <v>3</v>
      </c>
      <c r="H320" s="17">
        <f>IFERROR(VLOOKUP($C320, 'Breakdown - Multi Indicators'!$C:$DD, H$1, FALSE), " ")</f>
        <v>3</v>
      </c>
      <c r="I320" s="17">
        <f>IFERROR(VLOOKUP($C320, 'Breakdown - Multi Indicators'!$C:$DD, I$1, FALSE), " ")</f>
        <v>2</v>
      </c>
      <c r="J320" s="17">
        <f>IFERROR(VLOOKUP($C320, 'Breakdown - Multi Indicators'!$C:$DD, J$1, FALSE), " ")</f>
        <v>2</v>
      </c>
      <c r="K320" s="17">
        <f>IFERROR(VLOOKUP($C320, 'Breakdown - Multi Indicators'!$C:$DD, K$1, FALSE), " ")</f>
        <v>2</v>
      </c>
    </row>
    <row r="321" spans="1:11" ht="16.2" thickTop="1" thickBot="1" x14ac:dyDescent="0.35">
      <c r="A321" s="47" t="s">
        <v>697</v>
      </c>
      <c r="B321" s="47" t="s">
        <v>730</v>
      </c>
      <c r="C321" s="47" t="s">
        <v>731</v>
      </c>
      <c r="D321" s="10">
        <f t="shared" si="8"/>
        <v>2</v>
      </c>
      <c r="E321" s="28">
        <f t="shared" si="9"/>
        <v>2.2000000000000002</v>
      </c>
      <c r="F321" s="17">
        <f>IFERROR(VLOOKUP($C321, 'Breakdown - Multi Indicators'!$C:$DD, F$1, FALSE), " ")</f>
        <v>2</v>
      </c>
      <c r="G321" s="17">
        <f>IFERROR(VLOOKUP($C321, 'Breakdown - Multi Indicators'!$C:$DD, G$1, FALSE), " ")</f>
        <v>2</v>
      </c>
      <c r="H321" s="17">
        <f>IFERROR(VLOOKUP($C321, 'Breakdown - Multi Indicators'!$C:$DD, H$1, FALSE), " ")</f>
        <v>3</v>
      </c>
      <c r="I321" s="17">
        <f>IFERROR(VLOOKUP($C321, 'Breakdown - Multi Indicators'!$C:$DD, I$1, FALSE), " ")</f>
        <v>2</v>
      </c>
      <c r="J321" s="17">
        <f>IFERROR(VLOOKUP($C321, 'Breakdown - Multi Indicators'!$C:$DD, J$1, FALSE), " ")</f>
        <v>2</v>
      </c>
      <c r="K321" s="17">
        <f>IFERROR(VLOOKUP($C321, 'Breakdown - Multi Indicators'!$C:$DD, K$1, FALSE), " ")</f>
        <v>2</v>
      </c>
    </row>
    <row r="322" spans="1:11" ht="16.2" thickTop="1" thickBot="1" x14ac:dyDescent="0.35">
      <c r="A322" s="47" t="s">
        <v>697</v>
      </c>
      <c r="B322" s="47" t="s">
        <v>732</v>
      </c>
      <c r="C322" s="47" t="s">
        <v>733</v>
      </c>
      <c r="D322" s="10">
        <f t="shared" si="8"/>
        <v>3</v>
      </c>
      <c r="E322" s="28">
        <f t="shared" si="9"/>
        <v>2.5</v>
      </c>
      <c r="F322" s="17">
        <f>IFERROR(VLOOKUP($C322, 'Breakdown - Multi Indicators'!$C:$DD, F$1, FALSE), " ")</f>
        <v>1</v>
      </c>
      <c r="G322" s="17">
        <f>IFERROR(VLOOKUP($C322, 'Breakdown - Multi Indicators'!$C:$DD, G$1, FALSE), " ")</f>
        <v>2</v>
      </c>
      <c r="H322" s="17">
        <f>IFERROR(VLOOKUP($C322, 'Breakdown - Multi Indicators'!$C:$DD, H$1, FALSE), " ")</f>
        <v>3</v>
      </c>
      <c r="I322" s="17">
        <f>IFERROR(VLOOKUP($C322, 'Breakdown - Multi Indicators'!$C:$DD, I$1, FALSE), " ")</f>
        <v>3</v>
      </c>
      <c r="J322" s="17">
        <f>IFERROR(VLOOKUP($C322, 'Breakdown - Multi Indicators'!$C:$DD, J$1, FALSE), " ")</f>
        <v>3</v>
      </c>
      <c r="K322" s="17">
        <f>IFERROR(VLOOKUP($C322, 'Breakdown - Multi Indicators'!$C:$DD, K$1, FALSE), " ")</f>
        <v>3</v>
      </c>
    </row>
    <row r="323" spans="1:11" ht="16.2" thickTop="1" thickBot="1" x14ac:dyDescent="0.35">
      <c r="A323" s="47" t="s">
        <v>697</v>
      </c>
      <c r="B323" s="47" t="s">
        <v>734</v>
      </c>
      <c r="C323" s="47" t="s">
        <v>735</v>
      </c>
      <c r="D323" s="10">
        <f t="shared" si="8"/>
        <v>3</v>
      </c>
      <c r="E323" s="28">
        <f t="shared" si="9"/>
        <v>2.7</v>
      </c>
      <c r="F323" s="17">
        <f>IFERROR(VLOOKUP($C323, 'Breakdown - Multi Indicators'!$C:$DD, F$1, FALSE), " ")</f>
        <v>1</v>
      </c>
      <c r="G323" s="17">
        <f>IFERROR(VLOOKUP($C323, 'Breakdown - Multi Indicators'!$C:$DD, G$1, FALSE), " ")</f>
        <v>3</v>
      </c>
      <c r="H323" s="17">
        <f>IFERROR(VLOOKUP($C323, 'Breakdown - Multi Indicators'!$C:$DD, H$1, FALSE), " ")</f>
        <v>3</v>
      </c>
      <c r="I323" s="17">
        <f>IFERROR(VLOOKUP($C323, 'Breakdown - Multi Indicators'!$C:$DD, I$1, FALSE), " ")</f>
        <v>3</v>
      </c>
      <c r="J323" s="17">
        <f>IFERROR(VLOOKUP($C323, 'Breakdown - Multi Indicators'!$C:$DD, J$1, FALSE), " ")</f>
        <v>3</v>
      </c>
      <c r="K323" s="17">
        <f>IFERROR(VLOOKUP($C323, 'Breakdown - Multi Indicators'!$C:$DD, K$1, FALSE), " ")</f>
        <v>3</v>
      </c>
    </row>
    <row r="324" spans="1:11" ht="16.2" thickTop="1" thickBot="1" x14ac:dyDescent="0.35">
      <c r="A324" s="47" t="s">
        <v>697</v>
      </c>
      <c r="B324" s="47" t="s">
        <v>736</v>
      </c>
      <c r="C324" s="47" t="s">
        <v>737</v>
      </c>
      <c r="D324" s="10">
        <f t="shared" ref="D324:D387" si="10">ROUND(AVERAGE($F324:$K324), 0)</f>
        <v>3</v>
      </c>
      <c r="E324" s="28">
        <f t="shared" ref="E324:E387" si="11">ROUND(AVERAGE($F324:$K324), 1)</f>
        <v>2.5</v>
      </c>
      <c r="F324" s="17">
        <f>IFERROR(VLOOKUP($C324, 'Breakdown - Multi Indicators'!$C:$DD, F$1, FALSE), " ")</f>
        <v>1</v>
      </c>
      <c r="G324" s="17">
        <f>IFERROR(VLOOKUP($C324, 'Breakdown - Multi Indicators'!$C:$DD, G$1, FALSE), " ")</f>
        <v>2</v>
      </c>
      <c r="H324" s="17">
        <f>IFERROR(VLOOKUP($C324, 'Breakdown - Multi Indicators'!$C:$DD, H$1, FALSE), " ")</f>
        <v>3</v>
      </c>
      <c r="I324" s="17">
        <f>IFERROR(VLOOKUP($C324, 'Breakdown - Multi Indicators'!$C:$DD, I$1, FALSE), " ")</f>
        <v>3</v>
      </c>
      <c r="J324" s="17">
        <f>IFERROR(VLOOKUP($C324, 'Breakdown - Multi Indicators'!$C:$DD, J$1, FALSE), " ")</f>
        <v>3</v>
      </c>
      <c r="K324" s="17">
        <f>IFERROR(VLOOKUP($C324, 'Breakdown - Multi Indicators'!$C:$DD, K$1, FALSE), " ")</f>
        <v>3</v>
      </c>
    </row>
    <row r="325" spans="1:11" ht="16.2" thickTop="1" thickBot="1" x14ac:dyDescent="0.35">
      <c r="A325" s="47" t="s">
        <v>697</v>
      </c>
      <c r="B325" s="47" t="s">
        <v>698</v>
      </c>
      <c r="C325" s="47" t="s">
        <v>699</v>
      </c>
      <c r="D325" s="10">
        <f t="shared" si="10"/>
        <v>3</v>
      </c>
      <c r="E325" s="28">
        <f t="shared" si="11"/>
        <v>2.5</v>
      </c>
      <c r="F325" s="17">
        <f>IFERROR(VLOOKUP($C325, 'Breakdown - Multi Indicators'!$C:$DD, F$1, FALSE), " ")</f>
        <v>1</v>
      </c>
      <c r="G325" s="17">
        <f>IFERROR(VLOOKUP($C325, 'Breakdown - Multi Indicators'!$C:$DD, G$1, FALSE), " ")</f>
        <v>3</v>
      </c>
      <c r="H325" s="17">
        <f>IFERROR(VLOOKUP($C325, 'Breakdown - Multi Indicators'!$C:$DD, H$1, FALSE), " ")</f>
        <v>3</v>
      </c>
      <c r="I325" s="17">
        <f>IFERROR(VLOOKUP($C325, 'Breakdown - Multi Indicators'!$C:$DD, I$1, FALSE), " ")</f>
        <v>2</v>
      </c>
      <c r="J325" s="17">
        <f>IFERROR(VLOOKUP($C325, 'Breakdown - Multi Indicators'!$C:$DD, J$1, FALSE), " ")</f>
        <v>3</v>
      </c>
      <c r="K325" s="17">
        <f>IFERROR(VLOOKUP($C325, 'Breakdown - Multi Indicators'!$C:$DD, K$1, FALSE), " ")</f>
        <v>3</v>
      </c>
    </row>
    <row r="326" spans="1:11" ht="16.2" thickTop="1" thickBot="1" x14ac:dyDescent="0.35">
      <c r="A326" s="47" t="s">
        <v>697</v>
      </c>
      <c r="B326" s="47" t="s">
        <v>741</v>
      </c>
      <c r="C326" s="47" t="s">
        <v>742</v>
      </c>
      <c r="D326" s="10">
        <f t="shared" si="10"/>
        <v>3</v>
      </c>
      <c r="E326" s="28">
        <f t="shared" si="11"/>
        <v>3</v>
      </c>
      <c r="F326" s="17">
        <f>IFERROR(VLOOKUP($C326, 'Breakdown - Multi Indicators'!$C:$DD, F$1, FALSE), " ")</f>
        <v>5</v>
      </c>
      <c r="G326" s="17">
        <f>IFERROR(VLOOKUP($C326, 'Breakdown - Multi Indicators'!$C:$DD, G$1, FALSE), " ")</f>
        <v>3</v>
      </c>
      <c r="H326" s="17">
        <f>IFERROR(VLOOKUP($C326, 'Breakdown - Multi Indicators'!$C:$DD, H$1, FALSE), " ")</f>
        <v>3</v>
      </c>
      <c r="I326" s="17">
        <f>IFERROR(VLOOKUP($C326, 'Breakdown - Multi Indicators'!$C:$DD, I$1, FALSE), " ")</f>
        <v>3</v>
      </c>
      <c r="J326" s="17">
        <f>IFERROR(VLOOKUP($C326, 'Breakdown - Multi Indicators'!$C:$DD, J$1, FALSE), " ")</f>
        <v>2</v>
      </c>
      <c r="K326" s="17">
        <f>IFERROR(VLOOKUP($C326, 'Breakdown - Multi Indicators'!$C:$DD, K$1, FALSE), " ")</f>
        <v>2</v>
      </c>
    </row>
    <row r="327" spans="1:11" ht="16.2" thickTop="1" thickBot="1" x14ac:dyDescent="0.35">
      <c r="A327" s="47" t="s">
        <v>697</v>
      </c>
      <c r="B327" s="47" t="s">
        <v>708</v>
      </c>
      <c r="C327" s="47" t="s">
        <v>709</v>
      </c>
      <c r="D327" s="10">
        <f t="shared" si="10"/>
        <v>3</v>
      </c>
      <c r="E327" s="28">
        <f t="shared" si="11"/>
        <v>3</v>
      </c>
      <c r="F327" s="17">
        <f>IFERROR(VLOOKUP($C327, 'Breakdown - Multi Indicators'!$C:$DD, F$1, FALSE), " ")</f>
        <v>4</v>
      </c>
      <c r="G327" s="17">
        <f>IFERROR(VLOOKUP($C327, 'Breakdown - Multi Indicators'!$C:$DD, G$1, FALSE), " ")</f>
        <v>3</v>
      </c>
      <c r="H327" s="17">
        <f>IFERROR(VLOOKUP($C327, 'Breakdown - Multi Indicators'!$C:$DD, H$1, FALSE), " ")</f>
        <v>3</v>
      </c>
      <c r="I327" s="17">
        <f>IFERROR(VLOOKUP($C327, 'Breakdown - Multi Indicators'!$C:$DD, I$1, FALSE), " ")</f>
        <v>3</v>
      </c>
      <c r="J327" s="17">
        <f>IFERROR(VLOOKUP($C327, 'Breakdown - Multi Indicators'!$C:$DD, J$1, FALSE), " ")</f>
        <v>3</v>
      </c>
      <c r="K327" s="17">
        <f>IFERROR(VLOOKUP($C327, 'Breakdown - Multi Indicators'!$C:$DD, K$1, FALSE), " ")</f>
        <v>2</v>
      </c>
    </row>
    <row r="328" spans="1:11" ht="16.2" thickTop="1" thickBot="1" x14ac:dyDescent="0.35">
      <c r="A328" s="47" t="s">
        <v>745</v>
      </c>
      <c r="B328" s="47" t="s">
        <v>746</v>
      </c>
      <c r="C328" s="47" t="s">
        <v>747</v>
      </c>
      <c r="D328" s="10">
        <f t="shared" si="10"/>
        <v>2</v>
      </c>
      <c r="E328" s="28">
        <f t="shared" si="11"/>
        <v>2.2999999999999998</v>
      </c>
      <c r="F328" s="17">
        <f>IFERROR(VLOOKUP($C328, 'Breakdown - Multi Indicators'!$C:$DD, F$1, FALSE), " ")</f>
        <v>1</v>
      </c>
      <c r="G328" s="17">
        <f>IFERROR(VLOOKUP($C328, 'Breakdown - Multi Indicators'!$C:$DD, G$1, FALSE), " ")</f>
        <v>1</v>
      </c>
      <c r="H328" s="17">
        <f>IFERROR(VLOOKUP($C328, 'Breakdown - Multi Indicators'!$C:$DD, H$1, FALSE), " ")</f>
        <v>3</v>
      </c>
      <c r="I328" s="17">
        <f>IFERROR(VLOOKUP($C328, 'Breakdown - Multi Indicators'!$C:$DD, I$1, FALSE), " ")</f>
        <v>3</v>
      </c>
      <c r="J328" s="17">
        <f>IFERROR(VLOOKUP($C328, 'Breakdown - Multi Indicators'!$C:$DD, J$1, FALSE), " ")</f>
        <v>3</v>
      </c>
      <c r="K328" s="17">
        <f>IFERROR(VLOOKUP($C328, 'Breakdown - Multi Indicators'!$C:$DD, K$1, FALSE), " ")</f>
        <v>3</v>
      </c>
    </row>
    <row r="329" spans="1:11" ht="16.2" thickTop="1" thickBot="1" x14ac:dyDescent="0.35">
      <c r="A329" s="47" t="s">
        <v>745</v>
      </c>
      <c r="B329" s="47" t="s">
        <v>748</v>
      </c>
      <c r="C329" s="47" t="s">
        <v>749</v>
      </c>
      <c r="D329" s="10">
        <f t="shared" si="10"/>
        <v>3</v>
      </c>
      <c r="E329" s="28">
        <f t="shared" si="11"/>
        <v>2.5</v>
      </c>
      <c r="F329" s="17">
        <f>IFERROR(VLOOKUP($C329, 'Breakdown - Multi Indicators'!$C:$DD, F$1, FALSE), " ")</f>
        <v>1</v>
      </c>
      <c r="G329" s="17">
        <f>IFERROR(VLOOKUP($C329, 'Breakdown - Multi Indicators'!$C:$DD, G$1, FALSE), " ")</f>
        <v>3</v>
      </c>
      <c r="H329" s="17">
        <f>IFERROR(VLOOKUP($C329, 'Breakdown - Multi Indicators'!$C:$DD, H$1, FALSE), " ")</f>
        <v>3</v>
      </c>
      <c r="I329" s="17">
        <f>IFERROR(VLOOKUP($C329, 'Breakdown - Multi Indicators'!$C:$DD, I$1, FALSE), " ")</f>
        <v>3</v>
      </c>
      <c r="J329" s="17">
        <f>IFERROR(VLOOKUP($C329, 'Breakdown - Multi Indicators'!$C:$DD, J$1, FALSE), " ")</f>
        <v>2</v>
      </c>
      <c r="K329" s="17">
        <f>IFERROR(VLOOKUP($C329, 'Breakdown - Multi Indicators'!$C:$DD, K$1, FALSE), " ")</f>
        <v>3</v>
      </c>
    </row>
    <row r="330" spans="1:11" ht="16.2" thickTop="1" thickBot="1" x14ac:dyDescent="0.35">
      <c r="A330" s="47" t="s">
        <v>745</v>
      </c>
      <c r="B330" s="47" t="s">
        <v>750</v>
      </c>
      <c r="C330" s="47" t="s">
        <v>751</v>
      </c>
      <c r="D330" s="10">
        <f t="shared" si="10"/>
        <v>3</v>
      </c>
      <c r="E330" s="28">
        <f t="shared" si="11"/>
        <v>2.5</v>
      </c>
      <c r="F330" s="17">
        <f>IFERROR(VLOOKUP($C330, 'Breakdown - Multi Indicators'!$C:$DD, F$1, FALSE), " ")</f>
        <v>1</v>
      </c>
      <c r="G330" s="17">
        <f>IFERROR(VLOOKUP($C330, 'Breakdown - Multi Indicators'!$C:$DD, G$1, FALSE), " ")</f>
        <v>2</v>
      </c>
      <c r="H330" s="17">
        <f>IFERROR(VLOOKUP($C330, 'Breakdown - Multi Indicators'!$C:$DD, H$1, FALSE), " ")</f>
        <v>3</v>
      </c>
      <c r="I330" s="17">
        <f>IFERROR(VLOOKUP($C330, 'Breakdown - Multi Indicators'!$C:$DD, I$1, FALSE), " ")</f>
        <v>4</v>
      </c>
      <c r="J330" s="17">
        <f>IFERROR(VLOOKUP($C330, 'Breakdown - Multi Indicators'!$C:$DD, J$1, FALSE), " ")</f>
        <v>2</v>
      </c>
      <c r="K330" s="17">
        <f>IFERROR(VLOOKUP($C330, 'Breakdown - Multi Indicators'!$C:$DD, K$1, FALSE), " ")</f>
        <v>3</v>
      </c>
    </row>
    <row r="331" spans="1:11" ht="16.2" thickTop="1" thickBot="1" x14ac:dyDescent="0.35">
      <c r="A331" s="47" t="s">
        <v>745</v>
      </c>
      <c r="B331" s="47" t="s">
        <v>752</v>
      </c>
      <c r="C331" s="47" t="s">
        <v>753</v>
      </c>
      <c r="D331" s="10">
        <f t="shared" si="10"/>
        <v>2</v>
      </c>
      <c r="E331" s="28">
        <f t="shared" si="11"/>
        <v>2.2999999999999998</v>
      </c>
      <c r="F331" s="17">
        <f>IFERROR(VLOOKUP($C331, 'Breakdown - Multi Indicators'!$C:$DD, F$1, FALSE), " ")</f>
        <v>1</v>
      </c>
      <c r="G331" s="17">
        <f>IFERROR(VLOOKUP($C331, 'Breakdown - Multi Indicators'!$C:$DD, G$1, FALSE), " ")</f>
        <v>2</v>
      </c>
      <c r="H331" s="17">
        <f>IFERROR(VLOOKUP($C331, 'Breakdown - Multi Indicators'!$C:$DD, H$1, FALSE), " ")</f>
        <v>3</v>
      </c>
      <c r="I331" s="17">
        <f>IFERROR(VLOOKUP($C331, 'Breakdown - Multi Indicators'!$C:$DD, I$1, FALSE), " ")</f>
        <v>3</v>
      </c>
      <c r="J331" s="17">
        <f>IFERROR(VLOOKUP($C331, 'Breakdown - Multi Indicators'!$C:$DD, J$1, FALSE), " ")</f>
        <v>2</v>
      </c>
      <c r="K331" s="17">
        <f>IFERROR(VLOOKUP($C331, 'Breakdown - Multi Indicators'!$C:$DD, K$1, FALSE), " ")</f>
        <v>3</v>
      </c>
    </row>
    <row r="332" spans="1:11" ht="16.2" thickTop="1" thickBot="1" x14ac:dyDescent="0.35">
      <c r="A332" s="47" t="s">
        <v>745</v>
      </c>
      <c r="B332" s="47" t="s">
        <v>754</v>
      </c>
      <c r="C332" s="47" t="s">
        <v>755</v>
      </c>
      <c r="D332" s="10">
        <f t="shared" si="10"/>
        <v>2</v>
      </c>
      <c r="E332" s="28">
        <f t="shared" si="11"/>
        <v>2.2999999999999998</v>
      </c>
      <c r="F332" s="17">
        <f>IFERROR(VLOOKUP($C332, 'Breakdown - Multi Indicators'!$C:$DD, F$1, FALSE), " ")</f>
        <v>1</v>
      </c>
      <c r="G332" s="17">
        <f>IFERROR(VLOOKUP($C332, 'Breakdown - Multi Indicators'!$C:$DD, G$1, FALSE), " ")</f>
        <v>2</v>
      </c>
      <c r="H332" s="17">
        <f>IFERROR(VLOOKUP($C332, 'Breakdown - Multi Indicators'!$C:$DD, H$1, FALSE), " ")</f>
        <v>3</v>
      </c>
      <c r="I332" s="17">
        <f>IFERROR(VLOOKUP($C332, 'Breakdown - Multi Indicators'!$C:$DD, I$1, FALSE), " ")</f>
        <v>3</v>
      </c>
      <c r="J332" s="17">
        <f>IFERROR(VLOOKUP($C332, 'Breakdown - Multi Indicators'!$C:$DD, J$1, FALSE), " ")</f>
        <v>2</v>
      </c>
      <c r="K332" s="17">
        <f>IFERROR(VLOOKUP($C332, 'Breakdown - Multi Indicators'!$C:$DD, K$1, FALSE), " ")</f>
        <v>3</v>
      </c>
    </row>
    <row r="333" spans="1:11" ht="16.2" thickTop="1" thickBot="1" x14ac:dyDescent="0.35">
      <c r="A333" s="47" t="s">
        <v>745</v>
      </c>
      <c r="B333" s="47" t="s">
        <v>756</v>
      </c>
      <c r="C333" s="47" t="s">
        <v>757</v>
      </c>
      <c r="D333" s="10">
        <f t="shared" si="10"/>
        <v>2</v>
      </c>
      <c r="E333" s="28">
        <f t="shared" si="11"/>
        <v>2</v>
      </c>
      <c r="F333" s="17">
        <f>IFERROR(VLOOKUP($C333, 'Breakdown - Multi Indicators'!$C:$DD, F$1, FALSE), " ")</f>
        <v>1</v>
      </c>
      <c r="G333" s="17">
        <f>IFERROR(VLOOKUP($C333, 'Breakdown - Multi Indicators'!$C:$DD, G$1, FALSE), " ")</f>
        <v>1</v>
      </c>
      <c r="H333" s="17">
        <f>IFERROR(VLOOKUP($C333, 'Breakdown - Multi Indicators'!$C:$DD, H$1, FALSE), " ")</f>
        <v>3</v>
      </c>
      <c r="I333" s="17">
        <f>IFERROR(VLOOKUP($C333, 'Breakdown - Multi Indicators'!$C:$DD, I$1, FALSE), " ")</f>
        <v>3</v>
      </c>
      <c r="J333" s="17">
        <f>IFERROR(VLOOKUP($C333, 'Breakdown - Multi Indicators'!$C:$DD, J$1, FALSE), " ")</f>
        <v>2</v>
      </c>
      <c r="K333" s="17">
        <f>IFERROR(VLOOKUP($C333, 'Breakdown - Multi Indicators'!$C:$DD, K$1, FALSE), " ")</f>
        <v>2</v>
      </c>
    </row>
    <row r="334" spans="1:11" ht="16.2" thickTop="1" thickBot="1" x14ac:dyDescent="0.35">
      <c r="A334" s="47" t="s">
        <v>745</v>
      </c>
      <c r="B334" s="47" t="s">
        <v>758</v>
      </c>
      <c r="C334" s="47" t="s">
        <v>759</v>
      </c>
      <c r="D334" s="10">
        <f t="shared" si="10"/>
        <v>2</v>
      </c>
      <c r="E334" s="28">
        <f t="shared" si="11"/>
        <v>2</v>
      </c>
      <c r="F334" s="17">
        <f>IFERROR(VLOOKUP($C334, 'Breakdown - Multi Indicators'!$C:$DD, F$1, FALSE), " ")</f>
        <v>1</v>
      </c>
      <c r="G334" s="17">
        <f>IFERROR(VLOOKUP($C334, 'Breakdown - Multi Indicators'!$C:$DD, G$1, FALSE), " ")</f>
        <v>1</v>
      </c>
      <c r="H334" s="17">
        <f>IFERROR(VLOOKUP($C334, 'Breakdown - Multi Indicators'!$C:$DD, H$1, FALSE), " ")</f>
        <v>3</v>
      </c>
      <c r="I334" s="17">
        <f>IFERROR(VLOOKUP($C334, 'Breakdown - Multi Indicators'!$C:$DD, I$1, FALSE), " ")</f>
        <v>3</v>
      </c>
      <c r="J334" s="17">
        <f>IFERROR(VLOOKUP($C334, 'Breakdown - Multi Indicators'!$C:$DD, J$1, FALSE), " ")</f>
        <v>2</v>
      </c>
      <c r="K334" s="17">
        <f>IFERROR(VLOOKUP($C334, 'Breakdown - Multi Indicators'!$C:$DD, K$1, FALSE), " ")</f>
        <v>2</v>
      </c>
    </row>
    <row r="335" spans="1:11" ht="16.2" thickTop="1" thickBot="1" x14ac:dyDescent="0.35">
      <c r="A335" s="47" t="s">
        <v>745</v>
      </c>
      <c r="B335" s="47" t="s">
        <v>760</v>
      </c>
      <c r="C335" s="47" t="s">
        <v>761</v>
      </c>
      <c r="D335" s="10">
        <f t="shared" si="10"/>
        <v>3</v>
      </c>
      <c r="E335" s="28">
        <f t="shared" si="11"/>
        <v>2.7</v>
      </c>
      <c r="F335" s="17">
        <f>IFERROR(VLOOKUP($C335, 'Breakdown - Multi Indicators'!$C:$DD, F$1, FALSE), " ")</f>
        <v>2</v>
      </c>
      <c r="G335" s="17">
        <f>IFERROR(VLOOKUP($C335, 'Breakdown - Multi Indicators'!$C:$DD, G$1, FALSE), " ")</f>
        <v>3</v>
      </c>
      <c r="H335" s="17">
        <f>IFERROR(VLOOKUP($C335, 'Breakdown - Multi Indicators'!$C:$DD, H$1, FALSE), " ")</f>
        <v>3</v>
      </c>
      <c r="I335" s="17">
        <f>IFERROR(VLOOKUP($C335, 'Breakdown - Multi Indicators'!$C:$DD, I$1, FALSE), " ")</f>
        <v>3</v>
      </c>
      <c r="J335" s="17">
        <f>IFERROR(VLOOKUP($C335, 'Breakdown - Multi Indicators'!$C:$DD, J$1, FALSE), " ")</f>
        <v>2</v>
      </c>
      <c r="K335" s="17">
        <f>IFERROR(VLOOKUP($C335, 'Breakdown - Multi Indicators'!$C:$DD, K$1, FALSE), " ")</f>
        <v>3</v>
      </c>
    </row>
    <row r="336" spans="1:11" ht="16.2" thickTop="1" thickBot="1" x14ac:dyDescent="0.35">
      <c r="A336" s="47" t="s">
        <v>745</v>
      </c>
      <c r="B336" s="47" t="s">
        <v>762</v>
      </c>
      <c r="C336" s="47" t="s">
        <v>763</v>
      </c>
      <c r="D336" s="10">
        <f t="shared" si="10"/>
        <v>2</v>
      </c>
      <c r="E336" s="28">
        <f t="shared" si="11"/>
        <v>2.2999999999999998</v>
      </c>
      <c r="F336" s="17">
        <f>IFERROR(VLOOKUP($C336, 'Breakdown - Multi Indicators'!$C:$DD, F$1, FALSE), " ")</f>
        <v>2</v>
      </c>
      <c r="G336" s="17">
        <f>IFERROR(VLOOKUP($C336, 'Breakdown - Multi Indicators'!$C:$DD, G$1, FALSE), " ")</f>
        <v>1</v>
      </c>
      <c r="H336" s="17">
        <f>IFERROR(VLOOKUP($C336, 'Breakdown - Multi Indicators'!$C:$DD, H$1, FALSE), " ")</f>
        <v>3</v>
      </c>
      <c r="I336" s="17">
        <f>IFERROR(VLOOKUP($C336, 'Breakdown - Multi Indicators'!$C:$DD, I$1, FALSE), " ")</f>
        <v>3</v>
      </c>
      <c r="J336" s="17">
        <f>IFERROR(VLOOKUP($C336, 'Breakdown - Multi Indicators'!$C:$DD, J$1, FALSE), " ")</f>
        <v>2</v>
      </c>
      <c r="K336" s="17">
        <f>IFERROR(VLOOKUP($C336, 'Breakdown - Multi Indicators'!$C:$DD, K$1, FALSE), " ")</f>
        <v>3</v>
      </c>
    </row>
    <row r="337" spans="1:11" ht="16.2" thickTop="1" thickBot="1" x14ac:dyDescent="0.35">
      <c r="A337" s="47" t="s">
        <v>745</v>
      </c>
      <c r="B337" s="47" t="s">
        <v>764</v>
      </c>
      <c r="C337" s="47" t="s">
        <v>765</v>
      </c>
      <c r="D337" s="10">
        <f t="shared" si="10"/>
        <v>2</v>
      </c>
      <c r="E337" s="28">
        <f t="shared" si="11"/>
        <v>2.2000000000000002</v>
      </c>
      <c r="F337" s="17">
        <f>IFERROR(VLOOKUP($C337, 'Breakdown - Multi Indicators'!$C:$DD, F$1, FALSE), " ")</f>
        <v>1</v>
      </c>
      <c r="G337" s="17">
        <f>IFERROR(VLOOKUP($C337, 'Breakdown - Multi Indicators'!$C:$DD, G$1, FALSE), " ")</f>
        <v>1</v>
      </c>
      <c r="H337" s="17">
        <f>IFERROR(VLOOKUP($C337, 'Breakdown - Multi Indicators'!$C:$DD, H$1, FALSE), " ")</f>
        <v>3</v>
      </c>
      <c r="I337" s="17">
        <f>IFERROR(VLOOKUP($C337, 'Breakdown - Multi Indicators'!$C:$DD, I$1, FALSE), " ")</f>
        <v>3</v>
      </c>
      <c r="J337" s="17">
        <f>IFERROR(VLOOKUP($C337, 'Breakdown - Multi Indicators'!$C:$DD, J$1, FALSE), " ")</f>
        <v>2</v>
      </c>
      <c r="K337" s="17">
        <f>IFERROR(VLOOKUP($C337, 'Breakdown - Multi Indicators'!$C:$DD, K$1, FALSE), " ")</f>
        <v>3</v>
      </c>
    </row>
    <row r="338" spans="1:11" ht="16.2" thickTop="1" thickBot="1" x14ac:dyDescent="0.35">
      <c r="A338" s="47" t="s">
        <v>745</v>
      </c>
      <c r="B338" s="47" t="s">
        <v>766</v>
      </c>
      <c r="C338" s="47" t="s">
        <v>767</v>
      </c>
      <c r="D338" s="10">
        <f t="shared" si="10"/>
        <v>3</v>
      </c>
      <c r="E338" s="28">
        <f t="shared" si="11"/>
        <v>2.8</v>
      </c>
      <c r="F338" s="17">
        <f>IFERROR(VLOOKUP($C338, 'Breakdown - Multi Indicators'!$C:$DD, F$1, FALSE), " ")</f>
        <v>1</v>
      </c>
      <c r="G338" s="17">
        <f>IFERROR(VLOOKUP($C338, 'Breakdown - Multi Indicators'!$C:$DD, G$1, FALSE), " ")</f>
        <v>3</v>
      </c>
      <c r="H338" s="17">
        <f>IFERROR(VLOOKUP($C338, 'Breakdown - Multi Indicators'!$C:$DD, H$1, FALSE), " ")</f>
        <v>3</v>
      </c>
      <c r="I338" s="17">
        <f>IFERROR(VLOOKUP($C338, 'Breakdown - Multi Indicators'!$C:$DD, I$1, FALSE), " ")</f>
        <v>4</v>
      </c>
      <c r="J338" s="17">
        <f>IFERROR(VLOOKUP($C338, 'Breakdown - Multi Indicators'!$C:$DD, J$1, FALSE), " ")</f>
        <v>3</v>
      </c>
      <c r="K338" s="17">
        <f>IFERROR(VLOOKUP($C338, 'Breakdown - Multi Indicators'!$C:$DD, K$1, FALSE), " ")</f>
        <v>3</v>
      </c>
    </row>
    <row r="339" spans="1:11" ht="16.2" thickTop="1" thickBot="1" x14ac:dyDescent="0.35">
      <c r="A339" s="47" t="s">
        <v>738</v>
      </c>
      <c r="B339" s="47" t="s">
        <v>739</v>
      </c>
      <c r="C339" s="47" t="s">
        <v>740</v>
      </c>
      <c r="D339" s="10">
        <f t="shared" si="10"/>
        <v>3</v>
      </c>
      <c r="E339" s="28">
        <f t="shared" si="11"/>
        <v>2.5</v>
      </c>
      <c r="F339" s="17">
        <f>IFERROR(VLOOKUP($C339, 'Breakdown - Multi Indicators'!$C:$DD, F$1, FALSE), " ")</f>
        <v>1</v>
      </c>
      <c r="G339" s="17">
        <f>IFERROR(VLOOKUP($C339, 'Breakdown - Multi Indicators'!$C:$DD, G$1, FALSE), " ")</f>
        <v>1</v>
      </c>
      <c r="H339" s="17">
        <f>IFERROR(VLOOKUP($C339, 'Breakdown - Multi Indicators'!$C:$DD, H$1, FALSE), " ")</f>
        <v>3</v>
      </c>
      <c r="I339" s="17">
        <f>IFERROR(VLOOKUP($C339, 'Breakdown - Multi Indicators'!$C:$DD, I$1, FALSE), " ")</f>
        <v>4</v>
      </c>
      <c r="J339" s="17">
        <f>IFERROR(VLOOKUP($C339, 'Breakdown - Multi Indicators'!$C:$DD, J$1, FALSE), " ")</f>
        <v>3</v>
      </c>
      <c r="K339" s="17">
        <f>IFERROR(VLOOKUP($C339, 'Breakdown - Multi Indicators'!$C:$DD, K$1, FALSE), " ")</f>
        <v>3</v>
      </c>
    </row>
    <row r="340" spans="1:11" ht="16.2" thickTop="1" thickBot="1" x14ac:dyDescent="0.35">
      <c r="A340" s="47" t="s">
        <v>738</v>
      </c>
      <c r="B340" s="47" t="s">
        <v>770</v>
      </c>
      <c r="C340" s="47" t="s">
        <v>771</v>
      </c>
      <c r="D340" s="10">
        <f t="shared" si="10"/>
        <v>3</v>
      </c>
      <c r="E340" s="28">
        <f t="shared" si="11"/>
        <v>2.8</v>
      </c>
      <c r="F340" s="17">
        <f>IFERROR(VLOOKUP($C340, 'Breakdown - Multi Indicators'!$C:$DD, F$1, FALSE), " ")</f>
        <v>1</v>
      </c>
      <c r="G340" s="17">
        <f>IFERROR(VLOOKUP($C340, 'Breakdown - Multi Indicators'!$C:$DD, G$1, FALSE), " ")</f>
        <v>3</v>
      </c>
      <c r="H340" s="17">
        <f>IFERROR(VLOOKUP($C340, 'Breakdown - Multi Indicators'!$C:$DD, H$1, FALSE), " ")</f>
        <v>3</v>
      </c>
      <c r="I340" s="17">
        <f>IFERROR(VLOOKUP($C340, 'Breakdown - Multi Indicators'!$C:$DD, I$1, FALSE), " ")</f>
        <v>4</v>
      </c>
      <c r="J340" s="17">
        <f>IFERROR(VLOOKUP($C340, 'Breakdown - Multi Indicators'!$C:$DD, J$1, FALSE), " ")</f>
        <v>3</v>
      </c>
      <c r="K340" s="17">
        <f>IFERROR(VLOOKUP($C340, 'Breakdown - Multi Indicators'!$C:$DD, K$1, FALSE), " ")</f>
        <v>3</v>
      </c>
    </row>
    <row r="341" spans="1:11" ht="16.2" thickTop="1" thickBot="1" x14ac:dyDescent="0.35">
      <c r="A341" s="47" t="s">
        <v>738</v>
      </c>
      <c r="B341" s="47" t="s">
        <v>772</v>
      </c>
      <c r="C341" s="47" t="s">
        <v>773</v>
      </c>
      <c r="D341" s="10">
        <f t="shared" si="10"/>
        <v>3</v>
      </c>
      <c r="E341" s="28">
        <f t="shared" si="11"/>
        <v>2.5</v>
      </c>
      <c r="F341" s="17">
        <f>IFERROR(VLOOKUP($C341, 'Breakdown - Multi Indicators'!$C:$DD, F$1, FALSE), " ")</f>
        <v>1</v>
      </c>
      <c r="G341" s="17">
        <f>IFERROR(VLOOKUP($C341, 'Breakdown - Multi Indicators'!$C:$DD, G$1, FALSE), " ")</f>
        <v>1</v>
      </c>
      <c r="H341" s="17">
        <f>IFERROR(VLOOKUP($C341, 'Breakdown - Multi Indicators'!$C:$DD, H$1, FALSE), " ")</f>
        <v>3</v>
      </c>
      <c r="I341" s="17">
        <f>IFERROR(VLOOKUP($C341, 'Breakdown - Multi Indicators'!$C:$DD, I$1, FALSE), " ")</f>
        <v>4</v>
      </c>
      <c r="J341" s="17">
        <f>IFERROR(VLOOKUP($C341, 'Breakdown - Multi Indicators'!$C:$DD, J$1, FALSE), " ")</f>
        <v>3</v>
      </c>
      <c r="K341" s="17">
        <f>IFERROR(VLOOKUP($C341, 'Breakdown - Multi Indicators'!$C:$DD, K$1, FALSE), " ")</f>
        <v>3</v>
      </c>
    </row>
    <row r="342" spans="1:11" ht="16.2" thickTop="1" thickBot="1" x14ac:dyDescent="0.35">
      <c r="A342" s="47" t="s">
        <v>738</v>
      </c>
      <c r="B342" s="47" t="s">
        <v>743</v>
      </c>
      <c r="C342" s="47" t="s">
        <v>744</v>
      </c>
      <c r="D342" s="10">
        <f t="shared" si="10"/>
        <v>3</v>
      </c>
      <c r="E342" s="28">
        <f t="shared" si="11"/>
        <v>2.7</v>
      </c>
      <c r="F342" s="17">
        <f>IFERROR(VLOOKUP($C342, 'Breakdown - Multi Indicators'!$C:$DD, F$1, FALSE), " ")</f>
        <v>1</v>
      </c>
      <c r="G342" s="17">
        <f>IFERROR(VLOOKUP($C342, 'Breakdown - Multi Indicators'!$C:$DD, G$1, FALSE), " ")</f>
        <v>3</v>
      </c>
      <c r="H342" s="17">
        <f>IFERROR(VLOOKUP($C342, 'Breakdown - Multi Indicators'!$C:$DD, H$1, FALSE), " ")</f>
        <v>3</v>
      </c>
      <c r="I342" s="17">
        <f>IFERROR(VLOOKUP($C342, 'Breakdown - Multi Indicators'!$C:$DD, I$1, FALSE), " ")</f>
        <v>3</v>
      </c>
      <c r="J342" s="17">
        <f>IFERROR(VLOOKUP($C342, 'Breakdown - Multi Indicators'!$C:$DD, J$1, FALSE), " ")</f>
        <v>3</v>
      </c>
      <c r="K342" s="17">
        <f>IFERROR(VLOOKUP($C342, 'Breakdown - Multi Indicators'!$C:$DD, K$1, FALSE), " ")</f>
        <v>3</v>
      </c>
    </row>
    <row r="343" spans="1:11" ht="16.2" thickTop="1" thickBot="1" x14ac:dyDescent="0.35">
      <c r="A343" s="47" t="s">
        <v>738</v>
      </c>
      <c r="B343" s="47" t="s">
        <v>776</v>
      </c>
      <c r="C343" s="47" t="s">
        <v>777</v>
      </c>
      <c r="D343" s="10">
        <f t="shared" si="10"/>
        <v>3</v>
      </c>
      <c r="E343" s="28">
        <f t="shared" si="11"/>
        <v>2.8</v>
      </c>
      <c r="F343" s="17">
        <f>IFERROR(VLOOKUP($C343, 'Breakdown - Multi Indicators'!$C:$DD, F$1, FALSE), " ")</f>
        <v>1</v>
      </c>
      <c r="G343" s="17">
        <f>IFERROR(VLOOKUP($C343, 'Breakdown - Multi Indicators'!$C:$DD, G$1, FALSE), " ")</f>
        <v>3</v>
      </c>
      <c r="H343" s="17">
        <f>IFERROR(VLOOKUP($C343, 'Breakdown - Multi Indicators'!$C:$DD, H$1, FALSE), " ")</f>
        <v>3</v>
      </c>
      <c r="I343" s="17">
        <f>IFERROR(VLOOKUP($C343, 'Breakdown - Multi Indicators'!$C:$DD, I$1, FALSE), " ")</f>
        <v>4</v>
      </c>
      <c r="J343" s="17">
        <f>IFERROR(VLOOKUP($C343, 'Breakdown - Multi Indicators'!$C:$DD, J$1, FALSE), " ")</f>
        <v>3</v>
      </c>
      <c r="K343" s="17">
        <f>IFERROR(VLOOKUP($C343, 'Breakdown - Multi Indicators'!$C:$DD, K$1, FALSE), " ")</f>
        <v>3</v>
      </c>
    </row>
    <row r="344" spans="1:11" ht="16.2" thickTop="1" thickBot="1" x14ac:dyDescent="0.35">
      <c r="A344" s="47" t="s">
        <v>738</v>
      </c>
      <c r="B344" s="47" t="s">
        <v>778</v>
      </c>
      <c r="C344" s="47" t="s">
        <v>779</v>
      </c>
      <c r="D344" s="10">
        <f t="shared" si="10"/>
        <v>3</v>
      </c>
      <c r="E344" s="28">
        <f t="shared" si="11"/>
        <v>3.3</v>
      </c>
      <c r="F344" s="17">
        <f>IFERROR(VLOOKUP($C344, 'Breakdown - Multi Indicators'!$C:$DD, F$1, FALSE), " ")</f>
        <v>2</v>
      </c>
      <c r="G344" s="17">
        <f>IFERROR(VLOOKUP($C344, 'Breakdown - Multi Indicators'!$C:$DD, G$1, FALSE), " ")</f>
        <v>3</v>
      </c>
      <c r="H344" s="17">
        <f>IFERROR(VLOOKUP($C344, 'Breakdown - Multi Indicators'!$C:$DD, H$1, FALSE), " ")</f>
        <v>3</v>
      </c>
      <c r="I344" s="17">
        <f>IFERROR(VLOOKUP($C344, 'Breakdown - Multi Indicators'!$C:$DD, I$1, FALSE), " ")</f>
        <v>5</v>
      </c>
      <c r="J344" s="17">
        <f>IFERROR(VLOOKUP($C344, 'Breakdown - Multi Indicators'!$C:$DD, J$1, FALSE), " ")</f>
        <v>4</v>
      </c>
      <c r="K344" s="17">
        <f>IFERROR(VLOOKUP($C344, 'Breakdown - Multi Indicators'!$C:$DD, K$1, FALSE), " ")</f>
        <v>3</v>
      </c>
    </row>
    <row r="345" spans="1:11" ht="16.2" thickTop="1" thickBot="1" x14ac:dyDescent="0.35">
      <c r="A345" s="47" t="s">
        <v>738</v>
      </c>
      <c r="B345" s="47" t="s">
        <v>768</v>
      </c>
      <c r="C345" s="47" t="s">
        <v>769</v>
      </c>
      <c r="D345" s="10">
        <f t="shared" si="10"/>
        <v>3</v>
      </c>
      <c r="E345" s="28">
        <f t="shared" si="11"/>
        <v>2.5</v>
      </c>
      <c r="F345" s="17">
        <f>IFERROR(VLOOKUP($C345, 'Breakdown - Multi Indicators'!$C:$DD, F$1, FALSE), " ")</f>
        <v>1</v>
      </c>
      <c r="G345" s="17">
        <f>IFERROR(VLOOKUP($C345, 'Breakdown - Multi Indicators'!$C:$DD, G$1, FALSE), " ")</f>
        <v>2</v>
      </c>
      <c r="H345" s="17">
        <f>IFERROR(VLOOKUP($C345, 'Breakdown - Multi Indicators'!$C:$DD, H$1, FALSE), " ")</f>
        <v>3</v>
      </c>
      <c r="I345" s="17">
        <f>IFERROR(VLOOKUP($C345, 'Breakdown - Multi Indicators'!$C:$DD, I$1, FALSE), " ")</f>
        <v>3</v>
      </c>
      <c r="J345" s="17">
        <f>IFERROR(VLOOKUP($C345, 'Breakdown - Multi Indicators'!$C:$DD, J$1, FALSE), " ")</f>
        <v>3</v>
      </c>
      <c r="K345" s="17">
        <f>IFERROR(VLOOKUP($C345, 'Breakdown - Multi Indicators'!$C:$DD, K$1, FALSE), " ")</f>
        <v>3</v>
      </c>
    </row>
    <row r="346" spans="1:11" ht="16.2" thickTop="1" thickBot="1" x14ac:dyDescent="0.35">
      <c r="A346" s="47" t="s">
        <v>738</v>
      </c>
      <c r="B346" s="47" t="s">
        <v>782</v>
      </c>
      <c r="C346" s="47" t="s">
        <v>783</v>
      </c>
      <c r="D346" s="10">
        <f t="shared" si="10"/>
        <v>3</v>
      </c>
      <c r="E346" s="28">
        <f t="shared" si="11"/>
        <v>2.5</v>
      </c>
      <c r="F346" s="17">
        <f>IFERROR(VLOOKUP($C346, 'Breakdown - Multi Indicators'!$C:$DD, F$1, FALSE), " ")</f>
        <v>1</v>
      </c>
      <c r="G346" s="17">
        <f>IFERROR(VLOOKUP($C346, 'Breakdown - Multi Indicators'!$C:$DD, G$1, FALSE), " ")</f>
        <v>1</v>
      </c>
      <c r="H346" s="17">
        <f>IFERROR(VLOOKUP($C346, 'Breakdown - Multi Indicators'!$C:$DD, H$1, FALSE), " ")</f>
        <v>3</v>
      </c>
      <c r="I346" s="17">
        <f>IFERROR(VLOOKUP($C346, 'Breakdown - Multi Indicators'!$C:$DD, I$1, FALSE), " ")</f>
        <v>4</v>
      </c>
      <c r="J346" s="17">
        <f>IFERROR(VLOOKUP($C346, 'Breakdown - Multi Indicators'!$C:$DD, J$1, FALSE), " ")</f>
        <v>3</v>
      </c>
      <c r="K346" s="17">
        <f>IFERROR(VLOOKUP($C346, 'Breakdown - Multi Indicators'!$C:$DD, K$1, FALSE), " ")</f>
        <v>3</v>
      </c>
    </row>
    <row r="347" spans="1:11" ht="16.2" thickTop="1" thickBot="1" x14ac:dyDescent="0.35">
      <c r="A347" s="47" t="s">
        <v>738</v>
      </c>
      <c r="B347" s="47" t="s">
        <v>774</v>
      </c>
      <c r="C347" s="47" t="s">
        <v>775</v>
      </c>
      <c r="D347" s="10">
        <f t="shared" si="10"/>
        <v>3</v>
      </c>
      <c r="E347" s="28">
        <f t="shared" si="11"/>
        <v>3</v>
      </c>
      <c r="F347" s="17">
        <f>IFERROR(VLOOKUP($C347, 'Breakdown - Multi Indicators'!$C:$DD, F$1, FALSE), " ")</f>
        <v>1</v>
      </c>
      <c r="G347" s="17">
        <f>IFERROR(VLOOKUP($C347, 'Breakdown - Multi Indicators'!$C:$DD, G$1, FALSE), " ")</f>
        <v>3</v>
      </c>
      <c r="H347" s="17">
        <f>IFERROR(VLOOKUP($C347, 'Breakdown - Multi Indicators'!$C:$DD, H$1, FALSE), " ")</f>
        <v>3</v>
      </c>
      <c r="I347" s="17">
        <f>IFERROR(VLOOKUP($C347, 'Breakdown - Multi Indicators'!$C:$DD, I$1, FALSE), " ")</f>
        <v>4</v>
      </c>
      <c r="J347" s="17">
        <f>IFERROR(VLOOKUP($C347, 'Breakdown - Multi Indicators'!$C:$DD, J$1, FALSE), " ")</f>
        <v>4</v>
      </c>
      <c r="K347" s="17">
        <f>IFERROR(VLOOKUP($C347, 'Breakdown - Multi Indicators'!$C:$DD, K$1, FALSE), " ")</f>
        <v>3</v>
      </c>
    </row>
    <row r="348" spans="1:11" ht="16.2" thickTop="1" thickBot="1" x14ac:dyDescent="0.35">
      <c r="A348" s="47" t="s">
        <v>738</v>
      </c>
      <c r="B348" s="47" t="s">
        <v>787</v>
      </c>
      <c r="C348" s="47" t="s">
        <v>788</v>
      </c>
      <c r="D348" s="10">
        <f t="shared" si="10"/>
        <v>3</v>
      </c>
      <c r="E348" s="28">
        <f t="shared" si="11"/>
        <v>2.7</v>
      </c>
      <c r="F348" s="17">
        <f>IFERROR(VLOOKUP($C348, 'Breakdown - Multi Indicators'!$C:$DD, F$1, FALSE), " ")</f>
        <v>1</v>
      </c>
      <c r="G348" s="17">
        <f>IFERROR(VLOOKUP($C348, 'Breakdown - Multi Indicators'!$C:$DD, G$1, FALSE), " ")</f>
        <v>3</v>
      </c>
      <c r="H348" s="17">
        <f>IFERROR(VLOOKUP($C348, 'Breakdown - Multi Indicators'!$C:$DD, H$1, FALSE), " ")</f>
        <v>3</v>
      </c>
      <c r="I348" s="17">
        <f>IFERROR(VLOOKUP($C348, 'Breakdown - Multi Indicators'!$C:$DD, I$1, FALSE), " ")</f>
        <v>3</v>
      </c>
      <c r="J348" s="17">
        <f>IFERROR(VLOOKUP($C348, 'Breakdown - Multi Indicators'!$C:$DD, J$1, FALSE), " ")</f>
        <v>3</v>
      </c>
      <c r="K348" s="17">
        <f>IFERROR(VLOOKUP($C348, 'Breakdown - Multi Indicators'!$C:$DD, K$1, FALSE), " ")</f>
        <v>3</v>
      </c>
    </row>
    <row r="349" spans="1:11" ht="16.2" thickTop="1" thickBot="1" x14ac:dyDescent="0.35">
      <c r="A349" s="47" t="s">
        <v>738</v>
      </c>
      <c r="B349" s="47" t="s">
        <v>789</v>
      </c>
      <c r="C349" s="47" t="s">
        <v>790</v>
      </c>
      <c r="D349" s="10">
        <f t="shared" si="10"/>
        <v>3</v>
      </c>
      <c r="E349" s="28">
        <f t="shared" si="11"/>
        <v>3.2</v>
      </c>
      <c r="F349" s="17">
        <f>IFERROR(VLOOKUP($C349, 'Breakdown - Multi Indicators'!$C:$DD, F$1, FALSE), " ")</f>
        <v>1</v>
      </c>
      <c r="G349" s="17">
        <f>IFERROR(VLOOKUP($C349, 'Breakdown - Multi Indicators'!$C:$DD, G$1, FALSE), " ")</f>
        <v>3</v>
      </c>
      <c r="H349" s="17">
        <f>IFERROR(VLOOKUP($C349, 'Breakdown - Multi Indicators'!$C:$DD, H$1, FALSE), " ")</f>
        <v>3</v>
      </c>
      <c r="I349" s="17">
        <f>IFERROR(VLOOKUP($C349, 'Breakdown - Multi Indicators'!$C:$DD, I$1, FALSE), " ")</f>
        <v>5</v>
      </c>
      <c r="J349" s="17">
        <f>IFERROR(VLOOKUP($C349, 'Breakdown - Multi Indicators'!$C:$DD, J$1, FALSE), " ")</f>
        <v>4</v>
      </c>
      <c r="K349" s="17">
        <f>IFERROR(VLOOKUP($C349, 'Breakdown - Multi Indicators'!$C:$DD, K$1, FALSE), " ")</f>
        <v>3</v>
      </c>
    </row>
    <row r="350" spans="1:11" ht="16.2" thickTop="1" thickBot="1" x14ac:dyDescent="0.35">
      <c r="A350" s="47" t="s">
        <v>738</v>
      </c>
      <c r="B350" s="47" t="s">
        <v>791</v>
      </c>
      <c r="C350" s="47" t="s">
        <v>792</v>
      </c>
      <c r="D350" s="10">
        <f t="shared" si="10"/>
        <v>3</v>
      </c>
      <c r="E350" s="28">
        <f t="shared" si="11"/>
        <v>2.7</v>
      </c>
      <c r="F350" s="17">
        <f>IFERROR(VLOOKUP($C350, 'Breakdown - Multi Indicators'!$C:$DD, F$1, FALSE), " ")</f>
        <v>1</v>
      </c>
      <c r="G350" s="17">
        <f>IFERROR(VLOOKUP($C350, 'Breakdown - Multi Indicators'!$C:$DD, G$1, FALSE), " ")</f>
        <v>1</v>
      </c>
      <c r="H350" s="17">
        <f>IFERROR(VLOOKUP($C350, 'Breakdown - Multi Indicators'!$C:$DD, H$1, FALSE), " ")</f>
        <v>3</v>
      </c>
      <c r="I350" s="17">
        <f>IFERROR(VLOOKUP($C350, 'Breakdown - Multi Indicators'!$C:$DD, I$1, FALSE), " ")</f>
        <v>4</v>
      </c>
      <c r="J350" s="17">
        <f>IFERROR(VLOOKUP($C350, 'Breakdown - Multi Indicators'!$C:$DD, J$1, FALSE), " ")</f>
        <v>4</v>
      </c>
      <c r="K350" s="17">
        <f>IFERROR(VLOOKUP($C350, 'Breakdown - Multi Indicators'!$C:$DD, K$1, FALSE), " ")</f>
        <v>3</v>
      </c>
    </row>
    <row r="351" spans="1:11" ht="16.2" thickTop="1" thickBot="1" x14ac:dyDescent="0.35">
      <c r="A351" s="47" t="s">
        <v>738</v>
      </c>
      <c r="B351" s="47" t="s">
        <v>780</v>
      </c>
      <c r="C351" s="47" t="s">
        <v>781</v>
      </c>
      <c r="D351" s="10">
        <f t="shared" si="10"/>
        <v>3</v>
      </c>
      <c r="E351" s="28">
        <f t="shared" si="11"/>
        <v>2.7</v>
      </c>
      <c r="F351" s="17">
        <f>IFERROR(VLOOKUP($C351, 'Breakdown - Multi Indicators'!$C:$DD, F$1, FALSE), " ")</f>
        <v>1</v>
      </c>
      <c r="G351" s="17">
        <f>IFERROR(VLOOKUP($C351, 'Breakdown - Multi Indicators'!$C:$DD, G$1, FALSE), " ")</f>
        <v>1</v>
      </c>
      <c r="H351" s="17">
        <f>IFERROR(VLOOKUP($C351, 'Breakdown - Multi Indicators'!$C:$DD, H$1, FALSE), " ")</f>
        <v>3</v>
      </c>
      <c r="I351" s="17">
        <f>IFERROR(VLOOKUP($C351, 'Breakdown - Multi Indicators'!$C:$DD, I$1, FALSE), " ")</f>
        <v>4</v>
      </c>
      <c r="J351" s="17">
        <f>IFERROR(VLOOKUP($C351, 'Breakdown - Multi Indicators'!$C:$DD, J$1, FALSE), " ")</f>
        <v>4</v>
      </c>
      <c r="K351" s="17">
        <f>IFERROR(VLOOKUP($C351, 'Breakdown - Multi Indicators'!$C:$DD, K$1, FALSE), " ")</f>
        <v>3</v>
      </c>
    </row>
    <row r="352" spans="1:11" ht="16.2" thickTop="1" thickBot="1" x14ac:dyDescent="0.35">
      <c r="A352" s="47" t="s">
        <v>738</v>
      </c>
      <c r="B352" s="47" t="s">
        <v>796</v>
      </c>
      <c r="C352" s="47" t="s">
        <v>797</v>
      </c>
      <c r="D352" s="10">
        <f t="shared" si="10"/>
        <v>3</v>
      </c>
      <c r="E352" s="28">
        <f t="shared" si="11"/>
        <v>3</v>
      </c>
      <c r="F352" s="17">
        <f>IFERROR(VLOOKUP($C352, 'Breakdown - Multi Indicators'!$C:$DD, F$1, FALSE), " ")</f>
        <v>1</v>
      </c>
      <c r="G352" s="17">
        <f>IFERROR(VLOOKUP($C352, 'Breakdown - Multi Indicators'!$C:$DD, G$1, FALSE), " ")</f>
        <v>3</v>
      </c>
      <c r="H352" s="17">
        <f>IFERROR(VLOOKUP($C352, 'Breakdown - Multi Indicators'!$C:$DD, H$1, FALSE), " ")</f>
        <v>3</v>
      </c>
      <c r="I352" s="17">
        <f>IFERROR(VLOOKUP($C352, 'Breakdown - Multi Indicators'!$C:$DD, I$1, FALSE), " ")</f>
        <v>4</v>
      </c>
      <c r="J352" s="17">
        <f>IFERROR(VLOOKUP($C352, 'Breakdown - Multi Indicators'!$C:$DD, J$1, FALSE), " ")</f>
        <v>4</v>
      </c>
      <c r="K352" s="17">
        <f>IFERROR(VLOOKUP($C352, 'Breakdown - Multi Indicators'!$C:$DD, K$1, FALSE), " ")</f>
        <v>3</v>
      </c>
    </row>
    <row r="353" spans="1:11" ht="16.2" thickTop="1" thickBot="1" x14ac:dyDescent="0.35">
      <c r="A353" s="47" t="s">
        <v>798</v>
      </c>
      <c r="B353" s="47" t="s">
        <v>799</v>
      </c>
      <c r="C353" s="47" t="s">
        <v>800</v>
      </c>
      <c r="D353" s="10">
        <f t="shared" si="10"/>
        <v>2</v>
      </c>
      <c r="E353" s="28">
        <f t="shared" si="11"/>
        <v>2</v>
      </c>
      <c r="F353" s="17">
        <f>IFERROR(VLOOKUP($C353, 'Breakdown - Multi Indicators'!$C:$DD, F$1, FALSE), " ")</f>
        <v>1</v>
      </c>
      <c r="G353" s="17">
        <f>IFERROR(VLOOKUP($C353, 'Breakdown - Multi Indicators'!$C:$DD, G$1, FALSE), " ")</f>
        <v>1</v>
      </c>
      <c r="H353" s="17">
        <f>IFERROR(VLOOKUP($C353, 'Breakdown - Multi Indicators'!$C:$DD, H$1, FALSE), " ")</f>
        <v>3</v>
      </c>
      <c r="I353" s="17">
        <f>IFERROR(VLOOKUP($C353, 'Breakdown - Multi Indicators'!$C:$DD, I$1, FALSE), " ")</f>
        <v>2</v>
      </c>
      <c r="J353" s="17">
        <f>IFERROR(VLOOKUP($C353, 'Breakdown - Multi Indicators'!$C:$DD, J$1, FALSE), " ")</f>
        <v>2</v>
      </c>
      <c r="K353" s="17">
        <f>IFERROR(VLOOKUP($C353, 'Breakdown - Multi Indicators'!$C:$DD, K$1, FALSE), " ")</f>
        <v>3</v>
      </c>
    </row>
    <row r="354" spans="1:11" ht="16.2" thickTop="1" thickBot="1" x14ac:dyDescent="0.35">
      <c r="A354" s="47" t="s">
        <v>798</v>
      </c>
      <c r="B354" s="47" t="s">
        <v>801</v>
      </c>
      <c r="C354" s="47" t="s">
        <v>802</v>
      </c>
      <c r="D354" s="10">
        <f t="shared" si="10"/>
        <v>2</v>
      </c>
      <c r="E354" s="28">
        <f t="shared" si="11"/>
        <v>2.2000000000000002</v>
      </c>
      <c r="F354" s="17">
        <f>IFERROR(VLOOKUP($C354, 'Breakdown - Multi Indicators'!$C:$DD, F$1, FALSE), " ")</f>
        <v>1</v>
      </c>
      <c r="G354" s="17">
        <f>IFERROR(VLOOKUP($C354, 'Breakdown - Multi Indicators'!$C:$DD, G$1, FALSE), " ")</f>
        <v>1</v>
      </c>
      <c r="H354" s="17">
        <f>IFERROR(VLOOKUP($C354, 'Breakdown - Multi Indicators'!$C:$DD, H$1, FALSE), " ")</f>
        <v>3</v>
      </c>
      <c r="I354" s="17">
        <f>IFERROR(VLOOKUP($C354, 'Breakdown - Multi Indicators'!$C:$DD, I$1, FALSE), " ")</f>
        <v>3</v>
      </c>
      <c r="J354" s="17">
        <f>IFERROR(VLOOKUP($C354, 'Breakdown - Multi Indicators'!$C:$DD, J$1, FALSE), " ")</f>
        <v>2</v>
      </c>
      <c r="K354" s="17">
        <f>IFERROR(VLOOKUP($C354, 'Breakdown - Multi Indicators'!$C:$DD, K$1, FALSE), " ")</f>
        <v>3</v>
      </c>
    </row>
    <row r="355" spans="1:11" ht="16.2" thickTop="1" thickBot="1" x14ac:dyDescent="0.35">
      <c r="A355" s="47" t="s">
        <v>798</v>
      </c>
      <c r="B355" s="47" t="s">
        <v>803</v>
      </c>
      <c r="C355" s="47" t="s">
        <v>804</v>
      </c>
      <c r="D355" s="10">
        <f t="shared" si="10"/>
        <v>3</v>
      </c>
      <c r="E355" s="28">
        <f t="shared" si="11"/>
        <v>2.8</v>
      </c>
      <c r="F355" s="17">
        <f>IFERROR(VLOOKUP($C355, 'Breakdown - Multi Indicators'!$C:$DD, F$1, FALSE), " ")</f>
        <v>2</v>
      </c>
      <c r="G355" s="17">
        <f>IFERROR(VLOOKUP($C355, 'Breakdown - Multi Indicators'!$C:$DD, G$1, FALSE), " ")</f>
        <v>2</v>
      </c>
      <c r="H355" s="17">
        <f>IFERROR(VLOOKUP($C355, 'Breakdown - Multi Indicators'!$C:$DD, H$1, FALSE), " ")</f>
        <v>3</v>
      </c>
      <c r="I355" s="17">
        <f>IFERROR(VLOOKUP($C355, 'Breakdown - Multi Indicators'!$C:$DD, I$1, FALSE), " ")</f>
        <v>4</v>
      </c>
      <c r="J355" s="17">
        <f>IFERROR(VLOOKUP($C355, 'Breakdown - Multi Indicators'!$C:$DD, J$1, FALSE), " ")</f>
        <v>3</v>
      </c>
      <c r="K355" s="17">
        <f>IFERROR(VLOOKUP($C355, 'Breakdown - Multi Indicators'!$C:$DD, K$1, FALSE), " ")</f>
        <v>3</v>
      </c>
    </row>
    <row r="356" spans="1:11" ht="16.2" thickTop="1" thickBot="1" x14ac:dyDescent="0.35">
      <c r="A356" s="47" t="s">
        <v>798</v>
      </c>
      <c r="B356" s="47" t="s">
        <v>805</v>
      </c>
      <c r="C356" s="47" t="s">
        <v>806</v>
      </c>
      <c r="D356" s="10">
        <f t="shared" si="10"/>
        <v>3</v>
      </c>
      <c r="E356" s="28">
        <f t="shared" si="11"/>
        <v>3</v>
      </c>
      <c r="F356" s="17">
        <f>IFERROR(VLOOKUP($C356, 'Breakdown - Multi Indicators'!$C:$DD, F$1, FALSE), " ")</f>
        <v>3</v>
      </c>
      <c r="G356" s="17">
        <f>IFERROR(VLOOKUP($C356, 'Breakdown - Multi Indicators'!$C:$DD, G$1, FALSE), " ")</f>
        <v>2</v>
      </c>
      <c r="H356" s="17">
        <f>IFERROR(VLOOKUP($C356, 'Breakdown - Multi Indicators'!$C:$DD, H$1, FALSE), " ")</f>
        <v>3</v>
      </c>
      <c r="I356" s="17">
        <f>IFERROR(VLOOKUP($C356, 'Breakdown - Multi Indicators'!$C:$DD, I$1, FALSE), " ")</f>
        <v>4</v>
      </c>
      <c r="J356" s="17">
        <f>IFERROR(VLOOKUP($C356, 'Breakdown - Multi Indicators'!$C:$DD, J$1, FALSE), " ")</f>
        <v>3</v>
      </c>
      <c r="K356" s="17">
        <f>IFERROR(VLOOKUP($C356, 'Breakdown - Multi Indicators'!$C:$DD, K$1, FALSE), " ")</f>
        <v>3</v>
      </c>
    </row>
    <row r="357" spans="1:11" ht="16.2" thickTop="1" thickBot="1" x14ac:dyDescent="0.35">
      <c r="A357" s="47" t="s">
        <v>798</v>
      </c>
      <c r="B357" s="47" t="s">
        <v>807</v>
      </c>
      <c r="C357" s="47" t="s">
        <v>808</v>
      </c>
      <c r="D357" s="10">
        <f t="shared" si="10"/>
        <v>3</v>
      </c>
      <c r="E357" s="28">
        <f t="shared" si="11"/>
        <v>3.2</v>
      </c>
      <c r="F357" s="17">
        <f>IFERROR(VLOOKUP($C357, 'Breakdown - Multi Indicators'!$C:$DD, F$1, FALSE), " ")</f>
        <v>3</v>
      </c>
      <c r="G357" s="17">
        <f>IFERROR(VLOOKUP($C357, 'Breakdown - Multi Indicators'!$C:$DD, G$1, FALSE), " ")</f>
        <v>3</v>
      </c>
      <c r="H357" s="17">
        <f>IFERROR(VLOOKUP($C357, 'Breakdown - Multi Indicators'!$C:$DD, H$1, FALSE), " ")</f>
        <v>3</v>
      </c>
      <c r="I357" s="17">
        <f>IFERROR(VLOOKUP($C357, 'Breakdown - Multi Indicators'!$C:$DD, I$1, FALSE), " ")</f>
        <v>4</v>
      </c>
      <c r="J357" s="17">
        <f>IFERROR(VLOOKUP($C357, 'Breakdown - Multi Indicators'!$C:$DD, J$1, FALSE), " ")</f>
        <v>3</v>
      </c>
      <c r="K357" s="17">
        <f>IFERROR(VLOOKUP($C357, 'Breakdown - Multi Indicators'!$C:$DD, K$1, FALSE), " ")</f>
        <v>3</v>
      </c>
    </row>
    <row r="358" spans="1:11" ht="16.2" thickTop="1" thickBot="1" x14ac:dyDescent="0.35">
      <c r="A358" s="47" t="s">
        <v>798</v>
      </c>
      <c r="B358" s="47" t="s">
        <v>809</v>
      </c>
      <c r="C358" s="47" t="s">
        <v>810</v>
      </c>
      <c r="D358" s="10">
        <f t="shared" si="10"/>
        <v>3</v>
      </c>
      <c r="E358" s="28">
        <f t="shared" si="11"/>
        <v>3</v>
      </c>
      <c r="F358" s="17">
        <f>IFERROR(VLOOKUP($C358, 'Breakdown - Multi Indicators'!$C:$DD, F$1, FALSE), " ")</f>
        <v>3</v>
      </c>
      <c r="G358" s="17">
        <f>IFERROR(VLOOKUP($C358, 'Breakdown - Multi Indicators'!$C:$DD, G$1, FALSE), " ")</f>
        <v>2</v>
      </c>
      <c r="H358" s="17">
        <f>IFERROR(VLOOKUP($C358, 'Breakdown - Multi Indicators'!$C:$DD, H$1, FALSE), " ")</f>
        <v>3</v>
      </c>
      <c r="I358" s="17">
        <f>IFERROR(VLOOKUP($C358, 'Breakdown - Multi Indicators'!$C:$DD, I$1, FALSE), " ")</f>
        <v>4</v>
      </c>
      <c r="J358" s="17">
        <f>IFERROR(VLOOKUP($C358, 'Breakdown - Multi Indicators'!$C:$DD, J$1, FALSE), " ")</f>
        <v>3</v>
      </c>
      <c r="K358" s="17">
        <f>IFERROR(VLOOKUP($C358, 'Breakdown - Multi Indicators'!$C:$DD, K$1, FALSE), " ")</f>
        <v>3</v>
      </c>
    </row>
    <row r="359" spans="1:11" ht="16.2" thickTop="1" thickBot="1" x14ac:dyDescent="0.35">
      <c r="A359" s="47" t="s">
        <v>798</v>
      </c>
      <c r="B359" s="47" t="s">
        <v>811</v>
      </c>
      <c r="C359" s="47" t="s">
        <v>812</v>
      </c>
      <c r="D359" s="10">
        <f t="shared" si="10"/>
        <v>3</v>
      </c>
      <c r="E359" s="28">
        <f t="shared" si="11"/>
        <v>3.2</v>
      </c>
      <c r="F359" s="17">
        <f>IFERROR(VLOOKUP($C359, 'Breakdown - Multi Indicators'!$C:$DD, F$1, FALSE), " ")</f>
        <v>3</v>
      </c>
      <c r="G359" s="17">
        <f>IFERROR(VLOOKUP($C359, 'Breakdown - Multi Indicators'!$C:$DD, G$1, FALSE), " ")</f>
        <v>3</v>
      </c>
      <c r="H359" s="17">
        <f>IFERROR(VLOOKUP($C359, 'Breakdown - Multi Indicators'!$C:$DD, H$1, FALSE), " ")</f>
        <v>3</v>
      </c>
      <c r="I359" s="17">
        <f>IFERROR(VLOOKUP($C359, 'Breakdown - Multi Indicators'!$C:$DD, I$1, FALSE), " ")</f>
        <v>4</v>
      </c>
      <c r="J359" s="17">
        <f>IFERROR(VLOOKUP($C359, 'Breakdown - Multi Indicators'!$C:$DD, J$1, FALSE), " ")</f>
        <v>3</v>
      </c>
      <c r="K359" s="17">
        <f>IFERROR(VLOOKUP($C359, 'Breakdown - Multi Indicators'!$C:$DD, K$1, FALSE), " ")</f>
        <v>3</v>
      </c>
    </row>
    <row r="360" spans="1:11" ht="16.2" thickTop="1" thickBot="1" x14ac:dyDescent="0.35">
      <c r="A360" s="47" t="s">
        <v>798</v>
      </c>
      <c r="B360" s="47" t="s">
        <v>813</v>
      </c>
      <c r="C360" s="47" t="s">
        <v>814</v>
      </c>
      <c r="D360" s="10">
        <f t="shared" si="10"/>
        <v>3</v>
      </c>
      <c r="E360" s="28">
        <f t="shared" si="11"/>
        <v>2.8</v>
      </c>
      <c r="F360" s="17">
        <f>IFERROR(VLOOKUP($C360, 'Breakdown - Multi Indicators'!$C:$DD, F$1, FALSE), " ")</f>
        <v>1</v>
      </c>
      <c r="G360" s="17">
        <f>IFERROR(VLOOKUP($C360, 'Breakdown - Multi Indicators'!$C:$DD, G$1, FALSE), " ")</f>
        <v>3</v>
      </c>
      <c r="H360" s="17">
        <f>IFERROR(VLOOKUP($C360, 'Breakdown - Multi Indicators'!$C:$DD, H$1, FALSE), " ")</f>
        <v>3</v>
      </c>
      <c r="I360" s="17">
        <f>IFERROR(VLOOKUP($C360, 'Breakdown - Multi Indicators'!$C:$DD, I$1, FALSE), " ")</f>
        <v>4</v>
      </c>
      <c r="J360" s="17">
        <f>IFERROR(VLOOKUP($C360, 'Breakdown - Multi Indicators'!$C:$DD, J$1, FALSE), " ")</f>
        <v>3</v>
      </c>
      <c r="K360" s="17">
        <f>IFERROR(VLOOKUP($C360, 'Breakdown - Multi Indicators'!$C:$DD, K$1, FALSE), " ")</f>
        <v>3</v>
      </c>
    </row>
    <row r="361" spans="1:11" ht="16.2" thickTop="1" thickBot="1" x14ac:dyDescent="0.35">
      <c r="A361" s="47" t="s">
        <v>798</v>
      </c>
      <c r="B361" s="47" t="s">
        <v>815</v>
      </c>
      <c r="C361" s="47" t="s">
        <v>816</v>
      </c>
      <c r="D361" s="10">
        <f t="shared" si="10"/>
        <v>2</v>
      </c>
      <c r="E361" s="28">
        <f t="shared" si="11"/>
        <v>2.2999999999999998</v>
      </c>
      <c r="F361" s="17">
        <f>IFERROR(VLOOKUP($C361, 'Breakdown - Multi Indicators'!$C:$DD, F$1, FALSE), " ")</f>
        <v>1</v>
      </c>
      <c r="G361" s="17">
        <f>IFERROR(VLOOKUP($C361, 'Breakdown - Multi Indicators'!$C:$DD, G$1, FALSE), " ")</f>
        <v>3</v>
      </c>
      <c r="H361" s="17">
        <f>IFERROR(VLOOKUP($C361, 'Breakdown - Multi Indicators'!$C:$DD, H$1, FALSE), " ")</f>
        <v>3</v>
      </c>
      <c r="I361" s="17">
        <f>IFERROR(VLOOKUP($C361, 'Breakdown - Multi Indicators'!$C:$DD, I$1, FALSE), " ")</f>
        <v>3</v>
      </c>
      <c r="J361" s="17">
        <f>IFERROR(VLOOKUP($C361, 'Breakdown - Multi Indicators'!$C:$DD, J$1, FALSE), " ")</f>
        <v>2</v>
      </c>
      <c r="K361" s="17">
        <f>IFERROR(VLOOKUP($C361, 'Breakdown - Multi Indicators'!$C:$DD, K$1, FALSE), " ")</f>
        <v>2</v>
      </c>
    </row>
    <row r="362" spans="1:11" ht="16.2" thickTop="1" thickBot="1" x14ac:dyDescent="0.35">
      <c r="A362" s="47" t="s">
        <v>798</v>
      </c>
      <c r="B362" s="47" t="s">
        <v>817</v>
      </c>
      <c r="C362" s="47" t="s">
        <v>818</v>
      </c>
      <c r="D362" s="10">
        <f t="shared" si="10"/>
        <v>2</v>
      </c>
      <c r="E362" s="28">
        <f t="shared" si="11"/>
        <v>2.2999999999999998</v>
      </c>
      <c r="F362" s="17">
        <f>IFERROR(VLOOKUP($C362, 'Breakdown - Multi Indicators'!$C:$DD, F$1, FALSE), " ")</f>
        <v>1</v>
      </c>
      <c r="G362" s="17">
        <f>IFERROR(VLOOKUP($C362, 'Breakdown - Multi Indicators'!$C:$DD, G$1, FALSE), " ")</f>
        <v>2</v>
      </c>
      <c r="H362" s="17">
        <f>IFERROR(VLOOKUP($C362, 'Breakdown - Multi Indicators'!$C:$DD, H$1, FALSE), " ")</f>
        <v>3</v>
      </c>
      <c r="I362" s="17">
        <f>IFERROR(VLOOKUP($C362, 'Breakdown - Multi Indicators'!$C:$DD, I$1, FALSE), " ")</f>
        <v>3</v>
      </c>
      <c r="J362" s="17">
        <f>IFERROR(VLOOKUP($C362, 'Breakdown - Multi Indicators'!$C:$DD, J$1, FALSE), " ")</f>
        <v>3</v>
      </c>
      <c r="K362" s="17">
        <f>IFERROR(VLOOKUP($C362, 'Breakdown - Multi Indicators'!$C:$DD, K$1, FALSE), " ")</f>
        <v>2</v>
      </c>
    </row>
    <row r="363" spans="1:11" ht="16.2" thickTop="1" thickBot="1" x14ac:dyDescent="0.35">
      <c r="A363" s="47" t="s">
        <v>798</v>
      </c>
      <c r="B363" s="47" t="s">
        <v>819</v>
      </c>
      <c r="C363" s="47" t="s">
        <v>820</v>
      </c>
      <c r="D363" s="10">
        <f t="shared" si="10"/>
        <v>3</v>
      </c>
      <c r="E363" s="28">
        <f t="shared" si="11"/>
        <v>2.8</v>
      </c>
      <c r="F363" s="17">
        <f>IFERROR(VLOOKUP($C363, 'Breakdown - Multi Indicators'!$C:$DD, F$1, FALSE), " ")</f>
        <v>2</v>
      </c>
      <c r="G363" s="17">
        <f>IFERROR(VLOOKUP($C363, 'Breakdown - Multi Indicators'!$C:$DD, G$1, FALSE), " ")</f>
        <v>2</v>
      </c>
      <c r="H363" s="17">
        <f>IFERROR(VLOOKUP($C363, 'Breakdown - Multi Indicators'!$C:$DD, H$1, FALSE), " ")</f>
        <v>3</v>
      </c>
      <c r="I363" s="17">
        <f>IFERROR(VLOOKUP($C363, 'Breakdown - Multi Indicators'!$C:$DD, I$1, FALSE), " ")</f>
        <v>3</v>
      </c>
      <c r="J363" s="17">
        <f>IFERROR(VLOOKUP($C363, 'Breakdown - Multi Indicators'!$C:$DD, J$1, FALSE), " ")</f>
        <v>4</v>
      </c>
      <c r="K363" s="17">
        <f>IFERROR(VLOOKUP($C363, 'Breakdown - Multi Indicators'!$C:$DD, K$1, FALSE), " ")</f>
        <v>3</v>
      </c>
    </row>
    <row r="364" spans="1:11" ht="16.2" thickTop="1" thickBot="1" x14ac:dyDescent="0.35">
      <c r="A364" s="47" t="s">
        <v>798</v>
      </c>
      <c r="B364" s="47" t="s">
        <v>821</v>
      </c>
      <c r="C364" s="47" t="s">
        <v>822</v>
      </c>
      <c r="D364" s="10">
        <f t="shared" si="10"/>
        <v>2</v>
      </c>
      <c r="E364" s="28">
        <f t="shared" si="11"/>
        <v>2.2999999999999998</v>
      </c>
      <c r="F364" s="17">
        <f>IFERROR(VLOOKUP($C364, 'Breakdown - Multi Indicators'!$C:$DD, F$1, FALSE), " ")</f>
        <v>1</v>
      </c>
      <c r="G364" s="17">
        <f>IFERROR(VLOOKUP($C364, 'Breakdown - Multi Indicators'!$C:$DD, G$1, FALSE), " ")</f>
        <v>2</v>
      </c>
      <c r="H364" s="17">
        <f>IFERROR(VLOOKUP($C364, 'Breakdown - Multi Indicators'!$C:$DD, H$1, FALSE), " ")</f>
        <v>3</v>
      </c>
      <c r="I364" s="17">
        <f>IFERROR(VLOOKUP($C364, 'Breakdown - Multi Indicators'!$C:$DD, I$1, FALSE), " ")</f>
        <v>3</v>
      </c>
      <c r="J364" s="17">
        <f>IFERROR(VLOOKUP($C364, 'Breakdown - Multi Indicators'!$C:$DD, J$1, FALSE), " ")</f>
        <v>2</v>
      </c>
      <c r="K364" s="17">
        <f>IFERROR(VLOOKUP($C364, 'Breakdown - Multi Indicators'!$C:$DD, K$1, FALSE), " ")</f>
        <v>3</v>
      </c>
    </row>
    <row r="365" spans="1:11" ht="16.2" thickTop="1" thickBot="1" x14ac:dyDescent="0.35">
      <c r="A365" s="47" t="s">
        <v>798</v>
      </c>
      <c r="B365" s="47" t="s">
        <v>823</v>
      </c>
      <c r="C365" s="47" t="s">
        <v>824</v>
      </c>
      <c r="D365" s="10">
        <f t="shared" si="10"/>
        <v>4</v>
      </c>
      <c r="E365" s="28">
        <f t="shared" si="11"/>
        <v>3.5</v>
      </c>
      <c r="F365" s="17">
        <f>IFERROR(VLOOKUP($C365, 'Breakdown - Multi Indicators'!$C:$DD, F$1, FALSE), " ")</f>
        <v>4</v>
      </c>
      <c r="G365" s="17">
        <f>IFERROR(VLOOKUP($C365, 'Breakdown - Multi Indicators'!$C:$DD, G$1, FALSE), " ")</f>
        <v>3</v>
      </c>
      <c r="H365" s="17">
        <f>IFERROR(VLOOKUP($C365, 'Breakdown - Multi Indicators'!$C:$DD, H$1, FALSE), " ")</f>
        <v>3</v>
      </c>
      <c r="I365" s="17">
        <f>IFERROR(VLOOKUP($C365, 'Breakdown - Multi Indicators'!$C:$DD, I$1, FALSE), " ")</f>
        <v>4</v>
      </c>
      <c r="J365" s="17">
        <f>IFERROR(VLOOKUP($C365, 'Breakdown - Multi Indicators'!$C:$DD, J$1, FALSE), " ")</f>
        <v>4</v>
      </c>
      <c r="K365" s="17">
        <f>IFERROR(VLOOKUP($C365, 'Breakdown - Multi Indicators'!$C:$DD, K$1, FALSE), " ")</f>
        <v>3</v>
      </c>
    </row>
    <row r="366" spans="1:11" ht="16.2" thickTop="1" thickBot="1" x14ac:dyDescent="0.35">
      <c r="A366" s="47" t="s">
        <v>784</v>
      </c>
      <c r="B366" s="47" t="s">
        <v>825</v>
      </c>
      <c r="C366" s="47" t="s">
        <v>826</v>
      </c>
      <c r="D366" s="10">
        <f t="shared" si="10"/>
        <v>3</v>
      </c>
      <c r="E366" s="28">
        <f t="shared" si="11"/>
        <v>2.8</v>
      </c>
      <c r="F366" s="17">
        <f>IFERROR(VLOOKUP($C366, 'Breakdown - Multi Indicators'!$C:$DD, F$1, FALSE), " ")</f>
        <v>2</v>
      </c>
      <c r="G366" s="17">
        <f>IFERROR(VLOOKUP($C366, 'Breakdown - Multi Indicators'!$C:$DD, G$1, FALSE), " ")</f>
        <v>1</v>
      </c>
      <c r="H366" s="17">
        <f>IFERROR(VLOOKUP($C366, 'Breakdown - Multi Indicators'!$C:$DD, H$1, FALSE), " ")</f>
        <v>3</v>
      </c>
      <c r="I366" s="17">
        <f>IFERROR(VLOOKUP($C366, 'Breakdown - Multi Indicators'!$C:$DD, I$1, FALSE), " ")</f>
        <v>4</v>
      </c>
      <c r="J366" s="17">
        <f>IFERROR(VLOOKUP($C366, 'Breakdown - Multi Indicators'!$C:$DD, J$1, FALSE), " ")</f>
        <v>4</v>
      </c>
      <c r="K366" s="17">
        <f>IFERROR(VLOOKUP($C366, 'Breakdown - Multi Indicators'!$C:$DD, K$1, FALSE), " ")</f>
        <v>3</v>
      </c>
    </row>
    <row r="367" spans="1:11" ht="16.2" thickTop="1" thickBot="1" x14ac:dyDescent="0.35">
      <c r="A367" s="47" t="s">
        <v>784</v>
      </c>
      <c r="B367" s="47" t="s">
        <v>785</v>
      </c>
      <c r="C367" s="47" t="s">
        <v>786</v>
      </c>
      <c r="D367" s="10">
        <f t="shared" si="10"/>
        <v>3</v>
      </c>
      <c r="E367" s="28">
        <f t="shared" si="11"/>
        <v>2.8</v>
      </c>
      <c r="F367" s="17">
        <f>IFERROR(VLOOKUP($C367, 'Breakdown - Multi Indicators'!$C:$DD, F$1, FALSE), " ")</f>
        <v>1</v>
      </c>
      <c r="G367" s="17">
        <f>IFERROR(VLOOKUP($C367, 'Breakdown - Multi Indicators'!$C:$DD, G$1, FALSE), " ")</f>
        <v>2</v>
      </c>
      <c r="H367" s="17">
        <f>IFERROR(VLOOKUP($C367, 'Breakdown - Multi Indicators'!$C:$DD, H$1, FALSE), " ")</f>
        <v>3</v>
      </c>
      <c r="I367" s="17">
        <f>IFERROR(VLOOKUP($C367, 'Breakdown - Multi Indicators'!$C:$DD, I$1, FALSE), " ")</f>
        <v>5</v>
      </c>
      <c r="J367" s="17">
        <f>IFERROR(VLOOKUP($C367, 'Breakdown - Multi Indicators'!$C:$DD, J$1, FALSE), " ")</f>
        <v>3</v>
      </c>
      <c r="K367" s="17">
        <f>IFERROR(VLOOKUP($C367, 'Breakdown - Multi Indicators'!$C:$DD, K$1, FALSE), " ")</f>
        <v>3</v>
      </c>
    </row>
    <row r="368" spans="1:11" ht="16.2" thickTop="1" thickBot="1" x14ac:dyDescent="0.35">
      <c r="A368" s="47" t="s">
        <v>784</v>
      </c>
      <c r="B368" s="47" t="s">
        <v>322</v>
      </c>
      <c r="C368" s="47" t="s">
        <v>829</v>
      </c>
      <c r="D368" s="10">
        <f t="shared" si="10"/>
        <v>4</v>
      </c>
      <c r="E368" s="28">
        <f t="shared" si="11"/>
        <v>3.5</v>
      </c>
      <c r="F368" s="17">
        <f>IFERROR(VLOOKUP($C368, 'Breakdown - Multi Indicators'!$C:$DD, F$1, FALSE), " ")</f>
        <v>3</v>
      </c>
      <c r="G368" s="17">
        <f>IFERROR(VLOOKUP($C368, 'Breakdown - Multi Indicators'!$C:$DD, G$1, FALSE), " ")</f>
        <v>3</v>
      </c>
      <c r="H368" s="17">
        <f>IFERROR(VLOOKUP($C368, 'Breakdown - Multi Indicators'!$C:$DD, H$1, FALSE), " ")</f>
        <v>3</v>
      </c>
      <c r="I368" s="17">
        <f>IFERROR(VLOOKUP($C368, 'Breakdown - Multi Indicators'!$C:$DD, I$1, FALSE), " ")</f>
        <v>5</v>
      </c>
      <c r="J368" s="17">
        <f>IFERROR(VLOOKUP($C368, 'Breakdown - Multi Indicators'!$C:$DD, J$1, FALSE), " ")</f>
        <v>4</v>
      </c>
      <c r="K368" s="17">
        <f>IFERROR(VLOOKUP($C368, 'Breakdown - Multi Indicators'!$C:$DD, K$1, FALSE), " ")</f>
        <v>3</v>
      </c>
    </row>
    <row r="369" spans="1:11" ht="16.2" thickTop="1" thickBot="1" x14ac:dyDescent="0.35">
      <c r="A369" s="47" t="s">
        <v>784</v>
      </c>
      <c r="B369" s="47" t="s">
        <v>830</v>
      </c>
      <c r="C369" s="47" t="s">
        <v>831</v>
      </c>
      <c r="D369" s="10">
        <f t="shared" si="10"/>
        <v>4</v>
      </c>
      <c r="E369" s="28">
        <f t="shared" si="11"/>
        <v>3.5</v>
      </c>
      <c r="F369" s="17">
        <f>IFERROR(VLOOKUP($C369, 'Breakdown - Multi Indicators'!$C:$DD, F$1, FALSE), " ")</f>
        <v>4</v>
      </c>
      <c r="G369" s="17">
        <f>IFERROR(VLOOKUP($C369, 'Breakdown - Multi Indicators'!$C:$DD, G$1, FALSE), " ")</f>
        <v>3</v>
      </c>
      <c r="H369" s="17">
        <f>IFERROR(VLOOKUP($C369, 'Breakdown - Multi Indicators'!$C:$DD, H$1, FALSE), " ")</f>
        <v>3</v>
      </c>
      <c r="I369" s="17">
        <f>IFERROR(VLOOKUP($C369, 'Breakdown - Multi Indicators'!$C:$DD, I$1, FALSE), " ")</f>
        <v>4</v>
      </c>
      <c r="J369" s="17">
        <f>IFERROR(VLOOKUP($C369, 'Breakdown - Multi Indicators'!$C:$DD, J$1, FALSE), " ")</f>
        <v>4</v>
      </c>
      <c r="K369" s="17">
        <f>IFERROR(VLOOKUP($C369, 'Breakdown - Multi Indicators'!$C:$DD, K$1, FALSE), " ")</f>
        <v>3</v>
      </c>
    </row>
    <row r="370" spans="1:11" ht="16.2" thickTop="1" thickBot="1" x14ac:dyDescent="0.35">
      <c r="A370" s="47" t="s">
        <v>784</v>
      </c>
      <c r="B370" s="47" t="s">
        <v>832</v>
      </c>
      <c r="C370" s="47" t="s">
        <v>833</v>
      </c>
      <c r="D370" s="10">
        <f t="shared" si="10"/>
        <v>3</v>
      </c>
      <c r="E370" s="28">
        <f t="shared" si="11"/>
        <v>3</v>
      </c>
      <c r="F370" s="17">
        <f>IFERROR(VLOOKUP($C370, 'Breakdown - Multi Indicators'!$C:$DD, F$1, FALSE), " ")</f>
        <v>4</v>
      </c>
      <c r="G370" s="17">
        <f>IFERROR(VLOOKUP($C370, 'Breakdown - Multi Indicators'!$C:$DD, G$1, FALSE), " ")</f>
        <v>2</v>
      </c>
      <c r="H370" s="17">
        <f>IFERROR(VLOOKUP($C370, 'Breakdown - Multi Indicators'!$C:$DD, H$1, FALSE), " ")</f>
        <v>3</v>
      </c>
      <c r="I370" s="17">
        <f>IFERROR(VLOOKUP($C370, 'Breakdown - Multi Indicators'!$C:$DD, I$1, FALSE), " ")</f>
        <v>3</v>
      </c>
      <c r="J370" s="17">
        <f>IFERROR(VLOOKUP($C370, 'Breakdown - Multi Indicators'!$C:$DD, J$1, FALSE), " ")</f>
        <v>3</v>
      </c>
      <c r="K370" s="17">
        <f>IFERROR(VLOOKUP($C370, 'Breakdown - Multi Indicators'!$C:$DD, K$1, FALSE), " ")</f>
        <v>3</v>
      </c>
    </row>
    <row r="371" spans="1:11" ht="16.2" thickTop="1" thickBot="1" x14ac:dyDescent="0.35">
      <c r="A371" s="47" t="s">
        <v>784</v>
      </c>
      <c r="B371" s="47" t="s">
        <v>834</v>
      </c>
      <c r="C371" s="47" t="s">
        <v>835</v>
      </c>
      <c r="D371" s="10">
        <f t="shared" si="10"/>
        <v>4</v>
      </c>
      <c r="E371" s="28">
        <f t="shared" si="11"/>
        <v>3.5</v>
      </c>
      <c r="F371" s="17">
        <f>IFERROR(VLOOKUP($C371, 'Breakdown - Multi Indicators'!$C:$DD, F$1, FALSE), " ")</f>
        <v>3</v>
      </c>
      <c r="G371" s="17">
        <f>IFERROR(VLOOKUP($C371, 'Breakdown - Multi Indicators'!$C:$DD, G$1, FALSE), " ")</f>
        <v>4</v>
      </c>
      <c r="H371" s="17">
        <f>IFERROR(VLOOKUP($C371, 'Breakdown - Multi Indicators'!$C:$DD, H$1, FALSE), " ")</f>
        <v>3</v>
      </c>
      <c r="I371" s="17">
        <f>IFERROR(VLOOKUP($C371, 'Breakdown - Multi Indicators'!$C:$DD, I$1, FALSE), " ")</f>
        <v>4</v>
      </c>
      <c r="J371" s="17">
        <f>IFERROR(VLOOKUP($C371, 'Breakdown - Multi Indicators'!$C:$DD, J$1, FALSE), " ")</f>
        <v>4</v>
      </c>
      <c r="K371" s="17">
        <f>IFERROR(VLOOKUP($C371, 'Breakdown - Multi Indicators'!$C:$DD, K$1, FALSE), " ")</f>
        <v>3</v>
      </c>
    </row>
    <row r="372" spans="1:11" ht="16.2" thickTop="1" thickBot="1" x14ac:dyDescent="0.35">
      <c r="A372" s="47" t="s">
        <v>784</v>
      </c>
      <c r="B372" s="47" t="s">
        <v>836</v>
      </c>
      <c r="C372" s="47" t="s">
        <v>837</v>
      </c>
      <c r="D372" s="10">
        <f t="shared" si="10"/>
        <v>3</v>
      </c>
      <c r="E372" s="28">
        <f t="shared" si="11"/>
        <v>2.7</v>
      </c>
      <c r="F372" s="17">
        <f>IFERROR(VLOOKUP($C372, 'Breakdown - Multi Indicators'!$C:$DD, F$1, FALSE), " ")</f>
        <v>4</v>
      </c>
      <c r="G372" s="17">
        <f>IFERROR(VLOOKUP($C372, 'Breakdown - Multi Indicators'!$C:$DD, G$1, FALSE), " ")</f>
        <v>2</v>
      </c>
      <c r="H372" s="17">
        <f>IFERROR(VLOOKUP($C372, 'Breakdown - Multi Indicators'!$C:$DD, H$1, FALSE), " ")</f>
        <v>3</v>
      </c>
      <c r="I372" s="17">
        <f>IFERROR(VLOOKUP($C372, 'Breakdown - Multi Indicators'!$C:$DD, I$1, FALSE), " ")</f>
        <v>2</v>
      </c>
      <c r="J372" s="17">
        <f>IFERROR(VLOOKUP($C372, 'Breakdown - Multi Indicators'!$C:$DD, J$1, FALSE), " ")</f>
        <v>3</v>
      </c>
      <c r="K372" s="17">
        <f>IFERROR(VLOOKUP($C372, 'Breakdown - Multi Indicators'!$C:$DD, K$1, FALSE), " ")</f>
        <v>2</v>
      </c>
    </row>
    <row r="373" spans="1:11" ht="16.2" thickTop="1" thickBot="1" x14ac:dyDescent="0.35">
      <c r="A373" s="47" t="s">
        <v>793</v>
      </c>
      <c r="B373" s="47" t="s">
        <v>793</v>
      </c>
      <c r="C373" s="47" t="s">
        <v>838</v>
      </c>
      <c r="D373" s="10">
        <f t="shared" si="10"/>
        <v>2</v>
      </c>
      <c r="E373" s="28">
        <f t="shared" si="11"/>
        <v>2.2999999999999998</v>
      </c>
      <c r="F373" s="17">
        <f>IFERROR(VLOOKUP($C373, 'Breakdown - Multi Indicators'!$C:$DD, F$1, FALSE), " ")</f>
        <v>1</v>
      </c>
      <c r="G373" s="17">
        <f>IFERROR(VLOOKUP($C373, 'Breakdown - Multi Indicators'!$C:$DD, G$1, FALSE), " ")</f>
        <v>1</v>
      </c>
      <c r="H373" s="17">
        <f>IFERROR(VLOOKUP($C373, 'Breakdown - Multi Indicators'!$C:$DD, H$1, FALSE), " ")</f>
        <v>3</v>
      </c>
      <c r="I373" s="17">
        <f>IFERROR(VLOOKUP($C373, 'Breakdown - Multi Indicators'!$C:$DD, I$1, FALSE), " ")</f>
        <v>3</v>
      </c>
      <c r="J373" s="17">
        <f>IFERROR(VLOOKUP($C373, 'Breakdown - Multi Indicators'!$C:$DD, J$1, FALSE), " ")</f>
        <v>3</v>
      </c>
      <c r="K373" s="17">
        <f>IFERROR(VLOOKUP($C373, 'Breakdown - Multi Indicators'!$C:$DD, K$1, FALSE), " ")</f>
        <v>3</v>
      </c>
    </row>
    <row r="374" spans="1:11" ht="16.2" thickTop="1" thickBot="1" x14ac:dyDescent="0.35">
      <c r="A374" s="47" t="s">
        <v>793</v>
      </c>
      <c r="B374" s="47" t="s">
        <v>839</v>
      </c>
      <c r="C374" s="47" t="s">
        <v>840</v>
      </c>
      <c r="D374" s="10">
        <f t="shared" si="10"/>
        <v>3</v>
      </c>
      <c r="E374" s="28">
        <f t="shared" si="11"/>
        <v>2.5</v>
      </c>
      <c r="F374" s="17">
        <f>IFERROR(VLOOKUP($C374, 'Breakdown - Multi Indicators'!$C:$DD, F$1, FALSE), " ")</f>
        <v>2</v>
      </c>
      <c r="G374" s="17">
        <f>IFERROR(VLOOKUP($C374, 'Breakdown - Multi Indicators'!$C:$DD, G$1, FALSE), " ")</f>
        <v>1</v>
      </c>
      <c r="H374" s="17">
        <f>IFERROR(VLOOKUP($C374, 'Breakdown - Multi Indicators'!$C:$DD, H$1, FALSE), " ")</f>
        <v>3</v>
      </c>
      <c r="I374" s="17">
        <f>IFERROR(VLOOKUP($C374, 'Breakdown - Multi Indicators'!$C:$DD, I$1, FALSE), " ")</f>
        <v>3</v>
      </c>
      <c r="J374" s="17">
        <f>IFERROR(VLOOKUP($C374, 'Breakdown - Multi Indicators'!$C:$DD, J$1, FALSE), " ")</f>
        <v>3</v>
      </c>
      <c r="K374" s="17">
        <f>IFERROR(VLOOKUP($C374, 'Breakdown - Multi Indicators'!$C:$DD, K$1, FALSE), " ")</f>
        <v>3</v>
      </c>
    </row>
    <row r="375" spans="1:11" ht="16.2" thickTop="1" thickBot="1" x14ac:dyDescent="0.35">
      <c r="A375" s="47" t="s">
        <v>793</v>
      </c>
      <c r="B375" s="47" t="s">
        <v>841</v>
      </c>
      <c r="C375" s="47" t="s">
        <v>842</v>
      </c>
      <c r="D375" s="10">
        <f t="shared" si="10"/>
        <v>2</v>
      </c>
      <c r="E375" s="28">
        <f t="shared" si="11"/>
        <v>2.2999999999999998</v>
      </c>
      <c r="F375" s="17">
        <f>IFERROR(VLOOKUP($C375, 'Breakdown - Multi Indicators'!$C:$DD, F$1, FALSE), " ")</f>
        <v>2</v>
      </c>
      <c r="G375" s="17">
        <f>IFERROR(VLOOKUP($C375, 'Breakdown - Multi Indicators'!$C:$DD, G$1, FALSE), " ")</f>
        <v>1</v>
      </c>
      <c r="H375" s="17">
        <f>IFERROR(VLOOKUP($C375, 'Breakdown - Multi Indicators'!$C:$DD, H$1, FALSE), " ")</f>
        <v>3</v>
      </c>
      <c r="I375" s="17">
        <f>IFERROR(VLOOKUP($C375, 'Breakdown - Multi Indicators'!$C:$DD, I$1, FALSE), " ")</f>
        <v>3</v>
      </c>
      <c r="J375" s="17">
        <f>IFERROR(VLOOKUP($C375, 'Breakdown - Multi Indicators'!$C:$DD, J$1, FALSE), " ")</f>
        <v>2</v>
      </c>
      <c r="K375" s="17">
        <f>IFERROR(VLOOKUP($C375, 'Breakdown - Multi Indicators'!$C:$DD, K$1, FALSE), " ")</f>
        <v>3</v>
      </c>
    </row>
    <row r="376" spans="1:11" ht="16.2" thickTop="1" thickBot="1" x14ac:dyDescent="0.35">
      <c r="A376" s="47" t="s">
        <v>793</v>
      </c>
      <c r="B376" s="47" t="s">
        <v>843</v>
      </c>
      <c r="C376" s="47" t="s">
        <v>844</v>
      </c>
      <c r="D376" s="10">
        <f t="shared" si="10"/>
        <v>2</v>
      </c>
      <c r="E376" s="28">
        <f t="shared" si="11"/>
        <v>2.2000000000000002</v>
      </c>
      <c r="F376" s="17">
        <f>IFERROR(VLOOKUP($C376, 'Breakdown - Multi Indicators'!$C:$DD, F$1, FALSE), " ")</f>
        <v>1</v>
      </c>
      <c r="G376" s="17">
        <f>IFERROR(VLOOKUP($C376, 'Breakdown - Multi Indicators'!$C:$DD, G$1, FALSE), " ")</f>
        <v>1</v>
      </c>
      <c r="H376" s="17">
        <f>IFERROR(VLOOKUP($C376, 'Breakdown - Multi Indicators'!$C:$DD, H$1, FALSE), " ")</f>
        <v>3</v>
      </c>
      <c r="I376" s="17">
        <f>IFERROR(VLOOKUP($C376, 'Breakdown - Multi Indicators'!$C:$DD, I$1, FALSE), " ")</f>
        <v>3</v>
      </c>
      <c r="J376" s="17">
        <f>IFERROR(VLOOKUP($C376, 'Breakdown - Multi Indicators'!$C:$DD, J$1, FALSE), " ")</f>
        <v>2</v>
      </c>
      <c r="K376" s="17">
        <f>IFERROR(VLOOKUP($C376, 'Breakdown - Multi Indicators'!$C:$DD, K$1, FALSE), " ")</f>
        <v>3</v>
      </c>
    </row>
    <row r="377" spans="1:11" ht="16.2" thickTop="1" thickBot="1" x14ac:dyDescent="0.35">
      <c r="A377" s="47" t="s">
        <v>793</v>
      </c>
      <c r="B377" s="47" t="s">
        <v>845</v>
      </c>
      <c r="C377" s="47" t="s">
        <v>846</v>
      </c>
      <c r="D377" s="10">
        <f t="shared" si="10"/>
        <v>2</v>
      </c>
      <c r="E377" s="28">
        <f t="shared" si="11"/>
        <v>2.2999999999999998</v>
      </c>
      <c r="F377" s="17">
        <f>IFERROR(VLOOKUP($C377, 'Breakdown - Multi Indicators'!$C:$DD, F$1, FALSE), " ")</f>
        <v>1</v>
      </c>
      <c r="G377" s="17">
        <f>IFERROR(VLOOKUP($C377, 'Breakdown - Multi Indicators'!$C:$DD, G$1, FALSE), " ")</f>
        <v>1</v>
      </c>
      <c r="H377" s="17">
        <f>IFERROR(VLOOKUP($C377, 'Breakdown - Multi Indicators'!$C:$DD, H$1, FALSE), " ")</f>
        <v>3</v>
      </c>
      <c r="I377" s="17">
        <f>IFERROR(VLOOKUP($C377, 'Breakdown - Multi Indicators'!$C:$DD, I$1, FALSE), " ")</f>
        <v>3</v>
      </c>
      <c r="J377" s="17">
        <f>IFERROR(VLOOKUP($C377, 'Breakdown - Multi Indicators'!$C:$DD, J$1, FALSE), " ")</f>
        <v>3</v>
      </c>
      <c r="K377" s="17">
        <f>IFERROR(VLOOKUP($C377, 'Breakdown - Multi Indicators'!$C:$DD, K$1, FALSE), " ")</f>
        <v>3</v>
      </c>
    </row>
    <row r="378" spans="1:11" ht="16.2" thickTop="1" thickBot="1" x14ac:dyDescent="0.35">
      <c r="A378" s="47" t="s">
        <v>793</v>
      </c>
      <c r="B378" s="47" t="s">
        <v>847</v>
      </c>
      <c r="C378" s="47" t="s">
        <v>848</v>
      </c>
      <c r="D378" s="10">
        <f t="shared" si="10"/>
        <v>3</v>
      </c>
      <c r="E378" s="28">
        <f t="shared" si="11"/>
        <v>2.7</v>
      </c>
      <c r="F378" s="17">
        <f>IFERROR(VLOOKUP($C378, 'Breakdown - Multi Indicators'!$C:$DD, F$1, FALSE), " ")</f>
        <v>1</v>
      </c>
      <c r="G378" s="17">
        <f>IFERROR(VLOOKUP($C378, 'Breakdown - Multi Indicators'!$C:$DD, G$1, FALSE), " ")</f>
        <v>2</v>
      </c>
      <c r="H378" s="17">
        <f>IFERROR(VLOOKUP($C378, 'Breakdown - Multi Indicators'!$C:$DD, H$1, FALSE), " ")</f>
        <v>3</v>
      </c>
      <c r="I378" s="17">
        <f>IFERROR(VLOOKUP($C378, 'Breakdown - Multi Indicators'!$C:$DD, I$1, FALSE), " ")</f>
        <v>4</v>
      </c>
      <c r="J378" s="17">
        <f>IFERROR(VLOOKUP($C378, 'Breakdown - Multi Indicators'!$C:$DD, J$1, FALSE), " ")</f>
        <v>3</v>
      </c>
      <c r="K378" s="17">
        <f>IFERROR(VLOOKUP($C378, 'Breakdown - Multi Indicators'!$C:$DD, K$1, FALSE), " ")</f>
        <v>3</v>
      </c>
    </row>
    <row r="379" spans="1:11" ht="16.2" thickTop="1" thickBot="1" x14ac:dyDescent="0.35">
      <c r="A379" s="47" t="s">
        <v>793</v>
      </c>
      <c r="B379" s="47" t="s">
        <v>849</v>
      </c>
      <c r="C379" s="47" t="s">
        <v>850</v>
      </c>
      <c r="D379" s="10">
        <f t="shared" si="10"/>
        <v>2</v>
      </c>
      <c r="E379" s="28">
        <f t="shared" si="11"/>
        <v>2.2999999999999998</v>
      </c>
      <c r="F379" s="17">
        <f>IFERROR(VLOOKUP($C379, 'Breakdown - Multi Indicators'!$C:$DD, F$1, FALSE), " ")</f>
        <v>1</v>
      </c>
      <c r="G379" s="17">
        <f>IFERROR(VLOOKUP($C379, 'Breakdown - Multi Indicators'!$C:$DD, G$1, FALSE), " ")</f>
        <v>1</v>
      </c>
      <c r="H379" s="17">
        <f>IFERROR(VLOOKUP($C379, 'Breakdown - Multi Indicators'!$C:$DD, H$1, FALSE), " ")</f>
        <v>3</v>
      </c>
      <c r="I379" s="17">
        <f>IFERROR(VLOOKUP($C379, 'Breakdown - Multi Indicators'!$C:$DD, I$1, FALSE), " ")</f>
        <v>3</v>
      </c>
      <c r="J379" s="17">
        <f>IFERROR(VLOOKUP($C379, 'Breakdown - Multi Indicators'!$C:$DD, J$1, FALSE), " ")</f>
        <v>3</v>
      </c>
      <c r="K379" s="17">
        <f>IFERROR(VLOOKUP($C379, 'Breakdown - Multi Indicators'!$C:$DD, K$1, FALSE), " ")</f>
        <v>3</v>
      </c>
    </row>
    <row r="380" spans="1:11" ht="16.2" thickTop="1" thickBot="1" x14ac:dyDescent="0.35">
      <c r="A380" s="47" t="s">
        <v>793</v>
      </c>
      <c r="B380" s="47" t="s">
        <v>851</v>
      </c>
      <c r="C380" s="47" t="s">
        <v>852</v>
      </c>
      <c r="D380" s="10">
        <f t="shared" si="10"/>
        <v>3</v>
      </c>
      <c r="E380" s="28">
        <f t="shared" si="11"/>
        <v>3.2</v>
      </c>
      <c r="F380" s="17">
        <f>IFERROR(VLOOKUP($C380, 'Breakdown - Multi Indicators'!$C:$DD, F$1, FALSE), " ")</f>
        <v>2</v>
      </c>
      <c r="G380" s="17">
        <f>IFERROR(VLOOKUP($C380, 'Breakdown - Multi Indicators'!$C:$DD, G$1, FALSE), " ")</f>
        <v>4</v>
      </c>
      <c r="H380" s="17">
        <f>IFERROR(VLOOKUP($C380, 'Breakdown - Multi Indicators'!$C:$DD, H$1, FALSE), " ")</f>
        <v>3</v>
      </c>
      <c r="I380" s="17">
        <f>IFERROR(VLOOKUP($C380, 'Breakdown - Multi Indicators'!$C:$DD, I$1, FALSE), " ")</f>
        <v>4</v>
      </c>
      <c r="J380" s="17">
        <f>IFERROR(VLOOKUP($C380, 'Breakdown - Multi Indicators'!$C:$DD, J$1, FALSE), " ")</f>
        <v>3</v>
      </c>
      <c r="K380" s="17">
        <f>IFERROR(VLOOKUP($C380, 'Breakdown - Multi Indicators'!$C:$DD, K$1, FALSE), " ")</f>
        <v>3</v>
      </c>
    </row>
    <row r="381" spans="1:11" ht="16.2" thickTop="1" thickBot="1" x14ac:dyDescent="0.35">
      <c r="A381" s="47" t="s">
        <v>793</v>
      </c>
      <c r="B381" s="47" t="s">
        <v>853</v>
      </c>
      <c r="C381" s="47" t="s">
        <v>854</v>
      </c>
      <c r="D381" s="10">
        <f t="shared" si="10"/>
        <v>2</v>
      </c>
      <c r="E381" s="28">
        <f t="shared" si="11"/>
        <v>2.2000000000000002</v>
      </c>
      <c r="F381" s="17">
        <f>IFERROR(VLOOKUP($C381, 'Breakdown - Multi Indicators'!$C:$DD, F$1, FALSE), " ")</f>
        <v>1</v>
      </c>
      <c r="G381" s="17">
        <f>IFERROR(VLOOKUP($C381, 'Breakdown - Multi Indicators'!$C:$DD, G$1, FALSE), " ")</f>
        <v>3</v>
      </c>
      <c r="H381" s="17">
        <f>IFERROR(VLOOKUP($C381, 'Breakdown - Multi Indicators'!$C:$DD, H$1, FALSE), " ")</f>
        <v>3</v>
      </c>
      <c r="I381" s="17">
        <f>IFERROR(VLOOKUP($C381, 'Breakdown - Multi Indicators'!$C:$DD, I$1, FALSE), " ")</f>
        <v>2</v>
      </c>
      <c r="J381" s="17">
        <f>IFERROR(VLOOKUP($C381, 'Breakdown - Multi Indicators'!$C:$DD, J$1, FALSE), " ")</f>
        <v>2</v>
      </c>
      <c r="K381" s="17">
        <f>IFERROR(VLOOKUP($C381, 'Breakdown - Multi Indicators'!$C:$DD, K$1, FALSE), " ")</f>
        <v>2</v>
      </c>
    </row>
    <row r="382" spans="1:11" ht="16.2" thickTop="1" thickBot="1" x14ac:dyDescent="0.35">
      <c r="A382" s="47" t="s">
        <v>793</v>
      </c>
      <c r="B382" s="47" t="s">
        <v>855</v>
      </c>
      <c r="C382" s="47" t="s">
        <v>856</v>
      </c>
      <c r="D382" s="10">
        <f t="shared" si="10"/>
        <v>3</v>
      </c>
      <c r="E382" s="28">
        <f t="shared" si="11"/>
        <v>2.7</v>
      </c>
      <c r="F382" s="17">
        <f>IFERROR(VLOOKUP($C382, 'Breakdown - Multi Indicators'!$C:$DD, F$1, FALSE), " ")</f>
        <v>2</v>
      </c>
      <c r="G382" s="17">
        <f>IFERROR(VLOOKUP($C382, 'Breakdown - Multi Indicators'!$C:$DD, G$1, FALSE), " ")</f>
        <v>2</v>
      </c>
      <c r="H382" s="17">
        <f>IFERROR(VLOOKUP($C382, 'Breakdown - Multi Indicators'!$C:$DD, H$1, FALSE), " ")</f>
        <v>3</v>
      </c>
      <c r="I382" s="17">
        <f>IFERROR(VLOOKUP($C382, 'Breakdown - Multi Indicators'!$C:$DD, I$1, FALSE), " ")</f>
        <v>3</v>
      </c>
      <c r="J382" s="17">
        <f>IFERROR(VLOOKUP($C382, 'Breakdown - Multi Indicators'!$C:$DD, J$1, FALSE), " ")</f>
        <v>3</v>
      </c>
      <c r="K382" s="17">
        <f>IFERROR(VLOOKUP($C382, 'Breakdown - Multi Indicators'!$C:$DD, K$1, FALSE), " ")</f>
        <v>3</v>
      </c>
    </row>
    <row r="383" spans="1:11" ht="16.2" thickTop="1" thickBot="1" x14ac:dyDescent="0.35">
      <c r="A383" s="47" t="s">
        <v>793</v>
      </c>
      <c r="B383" s="47" t="s">
        <v>794</v>
      </c>
      <c r="C383" s="47" t="s">
        <v>795</v>
      </c>
      <c r="D383" s="10">
        <f t="shared" si="10"/>
        <v>2</v>
      </c>
      <c r="E383" s="28">
        <f t="shared" si="11"/>
        <v>2.2999999999999998</v>
      </c>
      <c r="F383" s="17">
        <f>IFERROR(VLOOKUP($C383, 'Breakdown - Multi Indicators'!$C:$DD, F$1, FALSE), " ")</f>
        <v>1</v>
      </c>
      <c r="G383" s="17">
        <f>IFERROR(VLOOKUP($C383, 'Breakdown - Multi Indicators'!$C:$DD, G$1, FALSE), " ")</f>
        <v>1</v>
      </c>
      <c r="H383" s="17">
        <f>IFERROR(VLOOKUP($C383, 'Breakdown - Multi Indicators'!$C:$DD, H$1, FALSE), " ")</f>
        <v>3</v>
      </c>
      <c r="I383" s="17">
        <f>IFERROR(VLOOKUP($C383, 'Breakdown - Multi Indicators'!$C:$DD, I$1, FALSE), " ")</f>
        <v>3</v>
      </c>
      <c r="J383" s="17">
        <f>IFERROR(VLOOKUP($C383, 'Breakdown - Multi Indicators'!$C:$DD, J$1, FALSE), " ")</f>
        <v>3</v>
      </c>
      <c r="K383" s="17">
        <f>IFERROR(VLOOKUP($C383, 'Breakdown - Multi Indicators'!$C:$DD, K$1, FALSE), " ")</f>
        <v>3</v>
      </c>
    </row>
    <row r="384" spans="1:11" ht="16.2" thickTop="1" thickBot="1" x14ac:dyDescent="0.35">
      <c r="A384" s="47" t="s">
        <v>793</v>
      </c>
      <c r="B384" s="47" t="s">
        <v>827</v>
      </c>
      <c r="C384" s="47" t="s">
        <v>828</v>
      </c>
      <c r="D384" s="10">
        <f t="shared" si="10"/>
        <v>3</v>
      </c>
      <c r="E384" s="28">
        <f t="shared" si="11"/>
        <v>3</v>
      </c>
      <c r="F384" s="17">
        <f>IFERROR(VLOOKUP($C384, 'Breakdown - Multi Indicators'!$C:$DD, F$1, FALSE), " ")</f>
        <v>2</v>
      </c>
      <c r="G384" s="17">
        <f>IFERROR(VLOOKUP($C384, 'Breakdown - Multi Indicators'!$C:$DD, G$1, FALSE), " ")</f>
        <v>3</v>
      </c>
      <c r="H384" s="17">
        <f>IFERROR(VLOOKUP($C384, 'Breakdown - Multi Indicators'!$C:$DD, H$1, FALSE), " ")</f>
        <v>3</v>
      </c>
      <c r="I384" s="17">
        <f>IFERROR(VLOOKUP($C384, 'Breakdown - Multi Indicators'!$C:$DD, I$1, FALSE), " ")</f>
        <v>3</v>
      </c>
      <c r="J384" s="17">
        <f>IFERROR(VLOOKUP($C384, 'Breakdown - Multi Indicators'!$C:$DD, J$1, FALSE), " ")</f>
        <v>4</v>
      </c>
      <c r="K384" s="17">
        <f>IFERROR(VLOOKUP($C384, 'Breakdown - Multi Indicators'!$C:$DD, K$1, FALSE), " ")</f>
        <v>3</v>
      </c>
    </row>
    <row r="385" spans="1:11" ht="16.2" thickTop="1" thickBot="1" x14ac:dyDescent="0.35">
      <c r="A385" s="47" t="s">
        <v>793</v>
      </c>
      <c r="B385" s="47" t="s">
        <v>862</v>
      </c>
      <c r="C385" s="47" t="s">
        <v>863</v>
      </c>
      <c r="D385" s="10">
        <f t="shared" si="10"/>
        <v>3</v>
      </c>
      <c r="E385" s="28">
        <f t="shared" si="11"/>
        <v>2.8</v>
      </c>
      <c r="F385" s="17">
        <f>IFERROR(VLOOKUP($C385, 'Breakdown - Multi Indicators'!$C:$DD, F$1, FALSE), " ")</f>
        <v>1</v>
      </c>
      <c r="G385" s="17">
        <f>IFERROR(VLOOKUP($C385, 'Breakdown - Multi Indicators'!$C:$DD, G$1, FALSE), " ")</f>
        <v>3</v>
      </c>
      <c r="H385" s="17">
        <f>IFERROR(VLOOKUP($C385, 'Breakdown - Multi Indicators'!$C:$DD, H$1, FALSE), " ")</f>
        <v>3</v>
      </c>
      <c r="I385" s="17">
        <f>IFERROR(VLOOKUP($C385, 'Breakdown - Multi Indicators'!$C:$DD, I$1, FALSE), " ")</f>
        <v>4</v>
      </c>
      <c r="J385" s="17">
        <f>IFERROR(VLOOKUP($C385, 'Breakdown - Multi Indicators'!$C:$DD, J$1, FALSE), " ")</f>
        <v>3</v>
      </c>
      <c r="K385" s="17">
        <f>IFERROR(VLOOKUP($C385, 'Breakdown - Multi Indicators'!$C:$DD, K$1, FALSE), " ")</f>
        <v>3</v>
      </c>
    </row>
    <row r="386" spans="1:11" ht="16.2" thickTop="1" thickBot="1" x14ac:dyDescent="0.35">
      <c r="A386" s="47" t="s">
        <v>793</v>
      </c>
      <c r="B386" s="47" t="s">
        <v>864</v>
      </c>
      <c r="C386" s="47" t="s">
        <v>865</v>
      </c>
      <c r="D386" s="10">
        <f t="shared" si="10"/>
        <v>3</v>
      </c>
      <c r="E386" s="28">
        <f t="shared" si="11"/>
        <v>2.8</v>
      </c>
      <c r="F386" s="17">
        <f>IFERROR(VLOOKUP($C386, 'Breakdown - Multi Indicators'!$C:$DD, F$1, FALSE), " ")</f>
        <v>3</v>
      </c>
      <c r="G386" s="17">
        <f>IFERROR(VLOOKUP($C386, 'Breakdown - Multi Indicators'!$C:$DD, G$1, FALSE), " ")</f>
        <v>3</v>
      </c>
      <c r="H386" s="17">
        <f>IFERROR(VLOOKUP($C386, 'Breakdown - Multi Indicators'!$C:$DD, H$1, FALSE), " ")</f>
        <v>3</v>
      </c>
      <c r="I386" s="17">
        <f>IFERROR(VLOOKUP($C386, 'Breakdown - Multi Indicators'!$C:$DD, I$1, FALSE), " ")</f>
        <v>2</v>
      </c>
      <c r="J386" s="17">
        <f>IFERROR(VLOOKUP($C386, 'Breakdown - Multi Indicators'!$C:$DD, J$1, FALSE), " ")</f>
        <v>3</v>
      </c>
      <c r="K386" s="17">
        <f>IFERROR(VLOOKUP($C386, 'Breakdown - Multi Indicators'!$C:$DD, K$1, FALSE), " ")</f>
        <v>3</v>
      </c>
    </row>
    <row r="387" spans="1:11" ht="16.2" thickTop="1" thickBot="1" x14ac:dyDescent="0.35">
      <c r="A387" s="47" t="s">
        <v>793</v>
      </c>
      <c r="B387" s="47" t="s">
        <v>866</v>
      </c>
      <c r="C387" s="47" t="s">
        <v>867</v>
      </c>
      <c r="D387" s="10">
        <f t="shared" si="10"/>
        <v>3</v>
      </c>
      <c r="E387" s="28">
        <f t="shared" si="11"/>
        <v>3</v>
      </c>
      <c r="F387" s="17">
        <f>IFERROR(VLOOKUP($C387, 'Breakdown - Multi Indicators'!$C:$DD, F$1, FALSE), " ")</f>
        <v>2</v>
      </c>
      <c r="G387" s="17">
        <f>IFERROR(VLOOKUP($C387, 'Breakdown - Multi Indicators'!$C:$DD, G$1, FALSE), " ")</f>
        <v>3</v>
      </c>
      <c r="H387" s="17">
        <f>IFERROR(VLOOKUP($C387, 'Breakdown - Multi Indicators'!$C:$DD, H$1, FALSE), " ")</f>
        <v>3</v>
      </c>
      <c r="I387" s="17">
        <f>IFERROR(VLOOKUP($C387, 'Breakdown - Multi Indicators'!$C:$DD, I$1, FALSE), " ")</f>
        <v>4</v>
      </c>
      <c r="J387" s="17">
        <f>IFERROR(VLOOKUP($C387, 'Breakdown - Multi Indicators'!$C:$DD, J$1, FALSE), " ")</f>
        <v>3</v>
      </c>
      <c r="K387" s="17">
        <f>IFERROR(VLOOKUP($C387, 'Breakdown - Multi Indicators'!$C:$DD, K$1, FALSE), " ")</f>
        <v>3</v>
      </c>
    </row>
    <row r="388" spans="1:11" ht="16.2" thickTop="1" thickBot="1" x14ac:dyDescent="0.35">
      <c r="A388" s="47" t="s">
        <v>793</v>
      </c>
      <c r="B388" s="47" t="s">
        <v>857</v>
      </c>
      <c r="C388" s="47" t="s">
        <v>858</v>
      </c>
      <c r="D388" s="10">
        <f t="shared" ref="D388:D404" si="12">ROUND(AVERAGE($F388:$K388), 0)</f>
        <v>3</v>
      </c>
      <c r="E388" s="28">
        <f t="shared" ref="E388:E404" si="13">ROUND(AVERAGE($F388:$K388), 1)</f>
        <v>2.8</v>
      </c>
      <c r="F388" s="17">
        <f>IFERROR(VLOOKUP($C388, 'Breakdown - Multi Indicators'!$C:$DD, F$1, FALSE), " ")</f>
        <v>2</v>
      </c>
      <c r="G388" s="17">
        <f>IFERROR(VLOOKUP($C388, 'Breakdown - Multi Indicators'!$C:$DD, G$1, FALSE), " ")</f>
        <v>2</v>
      </c>
      <c r="H388" s="17">
        <f>IFERROR(VLOOKUP($C388, 'Breakdown - Multi Indicators'!$C:$DD, H$1, FALSE), " ")</f>
        <v>3</v>
      </c>
      <c r="I388" s="17">
        <f>IFERROR(VLOOKUP($C388, 'Breakdown - Multi Indicators'!$C:$DD, I$1, FALSE), " ")</f>
        <v>3</v>
      </c>
      <c r="J388" s="17">
        <f>IFERROR(VLOOKUP($C388, 'Breakdown - Multi Indicators'!$C:$DD, J$1, FALSE), " ")</f>
        <v>4</v>
      </c>
      <c r="K388" s="17">
        <f>IFERROR(VLOOKUP($C388, 'Breakdown - Multi Indicators'!$C:$DD, K$1, FALSE), " ")</f>
        <v>3</v>
      </c>
    </row>
    <row r="389" spans="1:11" ht="16.2" thickTop="1" thickBot="1" x14ac:dyDescent="0.35">
      <c r="A389" s="47" t="s">
        <v>859</v>
      </c>
      <c r="B389" s="47" t="s">
        <v>859</v>
      </c>
      <c r="C389" s="47" t="s">
        <v>871</v>
      </c>
      <c r="D389" s="10">
        <f t="shared" si="12"/>
        <v>3</v>
      </c>
      <c r="E389" s="28">
        <f t="shared" si="13"/>
        <v>2.5</v>
      </c>
      <c r="F389" s="17">
        <f>IFERROR(VLOOKUP($C389, 'Breakdown - Multi Indicators'!$C:$DD, F$1, FALSE), " ")</f>
        <v>1</v>
      </c>
      <c r="G389" s="17">
        <f>IFERROR(VLOOKUP($C389, 'Breakdown - Multi Indicators'!$C:$DD, G$1, FALSE), " ")</f>
        <v>1</v>
      </c>
      <c r="H389" s="17">
        <f>IFERROR(VLOOKUP($C389, 'Breakdown - Multi Indicators'!$C:$DD, H$1, FALSE), " ")</f>
        <v>3</v>
      </c>
      <c r="I389" s="17">
        <f>IFERROR(VLOOKUP($C389, 'Breakdown - Multi Indicators'!$C:$DD, I$1, FALSE), " ")</f>
        <v>3</v>
      </c>
      <c r="J389" s="17">
        <f>IFERROR(VLOOKUP($C389, 'Breakdown - Multi Indicators'!$C:$DD, J$1, FALSE), " ")</f>
        <v>4</v>
      </c>
      <c r="K389" s="17">
        <f>IFERROR(VLOOKUP($C389, 'Breakdown - Multi Indicators'!$C:$DD, K$1, FALSE), " ")</f>
        <v>3</v>
      </c>
    </row>
    <row r="390" spans="1:11" ht="16.2" thickTop="1" thickBot="1" x14ac:dyDescent="0.35">
      <c r="A390" s="47" t="s">
        <v>859</v>
      </c>
      <c r="B390" s="47" t="s">
        <v>872</v>
      </c>
      <c r="C390" s="47" t="s">
        <v>873</v>
      </c>
      <c r="D390" s="10">
        <f t="shared" si="12"/>
        <v>2</v>
      </c>
      <c r="E390" s="28">
        <f t="shared" si="13"/>
        <v>2.2999999999999998</v>
      </c>
      <c r="F390" s="17">
        <f>IFERROR(VLOOKUP($C390, 'Breakdown - Multi Indicators'!$C:$DD, F$1, FALSE), " ")</f>
        <v>1</v>
      </c>
      <c r="G390" s="17">
        <f>IFERROR(VLOOKUP($C390, 'Breakdown - Multi Indicators'!$C:$DD, G$1, FALSE), " ")</f>
        <v>1</v>
      </c>
      <c r="H390" s="17">
        <f>IFERROR(VLOOKUP($C390, 'Breakdown - Multi Indicators'!$C:$DD, H$1, FALSE), " ")</f>
        <v>2</v>
      </c>
      <c r="I390" s="17">
        <f>IFERROR(VLOOKUP($C390, 'Breakdown - Multi Indicators'!$C:$DD, I$1, FALSE), " ")</f>
        <v>3</v>
      </c>
      <c r="J390" s="17">
        <f>IFERROR(VLOOKUP($C390, 'Breakdown - Multi Indicators'!$C:$DD, J$1, FALSE), " ")</f>
        <v>4</v>
      </c>
      <c r="K390" s="17">
        <f>IFERROR(VLOOKUP($C390, 'Breakdown - Multi Indicators'!$C:$DD, K$1, FALSE), " ")</f>
        <v>3</v>
      </c>
    </row>
    <row r="391" spans="1:11" ht="16.2" thickTop="1" thickBot="1" x14ac:dyDescent="0.35">
      <c r="A391" s="47" t="s">
        <v>859</v>
      </c>
      <c r="B391" s="47" t="s">
        <v>874</v>
      </c>
      <c r="C391" s="47" t="s">
        <v>875</v>
      </c>
      <c r="D391" s="10">
        <f t="shared" si="12"/>
        <v>3</v>
      </c>
      <c r="E391" s="28">
        <f t="shared" si="13"/>
        <v>2.5</v>
      </c>
      <c r="F391" s="17">
        <f>IFERROR(VLOOKUP($C391, 'Breakdown - Multi Indicators'!$C:$DD, F$1, FALSE), " ")</f>
        <v>1</v>
      </c>
      <c r="G391" s="17">
        <f>IFERROR(VLOOKUP($C391, 'Breakdown - Multi Indicators'!$C:$DD, G$1, FALSE), " ")</f>
        <v>1</v>
      </c>
      <c r="H391" s="17">
        <f>IFERROR(VLOOKUP($C391, 'Breakdown - Multi Indicators'!$C:$DD, H$1, FALSE), " ")</f>
        <v>3</v>
      </c>
      <c r="I391" s="17">
        <f>IFERROR(VLOOKUP($C391, 'Breakdown - Multi Indicators'!$C:$DD, I$1, FALSE), " ")</f>
        <v>3</v>
      </c>
      <c r="J391" s="17">
        <f>IFERROR(VLOOKUP($C391, 'Breakdown - Multi Indicators'!$C:$DD, J$1, FALSE), " ")</f>
        <v>4</v>
      </c>
      <c r="K391" s="17">
        <f>IFERROR(VLOOKUP($C391, 'Breakdown - Multi Indicators'!$C:$DD, K$1, FALSE), " ")</f>
        <v>3</v>
      </c>
    </row>
    <row r="392" spans="1:11" ht="16.2" thickTop="1" thickBot="1" x14ac:dyDescent="0.35">
      <c r="A392" s="47" t="s">
        <v>859</v>
      </c>
      <c r="B392" s="47" t="s">
        <v>876</v>
      </c>
      <c r="C392" s="47" t="s">
        <v>877</v>
      </c>
      <c r="D392" s="10">
        <f t="shared" si="12"/>
        <v>2</v>
      </c>
      <c r="E392" s="28">
        <f t="shared" si="13"/>
        <v>2.2000000000000002</v>
      </c>
      <c r="F392" s="17">
        <f>IFERROR(VLOOKUP($C392, 'Breakdown - Multi Indicators'!$C:$DD, F$1, FALSE), " ")</f>
        <v>1</v>
      </c>
      <c r="G392" s="17">
        <f>IFERROR(VLOOKUP($C392, 'Breakdown - Multi Indicators'!$C:$DD, G$1, FALSE), " ")</f>
        <v>1</v>
      </c>
      <c r="H392" s="17">
        <f>IFERROR(VLOOKUP($C392, 'Breakdown - Multi Indicators'!$C:$DD, H$1, FALSE), " ")</f>
        <v>3</v>
      </c>
      <c r="I392" s="17">
        <f>IFERROR(VLOOKUP($C392, 'Breakdown - Multi Indicators'!$C:$DD, I$1, FALSE), " ")</f>
        <v>2</v>
      </c>
      <c r="J392" s="17">
        <f>IFERROR(VLOOKUP($C392, 'Breakdown - Multi Indicators'!$C:$DD, J$1, FALSE), " ")</f>
        <v>3</v>
      </c>
      <c r="K392" s="17">
        <f>IFERROR(VLOOKUP($C392, 'Breakdown - Multi Indicators'!$C:$DD, K$1, FALSE), " ")</f>
        <v>3</v>
      </c>
    </row>
    <row r="393" spans="1:11" ht="16.2" thickTop="1" thickBot="1" x14ac:dyDescent="0.35">
      <c r="A393" s="47" t="s">
        <v>859</v>
      </c>
      <c r="B393" s="47" t="s">
        <v>860</v>
      </c>
      <c r="C393" s="47" t="s">
        <v>861</v>
      </c>
      <c r="D393" s="10">
        <f t="shared" si="12"/>
        <v>2</v>
      </c>
      <c r="E393" s="28">
        <f t="shared" si="13"/>
        <v>2.2000000000000002</v>
      </c>
      <c r="F393" s="17">
        <f>IFERROR(VLOOKUP($C393, 'Breakdown - Multi Indicators'!$C:$DD, F$1, FALSE), " ")</f>
        <v>1</v>
      </c>
      <c r="G393" s="17">
        <f>IFERROR(VLOOKUP($C393, 'Breakdown - Multi Indicators'!$C:$DD, G$1, FALSE), " ")</f>
        <v>1</v>
      </c>
      <c r="H393" s="17">
        <f>IFERROR(VLOOKUP($C393, 'Breakdown - Multi Indicators'!$C:$DD, H$1, FALSE), " ")</f>
        <v>3</v>
      </c>
      <c r="I393" s="17">
        <f>IFERROR(VLOOKUP($C393, 'Breakdown - Multi Indicators'!$C:$DD, I$1, FALSE), " ")</f>
        <v>2</v>
      </c>
      <c r="J393" s="17">
        <f>IFERROR(VLOOKUP($C393, 'Breakdown - Multi Indicators'!$C:$DD, J$1, FALSE), " ")</f>
        <v>3</v>
      </c>
      <c r="K393" s="17">
        <f>IFERROR(VLOOKUP($C393, 'Breakdown - Multi Indicators'!$C:$DD, K$1, FALSE), " ")</f>
        <v>3</v>
      </c>
    </row>
    <row r="394" spans="1:11" ht="16.2" thickTop="1" thickBot="1" x14ac:dyDescent="0.35">
      <c r="A394" s="47" t="s">
        <v>859</v>
      </c>
      <c r="B394" s="47" t="s">
        <v>880</v>
      </c>
      <c r="C394" s="47" t="s">
        <v>881</v>
      </c>
      <c r="D394" s="10">
        <f t="shared" si="12"/>
        <v>3</v>
      </c>
      <c r="E394" s="28">
        <f t="shared" si="13"/>
        <v>2.8</v>
      </c>
      <c r="F394" s="17">
        <f>IFERROR(VLOOKUP($C394, 'Breakdown - Multi Indicators'!$C:$DD, F$1, FALSE), " ")</f>
        <v>1</v>
      </c>
      <c r="G394" s="17">
        <f>IFERROR(VLOOKUP($C394, 'Breakdown - Multi Indicators'!$C:$DD, G$1, FALSE), " ")</f>
        <v>4</v>
      </c>
      <c r="H394" s="17">
        <f>IFERROR(VLOOKUP($C394, 'Breakdown - Multi Indicators'!$C:$DD, H$1, FALSE), " ")</f>
        <v>3</v>
      </c>
      <c r="I394" s="17">
        <f>IFERROR(VLOOKUP($C394, 'Breakdown - Multi Indicators'!$C:$DD, I$1, FALSE), " ")</f>
        <v>3</v>
      </c>
      <c r="J394" s="17">
        <f>IFERROR(VLOOKUP($C394, 'Breakdown - Multi Indicators'!$C:$DD, J$1, FALSE), " ")</f>
        <v>3</v>
      </c>
      <c r="K394" s="17">
        <f>IFERROR(VLOOKUP($C394, 'Breakdown - Multi Indicators'!$C:$DD, K$1, FALSE), " ")</f>
        <v>3</v>
      </c>
    </row>
    <row r="395" spans="1:11" ht="16.2" thickTop="1" thickBot="1" x14ac:dyDescent="0.35">
      <c r="A395" s="47" t="s">
        <v>859</v>
      </c>
      <c r="B395" s="47" t="s">
        <v>882</v>
      </c>
      <c r="C395" s="47" t="s">
        <v>883</v>
      </c>
      <c r="D395" s="10">
        <f t="shared" si="12"/>
        <v>3</v>
      </c>
      <c r="E395" s="28">
        <f t="shared" si="13"/>
        <v>2.5</v>
      </c>
      <c r="F395" s="17">
        <f>IFERROR(VLOOKUP($C395, 'Breakdown - Multi Indicators'!$C:$DD, F$1, FALSE), " ")</f>
        <v>1</v>
      </c>
      <c r="G395" s="17">
        <f>IFERROR(VLOOKUP($C395, 'Breakdown - Multi Indicators'!$C:$DD, G$1, FALSE), " ")</f>
        <v>1</v>
      </c>
      <c r="H395" s="17">
        <f>IFERROR(VLOOKUP($C395, 'Breakdown - Multi Indicators'!$C:$DD, H$1, FALSE), " ")</f>
        <v>3</v>
      </c>
      <c r="I395" s="17">
        <f>IFERROR(VLOOKUP($C395, 'Breakdown - Multi Indicators'!$C:$DD, I$1, FALSE), " ")</f>
        <v>4</v>
      </c>
      <c r="J395" s="17">
        <f>IFERROR(VLOOKUP($C395, 'Breakdown - Multi Indicators'!$C:$DD, J$1, FALSE), " ")</f>
        <v>3</v>
      </c>
      <c r="K395" s="17">
        <f>IFERROR(VLOOKUP($C395, 'Breakdown - Multi Indicators'!$C:$DD, K$1, FALSE), " ")</f>
        <v>3</v>
      </c>
    </row>
    <row r="396" spans="1:11" ht="16.2" thickTop="1" thickBot="1" x14ac:dyDescent="0.35">
      <c r="A396" s="47" t="s">
        <v>859</v>
      </c>
      <c r="B396" s="47" t="s">
        <v>884</v>
      </c>
      <c r="C396" s="47" t="s">
        <v>885</v>
      </c>
      <c r="D396" s="10">
        <f t="shared" si="12"/>
        <v>3</v>
      </c>
      <c r="E396" s="28">
        <f t="shared" si="13"/>
        <v>2.7</v>
      </c>
      <c r="F396" s="17">
        <f>IFERROR(VLOOKUP($C396, 'Breakdown - Multi Indicators'!$C:$DD, F$1, FALSE), " ")</f>
        <v>1</v>
      </c>
      <c r="G396" s="17">
        <f>IFERROR(VLOOKUP($C396, 'Breakdown - Multi Indicators'!$C:$DD, G$1, FALSE), " ")</f>
        <v>3</v>
      </c>
      <c r="H396" s="17">
        <f>IFERROR(VLOOKUP($C396, 'Breakdown - Multi Indicators'!$C:$DD, H$1, FALSE), " ")</f>
        <v>3</v>
      </c>
      <c r="I396" s="17">
        <f>IFERROR(VLOOKUP($C396, 'Breakdown - Multi Indicators'!$C:$DD, I$1, FALSE), " ")</f>
        <v>3</v>
      </c>
      <c r="J396" s="17">
        <f>IFERROR(VLOOKUP($C396, 'Breakdown - Multi Indicators'!$C:$DD, J$1, FALSE), " ")</f>
        <v>3</v>
      </c>
      <c r="K396" s="17">
        <f>IFERROR(VLOOKUP($C396, 'Breakdown - Multi Indicators'!$C:$DD, K$1, FALSE), " ")</f>
        <v>3</v>
      </c>
    </row>
    <row r="397" spans="1:11" ht="16.2" thickTop="1" thickBot="1" x14ac:dyDescent="0.35">
      <c r="A397" s="47" t="s">
        <v>859</v>
      </c>
      <c r="B397" s="47" t="s">
        <v>886</v>
      </c>
      <c r="C397" s="47" t="s">
        <v>887</v>
      </c>
      <c r="D397" s="10">
        <f t="shared" si="12"/>
        <v>3</v>
      </c>
      <c r="E397" s="28">
        <f t="shared" si="13"/>
        <v>2.5</v>
      </c>
      <c r="F397" s="17">
        <f>IFERROR(VLOOKUP($C397, 'Breakdown - Multi Indicators'!$C:$DD, F$1, FALSE), " ")</f>
        <v>1</v>
      </c>
      <c r="G397" s="17">
        <f>IFERROR(VLOOKUP($C397, 'Breakdown - Multi Indicators'!$C:$DD, G$1, FALSE), " ")</f>
        <v>2</v>
      </c>
      <c r="H397" s="17">
        <f>IFERROR(VLOOKUP($C397, 'Breakdown - Multi Indicators'!$C:$DD, H$1, FALSE), " ")</f>
        <v>3</v>
      </c>
      <c r="I397" s="17">
        <f>IFERROR(VLOOKUP($C397, 'Breakdown - Multi Indicators'!$C:$DD, I$1, FALSE), " ")</f>
        <v>2</v>
      </c>
      <c r="J397" s="17">
        <f>IFERROR(VLOOKUP($C397, 'Breakdown - Multi Indicators'!$C:$DD, J$1, FALSE), " ")</f>
        <v>4</v>
      </c>
      <c r="K397" s="17">
        <f>IFERROR(VLOOKUP($C397, 'Breakdown - Multi Indicators'!$C:$DD, K$1, FALSE), " ")</f>
        <v>3</v>
      </c>
    </row>
    <row r="398" spans="1:11" ht="16.2" thickTop="1" thickBot="1" x14ac:dyDescent="0.35">
      <c r="A398" s="47" t="s">
        <v>859</v>
      </c>
      <c r="B398" s="47" t="s">
        <v>888</v>
      </c>
      <c r="C398" s="47" t="s">
        <v>889</v>
      </c>
      <c r="D398" s="10">
        <f t="shared" si="12"/>
        <v>3</v>
      </c>
      <c r="E398" s="28">
        <f t="shared" si="13"/>
        <v>2.8</v>
      </c>
      <c r="F398" s="17">
        <f>IFERROR(VLOOKUP($C398, 'Breakdown - Multi Indicators'!$C:$DD, F$1, FALSE), " ")</f>
        <v>1</v>
      </c>
      <c r="G398" s="17">
        <f>IFERROR(VLOOKUP($C398, 'Breakdown - Multi Indicators'!$C:$DD, G$1, FALSE), " ")</f>
        <v>4</v>
      </c>
      <c r="H398" s="17">
        <f>IFERROR(VLOOKUP($C398, 'Breakdown - Multi Indicators'!$C:$DD, H$1, FALSE), " ")</f>
        <v>3</v>
      </c>
      <c r="I398" s="17">
        <f>IFERROR(VLOOKUP($C398, 'Breakdown - Multi Indicators'!$C:$DD, I$1, FALSE), " ")</f>
        <v>3</v>
      </c>
      <c r="J398" s="17">
        <f>IFERROR(VLOOKUP($C398, 'Breakdown - Multi Indicators'!$C:$DD, J$1, FALSE), " ")</f>
        <v>3</v>
      </c>
      <c r="K398" s="17">
        <f>IFERROR(VLOOKUP($C398, 'Breakdown - Multi Indicators'!$C:$DD, K$1, FALSE), " ")</f>
        <v>3</v>
      </c>
    </row>
    <row r="399" spans="1:11" ht="16.2" thickTop="1" thickBot="1" x14ac:dyDescent="0.35">
      <c r="A399" s="47" t="s">
        <v>859</v>
      </c>
      <c r="B399" s="47" t="s">
        <v>890</v>
      </c>
      <c r="C399" s="47" t="s">
        <v>891</v>
      </c>
      <c r="D399" s="10">
        <f t="shared" si="12"/>
        <v>3</v>
      </c>
      <c r="E399" s="28">
        <f t="shared" si="13"/>
        <v>2.7</v>
      </c>
      <c r="F399" s="17">
        <f>IFERROR(VLOOKUP($C399, 'Breakdown - Multi Indicators'!$C:$DD, F$1, FALSE), " ")</f>
        <v>1</v>
      </c>
      <c r="G399" s="17">
        <f>IFERROR(VLOOKUP($C399, 'Breakdown - Multi Indicators'!$C:$DD, G$1, FALSE), " ")</f>
        <v>3</v>
      </c>
      <c r="H399" s="17">
        <f>IFERROR(VLOOKUP($C399, 'Breakdown - Multi Indicators'!$C:$DD, H$1, FALSE), " ")</f>
        <v>3</v>
      </c>
      <c r="I399" s="17">
        <f>IFERROR(VLOOKUP($C399, 'Breakdown - Multi Indicators'!$C:$DD, I$1, FALSE), " ")</f>
        <v>3</v>
      </c>
      <c r="J399" s="17">
        <f>IFERROR(VLOOKUP($C399, 'Breakdown - Multi Indicators'!$C:$DD, J$1, FALSE), " ")</f>
        <v>3</v>
      </c>
      <c r="K399" s="17">
        <f>IFERROR(VLOOKUP($C399, 'Breakdown - Multi Indicators'!$C:$DD, K$1, FALSE), " ")</f>
        <v>3</v>
      </c>
    </row>
    <row r="400" spans="1:11" ht="16.2" thickTop="1" thickBot="1" x14ac:dyDescent="0.35">
      <c r="A400" s="47" t="s">
        <v>868</v>
      </c>
      <c r="B400" s="47" t="s">
        <v>869</v>
      </c>
      <c r="C400" s="47" t="s">
        <v>870</v>
      </c>
      <c r="D400" s="10">
        <f t="shared" si="12"/>
        <v>2</v>
      </c>
      <c r="E400" s="28">
        <f t="shared" si="13"/>
        <v>2.2999999999999998</v>
      </c>
      <c r="F400" s="17">
        <f>IFERROR(VLOOKUP($C400, 'Breakdown - Multi Indicators'!$C:$DD, F$1, FALSE), " ")</f>
        <v>1</v>
      </c>
      <c r="G400" s="17">
        <f>IFERROR(VLOOKUP($C400, 'Breakdown - Multi Indicators'!$C:$DD, G$1, FALSE), " ")</f>
        <v>1</v>
      </c>
      <c r="H400" s="17">
        <f>IFERROR(VLOOKUP($C400, 'Breakdown - Multi Indicators'!$C:$DD, H$1, FALSE), " ")</f>
        <v>3</v>
      </c>
      <c r="I400" s="17">
        <f>IFERROR(VLOOKUP($C400, 'Breakdown - Multi Indicators'!$C:$DD, I$1, FALSE), " ")</f>
        <v>3</v>
      </c>
      <c r="J400" s="17">
        <f>IFERROR(VLOOKUP($C400, 'Breakdown - Multi Indicators'!$C:$DD, J$1, FALSE), " ")</f>
        <v>3</v>
      </c>
      <c r="K400" s="17">
        <f>IFERROR(VLOOKUP($C400, 'Breakdown - Multi Indicators'!$C:$DD, K$1, FALSE), " ")</f>
        <v>3</v>
      </c>
    </row>
    <row r="401" spans="1:11" ht="16.2" thickTop="1" thickBot="1" x14ac:dyDescent="0.35">
      <c r="A401" s="47" t="s">
        <v>868</v>
      </c>
      <c r="B401" s="47" t="s">
        <v>894</v>
      </c>
      <c r="C401" s="47" t="s">
        <v>895</v>
      </c>
      <c r="D401" s="10">
        <f t="shared" si="12"/>
        <v>3</v>
      </c>
      <c r="E401" s="28">
        <f t="shared" si="13"/>
        <v>2.7</v>
      </c>
      <c r="F401" s="17">
        <f>IFERROR(VLOOKUP($C401, 'Breakdown - Multi Indicators'!$C:$DD, F$1, FALSE), " ")</f>
        <v>1</v>
      </c>
      <c r="G401" s="17">
        <f>IFERROR(VLOOKUP($C401, 'Breakdown - Multi Indicators'!$C:$DD, G$1, FALSE), " ")</f>
        <v>3</v>
      </c>
      <c r="H401" s="17">
        <f>IFERROR(VLOOKUP($C401, 'Breakdown - Multi Indicators'!$C:$DD, H$1, FALSE), " ")</f>
        <v>3</v>
      </c>
      <c r="I401" s="17">
        <f>IFERROR(VLOOKUP($C401, 'Breakdown - Multi Indicators'!$C:$DD, I$1, FALSE), " ")</f>
        <v>3</v>
      </c>
      <c r="J401" s="17">
        <f>IFERROR(VLOOKUP($C401, 'Breakdown - Multi Indicators'!$C:$DD, J$1, FALSE), " ")</f>
        <v>3</v>
      </c>
      <c r="K401" s="17">
        <f>IFERROR(VLOOKUP($C401, 'Breakdown - Multi Indicators'!$C:$DD, K$1, FALSE), " ")</f>
        <v>3</v>
      </c>
    </row>
    <row r="402" spans="1:11" ht="16.2" thickTop="1" thickBot="1" x14ac:dyDescent="0.35">
      <c r="A402" s="47" t="s">
        <v>868</v>
      </c>
      <c r="B402" s="47" t="s">
        <v>896</v>
      </c>
      <c r="C402" s="47" t="s">
        <v>897</v>
      </c>
      <c r="D402" s="10">
        <f t="shared" si="12"/>
        <v>3</v>
      </c>
      <c r="E402" s="28">
        <f t="shared" si="13"/>
        <v>2.7</v>
      </c>
      <c r="F402" s="17">
        <f>IFERROR(VLOOKUP($C402, 'Breakdown - Multi Indicators'!$C:$DD, F$1, FALSE), " ")</f>
        <v>1</v>
      </c>
      <c r="G402" s="17">
        <f>IFERROR(VLOOKUP($C402, 'Breakdown - Multi Indicators'!$C:$DD, G$1, FALSE), " ")</f>
        <v>3</v>
      </c>
      <c r="H402" s="17">
        <f>IFERROR(VLOOKUP($C402, 'Breakdown - Multi Indicators'!$C:$DD, H$1, FALSE), " ")</f>
        <v>3</v>
      </c>
      <c r="I402" s="17">
        <f>IFERROR(VLOOKUP($C402, 'Breakdown - Multi Indicators'!$C:$DD, I$1, FALSE), " ")</f>
        <v>3</v>
      </c>
      <c r="J402" s="17">
        <f>IFERROR(VLOOKUP($C402, 'Breakdown - Multi Indicators'!$C:$DD, J$1, FALSE), " ")</f>
        <v>3</v>
      </c>
      <c r="K402" s="17">
        <f>IFERROR(VLOOKUP($C402, 'Breakdown - Multi Indicators'!$C:$DD, K$1, FALSE), " ")</f>
        <v>3</v>
      </c>
    </row>
    <row r="403" spans="1:11" ht="16.2" thickTop="1" thickBot="1" x14ac:dyDescent="0.35">
      <c r="A403" s="47" t="s">
        <v>868</v>
      </c>
      <c r="B403" s="47" t="s">
        <v>878</v>
      </c>
      <c r="C403" s="47" t="s">
        <v>879</v>
      </c>
      <c r="D403" s="10">
        <f t="shared" si="12"/>
        <v>3</v>
      </c>
      <c r="E403" s="28">
        <f t="shared" si="13"/>
        <v>2.7</v>
      </c>
      <c r="F403" s="17">
        <f>IFERROR(VLOOKUP($C403, 'Breakdown - Multi Indicators'!$C:$DD, F$1, FALSE), " ")</f>
        <v>1</v>
      </c>
      <c r="G403" s="17">
        <f>IFERROR(VLOOKUP($C403, 'Breakdown - Multi Indicators'!$C:$DD, G$1, FALSE), " ")</f>
        <v>3</v>
      </c>
      <c r="H403" s="17">
        <f>IFERROR(VLOOKUP($C403, 'Breakdown - Multi Indicators'!$C:$DD, H$1, FALSE), " ")</f>
        <v>3</v>
      </c>
      <c r="I403" s="17">
        <f>IFERROR(VLOOKUP($C403, 'Breakdown - Multi Indicators'!$C:$DD, I$1, FALSE), " ")</f>
        <v>3</v>
      </c>
      <c r="J403" s="17">
        <f>IFERROR(VLOOKUP($C403, 'Breakdown - Multi Indicators'!$C:$DD, J$1, FALSE), " ")</f>
        <v>3</v>
      </c>
      <c r="K403" s="17">
        <f>IFERROR(VLOOKUP($C403, 'Breakdown - Multi Indicators'!$C:$DD, K$1, FALSE), " ")</f>
        <v>3</v>
      </c>
    </row>
    <row r="404" spans="1:11" ht="15.6" thickTop="1" x14ac:dyDescent="0.3">
      <c r="A404" s="47" t="s">
        <v>868</v>
      </c>
      <c r="B404" s="47" t="s">
        <v>900</v>
      </c>
      <c r="C404" s="47" t="s">
        <v>901</v>
      </c>
      <c r="D404" s="10">
        <f t="shared" si="12"/>
        <v>3</v>
      </c>
      <c r="E404" s="28">
        <f t="shared" si="13"/>
        <v>2.7</v>
      </c>
      <c r="F404" s="17">
        <f>IFERROR(VLOOKUP($C404, 'Breakdown - Multi Indicators'!$C:$DD, F$1, FALSE), " ")</f>
        <v>1</v>
      </c>
      <c r="G404" s="17">
        <f>IFERROR(VLOOKUP($C404, 'Breakdown - Multi Indicators'!$C:$DD, G$1, FALSE), " ")</f>
        <v>3</v>
      </c>
      <c r="H404" s="17">
        <f>IFERROR(VLOOKUP($C404, 'Breakdown - Multi Indicators'!$C:$DD, H$1, FALSE), " ")</f>
        <v>3</v>
      </c>
      <c r="I404" s="17">
        <f>IFERROR(VLOOKUP($C404, 'Breakdown - Multi Indicators'!$C:$DD, I$1, FALSE), " ")</f>
        <v>3</v>
      </c>
      <c r="J404" s="17">
        <f>IFERROR(VLOOKUP($C404, 'Breakdown - Multi Indicators'!$C:$DD, J$1, FALSE), " ")</f>
        <v>3</v>
      </c>
      <c r="K404" s="17">
        <f>IFERROR(VLOOKUP($C404, 'Breakdown - Multi Indicators'!$C:$DD, K$1, FALSE), " ")</f>
        <v>3</v>
      </c>
    </row>
  </sheetData>
  <autoFilter ref="A3:K404" xr:uid="{790BCB84-57D6-4972-9D5D-2FEF29BF0E28}"/>
  <mergeCells count="5">
    <mergeCell ref="A2:A3"/>
    <mergeCell ref="B2:B3"/>
    <mergeCell ref="C2:C3"/>
    <mergeCell ref="D2:D3"/>
    <mergeCell ref="E2:E3"/>
  </mergeCells>
  <phoneticPr fontId="11" type="noConversion"/>
  <conditionalFormatting sqref="D4:D404">
    <cfRule type="cellIs" dxfId="57" priority="1" operator="equal">
      <formula>5</formula>
    </cfRule>
    <cfRule type="cellIs" dxfId="56" priority="2" operator="equal">
      <formula>4</formula>
    </cfRule>
    <cfRule type="cellIs" dxfId="55" priority="3" operator="equal">
      <formula>3</formula>
    </cfRule>
    <cfRule type="cellIs" dxfId="54" priority="4" operator="equal">
      <formula>2</formula>
    </cfRule>
    <cfRule type="cellIs" dxfId="53" priority="5" operator="equal">
      <formula>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7194-AC04-4357-9853-C23BE44422D7}">
  <sheetPr>
    <tabColor theme="8" tint="0.59999389629810485"/>
  </sheetPr>
  <dimension ref="A1:P404"/>
  <sheetViews>
    <sheetView zoomScale="80" zoomScaleNormal="80" workbookViewId="0">
      <pane xSplit="5" ySplit="3" topLeftCell="F4" activePane="bottomRight" state="frozen"/>
      <selection pane="topRight" activeCell="F2" sqref="F2"/>
      <selection pane="bottomLeft" activeCell="A4" sqref="A4"/>
      <selection pane="bottomRight" activeCell="E5" sqref="E5"/>
    </sheetView>
  </sheetViews>
  <sheetFormatPr defaultRowHeight="14.4" x14ac:dyDescent="0.3"/>
  <cols>
    <col min="1" max="1" width="14.109375" bestFit="1" customWidth="1"/>
    <col min="2" max="2" width="24.88671875" bestFit="1" customWidth="1"/>
    <col min="3" max="3" width="12.6640625" bestFit="1" customWidth="1"/>
    <col min="4" max="4" width="15.6640625" customWidth="1"/>
    <col min="5" max="5" width="18.44140625" customWidth="1"/>
    <col min="6" max="7" width="26.44140625" customWidth="1"/>
    <col min="8" max="9" width="27.21875" customWidth="1"/>
    <col min="10" max="10" width="8.21875" hidden="1" customWidth="1"/>
    <col min="11" max="11" width="9.109375" hidden="1" customWidth="1"/>
    <col min="12" max="12" width="8.44140625" hidden="1" customWidth="1"/>
    <col min="13" max="13" width="7.44140625" hidden="1" customWidth="1"/>
    <col min="14" max="14" width="1.6640625" hidden="1" customWidth="1"/>
    <col min="15" max="16" width="3.88671875" hidden="1" customWidth="1"/>
  </cols>
  <sheetData>
    <row r="1" spans="1:15" hidden="1" x14ac:dyDescent="0.3">
      <c r="F1" cm="1">
        <f t="array" ref="F1">_xlfn.XLOOKUP(F2,'Breakdown - Multi Indicators'!2:2,'Breakdown - Multi Indicators'!1:1+6)</f>
        <v>57</v>
      </c>
      <c r="G1" cm="1">
        <f t="array" ref="G1">_xlfn.XLOOKUP(G2,'Breakdown - Multi Indicators'!2:2,'Breakdown - Multi Indicators'!1:1+6)</f>
        <v>64</v>
      </c>
      <c r="H1" cm="1">
        <f t="array" ref="H1">_xlfn.XLOOKUP(H2,'Breakdown - Multi Indicators'!2:2,'Breakdown - Multi Indicators'!1:1+6)</f>
        <v>50</v>
      </c>
      <c r="I1" cm="1">
        <f t="array" ref="I1">_xlfn.XLOOKUP(I2,'Breakdown - Multi Indicators'!2:2,'Breakdown - Multi Indicators'!1:1+6)</f>
        <v>106</v>
      </c>
      <c r="J1">
        <v>1</v>
      </c>
      <c r="K1">
        <v>2</v>
      </c>
      <c r="L1">
        <v>3</v>
      </c>
      <c r="M1">
        <v>4</v>
      </c>
      <c r="N1">
        <v>5</v>
      </c>
      <c r="O1">
        <v>6</v>
      </c>
    </row>
    <row r="2" spans="1:15" ht="15" x14ac:dyDescent="0.3">
      <c r="A2" s="76" t="s">
        <v>55</v>
      </c>
      <c r="B2" s="76" t="s">
        <v>902</v>
      </c>
      <c r="C2" s="76" t="s">
        <v>902</v>
      </c>
      <c r="D2" s="76" t="s">
        <v>923</v>
      </c>
      <c r="E2" s="76" t="s">
        <v>924</v>
      </c>
      <c r="F2" s="27">
        <v>8</v>
      </c>
      <c r="G2" s="27">
        <v>9</v>
      </c>
      <c r="H2" s="27">
        <v>7</v>
      </c>
      <c r="I2" s="27">
        <v>15</v>
      </c>
    </row>
    <row r="3" spans="1:15" ht="158.25" customHeight="1" thickBot="1" x14ac:dyDescent="0.35">
      <c r="A3" s="77"/>
      <c r="B3" s="77"/>
      <c r="C3" s="77"/>
      <c r="D3" s="78"/>
      <c r="E3" s="78"/>
      <c r="F3" s="26" t="str">
        <f>_xlfn.XLOOKUP(F2,'Indicator List'!$A:$A, 'Indicator List'!$C:$C)</f>
        <v>% settlements where KIs reporting a sudden drop in the number of livestock in the past 30 days</v>
      </c>
      <c r="G3" s="26" t="str">
        <f>_xlfn.XLOOKUP(G2,'Indicator List'!$A:$A, 'Indicator List'!$C:$C)</f>
        <v>% traders reporting unavailable food basket items in markets
Food basket items include: Wheat flour (local or imported), vegetable oil, pulses (beans, lentils or split peas) and salt</v>
      </c>
      <c r="H3" s="26" t="str">
        <f>_xlfn.XLOOKUP(H2,'Indicator List'!$A:$A, 'Indicator List'!$C:$C)</f>
        <v>% settlements where KIs report that, for the majority of people in the settlement, crop yield from the last harvest decreased compared with the previous harvest of the same crops</v>
      </c>
      <c r="I3" s="26" t="str">
        <f>_xlfn.XLOOKUP(I2,'Indicator List'!$A:$A, 'Indicator List'!$C:$C)</f>
        <v>% of settlements where KIs reporting on Condition of pasture during the grazing season compared to last year.</v>
      </c>
      <c r="J3" s="22" t="s">
        <v>903</v>
      </c>
      <c r="K3" s="22" t="s">
        <v>904</v>
      </c>
      <c r="L3" s="22" t="s">
        <v>905</v>
      </c>
      <c r="M3" s="22" t="s">
        <v>906</v>
      </c>
      <c r="N3" s="22" t="s">
        <v>934</v>
      </c>
      <c r="O3" s="22" t="s">
        <v>935</v>
      </c>
    </row>
    <row r="4" spans="1:15" ht="16.2" thickTop="1" thickBot="1" x14ac:dyDescent="0.35">
      <c r="A4" s="47" t="s">
        <v>78</v>
      </c>
      <c r="B4" s="47" t="s">
        <v>78</v>
      </c>
      <c r="C4" s="47" t="s">
        <v>79</v>
      </c>
      <c r="D4" s="10">
        <f t="shared" ref="D4:D67" si="0">ROUND(AVERAGE($F4:$I4), 0)</f>
        <v>1</v>
      </c>
      <c r="E4" s="28">
        <f>ROUND(AVERAGE(F4:I4), 1)</f>
        <v>1</v>
      </c>
      <c r="F4" s="17" t="str">
        <f>IFERROR(VLOOKUP($C4, 'Breakdown - Multi Indicators'!$C:$DD, F$1, FALSE), " ")</f>
        <v>N/A</v>
      </c>
      <c r="G4" s="17" t="str">
        <f>IFERROR(VLOOKUP($C4, 'Breakdown - Multi Indicators'!$C:$DD, G$1, FALSE), " ")</f>
        <v>N/A</v>
      </c>
      <c r="H4" s="17">
        <f>IFERROR(VLOOKUP($C4, 'Breakdown - Multi Indicators'!$C:$DD, H$1, FALSE), " ")</f>
        <v>1</v>
      </c>
      <c r="I4" s="17" t="str">
        <f>IFERROR(VLOOKUP($C4, 'Breakdown - Multi Indicators'!$C:$DD, I$1, FALSE), " ")</f>
        <v>N/A</v>
      </c>
      <c r="J4">
        <f t="shared" ref="J4:O13" si="1">LARGE($F4:$I4,J$1)</f>
        <v>1</v>
      </c>
      <c r="K4" t="e">
        <f t="shared" si="1"/>
        <v>#NUM!</v>
      </c>
      <c r="L4" t="e">
        <f t="shared" si="1"/>
        <v>#NUM!</v>
      </c>
      <c r="M4" t="e">
        <f t="shared" si="1"/>
        <v>#NUM!</v>
      </c>
      <c r="N4" t="e">
        <f t="shared" si="1"/>
        <v>#NUM!</v>
      </c>
      <c r="O4" t="e">
        <f t="shared" si="1"/>
        <v>#NUM!</v>
      </c>
    </row>
    <row r="5" spans="1:15" ht="16.2" thickTop="1" thickBot="1" x14ac:dyDescent="0.35">
      <c r="A5" s="47" t="s">
        <v>78</v>
      </c>
      <c r="B5" s="47" t="s">
        <v>80</v>
      </c>
      <c r="C5" s="47" t="s">
        <v>81</v>
      </c>
      <c r="D5" s="10">
        <f t="shared" si="0"/>
        <v>2</v>
      </c>
      <c r="E5" s="28">
        <f t="shared" ref="E5:E67" si="2">ROUND(AVERAGE(F5:I5), 1)</f>
        <v>1.7</v>
      </c>
      <c r="F5" s="17">
        <f>IFERROR(VLOOKUP($C5, 'Breakdown - Multi Indicators'!$C:$DD, F$1, FALSE), " ")</f>
        <v>2</v>
      </c>
      <c r="G5" s="17" t="str">
        <f>IFERROR(VLOOKUP($C5, 'Breakdown - Multi Indicators'!$C:$DD, G$1, FALSE), " ")</f>
        <v>N/A</v>
      </c>
      <c r="H5" s="17">
        <f>IFERROR(VLOOKUP($C5, 'Breakdown - Multi Indicators'!$C:$DD, H$1, FALSE), " ")</f>
        <v>2</v>
      </c>
      <c r="I5" s="17">
        <f>IFERROR(VLOOKUP($C5, 'Breakdown - Multi Indicators'!$C:$DD, I$1, FALSE), " ")</f>
        <v>1</v>
      </c>
      <c r="J5">
        <f t="shared" si="1"/>
        <v>2</v>
      </c>
      <c r="K5">
        <f t="shared" si="1"/>
        <v>2</v>
      </c>
      <c r="L5">
        <f t="shared" si="1"/>
        <v>1</v>
      </c>
      <c r="M5" t="e">
        <f t="shared" si="1"/>
        <v>#NUM!</v>
      </c>
      <c r="N5" t="e">
        <f t="shared" si="1"/>
        <v>#NUM!</v>
      </c>
      <c r="O5" t="e">
        <f t="shared" si="1"/>
        <v>#NUM!</v>
      </c>
    </row>
    <row r="6" spans="1:15" ht="16.2" thickTop="1" thickBot="1" x14ac:dyDescent="0.35">
      <c r="A6" s="47" t="s">
        <v>78</v>
      </c>
      <c r="B6" s="47" t="s">
        <v>82</v>
      </c>
      <c r="C6" s="47" t="s">
        <v>83</v>
      </c>
      <c r="D6" s="10">
        <f t="shared" si="0"/>
        <v>2</v>
      </c>
      <c r="E6" s="28">
        <f t="shared" si="2"/>
        <v>1.7</v>
      </c>
      <c r="F6" s="17">
        <f>IFERROR(VLOOKUP($C6, 'Breakdown - Multi Indicators'!$C:$DD, F$1, FALSE), " ")</f>
        <v>2</v>
      </c>
      <c r="G6" s="17" t="str">
        <f>IFERROR(VLOOKUP($C6, 'Breakdown - Multi Indicators'!$C:$DD, G$1, FALSE), " ")</f>
        <v>N/A</v>
      </c>
      <c r="H6" s="17">
        <f>IFERROR(VLOOKUP($C6, 'Breakdown - Multi Indicators'!$C:$DD, H$1, FALSE), " ")</f>
        <v>2</v>
      </c>
      <c r="I6" s="17">
        <f>IFERROR(VLOOKUP($C6, 'Breakdown - Multi Indicators'!$C:$DD, I$1, FALSE), " ")</f>
        <v>1</v>
      </c>
      <c r="J6">
        <f t="shared" si="1"/>
        <v>2</v>
      </c>
      <c r="K6">
        <f t="shared" si="1"/>
        <v>2</v>
      </c>
      <c r="L6">
        <f t="shared" si="1"/>
        <v>1</v>
      </c>
      <c r="M6" t="e">
        <f t="shared" si="1"/>
        <v>#NUM!</v>
      </c>
      <c r="N6" t="e">
        <f t="shared" si="1"/>
        <v>#NUM!</v>
      </c>
      <c r="O6" t="e">
        <f t="shared" si="1"/>
        <v>#NUM!</v>
      </c>
    </row>
    <row r="7" spans="1:15" ht="16.2" thickTop="1" thickBot="1" x14ac:dyDescent="0.35">
      <c r="A7" s="47" t="s">
        <v>78</v>
      </c>
      <c r="B7" s="47" t="s">
        <v>84</v>
      </c>
      <c r="C7" s="47" t="s">
        <v>85</v>
      </c>
      <c r="D7" s="10">
        <f t="shared" si="0"/>
        <v>2</v>
      </c>
      <c r="E7" s="28">
        <f t="shared" si="2"/>
        <v>2</v>
      </c>
      <c r="F7" s="17">
        <f>IFERROR(VLOOKUP($C7, 'Breakdown - Multi Indicators'!$C:$DD, F$1, FALSE), " ")</f>
        <v>2</v>
      </c>
      <c r="G7" s="17" t="str">
        <f>IFERROR(VLOOKUP($C7, 'Breakdown - Multi Indicators'!$C:$DD, G$1, FALSE), " ")</f>
        <v>N/A</v>
      </c>
      <c r="H7" s="17">
        <f>IFERROR(VLOOKUP($C7, 'Breakdown - Multi Indicators'!$C:$DD, H$1, FALSE), " ")</f>
        <v>2</v>
      </c>
      <c r="I7" s="17" t="str">
        <f>IFERROR(VLOOKUP($C7, 'Breakdown - Multi Indicators'!$C:$DD, I$1, FALSE), " ")</f>
        <v>N/A</v>
      </c>
      <c r="J7">
        <f t="shared" si="1"/>
        <v>2</v>
      </c>
      <c r="K7">
        <f t="shared" si="1"/>
        <v>2</v>
      </c>
      <c r="L7" t="e">
        <f t="shared" si="1"/>
        <v>#NUM!</v>
      </c>
      <c r="M7" t="e">
        <f t="shared" si="1"/>
        <v>#NUM!</v>
      </c>
      <c r="N7" t="e">
        <f t="shared" si="1"/>
        <v>#NUM!</v>
      </c>
      <c r="O7" t="e">
        <f t="shared" si="1"/>
        <v>#NUM!</v>
      </c>
    </row>
    <row r="8" spans="1:15" ht="16.2" thickTop="1" thickBot="1" x14ac:dyDescent="0.35">
      <c r="A8" s="47" t="s">
        <v>78</v>
      </c>
      <c r="B8" s="47" t="s">
        <v>86</v>
      </c>
      <c r="C8" s="47" t="s">
        <v>87</v>
      </c>
      <c r="D8" s="10">
        <f t="shared" si="0"/>
        <v>2</v>
      </c>
      <c r="E8" s="28">
        <f t="shared" si="2"/>
        <v>1.7</v>
      </c>
      <c r="F8" s="17">
        <f>IFERROR(VLOOKUP($C8, 'Breakdown - Multi Indicators'!$C:$DD, F$1, FALSE), " ")</f>
        <v>1</v>
      </c>
      <c r="G8" s="17" t="str">
        <f>IFERROR(VLOOKUP($C8, 'Breakdown - Multi Indicators'!$C:$DD, G$1, FALSE), " ")</f>
        <v>N/A</v>
      </c>
      <c r="H8" s="17">
        <f>IFERROR(VLOOKUP($C8, 'Breakdown - Multi Indicators'!$C:$DD, H$1, FALSE), " ")</f>
        <v>2</v>
      </c>
      <c r="I8" s="17">
        <f>IFERROR(VLOOKUP($C8, 'Breakdown - Multi Indicators'!$C:$DD, I$1, FALSE), " ")</f>
        <v>2</v>
      </c>
      <c r="J8">
        <f t="shared" si="1"/>
        <v>2</v>
      </c>
      <c r="K8">
        <f t="shared" si="1"/>
        <v>2</v>
      </c>
      <c r="L8">
        <f t="shared" si="1"/>
        <v>1</v>
      </c>
      <c r="M8" t="e">
        <f t="shared" si="1"/>
        <v>#NUM!</v>
      </c>
      <c r="N8" t="e">
        <f t="shared" si="1"/>
        <v>#NUM!</v>
      </c>
      <c r="O8" t="e">
        <f t="shared" si="1"/>
        <v>#NUM!</v>
      </c>
    </row>
    <row r="9" spans="1:15" ht="16.2" thickTop="1" thickBot="1" x14ac:dyDescent="0.35">
      <c r="A9" s="47" t="s">
        <v>78</v>
      </c>
      <c r="B9" s="47" t="s">
        <v>88</v>
      </c>
      <c r="C9" s="47" t="s">
        <v>89</v>
      </c>
      <c r="D9" s="10">
        <f t="shared" si="0"/>
        <v>2</v>
      </c>
      <c r="E9" s="28">
        <f t="shared" si="2"/>
        <v>1.5</v>
      </c>
      <c r="F9" s="17">
        <f>IFERROR(VLOOKUP($C9, 'Breakdown - Multi Indicators'!$C:$DD, F$1, FALSE), " ")</f>
        <v>1</v>
      </c>
      <c r="G9" s="17" t="str">
        <f>IFERROR(VLOOKUP($C9, 'Breakdown - Multi Indicators'!$C:$DD, G$1, FALSE), " ")</f>
        <v>N/A</v>
      </c>
      <c r="H9" s="17">
        <f>IFERROR(VLOOKUP($C9, 'Breakdown - Multi Indicators'!$C:$DD, H$1, FALSE), " ")</f>
        <v>2</v>
      </c>
      <c r="I9" s="17" t="str">
        <f>IFERROR(VLOOKUP($C9, 'Breakdown - Multi Indicators'!$C:$DD, I$1, FALSE), " ")</f>
        <v>N/A</v>
      </c>
      <c r="J9">
        <f t="shared" si="1"/>
        <v>2</v>
      </c>
      <c r="K9">
        <f t="shared" si="1"/>
        <v>1</v>
      </c>
      <c r="L9" t="e">
        <f t="shared" si="1"/>
        <v>#NUM!</v>
      </c>
      <c r="M9" t="e">
        <f t="shared" si="1"/>
        <v>#NUM!</v>
      </c>
      <c r="N9" t="e">
        <f t="shared" si="1"/>
        <v>#NUM!</v>
      </c>
      <c r="O9" t="e">
        <f t="shared" si="1"/>
        <v>#NUM!</v>
      </c>
    </row>
    <row r="10" spans="1:15" ht="16.2" thickTop="1" thickBot="1" x14ac:dyDescent="0.35">
      <c r="A10" s="47" t="s">
        <v>78</v>
      </c>
      <c r="B10" s="47" t="s">
        <v>90</v>
      </c>
      <c r="C10" s="47" t="s">
        <v>91</v>
      </c>
      <c r="D10" s="10">
        <f t="shared" si="0"/>
        <v>3</v>
      </c>
      <c r="E10" s="28">
        <f t="shared" si="2"/>
        <v>2.7</v>
      </c>
      <c r="F10" s="17">
        <f>IFERROR(VLOOKUP($C10, 'Breakdown - Multi Indicators'!$C:$DD, F$1, FALSE), " ")</f>
        <v>3</v>
      </c>
      <c r="G10" s="17" t="str">
        <f>IFERROR(VLOOKUP($C10, 'Breakdown - Multi Indicators'!$C:$DD, G$1, FALSE), " ")</f>
        <v>N/A</v>
      </c>
      <c r="H10" s="17">
        <f>IFERROR(VLOOKUP($C10, 'Breakdown - Multi Indicators'!$C:$DD, H$1, FALSE), " ")</f>
        <v>3</v>
      </c>
      <c r="I10" s="17">
        <f>IFERROR(VLOOKUP($C10, 'Breakdown - Multi Indicators'!$C:$DD, I$1, FALSE), " ")</f>
        <v>2</v>
      </c>
      <c r="J10">
        <f t="shared" si="1"/>
        <v>3</v>
      </c>
      <c r="K10">
        <f t="shared" si="1"/>
        <v>3</v>
      </c>
      <c r="L10">
        <f t="shared" si="1"/>
        <v>2</v>
      </c>
      <c r="M10" t="e">
        <f t="shared" si="1"/>
        <v>#NUM!</v>
      </c>
      <c r="N10" t="e">
        <f t="shared" si="1"/>
        <v>#NUM!</v>
      </c>
      <c r="O10" t="e">
        <f t="shared" si="1"/>
        <v>#NUM!</v>
      </c>
    </row>
    <row r="11" spans="1:15" ht="16.2" thickTop="1" thickBot="1" x14ac:dyDescent="0.35">
      <c r="A11" s="47" t="s">
        <v>78</v>
      </c>
      <c r="B11" s="47" t="s">
        <v>92</v>
      </c>
      <c r="C11" s="47" t="s">
        <v>93</v>
      </c>
      <c r="D11" s="10">
        <f t="shared" si="0"/>
        <v>2</v>
      </c>
      <c r="E11" s="28">
        <f t="shared" si="2"/>
        <v>1.5</v>
      </c>
      <c r="F11" s="17">
        <f>IFERROR(VLOOKUP($C11, 'Breakdown - Multi Indicators'!$C:$DD, F$1, FALSE), " ")</f>
        <v>1</v>
      </c>
      <c r="G11" s="17" t="str">
        <f>IFERROR(VLOOKUP($C11, 'Breakdown - Multi Indicators'!$C:$DD, G$1, FALSE), " ")</f>
        <v>N/A</v>
      </c>
      <c r="H11" s="17">
        <f>IFERROR(VLOOKUP($C11, 'Breakdown - Multi Indicators'!$C:$DD, H$1, FALSE), " ")</f>
        <v>2</v>
      </c>
      <c r="I11" s="17" t="str">
        <f>IFERROR(VLOOKUP($C11, 'Breakdown - Multi Indicators'!$C:$DD, I$1, FALSE), " ")</f>
        <v>N/A</v>
      </c>
      <c r="J11">
        <f t="shared" si="1"/>
        <v>2</v>
      </c>
      <c r="K11">
        <f t="shared" si="1"/>
        <v>1</v>
      </c>
      <c r="L11" t="e">
        <f t="shared" si="1"/>
        <v>#NUM!</v>
      </c>
      <c r="M11" t="e">
        <f t="shared" si="1"/>
        <v>#NUM!</v>
      </c>
      <c r="N11" t="e">
        <f t="shared" si="1"/>
        <v>#NUM!</v>
      </c>
      <c r="O11" t="e">
        <f t="shared" si="1"/>
        <v>#NUM!</v>
      </c>
    </row>
    <row r="12" spans="1:15" ht="16.2" thickTop="1" thickBot="1" x14ac:dyDescent="0.35">
      <c r="A12" s="47" t="s">
        <v>78</v>
      </c>
      <c r="B12" s="47" t="s">
        <v>94</v>
      </c>
      <c r="C12" s="47" t="s">
        <v>95</v>
      </c>
      <c r="D12" s="10">
        <f t="shared" si="0"/>
        <v>3</v>
      </c>
      <c r="E12" s="28">
        <f t="shared" si="2"/>
        <v>3</v>
      </c>
      <c r="F12" s="17" t="str">
        <f>IFERROR(VLOOKUP($C12, 'Breakdown - Multi Indicators'!$C:$DD, F$1, FALSE), " ")</f>
        <v>N/A</v>
      </c>
      <c r="G12" s="17" t="str">
        <f>IFERROR(VLOOKUP($C12, 'Breakdown - Multi Indicators'!$C:$DD, G$1, FALSE), " ")</f>
        <v>N/A</v>
      </c>
      <c r="H12" s="17">
        <f>IFERROR(VLOOKUP($C12, 'Breakdown - Multi Indicators'!$C:$DD, H$1, FALSE), " ")</f>
        <v>3</v>
      </c>
      <c r="I12" s="17" t="str">
        <f>IFERROR(VLOOKUP($C12, 'Breakdown - Multi Indicators'!$C:$DD, I$1, FALSE), " ")</f>
        <v>N/A</v>
      </c>
      <c r="J12">
        <f t="shared" si="1"/>
        <v>3</v>
      </c>
      <c r="K12" t="e">
        <f t="shared" si="1"/>
        <v>#NUM!</v>
      </c>
      <c r="L12" t="e">
        <f t="shared" si="1"/>
        <v>#NUM!</v>
      </c>
      <c r="M12" t="e">
        <f t="shared" si="1"/>
        <v>#NUM!</v>
      </c>
      <c r="N12" t="e">
        <f t="shared" si="1"/>
        <v>#NUM!</v>
      </c>
      <c r="O12" t="e">
        <f t="shared" si="1"/>
        <v>#NUM!</v>
      </c>
    </row>
    <row r="13" spans="1:15" ht="16.2" thickTop="1" thickBot="1" x14ac:dyDescent="0.35">
      <c r="A13" s="47" t="s">
        <v>78</v>
      </c>
      <c r="B13" s="47" t="s">
        <v>96</v>
      </c>
      <c r="C13" s="47" t="s">
        <v>97</v>
      </c>
      <c r="D13" s="10">
        <f t="shared" si="0"/>
        <v>2</v>
      </c>
      <c r="E13" s="28">
        <f t="shared" si="2"/>
        <v>1.7</v>
      </c>
      <c r="F13" s="17">
        <f>IFERROR(VLOOKUP($C13, 'Breakdown - Multi Indicators'!$C:$DD, F$1, FALSE), " ")</f>
        <v>2</v>
      </c>
      <c r="G13" s="17" t="str">
        <f>IFERROR(VLOOKUP($C13, 'Breakdown - Multi Indicators'!$C:$DD, G$1, FALSE), " ")</f>
        <v>N/A</v>
      </c>
      <c r="H13" s="17">
        <f>IFERROR(VLOOKUP($C13, 'Breakdown - Multi Indicators'!$C:$DD, H$1, FALSE), " ")</f>
        <v>2</v>
      </c>
      <c r="I13" s="17">
        <f>IFERROR(VLOOKUP($C13, 'Breakdown - Multi Indicators'!$C:$DD, I$1, FALSE), " ")</f>
        <v>1</v>
      </c>
      <c r="J13">
        <f t="shared" si="1"/>
        <v>2</v>
      </c>
      <c r="K13">
        <f t="shared" si="1"/>
        <v>2</v>
      </c>
      <c r="L13">
        <f t="shared" si="1"/>
        <v>1</v>
      </c>
      <c r="M13" t="e">
        <f t="shared" si="1"/>
        <v>#NUM!</v>
      </c>
      <c r="N13" t="e">
        <f t="shared" si="1"/>
        <v>#NUM!</v>
      </c>
      <c r="O13" t="e">
        <f t="shared" si="1"/>
        <v>#NUM!</v>
      </c>
    </row>
    <row r="14" spans="1:15" ht="16.2" thickTop="1" thickBot="1" x14ac:dyDescent="0.35">
      <c r="A14" s="47" t="s">
        <v>78</v>
      </c>
      <c r="B14" s="47" t="s">
        <v>98</v>
      </c>
      <c r="C14" s="47" t="s">
        <v>99</v>
      </c>
      <c r="D14" s="10">
        <f t="shared" si="0"/>
        <v>2</v>
      </c>
      <c r="E14" s="28">
        <f t="shared" si="2"/>
        <v>1.5</v>
      </c>
      <c r="F14" s="17">
        <f>IFERROR(VLOOKUP($C14, 'Breakdown - Multi Indicators'!$C:$DD, F$1, FALSE), " ")</f>
        <v>1</v>
      </c>
      <c r="G14" s="17" t="str">
        <f>IFERROR(VLOOKUP($C14, 'Breakdown - Multi Indicators'!$C:$DD, G$1, FALSE), " ")</f>
        <v>N/A</v>
      </c>
      <c r="H14" s="17">
        <f>IFERROR(VLOOKUP($C14, 'Breakdown - Multi Indicators'!$C:$DD, H$1, FALSE), " ")</f>
        <v>2</v>
      </c>
      <c r="I14" s="17" t="str">
        <f>IFERROR(VLOOKUP($C14, 'Breakdown - Multi Indicators'!$C:$DD, I$1, FALSE), " ")</f>
        <v>N/A</v>
      </c>
      <c r="J14">
        <f t="shared" ref="J14:O23" si="3">LARGE($F14:$I14,J$1)</f>
        <v>2</v>
      </c>
      <c r="K14">
        <f t="shared" si="3"/>
        <v>1</v>
      </c>
      <c r="L14" t="e">
        <f t="shared" si="3"/>
        <v>#NUM!</v>
      </c>
      <c r="M14" t="e">
        <f t="shared" si="3"/>
        <v>#NUM!</v>
      </c>
      <c r="N14" t="e">
        <f t="shared" si="3"/>
        <v>#NUM!</v>
      </c>
      <c r="O14" t="e">
        <f t="shared" si="3"/>
        <v>#NUM!</v>
      </c>
    </row>
    <row r="15" spans="1:15" ht="16.2" thickTop="1" thickBot="1" x14ac:dyDescent="0.35">
      <c r="A15" s="47" t="s">
        <v>78</v>
      </c>
      <c r="B15" s="47" t="s">
        <v>100</v>
      </c>
      <c r="C15" s="47" t="s">
        <v>101</v>
      </c>
      <c r="D15" s="10">
        <f t="shared" si="0"/>
        <v>2</v>
      </c>
      <c r="E15" s="28">
        <f t="shared" si="2"/>
        <v>2</v>
      </c>
      <c r="F15" s="17">
        <f>IFERROR(VLOOKUP($C15, 'Breakdown - Multi Indicators'!$C:$DD, F$1, FALSE), " ")</f>
        <v>2</v>
      </c>
      <c r="G15" s="17" t="str">
        <f>IFERROR(VLOOKUP($C15, 'Breakdown - Multi Indicators'!$C:$DD, G$1, FALSE), " ")</f>
        <v>N/A</v>
      </c>
      <c r="H15" s="17">
        <f>IFERROR(VLOOKUP($C15, 'Breakdown - Multi Indicators'!$C:$DD, H$1, FALSE), " ")</f>
        <v>3</v>
      </c>
      <c r="I15" s="17">
        <f>IFERROR(VLOOKUP($C15, 'Breakdown - Multi Indicators'!$C:$DD, I$1, FALSE), " ")</f>
        <v>1</v>
      </c>
      <c r="J15">
        <f t="shared" si="3"/>
        <v>3</v>
      </c>
      <c r="K15">
        <f t="shared" si="3"/>
        <v>2</v>
      </c>
      <c r="L15">
        <f t="shared" si="3"/>
        <v>1</v>
      </c>
      <c r="M15" t="e">
        <f t="shared" si="3"/>
        <v>#NUM!</v>
      </c>
      <c r="N15" t="e">
        <f t="shared" si="3"/>
        <v>#NUM!</v>
      </c>
      <c r="O15" t="e">
        <f t="shared" si="3"/>
        <v>#NUM!</v>
      </c>
    </row>
    <row r="16" spans="1:15" ht="16.2" thickTop="1" thickBot="1" x14ac:dyDescent="0.35">
      <c r="A16" s="47" t="s">
        <v>78</v>
      </c>
      <c r="B16" s="47" t="s">
        <v>102</v>
      </c>
      <c r="C16" s="47" t="s">
        <v>103</v>
      </c>
      <c r="D16" s="10">
        <f t="shared" si="0"/>
        <v>3</v>
      </c>
      <c r="E16" s="28">
        <f t="shared" si="2"/>
        <v>2.7</v>
      </c>
      <c r="F16" s="17">
        <f>IFERROR(VLOOKUP($C16, 'Breakdown - Multi Indicators'!$C:$DD, F$1, FALSE), " ")</f>
        <v>2</v>
      </c>
      <c r="G16" s="17" t="str">
        <f>IFERROR(VLOOKUP($C16, 'Breakdown - Multi Indicators'!$C:$DD, G$1, FALSE), " ")</f>
        <v>N/A</v>
      </c>
      <c r="H16" s="17">
        <f>IFERROR(VLOOKUP($C16, 'Breakdown - Multi Indicators'!$C:$DD, H$1, FALSE), " ")</f>
        <v>5</v>
      </c>
      <c r="I16" s="17">
        <f>IFERROR(VLOOKUP($C16, 'Breakdown - Multi Indicators'!$C:$DD, I$1, FALSE), " ")</f>
        <v>1</v>
      </c>
      <c r="J16">
        <f t="shared" si="3"/>
        <v>5</v>
      </c>
      <c r="K16">
        <f t="shared" si="3"/>
        <v>2</v>
      </c>
      <c r="L16">
        <f t="shared" si="3"/>
        <v>1</v>
      </c>
      <c r="M16" t="e">
        <f t="shared" si="3"/>
        <v>#NUM!</v>
      </c>
      <c r="N16" t="e">
        <f t="shared" si="3"/>
        <v>#NUM!</v>
      </c>
      <c r="O16" t="e">
        <f t="shared" si="3"/>
        <v>#NUM!</v>
      </c>
    </row>
    <row r="17" spans="1:15" ht="16.2" thickTop="1" thickBot="1" x14ac:dyDescent="0.35">
      <c r="A17" s="47" t="s">
        <v>78</v>
      </c>
      <c r="B17" s="47" t="s">
        <v>104</v>
      </c>
      <c r="C17" s="47" t="s">
        <v>105</v>
      </c>
      <c r="D17" s="10">
        <f t="shared" si="0"/>
        <v>2</v>
      </c>
      <c r="E17" s="28">
        <f t="shared" si="2"/>
        <v>2.2999999999999998</v>
      </c>
      <c r="F17" s="17">
        <f>IFERROR(VLOOKUP($C17, 'Breakdown - Multi Indicators'!$C:$DD, F$1, FALSE), " ")</f>
        <v>4</v>
      </c>
      <c r="G17" s="17" t="str">
        <f>IFERROR(VLOOKUP($C17, 'Breakdown - Multi Indicators'!$C:$DD, G$1, FALSE), " ")</f>
        <v>N/A</v>
      </c>
      <c r="H17" s="17">
        <f>IFERROR(VLOOKUP($C17, 'Breakdown - Multi Indicators'!$C:$DD, H$1, FALSE), " ")</f>
        <v>2</v>
      </c>
      <c r="I17" s="17">
        <f>IFERROR(VLOOKUP($C17, 'Breakdown - Multi Indicators'!$C:$DD, I$1, FALSE), " ")</f>
        <v>1</v>
      </c>
      <c r="J17">
        <f t="shared" si="3"/>
        <v>4</v>
      </c>
      <c r="K17">
        <f t="shared" si="3"/>
        <v>2</v>
      </c>
      <c r="L17">
        <f t="shared" si="3"/>
        <v>1</v>
      </c>
      <c r="M17" t="e">
        <f t="shared" si="3"/>
        <v>#NUM!</v>
      </c>
      <c r="N17" t="e">
        <f t="shared" si="3"/>
        <v>#NUM!</v>
      </c>
      <c r="O17" t="e">
        <f t="shared" si="3"/>
        <v>#NUM!</v>
      </c>
    </row>
    <row r="18" spans="1:15" ht="16.2" thickTop="1" thickBot="1" x14ac:dyDescent="0.35">
      <c r="A18" s="47" t="s">
        <v>78</v>
      </c>
      <c r="B18" s="47" t="s">
        <v>106</v>
      </c>
      <c r="C18" s="47" t="s">
        <v>107</v>
      </c>
      <c r="D18" s="10">
        <f t="shared" si="0"/>
        <v>1</v>
      </c>
      <c r="E18" s="28">
        <f t="shared" si="2"/>
        <v>1.3</v>
      </c>
      <c r="F18" s="17">
        <f>IFERROR(VLOOKUP($C18, 'Breakdown - Multi Indicators'!$C:$DD, F$1, FALSE), " ")</f>
        <v>1</v>
      </c>
      <c r="G18" s="17" t="str">
        <f>IFERROR(VLOOKUP($C18, 'Breakdown - Multi Indicators'!$C:$DD, G$1, FALSE), " ")</f>
        <v>N/A</v>
      </c>
      <c r="H18" s="17">
        <f>IFERROR(VLOOKUP($C18, 'Breakdown - Multi Indicators'!$C:$DD, H$1, FALSE), " ")</f>
        <v>2</v>
      </c>
      <c r="I18" s="17">
        <f>IFERROR(VLOOKUP($C18, 'Breakdown - Multi Indicators'!$C:$DD, I$1, FALSE), " ")</f>
        <v>1</v>
      </c>
      <c r="J18">
        <f t="shared" si="3"/>
        <v>2</v>
      </c>
      <c r="K18">
        <f t="shared" si="3"/>
        <v>1</v>
      </c>
      <c r="L18">
        <f t="shared" si="3"/>
        <v>1</v>
      </c>
      <c r="M18" t="e">
        <f t="shared" si="3"/>
        <v>#NUM!</v>
      </c>
      <c r="N18" t="e">
        <f t="shared" si="3"/>
        <v>#NUM!</v>
      </c>
      <c r="O18" t="e">
        <f t="shared" si="3"/>
        <v>#NUM!</v>
      </c>
    </row>
    <row r="19" spans="1:15" ht="16.2" thickTop="1" thickBot="1" x14ac:dyDescent="0.35">
      <c r="A19" s="47" t="s">
        <v>108</v>
      </c>
      <c r="B19" s="47" t="s">
        <v>109</v>
      </c>
      <c r="C19" s="47" t="s">
        <v>110</v>
      </c>
      <c r="D19" s="10">
        <f t="shared" si="0"/>
        <v>2</v>
      </c>
      <c r="E19" s="28">
        <f t="shared" si="2"/>
        <v>1.5</v>
      </c>
      <c r="F19" s="17">
        <f>IFERROR(VLOOKUP($C19, 'Breakdown - Multi Indicators'!$C:$DD, F$1, FALSE), " ")</f>
        <v>1</v>
      </c>
      <c r="G19" s="17">
        <f>IFERROR(VLOOKUP($C19, 'Breakdown - Multi Indicators'!$C:$DD, G$1, FALSE), " ")</f>
        <v>1</v>
      </c>
      <c r="H19" s="17">
        <f>IFERROR(VLOOKUP($C19, 'Breakdown - Multi Indicators'!$C:$DD, H$1, FALSE), " ")</f>
        <v>3</v>
      </c>
      <c r="I19" s="17">
        <f>IFERROR(VLOOKUP($C19, 'Breakdown - Multi Indicators'!$C:$DD, I$1, FALSE), " ")</f>
        <v>1</v>
      </c>
      <c r="J19">
        <f t="shared" si="3"/>
        <v>3</v>
      </c>
      <c r="K19">
        <f t="shared" si="3"/>
        <v>1</v>
      </c>
      <c r="L19">
        <f t="shared" si="3"/>
        <v>1</v>
      </c>
      <c r="M19">
        <f t="shared" si="3"/>
        <v>1</v>
      </c>
      <c r="N19" t="e">
        <f t="shared" si="3"/>
        <v>#NUM!</v>
      </c>
      <c r="O19" t="e">
        <f t="shared" si="3"/>
        <v>#NUM!</v>
      </c>
    </row>
    <row r="20" spans="1:15" ht="16.2" thickTop="1" thickBot="1" x14ac:dyDescent="0.35">
      <c r="A20" s="47" t="s">
        <v>108</v>
      </c>
      <c r="B20" s="47" t="s">
        <v>111</v>
      </c>
      <c r="C20" s="47" t="s">
        <v>112</v>
      </c>
      <c r="D20" s="10">
        <f t="shared" si="0"/>
        <v>2</v>
      </c>
      <c r="E20" s="28">
        <f t="shared" si="2"/>
        <v>2</v>
      </c>
      <c r="F20" s="17">
        <f>IFERROR(VLOOKUP($C20, 'Breakdown - Multi Indicators'!$C:$DD, F$1, FALSE), " ")</f>
        <v>2</v>
      </c>
      <c r="G20" s="17">
        <f>IFERROR(VLOOKUP($C20, 'Breakdown - Multi Indicators'!$C:$DD, G$1, FALSE), " ")</f>
        <v>1</v>
      </c>
      <c r="H20" s="17">
        <f>IFERROR(VLOOKUP($C20, 'Breakdown - Multi Indicators'!$C:$DD, H$1, FALSE), " ")</f>
        <v>2</v>
      </c>
      <c r="I20" s="17">
        <f>IFERROR(VLOOKUP($C20, 'Breakdown - Multi Indicators'!$C:$DD, I$1, FALSE), " ")</f>
        <v>3</v>
      </c>
      <c r="J20">
        <f t="shared" si="3"/>
        <v>3</v>
      </c>
      <c r="K20">
        <f t="shared" si="3"/>
        <v>2</v>
      </c>
      <c r="L20">
        <f t="shared" si="3"/>
        <v>2</v>
      </c>
      <c r="M20">
        <f t="shared" si="3"/>
        <v>1</v>
      </c>
      <c r="N20" t="e">
        <f t="shared" si="3"/>
        <v>#NUM!</v>
      </c>
      <c r="O20" t="e">
        <f t="shared" si="3"/>
        <v>#NUM!</v>
      </c>
    </row>
    <row r="21" spans="1:15" ht="16.2" thickTop="1" thickBot="1" x14ac:dyDescent="0.35">
      <c r="A21" s="47" t="s">
        <v>108</v>
      </c>
      <c r="B21" s="47" t="s">
        <v>113</v>
      </c>
      <c r="C21" s="47" t="s">
        <v>114</v>
      </c>
      <c r="D21" s="10">
        <f t="shared" si="0"/>
        <v>3</v>
      </c>
      <c r="E21" s="28">
        <f t="shared" si="2"/>
        <v>2.5</v>
      </c>
      <c r="F21" s="17">
        <f>IFERROR(VLOOKUP($C21, 'Breakdown - Multi Indicators'!$C:$DD, F$1, FALSE), " ")</f>
        <v>1</v>
      </c>
      <c r="G21" s="17">
        <f>IFERROR(VLOOKUP($C21, 'Breakdown - Multi Indicators'!$C:$DD, G$1, FALSE), " ")</f>
        <v>5</v>
      </c>
      <c r="H21" s="17">
        <f>IFERROR(VLOOKUP($C21, 'Breakdown - Multi Indicators'!$C:$DD, H$1, FALSE), " ")</f>
        <v>2</v>
      </c>
      <c r="I21" s="17">
        <f>IFERROR(VLOOKUP($C21, 'Breakdown - Multi Indicators'!$C:$DD, I$1, FALSE), " ")</f>
        <v>2</v>
      </c>
      <c r="J21">
        <f t="shared" si="3"/>
        <v>5</v>
      </c>
      <c r="K21">
        <f t="shared" si="3"/>
        <v>2</v>
      </c>
      <c r="L21">
        <f t="shared" si="3"/>
        <v>2</v>
      </c>
      <c r="M21">
        <f t="shared" si="3"/>
        <v>1</v>
      </c>
      <c r="N21" t="e">
        <f t="shared" si="3"/>
        <v>#NUM!</v>
      </c>
      <c r="O21" t="e">
        <f t="shared" si="3"/>
        <v>#NUM!</v>
      </c>
    </row>
    <row r="22" spans="1:15" ht="16.2" thickTop="1" thickBot="1" x14ac:dyDescent="0.35">
      <c r="A22" s="47" t="s">
        <v>108</v>
      </c>
      <c r="B22" s="47" t="s">
        <v>115</v>
      </c>
      <c r="C22" s="47" t="s">
        <v>116</v>
      </c>
      <c r="D22" s="10">
        <f t="shared" si="0"/>
        <v>1</v>
      </c>
      <c r="E22" s="28">
        <f t="shared" si="2"/>
        <v>1.3</v>
      </c>
      <c r="F22" s="17">
        <f>IFERROR(VLOOKUP($C22, 'Breakdown - Multi Indicators'!$C:$DD, F$1, FALSE), " ")</f>
        <v>1</v>
      </c>
      <c r="G22" s="17">
        <f>IFERROR(VLOOKUP($C22, 'Breakdown - Multi Indicators'!$C:$DD, G$1, FALSE), " ")</f>
        <v>1</v>
      </c>
      <c r="H22" s="17">
        <f>IFERROR(VLOOKUP($C22, 'Breakdown - Multi Indicators'!$C:$DD, H$1, FALSE), " ")</f>
        <v>2</v>
      </c>
      <c r="I22" s="17">
        <f>IFERROR(VLOOKUP($C22, 'Breakdown - Multi Indicators'!$C:$DD, I$1, FALSE), " ")</f>
        <v>1</v>
      </c>
      <c r="J22">
        <f t="shared" si="3"/>
        <v>2</v>
      </c>
      <c r="K22">
        <f t="shared" si="3"/>
        <v>1</v>
      </c>
      <c r="L22">
        <f t="shared" si="3"/>
        <v>1</v>
      </c>
      <c r="M22">
        <f t="shared" si="3"/>
        <v>1</v>
      </c>
      <c r="N22" t="e">
        <f t="shared" si="3"/>
        <v>#NUM!</v>
      </c>
      <c r="O22" t="e">
        <f t="shared" si="3"/>
        <v>#NUM!</v>
      </c>
    </row>
    <row r="23" spans="1:15" ht="16.2" thickTop="1" thickBot="1" x14ac:dyDescent="0.35">
      <c r="A23" s="47" t="s">
        <v>108</v>
      </c>
      <c r="B23" s="47" t="s">
        <v>117</v>
      </c>
      <c r="C23" s="47" t="s">
        <v>118</v>
      </c>
      <c r="D23" s="10">
        <f t="shared" si="0"/>
        <v>3</v>
      </c>
      <c r="E23" s="28">
        <f t="shared" si="2"/>
        <v>2.8</v>
      </c>
      <c r="F23" s="17">
        <f>IFERROR(VLOOKUP($C23, 'Breakdown - Multi Indicators'!$C:$DD, F$1, FALSE), " ")</f>
        <v>2</v>
      </c>
      <c r="G23" s="17">
        <f>IFERROR(VLOOKUP($C23, 'Breakdown - Multi Indicators'!$C:$DD, G$1, FALSE), " ")</f>
        <v>5</v>
      </c>
      <c r="H23" s="17">
        <f>IFERROR(VLOOKUP($C23, 'Breakdown - Multi Indicators'!$C:$DD, H$1, FALSE), " ")</f>
        <v>3</v>
      </c>
      <c r="I23" s="17">
        <f>IFERROR(VLOOKUP($C23, 'Breakdown - Multi Indicators'!$C:$DD, I$1, FALSE), " ")</f>
        <v>1</v>
      </c>
      <c r="J23">
        <f t="shared" si="3"/>
        <v>5</v>
      </c>
      <c r="K23">
        <f t="shared" si="3"/>
        <v>3</v>
      </c>
      <c r="L23">
        <f t="shared" si="3"/>
        <v>2</v>
      </c>
      <c r="M23">
        <f t="shared" si="3"/>
        <v>1</v>
      </c>
      <c r="N23" t="e">
        <f t="shared" si="3"/>
        <v>#NUM!</v>
      </c>
      <c r="O23" t="e">
        <f t="shared" si="3"/>
        <v>#NUM!</v>
      </c>
    </row>
    <row r="24" spans="1:15" ht="16.2" thickTop="1" thickBot="1" x14ac:dyDescent="0.35">
      <c r="A24" s="47" t="s">
        <v>108</v>
      </c>
      <c r="B24" s="47" t="s">
        <v>119</v>
      </c>
      <c r="C24" s="47" t="s">
        <v>120</v>
      </c>
      <c r="D24" s="10">
        <f t="shared" si="0"/>
        <v>3</v>
      </c>
      <c r="E24" s="28">
        <f t="shared" si="2"/>
        <v>3</v>
      </c>
      <c r="F24" s="17">
        <f>IFERROR(VLOOKUP($C24, 'Breakdown - Multi Indicators'!$C:$DD, F$1, FALSE), " ")</f>
        <v>1</v>
      </c>
      <c r="G24" s="17">
        <f>IFERROR(VLOOKUP($C24, 'Breakdown - Multi Indicators'!$C:$DD, G$1, FALSE), " ")</f>
        <v>5</v>
      </c>
      <c r="H24" s="17">
        <f>IFERROR(VLOOKUP($C24, 'Breakdown - Multi Indicators'!$C:$DD, H$1, FALSE), " ")</f>
        <v>3</v>
      </c>
      <c r="I24" s="17">
        <f>IFERROR(VLOOKUP($C24, 'Breakdown - Multi Indicators'!$C:$DD, I$1, FALSE), " ")</f>
        <v>3</v>
      </c>
      <c r="J24">
        <f t="shared" ref="J24:O33" si="4">LARGE($F24:$I24,J$1)</f>
        <v>5</v>
      </c>
      <c r="K24">
        <f t="shared" si="4"/>
        <v>3</v>
      </c>
      <c r="L24">
        <f t="shared" si="4"/>
        <v>3</v>
      </c>
      <c r="M24">
        <f t="shared" si="4"/>
        <v>1</v>
      </c>
      <c r="N24" t="e">
        <f t="shared" si="4"/>
        <v>#NUM!</v>
      </c>
      <c r="O24" t="e">
        <f t="shared" si="4"/>
        <v>#NUM!</v>
      </c>
    </row>
    <row r="25" spans="1:15" ht="16.2" thickTop="1" thickBot="1" x14ac:dyDescent="0.35">
      <c r="A25" s="47" t="s">
        <v>108</v>
      </c>
      <c r="B25" s="47" t="s">
        <v>121</v>
      </c>
      <c r="C25" s="47" t="s">
        <v>122</v>
      </c>
      <c r="D25" s="10">
        <f t="shared" si="0"/>
        <v>3</v>
      </c>
      <c r="E25" s="28">
        <f t="shared" si="2"/>
        <v>2.5</v>
      </c>
      <c r="F25" s="17">
        <f>IFERROR(VLOOKUP($C25, 'Breakdown - Multi Indicators'!$C:$DD, F$1, FALSE), " ")</f>
        <v>1</v>
      </c>
      <c r="G25" s="17">
        <f>IFERROR(VLOOKUP($C25, 'Breakdown - Multi Indicators'!$C:$DD, G$1, FALSE), " ")</f>
        <v>5</v>
      </c>
      <c r="H25" s="17">
        <f>IFERROR(VLOOKUP($C25, 'Breakdown - Multi Indicators'!$C:$DD, H$1, FALSE), " ")</f>
        <v>3</v>
      </c>
      <c r="I25" s="17">
        <f>IFERROR(VLOOKUP($C25, 'Breakdown - Multi Indicators'!$C:$DD, I$1, FALSE), " ")</f>
        <v>1</v>
      </c>
      <c r="J25">
        <f t="shared" si="4"/>
        <v>5</v>
      </c>
      <c r="K25">
        <f t="shared" si="4"/>
        <v>3</v>
      </c>
      <c r="L25">
        <f t="shared" si="4"/>
        <v>1</v>
      </c>
      <c r="M25">
        <f t="shared" si="4"/>
        <v>1</v>
      </c>
      <c r="N25" t="e">
        <f t="shared" si="4"/>
        <v>#NUM!</v>
      </c>
      <c r="O25" t="e">
        <f t="shared" si="4"/>
        <v>#NUM!</v>
      </c>
    </row>
    <row r="26" spans="1:15" ht="16.2" thickTop="1" thickBot="1" x14ac:dyDescent="0.35">
      <c r="A26" s="47" t="s">
        <v>123</v>
      </c>
      <c r="B26" s="47" t="s">
        <v>124</v>
      </c>
      <c r="C26" s="47" t="s">
        <v>125</v>
      </c>
      <c r="D26" s="10">
        <f t="shared" si="0"/>
        <v>2</v>
      </c>
      <c r="E26" s="28">
        <f t="shared" si="2"/>
        <v>2.2999999999999998</v>
      </c>
      <c r="F26" s="17">
        <f>IFERROR(VLOOKUP($C26, 'Breakdown - Multi Indicators'!$C:$DD, F$1, FALSE), " ")</f>
        <v>3</v>
      </c>
      <c r="G26" s="17">
        <f>IFERROR(VLOOKUP($C26, 'Breakdown - Multi Indicators'!$C:$DD, G$1, FALSE), " ")</f>
        <v>1</v>
      </c>
      <c r="H26" s="17">
        <f>IFERROR(VLOOKUP($C26, 'Breakdown - Multi Indicators'!$C:$DD, H$1, FALSE), " ")</f>
        <v>3</v>
      </c>
      <c r="I26" s="17">
        <f>IFERROR(VLOOKUP($C26, 'Breakdown - Multi Indicators'!$C:$DD, I$1, FALSE), " ")</f>
        <v>2</v>
      </c>
      <c r="J26">
        <f t="shared" si="4"/>
        <v>3</v>
      </c>
      <c r="K26">
        <f t="shared" si="4"/>
        <v>3</v>
      </c>
      <c r="L26">
        <f t="shared" si="4"/>
        <v>2</v>
      </c>
      <c r="M26">
        <f t="shared" si="4"/>
        <v>1</v>
      </c>
      <c r="N26" t="e">
        <f t="shared" si="4"/>
        <v>#NUM!</v>
      </c>
      <c r="O26" t="e">
        <f t="shared" si="4"/>
        <v>#NUM!</v>
      </c>
    </row>
    <row r="27" spans="1:15" ht="16.2" thickTop="1" thickBot="1" x14ac:dyDescent="0.35">
      <c r="A27" s="47" t="s">
        <v>123</v>
      </c>
      <c r="B27" s="47" t="s">
        <v>126</v>
      </c>
      <c r="C27" s="47" t="s">
        <v>127</v>
      </c>
      <c r="D27" s="10">
        <f t="shared" si="0"/>
        <v>2</v>
      </c>
      <c r="E27" s="28">
        <f t="shared" si="2"/>
        <v>2.2999999999999998</v>
      </c>
      <c r="F27" s="17">
        <f>IFERROR(VLOOKUP($C27, 'Breakdown - Multi Indicators'!$C:$DD, F$1, FALSE), " ")</f>
        <v>2</v>
      </c>
      <c r="G27" s="17">
        <f>IFERROR(VLOOKUP($C27, 'Breakdown - Multi Indicators'!$C:$DD, G$1, FALSE), " ")</f>
        <v>1</v>
      </c>
      <c r="H27" s="17">
        <f>IFERROR(VLOOKUP($C27, 'Breakdown - Multi Indicators'!$C:$DD, H$1, FALSE), " ")</f>
        <v>3</v>
      </c>
      <c r="I27" s="17">
        <f>IFERROR(VLOOKUP($C27, 'Breakdown - Multi Indicators'!$C:$DD, I$1, FALSE), " ")</f>
        <v>3</v>
      </c>
      <c r="J27">
        <f t="shared" si="4"/>
        <v>3</v>
      </c>
      <c r="K27">
        <f t="shared" si="4"/>
        <v>3</v>
      </c>
      <c r="L27">
        <f t="shared" si="4"/>
        <v>2</v>
      </c>
      <c r="M27">
        <f t="shared" si="4"/>
        <v>1</v>
      </c>
      <c r="N27" t="e">
        <f t="shared" si="4"/>
        <v>#NUM!</v>
      </c>
      <c r="O27" t="e">
        <f t="shared" si="4"/>
        <v>#NUM!</v>
      </c>
    </row>
    <row r="28" spans="1:15" ht="16.2" thickTop="1" thickBot="1" x14ac:dyDescent="0.35">
      <c r="A28" s="47" t="s">
        <v>123</v>
      </c>
      <c r="B28" s="47" t="s">
        <v>128</v>
      </c>
      <c r="C28" s="47" t="s">
        <v>129</v>
      </c>
      <c r="D28" s="10">
        <f t="shared" si="0"/>
        <v>2</v>
      </c>
      <c r="E28" s="28">
        <f t="shared" si="2"/>
        <v>2</v>
      </c>
      <c r="F28" s="17">
        <f>IFERROR(VLOOKUP($C28, 'Breakdown - Multi Indicators'!$C:$DD, F$1, FALSE), " ")</f>
        <v>3</v>
      </c>
      <c r="G28" s="17">
        <f>IFERROR(VLOOKUP($C28, 'Breakdown - Multi Indicators'!$C:$DD, G$1, FALSE), " ")</f>
        <v>2</v>
      </c>
      <c r="H28" s="17">
        <f>IFERROR(VLOOKUP($C28, 'Breakdown - Multi Indicators'!$C:$DD, H$1, FALSE), " ")</f>
        <v>2</v>
      </c>
      <c r="I28" s="17">
        <f>IFERROR(VLOOKUP($C28, 'Breakdown - Multi Indicators'!$C:$DD, I$1, FALSE), " ")</f>
        <v>1</v>
      </c>
      <c r="J28">
        <f t="shared" si="4"/>
        <v>3</v>
      </c>
      <c r="K28">
        <f t="shared" si="4"/>
        <v>2</v>
      </c>
      <c r="L28">
        <f t="shared" si="4"/>
        <v>2</v>
      </c>
      <c r="M28">
        <f t="shared" si="4"/>
        <v>1</v>
      </c>
      <c r="N28" t="e">
        <f t="shared" si="4"/>
        <v>#NUM!</v>
      </c>
      <c r="O28" t="e">
        <f t="shared" si="4"/>
        <v>#NUM!</v>
      </c>
    </row>
    <row r="29" spans="1:15" ht="16.2" thickTop="1" thickBot="1" x14ac:dyDescent="0.35">
      <c r="A29" s="47" t="s">
        <v>123</v>
      </c>
      <c r="B29" s="47" t="s">
        <v>130</v>
      </c>
      <c r="C29" s="47" t="s">
        <v>131</v>
      </c>
      <c r="D29" s="10">
        <f t="shared" si="0"/>
        <v>2</v>
      </c>
      <c r="E29" s="28">
        <f t="shared" si="2"/>
        <v>2.2999999999999998</v>
      </c>
      <c r="F29" s="17">
        <f>IFERROR(VLOOKUP($C29, 'Breakdown - Multi Indicators'!$C:$DD, F$1, FALSE), " ")</f>
        <v>3</v>
      </c>
      <c r="G29" s="17">
        <f>IFERROR(VLOOKUP($C29, 'Breakdown - Multi Indicators'!$C:$DD, G$1, FALSE), " ")</f>
        <v>2</v>
      </c>
      <c r="H29" s="17">
        <f>IFERROR(VLOOKUP($C29, 'Breakdown - Multi Indicators'!$C:$DD, H$1, FALSE), " ")</f>
        <v>2</v>
      </c>
      <c r="I29" s="17">
        <f>IFERROR(VLOOKUP($C29, 'Breakdown - Multi Indicators'!$C:$DD, I$1, FALSE), " ")</f>
        <v>2</v>
      </c>
      <c r="J29">
        <f t="shared" si="4"/>
        <v>3</v>
      </c>
      <c r="K29">
        <f t="shared" si="4"/>
        <v>2</v>
      </c>
      <c r="L29">
        <f t="shared" si="4"/>
        <v>2</v>
      </c>
      <c r="M29">
        <f t="shared" si="4"/>
        <v>2</v>
      </c>
      <c r="N29" t="e">
        <f t="shared" si="4"/>
        <v>#NUM!</v>
      </c>
      <c r="O29" t="e">
        <f t="shared" si="4"/>
        <v>#NUM!</v>
      </c>
    </row>
    <row r="30" spans="1:15" ht="16.2" thickTop="1" thickBot="1" x14ac:dyDescent="0.35">
      <c r="A30" s="47" t="s">
        <v>123</v>
      </c>
      <c r="B30" s="47" t="s">
        <v>132</v>
      </c>
      <c r="C30" s="47" t="s">
        <v>133</v>
      </c>
      <c r="D30" s="10">
        <f t="shared" si="0"/>
        <v>2</v>
      </c>
      <c r="E30" s="28">
        <f t="shared" si="2"/>
        <v>2</v>
      </c>
      <c r="F30" s="17">
        <f>IFERROR(VLOOKUP($C30, 'Breakdown - Multi Indicators'!$C:$DD, F$1, FALSE), " ")</f>
        <v>2</v>
      </c>
      <c r="G30" s="17">
        <f>IFERROR(VLOOKUP($C30, 'Breakdown - Multi Indicators'!$C:$DD, G$1, FALSE), " ")</f>
        <v>2</v>
      </c>
      <c r="H30" s="17">
        <f>IFERROR(VLOOKUP($C30, 'Breakdown - Multi Indicators'!$C:$DD, H$1, FALSE), " ")</f>
        <v>3</v>
      </c>
      <c r="I30" s="17">
        <f>IFERROR(VLOOKUP($C30, 'Breakdown - Multi Indicators'!$C:$DD, I$1, FALSE), " ")</f>
        <v>1</v>
      </c>
      <c r="J30">
        <f t="shared" si="4"/>
        <v>3</v>
      </c>
      <c r="K30">
        <f t="shared" si="4"/>
        <v>2</v>
      </c>
      <c r="L30">
        <f t="shared" si="4"/>
        <v>2</v>
      </c>
      <c r="M30">
        <f t="shared" si="4"/>
        <v>1</v>
      </c>
      <c r="N30" t="e">
        <f t="shared" si="4"/>
        <v>#NUM!</v>
      </c>
      <c r="O30" t="e">
        <f t="shared" si="4"/>
        <v>#NUM!</v>
      </c>
    </row>
    <row r="31" spans="1:15" ht="16.2" thickTop="1" thickBot="1" x14ac:dyDescent="0.35">
      <c r="A31" s="47" t="s">
        <v>123</v>
      </c>
      <c r="B31" s="47" t="s">
        <v>134</v>
      </c>
      <c r="C31" s="47" t="s">
        <v>135</v>
      </c>
      <c r="D31" s="10">
        <f t="shared" si="0"/>
        <v>2</v>
      </c>
      <c r="E31" s="28">
        <f t="shared" si="2"/>
        <v>2.2999999999999998</v>
      </c>
      <c r="F31" s="17">
        <f>IFERROR(VLOOKUP($C31, 'Breakdown - Multi Indicators'!$C:$DD, F$1, FALSE), " ")</f>
        <v>2</v>
      </c>
      <c r="G31" s="17">
        <f>IFERROR(VLOOKUP($C31, 'Breakdown - Multi Indicators'!$C:$DD, G$1, FALSE), " ")</f>
        <v>2</v>
      </c>
      <c r="H31" s="17">
        <f>IFERROR(VLOOKUP($C31, 'Breakdown - Multi Indicators'!$C:$DD, H$1, FALSE), " ")</f>
        <v>3</v>
      </c>
      <c r="I31" s="17">
        <f>IFERROR(VLOOKUP($C31, 'Breakdown - Multi Indicators'!$C:$DD, I$1, FALSE), " ")</f>
        <v>2</v>
      </c>
      <c r="J31">
        <f t="shared" si="4"/>
        <v>3</v>
      </c>
      <c r="K31">
        <f t="shared" si="4"/>
        <v>2</v>
      </c>
      <c r="L31">
        <f t="shared" si="4"/>
        <v>2</v>
      </c>
      <c r="M31">
        <f t="shared" si="4"/>
        <v>2</v>
      </c>
      <c r="N31" t="e">
        <f t="shared" si="4"/>
        <v>#NUM!</v>
      </c>
      <c r="O31" t="e">
        <f t="shared" si="4"/>
        <v>#NUM!</v>
      </c>
    </row>
    <row r="32" spans="1:15" ht="16.2" thickTop="1" thickBot="1" x14ac:dyDescent="0.35">
      <c r="A32" s="47" t="s">
        <v>123</v>
      </c>
      <c r="B32" s="47" t="s">
        <v>136</v>
      </c>
      <c r="C32" s="47" t="s">
        <v>137</v>
      </c>
      <c r="D32" s="10">
        <f t="shared" si="0"/>
        <v>2</v>
      </c>
      <c r="E32" s="28">
        <f t="shared" si="2"/>
        <v>2.2999999999999998</v>
      </c>
      <c r="F32" s="17">
        <f>IFERROR(VLOOKUP($C32, 'Breakdown - Multi Indicators'!$C:$DD, F$1, FALSE), " ")</f>
        <v>3</v>
      </c>
      <c r="G32" s="17">
        <f>IFERROR(VLOOKUP($C32, 'Breakdown - Multi Indicators'!$C:$DD, G$1, FALSE), " ")</f>
        <v>1</v>
      </c>
      <c r="H32" s="17">
        <f>IFERROR(VLOOKUP($C32, 'Breakdown - Multi Indicators'!$C:$DD, H$1, FALSE), " ")</f>
        <v>3</v>
      </c>
      <c r="I32" s="17">
        <f>IFERROR(VLOOKUP($C32, 'Breakdown - Multi Indicators'!$C:$DD, I$1, FALSE), " ")</f>
        <v>2</v>
      </c>
      <c r="J32">
        <f t="shared" si="4"/>
        <v>3</v>
      </c>
      <c r="K32">
        <f t="shared" si="4"/>
        <v>3</v>
      </c>
      <c r="L32">
        <f t="shared" si="4"/>
        <v>2</v>
      </c>
      <c r="M32">
        <f t="shared" si="4"/>
        <v>1</v>
      </c>
      <c r="N32" t="e">
        <f t="shared" si="4"/>
        <v>#NUM!</v>
      </c>
      <c r="O32" t="e">
        <f t="shared" si="4"/>
        <v>#NUM!</v>
      </c>
    </row>
    <row r="33" spans="1:15" ht="16.2" thickTop="1" thickBot="1" x14ac:dyDescent="0.35">
      <c r="A33" s="47" t="s">
        <v>123</v>
      </c>
      <c r="B33" s="47" t="s">
        <v>138</v>
      </c>
      <c r="C33" s="47" t="s">
        <v>139</v>
      </c>
      <c r="D33" s="10">
        <f t="shared" si="0"/>
        <v>3</v>
      </c>
      <c r="E33" s="28">
        <f t="shared" si="2"/>
        <v>2.5</v>
      </c>
      <c r="F33" s="17">
        <f>IFERROR(VLOOKUP($C33, 'Breakdown - Multi Indicators'!$C:$DD, F$1, FALSE), " ")</f>
        <v>3</v>
      </c>
      <c r="G33" s="17">
        <f>IFERROR(VLOOKUP($C33, 'Breakdown - Multi Indicators'!$C:$DD, G$1, FALSE), " ")</f>
        <v>2</v>
      </c>
      <c r="H33" s="17">
        <f>IFERROR(VLOOKUP($C33, 'Breakdown - Multi Indicators'!$C:$DD, H$1, FALSE), " ")</f>
        <v>2</v>
      </c>
      <c r="I33" s="17">
        <f>IFERROR(VLOOKUP($C33, 'Breakdown - Multi Indicators'!$C:$DD, I$1, FALSE), " ")</f>
        <v>3</v>
      </c>
      <c r="J33">
        <f t="shared" si="4"/>
        <v>3</v>
      </c>
      <c r="K33">
        <f t="shared" si="4"/>
        <v>3</v>
      </c>
      <c r="L33">
        <f t="shared" si="4"/>
        <v>2</v>
      </c>
      <c r="M33">
        <f t="shared" si="4"/>
        <v>2</v>
      </c>
      <c r="N33" t="e">
        <f t="shared" si="4"/>
        <v>#NUM!</v>
      </c>
      <c r="O33" t="e">
        <f t="shared" si="4"/>
        <v>#NUM!</v>
      </c>
    </row>
    <row r="34" spans="1:15" ht="16.2" thickTop="1" thickBot="1" x14ac:dyDescent="0.35">
      <c r="A34" s="47" t="s">
        <v>123</v>
      </c>
      <c r="B34" s="47" t="s">
        <v>140</v>
      </c>
      <c r="C34" s="47" t="s">
        <v>141</v>
      </c>
      <c r="D34" s="10">
        <f t="shared" si="0"/>
        <v>2</v>
      </c>
      <c r="E34" s="28">
        <f t="shared" si="2"/>
        <v>1.8</v>
      </c>
      <c r="F34" s="17">
        <f>IFERROR(VLOOKUP($C34, 'Breakdown - Multi Indicators'!$C:$DD, F$1, FALSE), " ")</f>
        <v>2</v>
      </c>
      <c r="G34" s="17">
        <f>IFERROR(VLOOKUP($C34, 'Breakdown - Multi Indicators'!$C:$DD, G$1, FALSE), " ")</f>
        <v>1</v>
      </c>
      <c r="H34" s="17">
        <f>IFERROR(VLOOKUP($C34, 'Breakdown - Multi Indicators'!$C:$DD, H$1, FALSE), " ")</f>
        <v>3</v>
      </c>
      <c r="I34" s="17">
        <f>IFERROR(VLOOKUP($C34, 'Breakdown - Multi Indicators'!$C:$DD, I$1, FALSE), " ")</f>
        <v>1</v>
      </c>
      <c r="J34">
        <f t="shared" ref="J34:O43" si="5">LARGE($F34:$I34,J$1)</f>
        <v>3</v>
      </c>
      <c r="K34">
        <f t="shared" si="5"/>
        <v>2</v>
      </c>
      <c r="L34">
        <f t="shared" si="5"/>
        <v>1</v>
      </c>
      <c r="M34">
        <f t="shared" si="5"/>
        <v>1</v>
      </c>
      <c r="N34" t="e">
        <f t="shared" si="5"/>
        <v>#NUM!</v>
      </c>
      <c r="O34" t="e">
        <f t="shared" si="5"/>
        <v>#NUM!</v>
      </c>
    </row>
    <row r="35" spans="1:15" ht="16.2" thickTop="1" thickBot="1" x14ac:dyDescent="0.35">
      <c r="A35" s="47" t="s">
        <v>123</v>
      </c>
      <c r="B35" s="47" t="s">
        <v>142</v>
      </c>
      <c r="C35" s="47" t="s">
        <v>143</v>
      </c>
      <c r="D35" s="10">
        <f t="shared" si="0"/>
        <v>3</v>
      </c>
      <c r="E35" s="28">
        <f t="shared" si="2"/>
        <v>2.5</v>
      </c>
      <c r="F35" s="17">
        <f>IFERROR(VLOOKUP($C35, 'Breakdown - Multi Indicators'!$C:$DD, F$1, FALSE), " ")</f>
        <v>3</v>
      </c>
      <c r="G35" s="17">
        <f>IFERROR(VLOOKUP($C35, 'Breakdown - Multi Indicators'!$C:$DD, G$1, FALSE), " ")</f>
        <v>2</v>
      </c>
      <c r="H35" s="17">
        <f>IFERROR(VLOOKUP($C35, 'Breakdown - Multi Indicators'!$C:$DD, H$1, FALSE), " ")</f>
        <v>3</v>
      </c>
      <c r="I35" s="17">
        <f>IFERROR(VLOOKUP($C35, 'Breakdown - Multi Indicators'!$C:$DD, I$1, FALSE), " ")</f>
        <v>2</v>
      </c>
      <c r="J35">
        <f t="shared" si="5"/>
        <v>3</v>
      </c>
      <c r="K35">
        <f t="shared" si="5"/>
        <v>3</v>
      </c>
      <c r="L35">
        <f t="shared" si="5"/>
        <v>2</v>
      </c>
      <c r="M35">
        <f t="shared" si="5"/>
        <v>2</v>
      </c>
      <c r="N35" t="e">
        <f t="shared" si="5"/>
        <v>#NUM!</v>
      </c>
      <c r="O35" t="e">
        <f t="shared" si="5"/>
        <v>#NUM!</v>
      </c>
    </row>
    <row r="36" spans="1:15" ht="16.2" thickTop="1" thickBot="1" x14ac:dyDescent="0.35">
      <c r="A36" s="47" t="s">
        <v>144</v>
      </c>
      <c r="B36" s="47" t="s">
        <v>145</v>
      </c>
      <c r="C36" s="47" t="s">
        <v>146</v>
      </c>
      <c r="D36" s="10">
        <f t="shared" si="0"/>
        <v>2</v>
      </c>
      <c r="E36" s="28">
        <f t="shared" si="2"/>
        <v>1.8</v>
      </c>
      <c r="F36" s="17">
        <f>IFERROR(VLOOKUP($C36, 'Breakdown - Multi Indicators'!$C:$DD, F$1, FALSE), " ")</f>
        <v>2</v>
      </c>
      <c r="G36" s="17">
        <f>IFERROR(VLOOKUP($C36, 'Breakdown - Multi Indicators'!$C:$DD, G$1, FALSE), " ")</f>
        <v>1</v>
      </c>
      <c r="H36" s="17">
        <f>IFERROR(VLOOKUP($C36, 'Breakdown - Multi Indicators'!$C:$DD, H$1, FALSE), " ")</f>
        <v>2</v>
      </c>
      <c r="I36" s="17">
        <f>IFERROR(VLOOKUP($C36, 'Breakdown - Multi Indicators'!$C:$DD, I$1, FALSE), " ")</f>
        <v>2</v>
      </c>
      <c r="J36">
        <f t="shared" si="5"/>
        <v>2</v>
      </c>
      <c r="K36">
        <f t="shared" si="5"/>
        <v>2</v>
      </c>
      <c r="L36">
        <f t="shared" si="5"/>
        <v>2</v>
      </c>
      <c r="M36">
        <f t="shared" si="5"/>
        <v>1</v>
      </c>
      <c r="N36" t="e">
        <f t="shared" si="5"/>
        <v>#NUM!</v>
      </c>
      <c r="O36" t="e">
        <f t="shared" si="5"/>
        <v>#NUM!</v>
      </c>
    </row>
    <row r="37" spans="1:15" ht="16.2" thickTop="1" thickBot="1" x14ac:dyDescent="0.35">
      <c r="A37" s="47" t="s">
        <v>144</v>
      </c>
      <c r="B37" s="47" t="s">
        <v>147</v>
      </c>
      <c r="C37" s="47" t="s">
        <v>148</v>
      </c>
      <c r="D37" s="10">
        <f t="shared" si="0"/>
        <v>3</v>
      </c>
      <c r="E37" s="28">
        <f t="shared" si="2"/>
        <v>2.8</v>
      </c>
      <c r="F37" s="17">
        <f>IFERROR(VLOOKUP($C37, 'Breakdown - Multi Indicators'!$C:$DD, F$1, FALSE), " ")</f>
        <v>2</v>
      </c>
      <c r="G37" s="17">
        <f>IFERROR(VLOOKUP($C37, 'Breakdown - Multi Indicators'!$C:$DD, G$1, FALSE), " ")</f>
        <v>5</v>
      </c>
      <c r="H37" s="17">
        <f>IFERROR(VLOOKUP($C37, 'Breakdown - Multi Indicators'!$C:$DD, H$1, FALSE), " ")</f>
        <v>2</v>
      </c>
      <c r="I37" s="17">
        <f>IFERROR(VLOOKUP($C37, 'Breakdown - Multi Indicators'!$C:$DD, I$1, FALSE), " ")</f>
        <v>2</v>
      </c>
      <c r="J37">
        <f t="shared" si="5"/>
        <v>5</v>
      </c>
      <c r="K37">
        <f t="shared" si="5"/>
        <v>2</v>
      </c>
      <c r="L37">
        <f t="shared" si="5"/>
        <v>2</v>
      </c>
      <c r="M37">
        <f t="shared" si="5"/>
        <v>2</v>
      </c>
      <c r="N37" t="e">
        <f t="shared" si="5"/>
        <v>#NUM!</v>
      </c>
      <c r="O37" t="e">
        <f t="shared" si="5"/>
        <v>#NUM!</v>
      </c>
    </row>
    <row r="38" spans="1:15" ht="16.2" thickTop="1" thickBot="1" x14ac:dyDescent="0.35">
      <c r="A38" s="47" t="s">
        <v>144</v>
      </c>
      <c r="B38" s="47" t="s">
        <v>149</v>
      </c>
      <c r="C38" s="47" t="s">
        <v>150</v>
      </c>
      <c r="D38" s="10">
        <f t="shared" si="0"/>
        <v>2</v>
      </c>
      <c r="E38" s="28">
        <f t="shared" si="2"/>
        <v>2.2999999999999998</v>
      </c>
      <c r="F38" s="17">
        <f>IFERROR(VLOOKUP($C38, 'Breakdown - Multi Indicators'!$C:$DD, F$1, FALSE), " ")</f>
        <v>3</v>
      </c>
      <c r="G38" s="17">
        <f>IFERROR(VLOOKUP($C38, 'Breakdown - Multi Indicators'!$C:$DD, G$1, FALSE), " ")</f>
        <v>1</v>
      </c>
      <c r="H38" s="17">
        <f>IFERROR(VLOOKUP($C38, 'Breakdown - Multi Indicators'!$C:$DD, H$1, FALSE), " ")</f>
        <v>3</v>
      </c>
      <c r="I38" s="17">
        <f>IFERROR(VLOOKUP($C38, 'Breakdown - Multi Indicators'!$C:$DD, I$1, FALSE), " ")</f>
        <v>2</v>
      </c>
      <c r="J38">
        <f t="shared" si="5"/>
        <v>3</v>
      </c>
      <c r="K38">
        <f t="shared" si="5"/>
        <v>3</v>
      </c>
      <c r="L38">
        <f t="shared" si="5"/>
        <v>2</v>
      </c>
      <c r="M38">
        <f t="shared" si="5"/>
        <v>1</v>
      </c>
      <c r="N38" t="e">
        <f t="shared" si="5"/>
        <v>#NUM!</v>
      </c>
      <c r="O38" t="e">
        <f t="shared" si="5"/>
        <v>#NUM!</v>
      </c>
    </row>
    <row r="39" spans="1:15" ht="16.2" thickTop="1" thickBot="1" x14ac:dyDescent="0.35">
      <c r="A39" s="47" t="s">
        <v>144</v>
      </c>
      <c r="B39" s="47" t="s">
        <v>151</v>
      </c>
      <c r="C39" s="47" t="s">
        <v>152</v>
      </c>
      <c r="D39" s="10">
        <f t="shared" si="0"/>
        <v>3</v>
      </c>
      <c r="E39" s="28">
        <f t="shared" si="2"/>
        <v>3</v>
      </c>
      <c r="F39" s="17">
        <f>IFERROR(VLOOKUP($C39, 'Breakdown - Multi Indicators'!$C:$DD, F$1, FALSE), " ")</f>
        <v>3</v>
      </c>
      <c r="G39" s="17">
        <f>IFERROR(VLOOKUP($C39, 'Breakdown - Multi Indicators'!$C:$DD, G$1, FALSE), " ")</f>
        <v>5</v>
      </c>
      <c r="H39" s="17">
        <f>IFERROR(VLOOKUP($C39, 'Breakdown - Multi Indicators'!$C:$DD, H$1, FALSE), " ")</f>
        <v>2</v>
      </c>
      <c r="I39" s="17">
        <f>IFERROR(VLOOKUP($C39, 'Breakdown - Multi Indicators'!$C:$DD, I$1, FALSE), " ")</f>
        <v>2</v>
      </c>
      <c r="J39">
        <f t="shared" si="5"/>
        <v>5</v>
      </c>
      <c r="K39">
        <f t="shared" si="5"/>
        <v>3</v>
      </c>
      <c r="L39">
        <f t="shared" si="5"/>
        <v>2</v>
      </c>
      <c r="M39">
        <f t="shared" si="5"/>
        <v>2</v>
      </c>
      <c r="N39" t="e">
        <f t="shared" si="5"/>
        <v>#NUM!</v>
      </c>
      <c r="O39" t="e">
        <f t="shared" si="5"/>
        <v>#NUM!</v>
      </c>
    </row>
    <row r="40" spans="1:15" ht="16.2" thickTop="1" thickBot="1" x14ac:dyDescent="0.35">
      <c r="A40" s="47" t="s">
        <v>144</v>
      </c>
      <c r="B40" s="47" t="s">
        <v>153</v>
      </c>
      <c r="C40" s="47" t="s">
        <v>154</v>
      </c>
      <c r="D40" s="10">
        <f t="shared" si="0"/>
        <v>2</v>
      </c>
      <c r="E40" s="28">
        <f t="shared" si="2"/>
        <v>2</v>
      </c>
      <c r="F40" s="17">
        <f>IFERROR(VLOOKUP($C40, 'Breakdown - Multi Indicators'!$C:$DD, F$1, FALSE), " ")</f>
        <v>3</v>
      </c>
      <c r="G40" s="17">
        <f>IFERROR(VLOOKUP($C40, 'Breakdown - Multi Indicators'!$C:$DD, G$1, FALSE), " ")</f>
        <v>1</v>
      </c>
      <c r="H40" s="17">
        <f>IFERROR(VLOOKUP($C40, 'Breakdown - Multi Indicators'!$C:$DD, H$1, FALSE), " ")</f>
        <v>3</v>
      </c>
      <c r="I40" s="17">
        <f>IFERROR(VLOOKUP($C40, 'Breakdown - Multi Indicators'!$C:$DD, I$1, FALSE), " ")</f>
        <v>1</v>
      </c>
      <c r="J40">
        <f t="shared" si="5"/>
        <v>3</v>
      </c>
      <c r="K40">
        <f t="shared" si="5"/>
        <v>3</v>
      </c>
      <c r="L40">
        <f t="shared" si="5"/>
        <v>1</v>
      </c>
      <c r="M40">
        <f t="shared" si="5"/>
        <v>1</v>
      </c>
      <c r="N40" t="e">
        <f t="shared" si="5"/>
        <v>#NUM!</v>
      </c>
      <c r="O40" t="e">
        <f t="shared" si="5"/>
        <v>#NUM!</v>
      </c>
    </row>
    <row r="41" spans="1:15" ht="16.2" thickTop="1" thickBot="1" x14ac:dyDescent="0.35">
      <c r="A41" s="47" t="s">
        <v>144</v>
      </c>
      <c r="B41" s="47" t="s">
        <v>155</v>
      </c>
      <c r="C41" s="47" t="s">
        <v>156</v>
      </c>
      <c r="D41" s="10">
        <f t="shared" si="0"/>
        <v>4</v>
      </c>
      <c r="E41" s="28">
        <f t="shared" si="2"/>
        <v>4</v>
      </c>
      <c r="F41" s="17" t="str">
        <f>IFERROR(VLOOKUP($C41, 'Breakdown - Multi Indicators'!$C:$DD, F$1, FALSE), " ")</f>
        <v>N/A</v>
      </c>
      <c r="G41" s="17">
        <f>IFERROR(VLOOKUP($C41, 'Breakdown - Multi Indicators'!$C:$DD, G$1, FALSE), " ")</f>
        <v>5</v>
      </c>
      <c r="H41" s="17">
        <f>IFERROR(VLOOKUP($C41, 'Breakdown - Multi Indicators'!$C:$DD, H$1, FALSE), " ")</f>
        <v>3</v>
      </c>
      <c r="I41" s="17" t="str">
        <f>IFERROR(VLOOKUP($C41, 'Breakdown - Multi Indicators'!$C:$DD, I$1, FALSE), " ")</f>
        <v>N/A</v>
      </c>
      <c r="J41">
        <f t="shared" si="5"/>
        <v>5</v>
      </c>
      <c r="K41">
        <f t="shared" si="5"/>
        <v>3</v>
      </c>
      <c r="L41" t="e">
        <f t="shared" si="5"/>
        <v>#NUM!</v>
      </c>
      <c r="M41" t="e">
        <f t="shared" si="5"/>
        <v>#NUM!</v>
      </c>
      <c r="N41" t="e">
        <f t="shared" si="5"/>
        <v>#NUM!</v>
      </c>
      <c r="O41" t="e">
        <f t="shared" si="5"/>
        <v>#NUM!</v>
      </c>
    </row>
    <row r="42" spans="1:15" ht="16.2" thickTop="1" thickBot="1" x14ac:dyDescent="0.35">
      <c r="A42" s="47" t="s">
        <v>144</v>
      </c>
      <c r="B42" s="47" t="s">
        <v>157</v>
      </c>
      <c r="C42" s="47" t="s">
        <v>158</v>
      </c>
      <c r="D42" s="10">
        <f t="shared" si="0"/>
        <v>3</v>
      </c>
      <c r="E42" s="28">
        <f t="shared" si="2"/>
        <v>3.3</v>
      </c>
      <c r="F42" s="17">
        <f>IFERROR(VLOOKUP($C42, 'Breakdown - Multi Indicators'!$C:$DD, F$1, FALSE), " ")</f>
        <v>3</v>
      </c>
      <c r="G42" s="17">
        <f>IFERROR(VLOOKUP($C42, 'Breakdown - Multi Indicators'!$C:$DD, G$1, FALSE), " ")</f>
        <v>5</v>
      </c>
      <c r="H42" s="17">
        <f>IFERROR(VLOOKUP($C42, 'Breakdown - Multi Indicators'!$C:$DD, H$1, FALSE), " ")</f>
        <v>3</v>
      </c>
      <c r="I42" s="17">
        <f>IFERROR(VLOOKUP($C42, 'Breakdown - Multi Indicators'!$C:$DD, I$1, FALSE), " ")</f>
        <v>2</v>
      </c>
      <c r="J42">
        <f t="shared" si="5"/>
        <v>5</v>
      </c>
      <c r="K42">
        <f t="shared" si="5"/>
        <v>3</v>
      </c>
      <c r="L42">
        <f t="shared" si="5"/>
        <v>3</v>
      </c>
      <c r="M42">
        <f t="shared" si="5"/>
        <v>2</v>
      </c>
      <c r="N42" t="e">
        <f t="shared" si="5"/>
        <v>#NUM!</v>
      </c>
      <c r="O42" t="e">
        <f t="shared" si="5"/>
        <v>#NUM!</v>
      </c>
    </row>
    <row r="43" spans="1:15" ht="16.2" thickTop="1" thickBot="1" x14ac:dyDescent="0.35">
      <c r="A43" s="47" t="s">
        <v>144</v>
      </c>
      <c r="B43" s="47" t="s">
        <v>159</v>
      </c>
      <c r="C43" s="47" t="s">
        <v>160</v>
      </c>
      <c r="D43" s="10">
        <f t="shared" si="0"/>
        <v>3</v>
      </c>
      <c r="E43" s="28">
        <f t="shared" si="2"/>
        <v>3</v>
      </c>
      <c r="F43" s="17">
        <f>IFERROR(VLOOKUP($C43, 'Breakdown - Multi Indicators'!$C:$DD, F$1, FALSE), " ")</f>
        <v>3</v>
      </c>
      <c r="G43" s="17">
        <f>IFERROR(VLOOKUP($C43, 'Breakdown - Multi Indicators'!$C:$DD, G$1, FALSE), " ")</f>
        <v>5</v>
      </c>
      <c r="H43" s="17">
        <f>IFERROR(VLOOKUP($C43, 'Breakdown - Multi Indicators'!$C:$DD, H$1, FALSE), " ")</f>
        <v>3</v>
      </c>
      <c r="I43" s="17">
        <f>IFERROR(VLOOKUP($C43, 'Breakdown - Multi Indicators'!$C:$DD, I$1, FALSE), " ")</f>
        <v>1</v>
      </c>
      <c r="J43">
        <f t="shared" si="5"/>
        <v>5</v>
      </c>
      <c r="K43">
        <f t="shared" si="5"/>
        <v>3</v>
      </c>
      <c r="L43">
        <f t="shared" si="5"/>
        <v>3</v>
      </c>
      <c r="M43">
        <f t="shared" si="5"/>
        <v>1</v>
      </c>
      <c r="N43" t="e">
        <f t="shared" si="5"/>
        <v>#NUM!</v>
      </c>
      <c r="O43" t="e">
        <f t="shared" si="5"/>
        <v>#NUM!</v>
      </c>
    </row>
    <row r="44" spans="1:15" ht="16.2" thickTop="1" thickBot="1" x14ac:dyDescent="0.35">
      <c r="A44" s="47" t="s">
        <v>144</v>
      </c>
      <c r="B44" s="47" t="s">
        <v>161</v>
      </c>
      <c r="C44" s="47" t="s">
        <v>162</v>
      </c>
      <c r="D44" s="10">
        <f t="shared" si="0"/>
        <v>2</v>
      </c>
      <c r="E44" s="28">
        <f t="shared" si="2"/>
        <v>2.2999999999999998</v>
      </c>
      <c r="F44" s="17">
        <f>IFERROR(VLOOKUP($C44, 'Breakdown - Multi Indicators'!$C:$DD, F$1, FALSE), " ")</f>
        <v>3</v>
      </c>
      <c r="G44" s="17">
        <f>IFERROR(VLOOKUP($C44, 'Breakdown - Multi Indicators'!$C:$DD, G$1, FALSE), " ")</f>
        <v>1</v>
      </c>
      <c r="H44" s="17">
        <f>IFERROR(VLOOKUP($C44, 'Breakdown - Multi Indicators'!$C:$DD, H$1, FALSE), " ")</f>
        <v>3</v>
      </c>
      <c r="I44" s="17">
        <f>IFERROR(VLOOKUP($C44, 'Breakdown - Multi Indicators'!$C:$DD, I$1, FALSE), " ")</f>
        <v>2</v>
      </c>
      <c r="J44">
        <f t="shared" ref="J44:O53" si="6">LARGE($F44:$I44,J$1)</f>
        <v>3</v>
      </c>
      <c r="K44">
        <f t="shared" si="6"/>
        <v>3</v>
      </c>
      <c r="L44">
        <f t="shared" si="6"/>
        <v>2</v>
      </c>
      <c r="M44">
        <f t="shared" si="6"/>
        <v>1</v>
      </c>
      <c r="N44" t="e">
        <f t="shared" si="6"/>
        <v>#NUM!</v>
      </c>
      <c r="O44" t="e">
        <f t="shared" si="6"/>
        <v>#NUM!</v>
      </c>
    </row>
    <row r="45" spans="1:15" ht="16.2" thickTop="1" thickBot="1" x14ac:dyDescent="0.35">
      <c r="A45" s="47" t="s">
        <v>163</v>
      </c>
      <c r="B45" s="47" t="s">
        <v>164</v>
      </c>
      <c r="C45" s="47" t="s">
        <v>165</v>
      </c>
      <c r="D45" s="10">
        <f t="shared" si="0"/>
        <v>2</v>
      </c>
      <c r="E45" s="28">
        <f t="shared" si="2"/>
        <v>2.2999999999999998</v>
      </c>
      <c r="F45" s="17">
        <f>IFERROR(VLOOKUP($C45, 'Breakdown - Multi Indicators'!$C:$DD, F$1, FALSE), " ")</f>
        <v>2</v>
      </c>
      <c r="G45" s="17">
        <f>IFERROR(VLOOKUP($C45, 'Breakdown - Multi Indicators'!$C:$DD, G$1, FALSE), " ")</f>
        <v>1</v>
      </c>
      <c r="H45" s="17">
        <f>IFERROR(VLOOKUP($C45, 'Breakdown - Multi Indicators'!$C:$DD, H$1, FALSE), " ")</f>
        <v>3</v>
      </c>
      <c r="I45" s="17">
        <f>IFERROR(VLOOKUP($C45, 'Breakdown - Multi Indicators'!$C:$DD, I$1, FALSE), " ")</f>
        <v>3</v>
      </c>
      <c r="J45">
        <f t="shared" si="6"/>
        <v>3</v>
      </c>
      <c r="K45">
        <f t="shared" si="6"/>
        <v>3</v>
      </c>
      <c r="L45">
        <f t="shared" si="6"/>
        <v>2</v>
      </c>
      <c r="M45">
        <f t="shared" si="6"/>
        <v>1</v>
      </c>
      <c r="N45" t="e">
        <f t="shared" si="6"/>
        <v>#NUM!</v>
      </c>
      <c r="O45" t="e">
        <f t="shared" si="6"/>
        <v>#NUM!</v>
      </c>
    </row>
    <row r="46" spans="1:15" ht="16.2" thickTop="1" thickBot="1" x14ac:dyDescent="0.35">
      <c r="A46" s="47" t="s">
        <v>163</v>
      </c>
      <c r="B46" s="47" t="s">
        <v>166</v>
      </c>
      <c r="C46" s="47" t="s">
        <v>167</v>
      </c>
      <c r="D46" s="10">
        <f t="shared" si="0"/>
        <v>1</v>
      </c>
      <c r="E46" s="28">
        <f t="shared" si="2"/>
        <v>1.3</v>
      </c>
      <c r="F46" s="17">
        <f>IFERROR(VLOOKUP($C46, 'Breakdown - Multi Indicators'!$C:$DD, F$1, FALSE), " ")</f>
        <v>1</v>
      </c>
      <c r="G46" s="17">
        <f>IFERROR(VLOOKUP($C46, 'Breakdown - Multi Indicators'!$C:$DD, G$1, FALSE), " ")</f>
        <v>1</v>
      </c>
      <c r="H46" s="17">
        <f>IFERROR(VLOOKUP($C46, 'Breakdown - Multi Indicators'!$C:$DD, H$1, FALSE), " ")</f>
        <v>2</v>
      </c>
      <c r="I46" s="17">
        <f>IFERROR(VLOOKUP($C46, 'Breakdown - Multi Indicators'!$C:$DD, I$1, FALSE), " ")</f>
        <v>1</v>
      </c>
      <c r="J46">
        <f t="shared" si="6"/>
        <v>2</v>
      </c>
      <c r="K46">
        <f t="shared" si="6"/>
        <v>1</v>
      </c>
      <c r="L46">
        <f t="shared" si="6"/>
        <v>1</v>
      </c>
      <c r="M46">
        <f t="shared" si="6"/>
        <v>1</v>
      </c>
      <c r="N46" t="e">
        <f t="shared" si="6"/>
        <v>#NUM!</v>
      </c>
      <c r="O46" t="e">
        <f t="shared" si="6"/>
        <v>#NUM!</v>
      </c>
    </row>
    <row r="47" spans="1:15" ht="16.2" thickTop="1" thickBot="1" x14ac:dyDescent="0.35">
      <c r="A47" s="47" t="s">
        <v>163</v>
      </c>
      <c r="B47" s="47" t="s">
        <v>168</v>
      </c>
      <c r="C47" s="47" t="s">
        <v>169</v>
      </c>
      <c r="D47" s="10">
        <f t="shared" si="0"/>
        <v>3</v>
      </c>
      <c r="E47" s="28">
        <f t="shared" si="2"/>
        <v>3.3</v>
      </c>
      <c r="F47" s="17">
        <f>IFERROR(VLOOKUP($C47, 'Breakdown - Multi Indicators'!$C:$DD, F$1, FALSE), " ")</f>
        <v>2</v>
      </c>
      <c r="G47" s="17">
        <f>IFERROR(VLOOKUP($C47, 'Breakdown - Multi Indicators'!$C:$DD, G$1, FALSE), " ")</f>
        <v>5</v>
      </c>
      <c r="H47" s="17">
        <f>IFERROR(VLOOKUP($C47, 'Breakdown - Multi Indicators'!$C:$DD, H$1, FALSE), " ")</f>
        <v>3</v>
      </c>
      <c r="I47" s="17">
        <f>IFERROR(VLOOKUP($C47, 'Breakdown - Multi Indicators'!$C:$DD, I$1, FALSE), " ")</f>
        <v>3</v>
      </c>
      <c r="J47">
        <f t="shared" si="6"/>
        <v>5</v>
      </c>
      <c r="K47">
        <f t="shared" si="6"/>
        <v>3</v>
      </c>
      <c r="L47">
        <f t="shared" si="6"/>
        <v>3</v>
      </c>
      <c r="M47">
        <f t="shared" si="6"/>
        <v>2</v>
      </c>
      <c r="N47" t="e">
        <f t="shared" si="6"/>
        <v>#NUM!</v>
      </c>
      <c r="O47" t="e">
        <f t="shared" si="6"/>
        <v>#NUM!</v>
      </c>
    </row>
    <row r="48" spans="1:15" ht="16.2" thickTop="1" thickBot="1" x14ac:dyDescent="0.35">
      <c r="A48" s="47" t="s">
        <v>163</v>
      </c>
      <c r="B48" s="47" t="s">
        <v>170</v>
      </c>
      <c r="C48" s="47" t="s">
        <v>171</v>
      </c>
      <c r="D48" s="10">
        <f t="shared" si="0"/>
        <v>3</v>
      </c>
      <c r="E48" s="28">
        <f t="shared" si="2"/>
        <v>3.3</v>
      </c>
      <c r="F48" s="17">
        <f>IFERROR(VLOOKUP($C48, 'Breakdown - Multi Indicators'!$C:$DD, F$1, FALSE), " ")</f>
        <v>2</v>
      </c>
      <c r="G48" s="17">
        <f>IFERROR(VLOOKUP($C48, 'Breakdown - Multi Indicators'!$C:$DD, G$1, FALSE), " ")</f>
        <v>5</v>
      </c>
      <c r="H48" s="17">
        <f>IFERROR(VLOOKUP($C48, 'Breakdown - Multi Indicators'!$C:$DD, H$1, FALSE), " ")</f>
        <v>3</v>
      </c>
      <c r="I48" s="17">
        <f>IFERROR(VLOOKUP($C48, 'Breakdown - Multi Indicators'!$C:$DD, I$1, FALSE), " ")</f>
        <v>3</v>
      </c>
      <c r="J48">
        <f t="shared" si="6"/>
        <v>5</v>
      </c>
      <c r="K48">
        <f t="shared" si="6"/>
        <v>3</v>
      </c>
      <c r="L48">
        <f t="shared" si="6"/>
        <v>3</v>
      </c>
      <c r="M48">
        <f t="shared" si="6"/>
        <v>2</v>
      </c>
      <c r="N48" t="e">
        <f t="shared" si="6"/>
        <v>#NUM!</v>
      </c>
      <c r="O48" t="e">
        <f t="shared" si="6"/>
        <v>#NUM!</v>
      </c>
    </row>
    <row r="49" spans="1:15" ht="16.2" thickTop="1" thickBot="1" x14ac:dyDescent="0.35">
      <c r="A49" s="47" t="s">
        <v>163</v>
      </c>
      <c r="B49" s="47" t="s">
        <v>172</v>
      </c>
      <c r="C49" s="47" t="s">
        <v>173</v>
      </c>
      <c r="D49" s="10">
        <f t="shared" si="0"/>
        <v>2</v>
      </c>
      <c r="E49" s="28">
        <f t="shared" si="2"/>
        <v>1.8</v>
      </c>
      <c r="F49" s="17">
        <f>IFERROR(VLOOKUP($C49, 'Breakdown - Multi Indicators'!$C:$DD, F$1, FALSE), " ")</f>
        <v>2</v>
      </c>
      <c r="G49" s="17">
        <f>IFERROR(VLOOKUP($C49, 'Breakdown - Multi Indicators'!$C:$DD, G$1, FALSE), " ")</f>
        <v>1</v>
      </c>
      <c r="H49" s="17">
        <f>IFERROR(VLOOKUP($C49, 'Breakdown - Multi Indicators'!$C:$DD, H$1, FALSE), " ")</f>
        <v>3</v>
      </c>
      <c r="I49" s="17">
        <f>IFERROR(VLOOKUP($C49, 'Breakdown - Multi Indicators'!$C:$DD, I$1, FALSE), " ")</f>
        <v>1</v>
      </c>
      <c r="J49">
        <f t="shared" si="6"/>
        <v>3</v>
      </c>
      <c r="K49">
        <f t="shared" si="6"/>
        <v>2</v>
      </c>
      <c r="L49">
        <f t="shared" si="6"/>
        <v>1</v>
      </c>
      <c r="M49">
        <f t="shared" si="6"/>
        <v>1</v>
      </c>
      <c r="N49" t="e">
        <f t="shared" si="6"/>
        <v>#NUM!</v>
      </c>
      <c r="O49" t="e">
        <f t="shared" si="6"/>
        <v>#NUM!</v>
      </c>
    </row>
    <row r="50" spans="1:15" ht="16.2" thickTop="1" thickBot="1" x14ac:dyDescent="0.35">
      <c r="A50" s="47" t="s">
        <v>163</v>
      </c>
      <c r="B50" s="47" t="s">
        <v>174</v>
      </c>
      <c r="C50" s="47" t="s">
        <v>175</v>
      </c>
      <c r="D50" s="10">
        <f t="shared" si="0"/>
        <v>3</v>
      </c>
      <c r="E50" s="28">
        <f t="shared" si="2"/>
        <v>2.8</v>
      </c>
      <c r="F50" s="17">
        <f>IFERROR(VLOOKUP($C50, 'Breakdown - Multi Indicators'!$C:$DD, F$1, FALSE), " ")</f>
        <v>2</v>
      </c>
      <c r="G50" s="17">
        <f>IFERROR(VLOOKUP($C50, 'Breakdown - Multi Indicators'!$C:$DD, G$1, FALSE), " ")</f>
        <v>5</v>
      </c>
      <c r="H50" s="17">
        <f>IFERROR(VLOOKUP($C50, 'Breakdown - Multi Indicators'!$C:$DD, H$1, FALSE), " ")</f>
        <v>2</v>
      </c>
      <c r="I50" s="17">
        <f>IFERROR(VLOOKUP($C50, 'Breakdown - Multi Indicators'!$C:$DD, I$1, FALSE), " ")</f>
        <v>2</v>
      </c>
      <c r="J50">
        <f t="shared" si="6"/>
        <v>5</v>
      </c>
      <c r="K50">
        <f t="shared" si="6"/>
        <v>2</v>
      </c>
      <c r="L50">
        <f t="shared" si="6"/>
        <v>2</v>
      </c>
      <c r="M50">
        <f t="shared" si="6"/>
        <v>2</v>
      </c>
      <c r="N50" t="e">
        <f t="shared" si="6"/>
        <v>#NUM!</v>
      </c>
      <c r="O50" t="e">
        <f t="shared" si="6"/>
        <v>#NUM!</v>
      </c>
    </row>
    <row r="51" spans="1:15" ht="16.2" thickTop="1" thickBot="1" x14ac:dyDescent="0.35">
      <c r="A51" s="47" t="s">
        <v>163</v>
      </c>
      <c r="B51" s="47" t="s">
        <v>176</v>
      </c>
      <c r="C51" s="47" t="s">
        <v>177</v>
      </c>
      <c r="D51" s="10">
        <f t="shared" si="0"/>
        <v>3</v>
      </c>
      <c r="E51" s="28">
        <f t="shared" si="2"/>
        <v>2.8</v>
      </c>
      <c r="F51" s="17">
        <f>IFERROR(VLOOKUP($C51, 'Breakdown - Multi Indicators'!$C:$DD, F$1, FALSE), " ")</f>
        <v>2</v>
      </c>
      <c r="G51" s="17">
        <f>IFERROR(VLOOKUP($C51, 'Breakdown - Multi Indicators'!$C:$DD, G$1, FALSE), " ")</f>
        <v>5</v>
      </c>
      <c r="H51" s="17">
        <f>IFERROR(VLOOKUP($C51, 'Breakdown - Multi Indicators'!$C:$DD, H$1, FALSE), " ")</f>
        <v>2</v>
      </c>
      <c r="I51" s="17">
        <f>IFERROR(VLOOKUP($C51, 'Breakdown - Multi Indicators'!$C:$DD, I$1, FALSE), " ")</f>
        <v>2</v>
      </c>
      <c r="J51">
        <f t="shared" si="6"/>
        <v>5</v>
      </c>
      <c r="K51">
        <f t="shared" si="6"/>
        <v>2</v>
      </c>
      <c r="L51">
        <f t="shared" si="6"/>
        <v>2</v>
      </c>
      <c r="M51">
        <f t="shared" si="6"/>
        <v>2</v>
      </c>
      <c r="N51" t="e">
        <f t="shared" si="6"/>
        <v>#NUM!</v>
      </c>
      <c r="O51" t="e">
        <f t="shared" si="6"/>
        <v>#NUM!</v>
      </c>
    </row>
    <row r="52" spans="1:15" ht="16.2" thickTop="1" thickBot="1" x14ac:dyDescent="0.35">
      <c r="A52" s="47" t="s">
        <v>178</v>
      </c>
      <c r="B52" s="47" t="s">
        <v>179</v>
      </c>
      <c r="C52" s="47" t="s">
        <v>180</v>
      </c>
      <c r="D52" s="10">
        <f t="shared" si="0"/>
        <v>1</v>
      </c>
      <c r="E52" s="28">
        <f t="shared" si="2"/>
        <v>1</v>
      </c>
      <c r="F52" s="17" t="str">
        <f>IFERROR(VLOOKUP($C52, 'Breakdown - Multi Indicators'!$C:$DD, F$1, FALSE), " ")</f>
        <v>N/A</v>
      </c>
      <c r="G52" s="17">
        <f>IFERROR(VLOOKUP($C52, 'Breakdown - Multi Indicators'!$C:$DD, G$1, FALSE), " ")</f>
        <v>1</v>
      </c>
      <c r="H52" s="17">
        <f>IFERROR(VLOOKUP($C52, 'Breakdown - Multi Indicators'!$C:$DD, H$1, FALSE), " ")</f>
        <v>1</v>
      </c>
      <c r="I52" s="17" t="str">
        <f>IFERROR(VLOOKUP($C52, 'Breakdown - Multi Indicators'!$C:$DD, I$1, FALSE), " ")</f>
        <v>N/A</v>
      </c>
      <c r="J52">
        <f t="shared" si="6"/>
        <v>1</v>
      </c>
      <c r="K52">
        <f t="shared" si="6"/>
        <v>1</v>
      </c>
      <c r="L52" t="e">
        <f t="shared" si="6"/>
        <v>#NUM!</v>
      </c>
      <c r="M52" t="e">
        <f t="shared" si="6"/>
        <v>#NUM!</v>
      </c>
      <c r="N52" t="e">
        <f t="shared" si="6"/>
        <v>#NUM!</v>
      </c>
      <c r="O52" t="e">
        <f t="shared" si="6"/>
        <v>#NUM!</v>
      </c>
    </row>
    <row r="53" spans="1:15" ht="16.2" thickTop="1" thickBot="1" x14ac:dyDescent="0.35">
      <c r="A53" s="47" t="s">
        <v>178</v>
      </c>
      <c r="B53" s="47" t="s">
        <v>181</v>
      </c>
      <c r="C53" s="47" t="s">
        <v>182</v>
      </c>
      <c r="D53" s="10">
        <f t="shared" si="0"/>
        <v>4</v>
      </c>
      <c r="E53" s="28">
        <f t="shared" si="2"/>
        <v>3.5</v>
      </c>
      <c r="F53" s="17">
        <f>IFERROR(VLOOKUP($C53, 'Breakdown - Multi Indicators'!$C:$DD, F$1, FALSE), " ")</f>
        <v>3</v>
      </c>
      <c r="G53" s="17">
        <f>IFERROR(VLOOKUP($C53, 'Breakdown - Multi Indicators'!$C:$DD, G$1, FALSE), " ")</f>
        <v>5</v>
      </c>
      <c r="H53" s="17">
        <f>IFERROR(VLOOKUP($C53, 'Breakdown - Multi Indicators'!$C:$DD, H$1, FALSE), " ")</f>
        <v>3</v>
      </c>
      <c r="I53" s="17">
        <f>IFERROR(VLOOKUP($C53, 'Breakdown - Multi Indicators'!$C:$DD, I$1, FALSE), " ")</f>
        <v>3</v>
      </c>
      <c r="J53">
        <f t="shared" si="6"/>
        <v>5</v>
      </c>
      <c r="K53">
        <f t="shared" si="6"/>
        <v>3</v>
      </c>
      <c r="L53">
        <f t="shared" si="6"/>
        <v>3</v>
      </c>
      <c r="M53">
        <f t="shared" si="6"/>
        <v>3</v>
      </c>
      <c r="N53" t="e">
        <f t="shared" si="6"/>
        <v>#NUM!</v>
      </c>
      <c r="O53" t="e">
        <f t="shared" si="6"/>
        <v>#NUM!</v>
      </c>
    </row>
    <row r="54" spans="1:15" ht="16.2" thickTop="1" thickBot="1" x14ac:dyDescent="0.35">
      <c r="A54" s="47" t="s">
        <v>178</v>
      </c>
      <c r="B54" s="47" t="s">
        <v>183</v>
      </c>
      <c r="C54" s="47" t="s">
        <v>184</v>
      </c>
      <c r="D54" s="10">
        <f t="shared" si="0"/>
        <v>4</v>
      </c>
      <c r="E54" s="28">
        <f t="shared" si="2"/>
        <v>3.8</v>
      </c>
      <c r="F54" s="17">
        <f>IFERROR(VLOOKUP($C54, 'Breakdown - Multi Indicators'!$C:$DD, F$1, FALSE), " ")</f>
        <v>4</v>
      </c>
      <c r="G54" s="17">
        <f>IFERROR(VLOOKUP($C54, 'Breakdown - Multi Indicators'!$C:$DD, G$1, FALSE), " ")</f>
        <v>5</v>
      </c>
      <c r="H54" s="17">
        <f>IFERROR(VLOOKUP($C54, 'Breakdown - Multi Indicators'!$C:$DD, H$1, FALSE), " ")</f>
        <v>3</v>
      </c>
      <c r="I54" s="17">
        <f>IFERROR(VLOOKUP($C54, 'Breakdown - Multi Indicators'!$C:$DD, I$1, FALSE), " ")</f>
        <v>3</v>
      </c>
      <c r="J54">
        <f t="shared" ref="J54:O63" si="7">LARGE($F54:$I54,J$1)</f>
        <v>5</v>
      </c>
      <c r="K54">
        <f t="shared" si="7"/>
        <v>4</v>
      </c>
      <c r="L54">
        <f t="shared" si="7"/>
        <v>3</v>
      </c>
      <c r="M54">
        <f t="shared" si="7"/>
        <v>3</v>
      </c>
      <c r="N54" t="e">
        <f t="shared" si="7"/>
        <v>#NUM!</v>
      </c>
      <c r="O54" t="e">
        <f t="shared" si="7"/>
        <v>#NUM!</v>
      </c>
    </row>
    <row r="55" spans="1:15" ht="16.2" thickTop="1" thickBot="1" x14ac:dyDescent="0.35">
      <c r="A55" s="47" t="s">
        <v>178</v>
      </c>
      <c r="B55" s="47" t="s">
        <v>185</v>
      </c>
      <c r="C55" s="47" t="s">
        <v>186</v>
      </c>
      <c r="D55" s="10">
        <f t="shared" si="0"/>
        <v>3</v>
      </c>
      <c r="E55" s="28">
        <f t="shared" si="2"/>
        <v>3</v>
      </c>
      <c r="F55" s="17">
        <f>IFERROR(VLOOKUP($C55, 'Breakdown - Multi Indicators'!$C:$DD, F$1, FALSE), " ")</f>
        <v>4</v>
      </c>
      <c r="G55" s="17">
        <f>IFERROR(VLOOKUP($C55, 'Breakdown - Multi Indicators'!$C:$DD, G$1, FALSE), " ")</f>
        <v>3</v>
      </c>
      <c r="H55" s="17">
        <f>IFERROR(VLOOKUP($C55, 'Breakdown - Multi Indicators'!$C:$DD, H$1, FALSE), " ")</f>
        <v>3</v>
      </c>
      <c r="I55" s="17">
        <f>IFERROR(VLOOKUP($C55, 'Breakdown - Multi Indicators'!$C:$DD, I$1, FALSE), " ")</f>
        <v>2</v>
      </c>
      <c r="J55">
        <f t="shared" si="7"/>
        <v>4</v>
      </c>
      <c r="K55">
        <f t="shared" si="7"/>
        <v>3</v>
      </c>
      <c r="L55">
        <f t="shared" si="7"/>
        <v>3</v>
      </c>
      <c r="M55">
        <f t="shared" si="7"/>
        <v>2</v>
      </c>
      <c r="N55" t="e">
        <f t="shared" si="7"/>
        <v>#NUM!</v>
      </c>
      <c r="O55" t="e">
        <f t="shared" si="7"/>
        <v>#NUM!</v>
      </c>
    </row>
    <row r="56" spans="1:15" ht="16.2" thickTop="1" thickBot="1" x14ac:dyDescent="0.35">
      <c r="A56" s="47" t="s">
        <v>178</v>
      </c>
      <c r="B56" s="47" t="s">
        <v>187</v>
      </c>
      <c r="C56" s="47" t="s">
        <v>188</v>
      </c>
      <c r="D56" s="10">
        <f t="shared" si="0"/>
        <v>2</v>
      </c>
      <c r="E56" s="28">
        <f t="shared" si="2"/>
        <v>2.2999999999999998</v>
      </c>
      <c r="F56" s="17">
        <f>IFERROR(VLOOKUP($C56, 'Breakdown - Multi Indicators'!$C:$DD, F$1, FALSE), " ")</f>
        <v>2</v>
      </c>
      <c r="G56" s="17">
        <f>IFERROR(VLOOKUP($C56, 'Breakdown - Multi Indicators'!$C:$DD, G$1, FALSE), " ")</f>
        <v>1</v>
      </c>
      <c r="H56" s="17">
        <f>IFERROR(VLOOKUP($C56, 'Breakdown - Multi Indicators'!$C:$DD, H$1, FALSE), " ")</f>
        <v>3</v>
      </c>
      <c r="I56" s="17">
        <f>IFERROR(VLOOKUP($C56, 'Breakdown - Multi Indicators'!$C:$DD, I$1, FALSE), " ")</f>
        <v>3</v>
      </c>
      <c r="J56">
        <f t="shared" si="7"/>
        <v>3</v>
      </c>
      <c r="K56">
        <f t="shared" si="7"/>
        <v>3</v>
      </c>
      <c r="L56">
        <f t="shared" si="7"/>
        <v>2</v>
      </c>
      <c r="M56">
        <f t="shared" si="7"/>
        <v>1</v>
      </c>
      <c r="N56" t="e">
        <f t="shared" si="7"/>
        <v>#NUM!</v>
      </c>
      <c r="O56" t="e">
        <f t="shared" si="7"/>
        <v>#NUM!</v>
      </c>
    </row>
    <row r="57" spans="1:15" ht="16.2" thickTop="1" thickBot="1" x14ac:dyDescent="0.35">
      <c r="A57" s="47" t="s">
        <v>178</v>
      </c>
      <c r="B57" s="47" t="s">
        <v>189</v>
      </c>
      <c r="C57" s="47" t="s">
        <v>190</v>
      </c>
      <c r="D57" s="10">
        <f t="shared" si="0"/>
        <v>3</v>
      </c>
      <c r="E57" s="28">
        <f t="shared" si="2"/>
        <v>2.5</v>
      </c>
      <c r="F57" s="17">
        <f>IFERROR(VLOOKUP($C57, 'Breakdown - Multi Indicators'!$C:$DD, F$1, FALSE), " ")</f>
        <v>3</v>
      </c>
      <c r="G57" s="17">
        <f>IFERROR(VLOOKUP($C57, 'Breakdown - Multi Indicators'!$C:$DD, G$1, FALSE), " ")</f>
        <v>1</v>
      </c>
      <c r="H57" s="17">
        <f>IFERROR(VLOOKUP($C57, 'Breakdown - Multi Indicators'!$C:$DD, H$1, FALSE), " ")</f>
        <v>3</v>
      </c>
      <c r="I57" s="17">
        <f>IFERROR(VLOOKUP($C57, 'Breakdown - Multi Indicators'!$C:$DD, I$1, FALSE), " ")</f>
        <v>3</v>
      </c>
      <c r="J57">
        <f t="shared" si="7"/>
        <v>3</v>
      </c>
      <c r="K57">
        <f t="shared" si="7"/>
        <v>3</v>
      </c>
      <c r="L57">
        <f t="shared" si="7"/>
        <v>3</v>
      </c>
      <c r="M57">
        <f t="shared" si="7"/>
        <v>1</v>
      </c>
      <c r="N57" t="e">
        <f t="shared" si="7"/>
        <v>#NUM!</v>
      </c>
      <c r="O57" t="e">
        <f t="shared" si="7"/>
        <v>#NUM!</v>
      </c>
    </row>
    <row r="58" spans="1:15" ht="16.2" thickTop="1" thickBot="1" x14ac:dyDescent="0.35">
      <c r="A58" s="47" t="s">
        <v>178</v>
      </c>
      <c r="B58" s="47" t="s">
        <v>191</v>
      </c>
      <c r="C58" s="47" t="s">
        <v>192</v>
      </c>
      <c r="D58" s="10">
        <f t="shared" si="0"/>
        <v>3</v>
      </c>
      <c r="E58" s="28">
        <f t="shared" si="2"/>
        <v>3.3</v>
      </c>
      <c r="F58" s="17">
        <f>IFERROR(VLOOKUP($C58, 'Breakdown - Multi Indicators'!$C:$DD, F$1, FALSE), " ")</f>
        <v>3</v>
      </c>
      <c r="G58" s="17">
        <f>IFERROR(VLOOKUP($C58, 'Breakdown - Multi Indicators'!$C:$DD, G$1, FALSE), " ")</f>
        <v>5</v>
      </c>
      <c r="H58" s="17">
        <f>IFERROR(VLOOKUP($C58, 'Breakdown - Multi Indicators'!$C:$DD, H$1, FALSE), " ")</f>
        <v>2</v>
      </c>
      <c r="I58" s="17">
        <f>IFERROR(VLOOKUP($C58, 'Breakdown - Multi Indicators'!$C:$DD, I$1, FALSE), " ")</f>
        <v>3</v>
      </c>
      <c r="J58">
        <f t="shared" si="7"/>
        <v>5</v>
      </c>
      <c r="K58">
        <f t="shared" si="7"/>
        <v>3</v>
      </c>
      <c r="L58">
        <f t="shared" si="7"/>
        <v>3</v>
      </c>
      <c r="M58">
        <f t="shared" si="7"/>
        <v>2</v>
      </c>
      <c r="N58" t="e">
        <f t="shared" si="7"/>
        <v>#NUM!</v>
      </c>
      <c r="O58" t="e">
        <f t="shared" si="7"/>
        <v>#NUM!</v>
      </c>
    </row>
    <row r="59" spans="1:15" ht="16.2" thickTop="1" thickBot="1" x14ac:dyDescent="0.35">
      <c r="A59" s="47" t="s">
        <v>178</v>
      </c>
      <c r="B59" s="47" t="s">
        <v>193</v>
      </c>
      <c r="C59" s="47" t="s">
        <v>194</v>
      </c>
      <c r="D59" s="10">
        <f t="shared" si="0"/>
        <v>3</v>
      </c>
      <c r="E59" s="28">
        <f t="shared" si="2"/>
        <v>3</v>
      </c>
      <c r="F59" s="17">
        <f>IFERROR(VLOOKUP($C59, 'Breakdown - Multi Indicators'!$C:$DD, F$1, FALSE), " ")</f>
        <v>4</v>
      </c>
      <c r="G59" s="17">
        <f>IFERROR(VLOOKUP($C59, 'Breakdown - Multi Indicators'!$C:$DD, G$1, FALSE), " ")</f>
        <v>1</v>
      </c>
      <c r="H59" s="17">
        <f>IFERROR(VLOOKUP($C59, 'Breakdown - Multi Indicators'!$C:$DD, H$1, FALSE), " ")</f>
        <v>3</v>
      </c>
      <c r="I59" s="17">
        <f>IFERROR(VLOOKUP($C59, 'Breakdown - Multi Indicators'!$C:$DD, I$1, FALSE), " ")</f>
        <v>4</v>
      </c>
      <c r="J59">
        <f t="shared" si="7"/>
        <v>4</v>
      </c>
      <c r="K59">
        <f t="shared" si="7"/>
        <v>4</v>
      </c>
      <c r="L59">
        <f t="shared" si="7"/>
        <v>3</v>
      </c>
      <c r="M59">
        <f t="shared" si="7"/>
        <v>1</v>
      </c>
      <c r="N59" t="e">
        <f t="shared" si="7"/>
        <v>#NUM!</v>
      </c>
      <c r="O59" t="e">
        <f t="shared" si="7"/>
        <v>#NUM!</v>
      </c>
    </row>
    <row r="60" spans="1:15" ht="16.2" thickTop="1" thickBot="1" x14ac:dyDescent="0.35">
      <c r="A60" s="47" t="s">
        <v>178</v>
      </c>
      <c r="B60" s="47" t="s">
        <v>195</v>
      </c>
      <c r="C60" s="47" t="s">
        <v>196</v>
      </c>
      <c r="D60" s="10">
        <f t="shared" si="0"/>
        <v>3</v>
      </c>
      <c r="E60" s="28">
        <f t="shared" si="2"/>
        <v>2.5</v>
      </c>
      <c r="F60" s="17">
        <f>IFERROR(VLOOKUP($C60, 'Breakdown - Multi Indicators'!$C:$DD, F$1, FALSE), " ")</f>
        <v>2</v>
      </c>
      <c r="G60" s="17">
        <f>IFERROR(VLOOKUP($C60, 'Breakdown - Multi Indicators'!$C:$DD, G$1, FALSE), " ")</f>
        <v>3</v>
      </c>
      <c r="H60" s="17">
        <f>IFERROR(VLOOKUP($C60, 'Breakdown - Multi Indicators'!$C:$DD, H$1, FALSE), " ")</f>
        <v>3</v>
      </c>
      <c r="I60" s="17">
        <f>IFERROR(VLOOKUP($C60, 'Breakdown - Multi Indicators'!$C:$DD, I$1, FALSE), " ")</f>
        <v>2</v>
      </c>
      <c r="J60">
        <f t="shared" si="7"/>
        <v>3</v>
      </c>
      <c r="K60">
        <f t="shared" si="7"/>
        <v>3</v>
      </c>
      <c r="L60">
        <f t="shared" si="7"/>
        <v>2</v>
      </c>
      <c r="M60">
        <f t="shared" si="7"/>
        <v>2</v>
      </c>
      <c r="N60" t="e">
        <f t="shared" si="7"/>
        <v>#NUM!</v>
      </c>
      <c r="O60" t="e">
        <f t="shared" si="7"/>
        <v>#NUM!</v>
      </c>
    </row>
    <row r="61" spans="1:15" ht="16.2" thickTop="1" thickBot="1" x14ac:dyDescent="0.35">
      <c r="A61" s="47" t="s">
        <v>178</v>
      </c>
      <c r="B61" s="47" t="s">
        <v>197</v>
      </c>
      <c r="C61" s="47" t="s">
        <v>198</v>
      </c>
      <c r="D61" s="10">
        <f t="shared" si="0"/>
        <v>2</v>
      </c>
      <c r="E61" s="28">
        <f t="shared" si="2"/>
        <v>2.2999999999999998</v>
      </c>
      <c r="F61" s="17">
        <f>IFERROR(VLOOKUP($C61, 'Breakdown - Multi Indicators'!$C:$DD, F$1, FALSE), " ")</f>
        <v>2</v>
      </c>
      <c r="G61" s="17">
        <f>IFERROR(VLOOKUP($C61, 'Breakdown - Multi Indicators'!$C:$DD, G$1, FALSE), " ")</f>
        <v>3</v>
      </c>
      <c r="H61" s="17">
        <f>IFERROR(VLOOKUP($C61, 'Breakdown - Multi Indicators'!$C:$DD, H$1, FALSE), " ")</f>
        <v>3</v>
      </c>
      <c r="I61" s="17">
        <f>IFERROR(VLOOKUP($C61, 'Breakdown - Multi Indicators'!$C:$DD, I$1, FALSE), " ")</f>
        <v>1</v>
      </c>
      <c r="J61">
        <f t="shared" si="7"/>
        <v>3</v>
      </c>
      <c r="K61">
        <f t="shared" si="7"/>
        <v>3</v>
      </c>
      <c r="L61">
        <f t="shared" si="7"/>
        <v>2</v>
      </c>
      <c r="M61">
        <f t="shared" si="7"/>
        <v>1</v>
      </c>
      <c r="N61" t="e">
        <f t="shared" si="7"/>
        <v>#NUM!</v>
      </c>
      <c r="O61" t="e">
        <f t="shared" si="7"/>
        <v>#NUM!</v>
      </c>
    </row>
    <row r="62" spans="1:15" ht="16.2" thickTop="1" thickBot="1" x14ac:dyDescent="0.35">
      <c r="A62" s="47" t="s">
        <v>178</v>
      </c>
      <c r="B62" s="47" t="s">
        <v>199</v>
      </c>
      <c r="C62" s="47" t="s">
        <v>200</v>
      </c>
      <c r="D62" s="10">
        <f t="shared" si="0"/>
        <v>3</v>
      </c>
      <c r="E62" s="28">
        <f t="shared" si="2"/>
        <v>3</v>
      </c>
      <c r="F62" s="17">
        <f>IFERROR(VLOOKUP($C62, 'Breakdown - Multi Indicators'!$C:$DD, F$1, FALSE), " ")</f>
        <v>4</v>
      </c>
      <c r="G62" s="17">
        <f>IFERROR(VLOOKUP($C62, 'Breakdown - Multi Indicators'!$C:$DD, G$1, FALSE), " ")</f>
        <v>2</v>
      </c>
      <c r="H62" s="17">
        <f>IFERROR(VLOOKUP($C62, 'Breakdown - Multi Indicators'!$C:$DD, H$1, FALSE), " ")</f>
        <v>3</v>
      </c>
      <c r="I62" s="17">
        <f>IFERROR(VLOOKUP($C62, 'Breakdown - Multi Indicators'!$C:$DD, I$1, FALSE), " ")</f>
        <v>3</v>
      </c>
      <c r="J62">
        <f t="shared" si="7"/>
        <v>4</v>
      </c>
      <c r="K62">
        <f t="shared" si="7"/>
        <v>3</v>
      </c>
      <c r="L62">
        <f t="shared" si="7"/>
        <v>3</v>
      </c>
      <c r="M62">
        <f t="shared" si="7"/>
        <v>2</v>
      </c>
      <c r="N62" t="e">
        <f t="shared" si="7"/>
        <v>#NUM!</v>
      </c>
      <c r="O62" t="e">
        <f t="shared" si="7"/>
        <v>#NUM!</v>
      </c>
    </row>
    <row r="63" spans="1:15" ht="16.2" thickTop="1" thickBot="1" x14ac:dyDescent="0.35">
      <c r="A63" s="47" t="s">
        <v>178</v>
      </c>
      <c r="B63" s="47" t="s">
        <v>201</v>
      </c>
      <c r="C63" s="47" t="s">
        <v>202</v>
      </c>
      <c r="D63" s="10">
        <f t="shared" si="0"/>
        <v>3</v>
      </c>
      <c r="E63" s="28">
        <f t="shared" si="2"/>
        <v>3</v>
      </c>
      <c r="F63" s="17">
        <f>IFERROR(VLOOKUP($C63, 'Breakdown - Multi Indicators'!$C:$DD, F$1, FALSE), " ")</f>
        <v>4</v>
      </c>
      <c r="G63" s="17">
        <f>IFERROR(VLOOKUP($C63, 'Breakdown - Multi Indicators'!$C:$DD, G$1, FALSE), " ")</f>
        <v>2</v>
      </c>
      <c r="H63" s="17">
        <f>IFERROR(VLOOKUP($C63, 'Breakdown - Multi Indicators'!$C:$DD, H$1, FALSE), " ")</f>
        <v>3</v>
      </c>
      <c r="I63" s="17">
        <f>IFERROR(VLOOKUP($C63, 'Breakdown - Multi Indicators'!$C:$DD, I$1, FALSE), " ")</f>
        <v>3</v>
      </c>
      <c r="J63">
        <f t="shared" si="7"/>
        <v>4</v>
      </c>
      <c r="K63">
        <f t="shared" si="7"/>
        <v>3</v>
      </c>
      <c r="L63">
        <f t="shared" si="7"/>
        <v>3</v>
      </c>
      <c r="M63">
        <f t="shared" si="7"/>
        <v>2</v>
      </c>
      <c r="N63" t="e">
        <f t="shared" si="7"/>
        <v>#NUM!</v>
      </c>
      <c r="O63" t="e">
        <f t="shared" si="7"/>
        <v>#NUM!</v>
      </c>
    </row>
    <row r="64" spans="1:15" ht="16.2" thickTop="1" thickBot="1" x14ac:dyDescent="0.35">
      <c r="A64" s="47" t="s">
        <v>178</v>
      </c>
      <c r="B64" s="47" t="s">
        <v>203</v>
      </c>
      <c r="C64" s="47" t="s">
        <v>204</v>
      </c>
      <c r="D64" s="10">
        <f t="shared" si="0"/>
        <v>3</v>
      </c>
      <c r="E64" s="28">
        <f t="shared" si="2"/>
        <v>3.3</v>
      </c>
      <c r="F64" s="17">
        <f>IFERROR(VLOOKUP($C64, 'Breakdown - Multi Indicators'!$C:$DD, F$1, FALSE), " ")</f>
        <v>3</v>
      </c>
      <c r="G64" s="17">
        <f>IFERROR(VLOOKUP($C64, 'Breakdown - Multi Indicators'!$C:$DD, G$1, FALSE), " ")</f>
        <v>5</v>
      </c>
      <c r="H64" s="17">
        <f>IFERROR(VLOOKUP($C64, 'Breakdown - Multi Indicators'!$C:$DD, H$1, FALSE), " ")</f>
        <v>3</v>
      </c>
      <c r="I64" s="17">
        <f>IFERROR(VLOOKUP($C64, 'Breakdown - Multi Indicators'!$C:$DD, I$1, FALSE), " ")</f>
        <v>2</v>
      </c>
      <c r="J64">
        <f t="shared" ref="J64:O73" si="8">LARGE($F64:$I64,J$1)</f>
        <v>5</v>
      </c>
      <c r="K64">
        <f t="shared" si="8"/>
        <v>3</v>
      </c>
      <c r="L64">
        <f t="shared" si="8"/>
        <v>3</v>
      </c>
      <c r="M64">
        <f t="shared" si="8"/>
        <v>2</v>
      </c>
      <c r="N64" t="e">
        <f t="shared" si="8"/>
        <v>#NUM!</v>
      </c>
      <c r="O64" t="e">
        <f t="shared" si="8"/>
        <v>#NUM!</v>
      </c>
    </row>
    <row r="65" spans="1:15" ht="16.2" thickTop="1" thickBot="1" x14ac:dyDescent="0.35">
      <c r="A65" s="47" t="s">
        <v>178</v>
      </c>
      <c r="B65" s="47" t="s">
        <v>205</v>
      </c>
      <c r="C65" s="47" t="s">
        <v>206</v>
      </c>
      <c r="D65" s="10">
        <f t="shared" si="0"/>
        <v>3</v>
      </c>
      <c r="E65" s="28">
        <f t="shared" si="2"/>
        <v>3</v>
      </c>
      <c r="F65" s="17">
        <f>IFERROR(VLOOKUP($C65, 'Breakdown - Multi Indicators'!$C:$DD, F$1, FALSE), " ")</f>
        <v>3</v>
      </c>
      <c r="G65" s="17">
        <f>IFERROR(VLOOKUP($C65, 'Breakdown - Multi Indicators'!$C:$DD, G$1, FALSE), " ")</f>
        <v>3</v>
      </c>
      <c r="H65" s="17">
        <f>IFERROR(VLOOKUP($C65, 'Breakdown - Multi Indicators'!$C:$DD, H$1, FALSE), " ")</f>
        <v>3</v>
      </c>
      <c r="I65" s="17">
        <f>IFERROR(VLOOKUP($C65, 'Breakdown - Multi Indicators'!$C:$DD, I$1, FALSE), " ")</f>
        <v>3</v>
      </c>
      <c r="J65">
        <f t="shared" si="8"/>
        <v>3</v>
      </c>
      <c r="K65">
        <f t="shared" si="8"/>
        <v>3</v>
      </c>
      <c r="L65">
        <f t="shared" si="8"/>
        <v>3</v>
      </c>
      <c r="M65">
        <f t="shared" si="8"/>
        <v>3</v>
      </c>
      <c r="N65" t="e">
        <f t="shared" si="8"/>
        <v>#NUM!</v>
      </c>
      <c r="O65" t="e">
        <f t="shared" si="8"/>
        <v>#NUM!</v>
      </c>
    </row>
    <row r="66" spans="1:15" ht="16.2" thickTop="1" thickBot="1" x14ac:dyDescent="0.35">
      <c r="A66" s="47" t="s">
        <v>178</v>
      </c>
      <c r="B66" s="47" t="s">
        <v>207</v>
      </c>
      <c r="C66" s="47" t="s">
        <v>208</v>
      </c>
      <c r="D66" s="10">
        <f t="shared" si="0"/>
        <v>4</v>
      </c>
      <c r="E66" s="28">
        <f t="shared" si="2"/>
        <v>3.8</v>
      </c>
      <c r="F66" s="17">
        <f>IFERROR(VLOOKUP($C66, 'Breakdown - Multi Indicators'!$C:$DD, F$1, FALSE), " ")</f>
        <v>4</v>
      </c>
      <c r="G66" s="17">
        <f>IFERROR(VLOOKUP($C66, 'Breakdown - Multi Indicators'!$C:$DD, G$1, FALSE), " ")</f>
        <v>5</v>
      </c>
      <c r="H66" s="17">
        <f>IFERROR(VLOOKUP($C66, 'Breakdown - Multi Indicators'!$C:$DD, H$1, FALSE), " ")</f>
        <v>3</v>
      </c>
      <c r="I66" s="17">
        <f>IFERROR(VLOOKUP($C66, 'Breakdown - Multi Indicators'!$C:$DD, I$1, FALSE), " ")</f>
        <v>3</v>
      </c>
      <c r="J66">
        <f t="shared" si="8"/>
        <v>5</v>
      </c>
      <c r="K66">
        <f t="shared" si="8"/>
        <v>4</v>
      </c>
      <c r="L66">
        <f t="shared" si="8"/>
        <v>3</v>
      </c>
      <c r="M66">
        <f t="shared" si="8"/>
        <v>3</v>
      </c>
      <c r="N66" t="e">
        <f t="shared" si="8"/>
        <v>#NUM!</v>
      </c>
      <c r="O66" t="e">
        <f t="shared" si="8"/>
        <v>#NUM!</v>
      </c>
    </row>
    <row r="67" spans="1:15" ht="16.2" thickTop="1" thickBot="1" x14ac:dyDescent="0.35">
      <c r="A67" s="47" t="s">
        <v>178</v>
      </c>
      <c r="B67" s="47" t="s">
        <v>209</v>
      </c>
      <c r="C67" s="47" t="s">
        <v>210</v>
      </c>
      <c r="D67" s="10">
        <f t="shared" si="0"/>
        <v>2</v>
      </c>
      <c r="E67" s="28">
        <f t="shared" si="2"/>
        <v>2</v>
      </c>
      <c r="F67" s="17">
        <f>IFERROR(VLOOKUP($C67, 'Breakdown - Multi Indicators'!$C:$DD, F$1, FALSE), " ")</f>
        <v>3</v>
      </c>
      <c r="G67" s="17">
        <f>IFERROR(VLOOKUP($C67, 'Breakdown - Multi Indicators'!$C:$DD, G$1, FALSE), " ")</f>
        <v>1</v>
      </c>
      <c r="H67" s="17">
        <f>IFERROR(VLOOKUP($C67, 'Breakdown - Multi Indicators'!$C:$DD, H$1, FALSE), " ")</f>
        <v>3</v>
      </c>
      <c r="I67" s="17">
        <f>IFERROR(VLOOKUP($C67, 'Breakdown - Multi Indicators'!$C:$DD, I$1, FALSE), " ")</f>
        <v>1</v>
      </c>
      <c r="J67">
        <f t="shared" si="8"/>
        <v>3</v>
      </c>
      <c r="K67">
        <f t="shared" si="8"/>
        <v>3</v>
      </c>
      <c r="L67">
        <f t="shared" si="8"/>
        <v>1</v>
      </c>
      <c r="M67">
        <f t="shared" si="8"/>
        <v>1</v>
      </c>
      <c r="N67" t="e">
        <f t="shared" si="8"/>
        <v>#NUM!</v>
      </c>
      <c r="O67" t="e">
        <f t="shared" si="8"/>
        <v>#NUM!</v>
      </c>
    </row>
    <row r="68" spans="1:15" ht="16.2" thickTop="1" thickBot="1" x14ac:dyDescent="0.35">
      <c r="A68" s="47" t="s">
        <v>178</v>
      </c>
      <c r="B68" s="47" t="s">
        <v>211</v>
      </c>
      <c r="C68" s="47" t="s">
        <v>212</v>
      </c>
      <c r="D68" s="10">
        <f t="shared" ref="D68:D131" si="9">ROUND(AVERAGE($F68:$I68), 0)</f>
        <v>4</v>
      </c>
      <c r="E68" s="28">
        <f t="shared" ref="E68:E131" si="10">ROUND(AVERAGE(F68:I68), 1)</f>
        <v>3.5</v>
      </c>
      <c r="F68" s="17">
        <f>IFERROR(VLOOKUP($C68, 'Breakdown - Multi Indicators'!$C:$DD, F$1, FALSE), " ")</f>
        <v>4</v>
      </c>
      <c r="G68" s="17">
        <f>IFERROR(VLOOKUP($C68, 'Breakdown - Multi Indicators'!$C:$DD, G$1, FALSE), " ")</f>
        <v>5</v>
      </c>
      <c r="H68" s="17">
        <f>IFERROR(VLOOKUP($C68, 'Breakdown - Multi Indicators'!$C:$DD, H$1, FALSE), " ")</f>
        <v>2</v>
      </c>
      <c r="I68" s="17">
        <f>IFERROR(VLOOKUP($C68, 'Breakdown - Multi Indicators'!$C:$DD, I$1, FALSE), " ")</f>
        <v>3</v>
      </c>
      <c r="J68">
        <f t="shared" si="8"/>
        <v>5</v>
      </c>
      <c r="K68">
        <f t="shared" si="8"/>
        <v>4</v>
      </c>
      <c r="L68">
        <f t="shared" si="8"/>
        <v>3</v>
      </c>
      <c r="M68">
        <f t="shared" si="8"/>
        <v>2</v>
      </c>
      <c r="N68" t="e">
        <f t="shared" si="8"/>
        <v>#NUM!</v>
      </c>
      <c r="O68" t="e">
        <f t="shared" si="8"/>
        <v>#NUM!</v>
      </c>
    </row>
    <row r="69" spans="1:15" ht="16.2" thickTop="1" thickBot="1" x14ac:dyDescent="0.35">
      <c r="A69" s="47" t="s">
        <v>178</v>
      </c>
      <c r="B69" s="47" t="s">
        <v>213</v>
      </c>
      <c r="C69" s="47" t="s">
        <v>214</v>
      </c>
      <c r="D69" s="10">
        <f t="shared" si="9"/>
        <v>3</v>
      </c>
      <c r="E69" s="28">
        <f t="shared" si="10"/>
        <v>2.8</v>
      </c>
      <c r="F69" s="17">
        <f>IFERROR(VLOOKUP($C69, 'Breakdown - Multi Indicators'!$C:$DD, F$1, FALSE), " ")</f>
        <v>4</v>
      </c>
      <c r="G69" s="17">
        <f>IFERROR(VLOOKUP($C69, 'Breakdown - Multi Indicators'!$C:$DD, G$1, FALSE), " ")</f>
        <v>3</v>
      </c>
      <c r="H69" s="17">
        <f>IFERROR(VLOOKUP($C69, 'Breakdown - Multi Indicators'!$C:$DD, H$1, FALSE), " ")</f>
        <v>3</v>
      </c>
      <c r="I69" s="17">
        <f>IFERROR(VLOOKUP($C69, 'Breakdown - Multi Indicators'!$C:$DD, I$1, FALSE), " ")</f>
        <v>1</v>
      </c>
      <c r="J69">
        <f t="shared" si="8"/>
        <v>4</v>
      </c>
      <c r="K69">
        <f t="shared" si="8"/>
        <v>3</v>
      </c>
      <c r="L69">
        <f t="shared" si="8"/>
        <v>3</v>
      </c>
      <c r="M69">
        <f t="shared" si="8"/>
        <v>1</v>
      </c>
      <c r="N69" t="e">
        <f t="shared" si="8"/>
        <v>#NUM!</v>
      </c>
      <c r="O69" t="e">
        <f t="shared" si="8"/>
        <v>#NUM!</v>
      </c>
    </row>
    <row r="70" spans="1:15" ht="16.2" thickTop="1" thickBot="1" x14ac:dyDescent="0.35">
      <c r="A70" s="47" t="s">
        <v>178</v>
      </c>
      <c r="B70" s="47" t="s">
        <v>215</v>
      </c>
      <c r="C70" s="47" t="s">
        <v>216</v>
      </c>
      <c r="D70" s="10">
        <f t="shared" si="9"/>
        <v>4</v>
      </c>
      <c r="E70" s="28">
        <f t="shared" si="10"/>
        <v>3.8</v>
      </c>
      <c r="F70" s="17">
        <f>IFERROR(VLOOKUP($C70, 'Breakdown - Multi Indicators'!$C:$DD, F$1, FALSE), " ")</f>
        <v>4</v>
      </c>
      <c r="G70" s="17">
        <f>IFERROR(VLOOKUP($C70, 'Breakdown - Multi Indicators'!$C:$DD, G$1, FALSE), " ")</f>
        <v>5</v>
      </c>
      <c r="H70" s="17">
        <f>IFERROR(VLOOKUP($C70, 'Breakdown - Multi Indicators'!$C:$DD, H$1, FALSE), " ")</f>
        <v>3</v>
      </c>
      <c r="I70" s="17">
        <f>IFERROR(VLOOKUP($C70, 'Breakdown - Multi Indicators'!$C:$DD, I$1, FALSE), " ")</f>
        <v>3</v>
      </c>
      <c r="J70">
        <f t="shared" si="8"/>
        <v>5</v>
      </c>
      <c r="K70">
        <f t="shared" si="8"/>
        <v>4</v>
      </c>
      <c r="L70">
        <f t="shared" si="8"/>
        <v>3</v>
      </c>
      <c r="M70">
        <f t="shared" si="8"/>
        <v>3</v>
      </c>
      <c r="N70" t="e">
        <f t="shared" si="8"/>
        <v>#NUM!</v>
      </c>
      <c r="O70" t="e">
        <f t="shared" si="8"/>
        <v>#NUM!</v>
      </c>
    </row>
    <row r="71" spans="1:15" ht="16.2" thickTop="1" thickBot="1" x14ac:dyDescent="0.35">
      <c r="A71" s="47" t="s">
        <v>178</v>
      </c>
      <c r="B71" s="47" t="s">
        <v>217</v>
      </c>
      <c r="C71" s="47" t="s">
        <v>218</v>
      </c>
      <c r="D71" s="10">
        <f t="shared" si="9"/>
        <v>3</v>
      </c>
      <c r="E71" s="28">
        <f t="shared" si="10"/>
        <v>3.3</v>
      </c>
      <c r="F71" s="17">
        <f>IFERROR(VLOOKUP($C71, 'Breakdown - Multi Indicators'!$C:$DD, F$1, FALSE), " ")</f>
        <v>2</v>
      </c>
      <c r="G71" s="17">
        <f>IFERROR(VLOOKUP($C71, 'Breakdown - Multi Indicators'!$C:$DD, G$1, FALSE), " ")</f>
        <v>5</v>
      </c>
      <c r="H71" s="17">
        <f>IFERROR(VLOOKUP($C71, 'Breakdown - Multi Indicators'!$C:$DD, H$1, FALSE), " ")</f>
        <v>3</v>
      </c>
      <c r="I71" s="17">
        <f>IFERROR(VLOOKUP($C71, 'Breakdown - Multi Indicators'!$C:$DD, I$1, FALSE), " ")</f>
        <v>3</v>
      </c>
      <c r="J71">
        <f t="shared" si="8"/>
        <v>5</v>
      </c>
      <c r="K71">
        <f t="shared" si="8"/>
        <v>3</v>
      </c>
      <c r="L71">
        <f t="shared" si="8"/>
        <v>3</v>
      </c>
      <c r="M71">
        <f t="shared" si="8"/>
        <v>2</v>
      </c>
      <c r="N71" t="e">
        <f t="shared" si="8"/>
        <v>#NUM!</v>
      </c>
      <c r="O71" t="e">
        <f t="shared" si="8"/>
        <v>#NUM!</v>
      </c>
    </row>
    <row r="72" spans="1:15" ht="16.2" thickTop="1" thickBot="1" x14ac:dyDescent="0.35">
      <c r="A72" s="47" t="s">
        <v>178</v>
      </c>
      <c r="B72" s="47" t="s">
        <v>219</v>
      </c>
      <c r="C72" s="47" t="s">
        <v>220</v>
      </c>
      <c r="D72" s="10">
        <f t="shared" si="9"/>
        <v>4</v>
      </c>
      <c r="E72" s="28">
        <f t="shared" si="10"/>
        <v>4</v>
      </c>
      <c r="F72" s="17">
        <f>IFERROR(VLOOKUP($C72, 'Breakdown - Multi Indicators'!$C:$DD, F$1, FALSE), " ")</f>
        <v>4</v>
      </c>
      <c r="G72" s="17">
        <f>IFERROR(VLOOKUP($C72, 'Breakdown - Multi Indicators'!$C:$DD, G$1, FALSE), " ")</f>
        <v>5</v>
      </c>
      <c r="H72" s="17">
        <f>IFERROR(VLOOKUP($C72, 'Breakdown - Multi Indicators'!$C:$DD, H$1, FALSE), " ")</f>
        <v>3</v>
      </c>
      <c r="I72" s="17">
        <f>IFERROR(VLOOKUP($C72, 'Breakdown - Multi Indicators'!$C:$DD, I$1, FALSE), " ")</f>
        <v>4</v>
      </c>
      <c r="J72">
        <f t="shared" si="8"/>
        <v>5</v>
      </c>
      <c r="K72">
        <f t="shared" si="8"/>
        <v>4</v>
      </c>
      <c r="L72">
        <f t="shared" si="8"/>
        <v>4</v>
      </c>
      <c r="M72">
        <f t="shared" si="8"/>
        <v>3</v>
      </c>
      <c r="N72" t="e">
        <f t="shared" si="8"/>
        <v>#NUM!</v>
      </c>
      <c r="O72" t="e">
        <f t="shared" si="8"/>
        <v>#NUM!</v>
      </c>
    </row>
    <row r="73" spans="1:15" ht="16.2" thickTop="1" thickBot="1" x14ac:dyDescent="0.35">
      <c r="A73" s="47" t="s">
        <v>178</v>
      </c>
      <c r="B73" s="47" t="s">
        <v>221</v>
      </c>
      <c r="C73" s="47" t="s">
        <v>222</v>
      </c>
      <c r="D73" s="10">
        <f t="shared" si="9"/>
        <v>3</v>
      </c>
      <c r="E73" s="28">
        <f t="shared" si="10"/>
        <v>3</v>
      </c>
      <c r="F73" s="17">
        <f>IFERROR(VLOOKUP($C73, 'Breakdown - Multi Indicators'!$C:$DD, F$1, FALSE), " ")</f>
        <v>4</v>
      </c>
      <c r="G73" s="17">
        <f>IFERROR(VLOOKUP($C73, 'Breakdown - Multi Indicators'!$C:$DD, G$1, FALSE), " ")</f>
        <v>4</v>
      </c>
      <c r="H73" s="17">
        <f>IFERROR(VLOOKUP($C73, 'Breakdown - Multi Indicators'!$C:$DD, H$1, FALSE), " ")</f>
        <v>2</v>
      </c>
      <c r="I73" s="17">
        <f>IFERROR(VLOOKUP($C73, 'Breakdown - Multi Indicators'!$C:$DD, I$1, FALSE), " ")</f>
        <v>2</v>
      </c>
      <c r="J73">
        <f t="shared" si="8"/>
        <v>4</v>
      </c>
      <c r="K73">
        <f t="shared" si="8"/>
        <v>4</v>
      </c>
      <c r="L73">
        <f t="shared" si="8"/>
        <v>2</v>
      </c>
      <c r="M73">
        <f t="shared" si="8"/>
        <v>2</v>
      </c>
      <c r="N73" t="e">
        <f t="shared" si="8"/>
        <v>#NUM!</v>
      </c>
      <c r="O73" t="e">
        <f t="shared" si="8"/>
        <v>#NUM!</v>
      </c>
    </row>
    <row r="74" spans="1:15" ht="16.2" thickTop="1" thickBot="1" x14ac:dyDescent="0.35">
      <c r="A74" s="47" t="s">
        <v>223</v>
      </c>
      <c r="B74" s="47" t="s">
        <v>224</v>
      </c>
      <c r="C74" s="47" t="s">
        <v>225</v>
      </c>
      <c r="D74" s="10">
        <f t="shared" si="9"/>
        <v>2</v>
      </c>
      <c r="E74" s="28">
        <f t="shared" si="10"/>
        <v>2.2999999999999998</v>
      </c>
      <c r="F74" s="17">
        <f>IFERROR(VLOOKUP($C74, 'Breakdown - Multi Indicators'!$C:$DD, F$1, FALSE), " ")</f>
        <v>3</v>
      </c>
      <c r="G74" s="17" t="str">
        <f>IFERROR(VLOOKUP($C74, 'Breakdown - Multi Indicators'!$C:$DD, G$1, FALSE), " ")</f>
        <v>N/A</v>
      </c>
      <c r="H74" s="17">
        <f>IFERROR(VLOOKUP($C74, 'Breakdown - Multi Indicators'!$C:$DD, H$1, FALSE), " ")</f>
        <v>2</v>
      </c>
      <c r="I74" s="17">
        <f>IFERROR(VLOOKUP($C74, 'Breakdown - Multi Indicators'!$C:$DD, I$1, FALSE), " ")</f>
        <v>2</v>
      </c>
      <c r="J74">
        <f t="shared" ref="J74:O83" si="11">LARGE($F74:$I74,J$1)</f>
        <v>3</v>
      </c>
      <c r="K74">
        <f t="shared" si="11"/>
        <v>2</v>
      </c>
      <c r="L74">
        <f t="shared" si="11"/>
        <v>2</v>
      </c>
      <c r="M74" t="e">
        <f t="shared" si="11"/>
        <v>#NUM!</v>
      </c>
      <c r="N74" t="e">
        <f t="shared" si="11"/>
        <v>#NUM!</v>
      </c>
      <c r="O74" t="e">
        <f t="shared" si="11"/>
        <v>#NUM!</v>
      </c>
    </row>
    <row r="75" spans="1:15" ht="16.2" thickTop="1" thickBot="1" x14ac:dyDescent="0.35">
      <c r="A75" s="47" t="s">
        <v>223</v>
      </c>
      <c r="B75" s="47" t="s">
        <v>226</v>
      </c>
      <c r="C75" s="47" t="s">
        <v>227</v>
      </c>
      <c r="D75" s="10">
        <f t="shared" si="9"/>
        <v>2</v>
      </c>
      <c r="E75" s="28">
        <f t="shared" si="10"/>
        <v>2.2999999999999998</v>
      </c>
      <c r="F75" s="17">
        <f>IFERROR(VLOOKUP($C75, 'Breakdown - Multi Indicators'!$C:$DD, F$1, FALSE), " ")</f>
        <v>2</v>
      </c>
      <c r="G75" s="17" t="str">
        <f>IFERROR(VLOOKUP($C75, 'Breakdown - Multi Indicators'!$C:$DD, G$1, FALSE), " ")</f>
        <v>N/A</v>
      </c>
      <c r="H75" s="17">
        <f>IFERROR(VLOOKUP($C75, 'Breakdown - Multi Indicators'!$C:$DD, H$1, FALSE), " ")</f>
        <v>3</v>
      </c>
      <c r="I75" s="17">
        <f>IFERROR(VLOOKUP($C75, 'Breakdown - Multi Indicators'!$C:$DD, I$1, FALSE), " ")</f>
        <v>2</v>
      </c>
      <c r="J75">
        <f t="shared" si="11"/>
        <v>3</v>
      </c>
      <c r="K75">
        <f t="shared" si="11"/>
        <v>2</v>
      </c>
      <c r="L75">
        <f t="shared" si="11"/>
        <v>2</v>
      </c>
      <c r="M75" t="e">
        <f t="shared" si="11"/>
        <v>#NUM!</v>
      </c>
      <c r="N75" t="e">
        <f t="shared" si="11"/>
        <v>#NUM!</v>
      </c>
      <c r="O75" t="e">
        <f t="shared" si="11"/>
        <v>#NUM!</v>
      </c>
    </row>
    <row r="76" spans="1:15" ht="16.2" thickTop="1" thickBot="1" x14ac:dyDescent="0.35">
      <c r="A76" s="47" t="s">
        <v>223</v>
      </c>
      <c r="B76" s="47" t="s">
        <v>228</v>
      </c>
      <c r="C76" s="47" t="s">
        <v>229</v>
      </c>
      <c r="D76" s="10">
        <f t="shared" si="9"/>
        <v>3</v>
      </c>
      <c r="E76" s="28">
        <f t="shared" si="10"/>
        <v>2.7</v>
      </c>
      <c r="F76" s="17">
        <f>IFERROR(VLOOKUP($C76, 'Breakdown - Multi Indicators'!$C:$DD, F$1, FALSE), " ")</f>
        <v>4</v>
      </c>
      <c r="G76" s="17" t="str">
        <f>IFERROR(VLOOKUP($C76, 'Breakdown - Multi Indicators'!$C:$DD, G$1, FALSE), " ")</f>
        <v>N/A</v>
      </c>
      <c r="H76" s="17">
        <f>IFERROR(VLOOKUP($C76, 'Breakdown - Multi Indicators'!$C:$DD, H$1, FALSE), " ")</f>
        <v>3</v>
      </c>
      <c r="I76" s="17">
        <f>IFERROR(VLOOKUP($C76, 'Breakdown - Multi Indicators'!$C:$DD, I$1, FALSE), " ")</f>
        <v>1</v>
      </c>
      <c r="J76">
        <f t="shared" si="11"/>
        <v>4</v>
      </c>
      <c r="K76">
        <f t="shared" si="11"/>
        <v>3</v>
      </c>
      <c r="L76">
        <f t="shared" si="11"/>
        <v>1</v>
      </c>
      <c r="M76" t="e">
        <f t="shared" si="11"/>
        <v>#NUM!</v>
      </c>
      <c r="N76" t="e">
        <f t="shared" si="11"/>
        <v>#NUM!</v>
      </c>
      <c r="O76" t="e">
        <f t="shared" si="11"/>
        <v>#NUM!</v>
      </c>
    </row>
    <row r="77" spans="1:15" ht="16.2" thickTop="1" thickBot="1" x14ac:dyDescent="0.35">
      <c r="A77" s="47" t="s">
        <v>223</v>
      </c>
      <c r="B77" s="47" t="s">
        <v>230</v>
      </c>
      <c r="C77" s="47" t="s">
        <v>231</v>
      </c>
      <c r="D77" s="10">
        <f t="shared" si="9"/>
        <v>3</v>
      </c>
      <c r="E77" s="28">
        <f t="shared" si="10"/>
        <v>2.7</v>
      </c>
      <c r="F77" s="17">
        <f>IFERROR(VLOOKUP($C77, 'Breakdown - Multi Indicators'!$C:$DD, F$1, FALSE), " ")</f>
        <v>4</v>
      </c>
      <c r="G77" s="17" t="str">
        <f>IFERROR(VLOOKUP($C77, 'Breakdown - Multi Indicators'!$C:$DD, G$1, FALSE), " ")</f>
        <v>N/A</v>
      </c>
      <c r="H77" s="17">
        <f>IFERROR(VLOOKUP($C77, 'Breakdown - Multi Indicators'!$C:$DD, H$1, FALSE), " ")</f>
        <v>3</v>
      </c>
      <c r="I77" s="17">
        <f>IFERROR(VLOOKUP($C77, 'Breakdown - Multi Indicators'!$C:$DD, I$1, FALSE), " ")</f>
        <v>1</v>
      </c>
      <c r="J77">
        <f t="shared" si="11"/>
        <v>4</v>
      </c>
      <c r="K77">
        <f t="shared" si="11"/>
        <v>3</v>
      </c>
      <c r="L77">
        <f t="shared" si="11"/>
        <v>1</v>
      </c>
      <c r="M77" t="e">
        <f t="shared" si="11"/>
        <v>#NUM!</v>
      </c>
      <c r="N77" t="e">
        <f t="shared" si="11"/>
        <v>#NUM!</v>
      </c>
      <c r="O77" t="e">
        <f t="shared" si="11"/>
        <v>#NUM!</v>
      </c>
    </row>
    <row r="78" spans="1:15" ht="16.2" thickTop="1" thickBot="1" x14ac:dyDescent="0.35">
      <c r="A78" s="47" t="s">
        <v>223</v>
      </c>
      <c r="B78" s="47" t="s">
        <v>232</v>
      </c>
      <c r="C78" s="47" t="s">
        <v>233</v>
      </c>
      <c r="D78" s="10">
        <f t="shared" si="9"/>
        <v>2</v>
      </c>
      <c r="E78" s="28">
        <f t="shared" si="10"/>
        <v>2</v>
      </c>
      <c r="F78" s="17">
        <f>IFERROR(VLOOKUP($C78, 'Breakdown - Multi Indicators'!$C:$DD, F$1, FALSE), " ")</f>
        <v>3</v>
      </c>
      <c r="G78" s="17" t="str">
        <f>IFERROR(VLOOKUP($C78, 'Breakdown - Multi Indicators'!$C:$DD, G$1, FALSE), " ")</f>
        <v>N/A</v>
      </c>
      <c r="H78" s="17">
        <f>IFERROR(VLOOKUP($C78, 'Breakdown - Multi Indicators'!$C:$DD, H$1, FALSE), " ")</f>
        <v>2</v>
      </c>
      <c r="I78" s="17">
        <f>IFERROR(VLOOKUP($C78, 'Breakdown - Multi Indicators'!$C:$DD, I$1, FALSE), " ")</f>
        <v>1</v>
      </c>
      <c r="J78">
        <f t="shared" si="11"/>
        <v>3</v>
      </c>
      <c r="K78">
        <f t="shared" si="11"/>
        <v>2</v>
      </c>
      <c r="L78">
        <f t="shared" si="11"/>
        <v>1</v>
      </c>
      <c r="M78" t="e">
        <f t="shared" si="11"/>
        <v>#NUM!</v>
      </c>
      <c r="N78" t="e">
        <f t="shared" si="11"/>
        <v>#NUM!</v>
      </c>
      <c r="O78" t="e">
        <f t="shared" si="11"/>
        <v>#NUM!</v>
      </c>
    </row>
    <row r="79" spans="1:15" ht="16.2" thickTop="1" thickBot="1" x14ac:dyDescent="0.35">
      <c r="A79" s="47" t="s">
        <v>234</v>
      </c>
      <c r="B79" s="47" t="s">
        <v>235</v>
      </c>
      <c r="C79" s="47" t="s">
        <v>236</v>
      </c>
      <c r="D79" s="10">
        <f t="shared" si="9"/>
        <v>2</v>
      </c>
      <c r="E79" s="28">
        <f t="shared" si="10"/>
        <v>2.2999999999999998</v>
      </c>
      <c r="F79" s="17">
        <f>IFERROR(VLOOKUP($C79, 'Breakdown - Multi Indicators'!$C:$DD, F$1, FALSE), " ")</f>
        <v>1</v>
      </c>
      <c r="G79" s="17" t="str">
        <f>IFERROR(VLOOKUP($C79, 'Breakdown - Multi Indicators'!$C:$DD, G$1, FALSE), " ")</f>
        <v>N/A</v>
      </c>
      <c r="H79" s="17">
        <f>IFERROR(VLOOKUP($C79, 'Breakdown - Multi Indicators'!$C:$DD, H$1, FALSE), " ")</f>
        <v>3</v>
      </c>
      <c r="I79" s="17">
        <f>IFERROR(VLOOKUP($C79, 'Breakdown - Multi Indicators'!$C:$DD, I$1, FALSE), " ")</f>
        <v>3</v>
      </c>
      <c r="J79">
        <f t="shared" si="11"/>
        <v>3</v>
      </c>
      <c r="K79">
        <f t="shared" si="11"/>
        <v>3</v>
      </c>
      <c r="L79">
        <f t="shared" si="11"/>
        <v>1</v>
      </c>
      <c r="M79" t="e">
        <f t="shared" si="11"/>
        <v>#NUM!</v>
      </c>
      <c r="N79" t="e">
        <f t="shared" si="11"/>
        <v>#NUM!</v>
      </c>
      <c r="O79" t="e">
        <f t="shared" si="11"/>
        <v>#NUM!</v>
      </c>
    </row>
    <row r="80" spans="1:15" ht="16.2" thickTop="1" thickBot="1" x14ac:dyDescent="0.35">
      <c r="A80" s="47" t="s">
        <v>234</v>
      </c>
      <c r="B80" s="47" t="s">
        <v>237</v>
      </c>
      <c r="C80" s="47" t="s">
        <v>238</v>
      </c>
      <c r="D80" s="10">
        <f t="shared" si="9"/>
        <v>2</v>
      </c>
      <c r="E80" s="28">
        <f t="shared" si="10"/>
        <v>2.2999999999999998</v>
      </c>
      <c r="F80" s="17">
        <f>IFERROR(VLOOKUP($C80, 'Breakdown - Multi Indicators'!$C:$DD, F$1, FALSE), " ")</f>
        <v>3</v>
      </c>
      <c r="G80" s="17" t="str">
        <f>IFERROR(VLOOKUP($C80, 'Breakdown - Multi Indicators'!$C:$DD, G$1, FALSE), " ")</f>
        <v>N/A</v>
      </c>
      <c r="H80" s="17">
        <f>IFERROR(VLOOKUP($C80, 'Breakdown - Multi Indicators'!$C:$DD, H$1, FALSE), " ")</f>
        <v>2</v>
      </c>
      <c r="I80" s="17">
        <f>IFERROR(VLOOKUP($C80, 'Breakdown - Multi Indicators'!$C:$DD, I$1, FALSE), " ")</f>
        <v>2</v>
      </c>
      <c r="J80">
        <f t="shared" si="11"/>
        <v>3</v>
      </c>
      <c r="K80">
        <f t="shared" si="11"/>
        <v>2</v>
      </c>
      <c r="L80">
        <f t="shared" si="11"/>
        <v>2</v>
      </c>
      <c r="M80" t="e">
        <f t="shared" si="11"/>
        <v>#NUM!</v>
      </c>
      <c r="N80" t="e">
        <f t="shared" si="11"/>
        <v>#NUM!</v>
      </c>
      <c r="O80" t="e">
        <f t="shared" si="11"/>
        <v>#NUM!</v>
      </c>
    </row>
    <row r="81" spans="1:15" ht="16.2" thickTop="1" thickBot="1" x14ac:dyDescent="0.35">
      <c r="A81" s="47" t="s">
        <v>234</v>
      </c>
      <c r="B81" s="47" t="s">
        <v>239</v>
      </c>
      <c r="C81" s="47" t="s">
        <v>240</v>
      </c>
      <c r="D81" s="10">
        <f t="shared" si="9"/>
        <v>2</v>
      </c>
      <c r="E81" s="28">
        <f t="shared" si="10"/>
        <v>2</v>
      </c>
      <c r="F81" s="17">
        <f>IFERROR(VLOOKUP($C81, 'Breakdown - Multi Indicators'!$C:$DD, F$1, FALSE), " ")</f>
        <v>1</v>
      </c>
      <c r="G81" s="17" t="str">
        <f>IFERROR(VLOOKUP($C81, 'Breakdown - Multi Indicators'!$C:$DD, G$1, FALSE), " ")</f>
        <v>N/A</v>
      </c>
      <c r="H81" s="17">
        <f>IFERROR(VLOOKUP($C81, 'Breakdown - Multi Indicators'!$C:$DD, H$1, FALSE), " ")</f>
        <v>3</v>
      </c>
      <c r="I81" s="17">
        <f>IFERROR(VLOOKUP($C81, 'Breakdown - Multi Indicators'!$C:$DD, I$1, FALSE), " ")</f>
        <v>2</v>
      </c>
      <c r="J81">
        <f t="shared" si="11"/>
        <v>3</v>
      </c>
      <c r="K81">
        <f t="shared" si="11"/>
        <v>2</v>
      </c>
      <c r="L81">
        <f t="shared" si="11"/>
        <v>1</v>
      </c>
      <c r="M81" t="e">
        <f t="shared" si="11"/>
        <v>#NUM!</v>
      </c>
      <c r="N81" t="e">
        <f t="shared" si="11"/>
        <v>#NUM!</v>
      </c>
      <c r="O81" t="e">
        <f t="shared" si="11"/>
        <v>#NUM!</v>
      </c>
    </row>
    <row r="82" spans="1:15" ht="16.2" thickTop="1" thickBot="1" x14ac:dyDescent="0.35">
      <c r="A82" s="47" t="s">
        <v>234</v>
      </c>
      <c r="B82" s="47" t="s">
        <v>241</v>
      </c>
      <c r="C82" s="47" t="s">
        <v>242</v>
      </c>
      <c r="D82" s="10">
        <f t="shared" si="9"/>
        <v>2</v>
      </c>
      <c r="E82" s="28">
        <f t="shared" si="10"/>
        <v>2.2999999999999998</v>
      </c>
      <c r="F82" s="17">
        <f>IFERROR(VLOOKUP($C82, 'Breakdown - Multi Indicators'!$C:$DD, F$1, FALSE), " ")</f>
        <v>1</v>
      </c>
      <c r="G82" s="17" t="str">
        <f>IFERROR(VLOOKUP($C82, 'Breakdown - Multi Indicators'!$C:$DD, G$1, FALSE), " ")</f>
        <v>N/A</v>
      </c>
      <c r="H82" s="17">
        <f>IFERROR(VLOOKUP($C82, 'Breakdown - Multi Indicators'!$C:$DD, H$1, FALSE), " ")</f>
        <v>3</v>
      </c>
      <c r="I82" s="17">
        <f>IFERROR(VLOOKUP($C82, 'Breakdown - Multi Indicators'!$C:$DD, I$1, FALSE), " ")</f>
        <v>3</v>
      </c>
      <c r="J82">
        <f t="shared" si="11"/>
        <v>3</v>
      </c>
      <c r="K82">
        <f t="shared" si="11"/>
        <v>3</v>
      </c>
      <c r="L82">
        <f t="shared" si="11"/>
        <v>1</v>
      </c>
      <c r="M82" t="e">
        <f t="shared" si="11"/>
        <v>#NUM!</v>
      </c>
      <c r="N82" t="e">
        <f t="shared" si="11"/>
        <v>#NUM!</v>
      </c>
      <c r="O82" t="e">
        <f t="shared" si="11"/>
        <v>#NUM!</v>
      </c>
    </row>
    <row r="83" spans="1:15" ht="16.2" thickTop="1" thickBot="1" x14ac:dyDescent="0.35">
      <c r="A83" s="47" t="s">
        <v>234</v>
      </c>
      <c r="B83" s="47" t="s">
        <v>243</v>
      </c>
      <c r="C83" s="47" t="s">
        <v>244</v>
      </c>
      <c r="D83" s="10">
        <f t="shared" si="9"/>
        <v>2</v>
      </c>
      <c r="E83" s="28">
        <f t="shared" si="10"/>
        <v>2</v>
      </c>
      <c r="F83" s="17">
        <f>IFERROR(VLOOKUP($C83, 'Breakdown - Multi Indicators'!$C:$DD, F$1, FALSE), " ")</f>
        <v>1</v>
      </c>
      <c r="G83" s="17" t="str">
        <f>IFERROR(VLOOKUP($C83, 'Breakdown - Multi Indicators'!$C:$DD, G$1, FALSE), " ")</f>
        <v>N/A</v>
      </c>
      <c r="H83" s="17">
        <f>IFERROR(VLOOKUP($C83, 'Breakdown - Multi Indicators'!$C:$DD, H$1, FALSE), " ")</f>
        <v>3</v>
      </c>
      <c r="I83" s="17">
        <f>IFERROR(VLOOKUP($C83, 'Breakdown - Multi Indicators'!$C:$DD, I$1, FALSE), " ")</f>
        <v>2</v>
      </c>
      <c r="J83">
        <f t="shared" si="11"/>
        <v>3</v>
      </c>
      <c r="K83">
        <f t="shared" si="11"/>
        <v>2</v>
      </c>
      <c r="L83">
        <f t="shared" si="11"/>
        <v>1</v>
      </c>
      <c r="M83" t="e">
        <f t="shared" si="11"/>
        <v>#NUM!</v>
      </c>
      <c r="N83" t="e">
        <f t="shared" si="11"/>
        <v>#NUM!</v>
      </c>
      <c r="O83" t="e">
        <f t="shared" si="11"/>
        <v>#NUM!</v>
      </c>
    </row>
    <row r="84" spans="1:15" ht="16.2" thickTop="1" thickBot="1" x14ac:dyDescent="0.35">
      <c r="A84" s="47" t="s">
        <v>234</v>
      </c>
      <c r="B84" s="47" t="s">
        <v>245</v>
      </c>
      <c r="C84" s="47" t="s">
        <v>246</v>
      </c>
      <c r="D84" s="10">
        <f t="shared" si="9"/>
        <v>2</v>
      </c>
      <c r="E84" s="28">
        <f t="shared" si="10"/>
        <v>2.2999999999999998</v>
      </c>
      <c r="F84" s="17">
        <f>IFERROR(VLOOKUP($C84, 'Breakdown - Multi Indicators'!$C:$DD, F$1, FALSE), " ")</f>
        <v>2</v>
      </c>
      <c r="G84" s="17" t="str">
        <f>IFERROR(VLOOKUP($C84, 'Breakdown - Multi Indicators'!$C:$DD, G$1, FALSE), " ")</f>
        <v>N/A</v>
      </c>
      <c r="H84" s="17">
        <f>IFERROR(VLOOKUP($C84, 'Breakdown - Multi Indicators'!$C:$DD, H$1, FALSE), " ")</f>
        <v>3</v>
      </c>
      <c r="I84" s="17">
        <f>IFERROR(VLOOKUP($C84, 'Breakdown - Multi Indicators'!$C:$DD, I$1, FALSE), " ")</f>
        <v>2</v>
      </c>
      <c r="J84">
        <f t="shared" ref="J84:O93" si="12">LARGE($F84:$I84,J$1)</f>
        <v>3</v>
      </c>
      <c r="K84">
        <f t="shared" si="12"/>
        <v>2</v>
      </c>
      <c r="L84">
        <f t="shared" si="12"/>
        <v>2</v>
      </c>
      <c r="M84" t="e">
        <f t="shared" si="12"/>
        <v>#NUM!</v>
      </c>
      <c r="N84" t="e">
        <f t="shared" si="12"/>
        <v>#NUM!</v>
      </c>
      <c r="O84" t="e">
        <f t="shared" si="12"/>
        <v>#NUM!</v>
      </c>
    </row>
    <row r="85" spans="1:15" ht="16.2" thickTop="1" thickBot="1" x14ac:dyDescent="0.35">
      <c r="A85" s="47" t="s">
        <v>234</v>
      </c>
      <c r="B85" s="47" t="s">
        <v>247</v>
      </c>
      <c r="C85" s="47" t="s">
        <v>248</v>
      </c>
      <c r="D85" s="10">
        <f t="shared" si="9"/>
        <v>2</v>
      </c>
      <c r="E85" s="28">
        <f t="shared" si="10"/>
        <v>2.2999999999999998</v>
      </c>
      <c r="F85" s="17">
        <f>IFERROR(VLOOKUP($C85, 'Breakdown - Multi Indicators'!$C:$DD, F$1, FALSE), " ")</f>
        <v>3</v>
      </c>
      <c r="G85" s="17" t="str">
        <f>IFERROR(VLOOKUP($C85, 'Breakdown - Multi Indicators'!$C:$DD, G$1, FALSE), " ")</f>
        <v>N/A</v>
      </c>
      <c r="H85" s="17">
        <f>IFERROR(VLOOKUP($C85, 'Breakdown - Multi Indicators'!$C:$DD, H$1, FALSE), " ")</f>
        <v>2</v>
      </c>
      <c r="I85" s="17">
        <f>IFERROR(VLOOKUP($C85, 'Breakdown - Multi Indicators'!$C:$DD, I$1, FALSE), " ")</f>
        <v>2</v>
      </c>
      <c r="J85">
        <f t="shared" si="12"/>
        <v>3</v>
      </c>
      <c r="K85">
        <f t="shared" si="12"/>
        <v>2</v>
      </c>
      <c r="L85">
        <f t="shared" si="12"/>
        <v>2</v>
      </c>
      <c r="M85" t="e">
        <f t="shared" si="12"/>
        <v>#NUM!</v>
      </c>
      <c r="N85" t="e">
        <f t="shared" si="12"/>
        <v>#NUM!</v>
      </c>
      <c r="O85" t="e">
        <f t="shared" si="12"/>
        <v>#NUM!</v>
      </c>
    </row>
    <row r="86" spans="1:15" ht="16.2" thickTop="1" thickBot="1" x14ac:dyDescent="0.35">
      <c r="A86" s="47" t="s">
        <v>249</v>
      </c>
      <c r="B86" s="47" t="s">
        <v>250</v>
      </c>
      <c r="C86" s="47" t="s">
        <v>251</v>
      </c>
      <c r="D86" s="10">
        <f t="shared" si="9"/>
        <v>2</v>
      </c>
      <c r="E86" s="28">
        <f t="shared" si="10"/>
        <v>1.5</v>
      </c>
      <c r="F86" s="17">
        <f>IFERROR(VLOOKUP($C86, 'Breakdown - Multi Indicators'!$C:$DD, F$1, FALSE), " ")</f>
        <v>2</v>
      </c>
      <c r="G86" s="17">
        <f>IFERROR(VLOOKUP($C86, 'Breakdown - Multi Indicators'!$C:$DD, G$1, FALSE), " ")</f>
        <v>1</v>
      </c>
      <c r="H86" s="17">
        <f>IFERROR(VLOOKUP($C86, 'Breakdown - Multi Indicators'!$C:$DD, H$1, FALSE), " ")</f>
        <v>2</v>
      </c>
      <c r="I86" s="17">
        <f>IFERROR(VLOOKUP($C86, 'Breakdown - Multi Indicators'!$C:$DD, I$1, FALSE), " ")</f>
        <v>1</v>
      </c>
      <c r="J86">
        <f t="shared" si="12"/>
        <v>2</v>
      </c>
      <c r="K86">
        <f t="shared" si="12"/>
        <v>2</v>
      </c>
      <c r="L86">
        <f t="shared" si="12"/>
        <v>1</v>
      </c>
      <c r="M86">
        <f t="shared" si="12"/>
        <v>1</v>
      </c>
      <c r="N86" t="e">
        <f t="shared" si="12"/>
        <v>#NUM!</v>
      </c>
      <c r="O86" t="e">
        <f t="shared" si="12"/>
        <v>#NUM!</v>
      </c>
    </row>
    <row r="87" spans="1:15" ht="16.2" thickTop="1" thickBot="1" x14ac:dyDescent="0.35">
      <c r="A87" s="47" t="s">
        <v>249</v>
      </c>
      <c r="B87" s="47" t="s">
        <v>252</v>
      </c>
      <c r="C87" s="47" t="s">
        <v>253</v>
      </c>
      <c r="D87" s="10">
        <f t="shared" si="9"/>
        <v>4</v>
      </c>
      <c r="E87" s="28">
        <f t="shared" si="10"/>
        <v>3.8</v>
      </c>
      <c r="F87" s="17">
        <f>IFERROR(VLOOKUP($C87, 'Breakdown - Multi Indicators'!$C:$DD, F$1, FALSE), " ")</f>
        <v>4</v>
      </c>
      <c r="G87" s="17">
        <f>IFERROR(VLOOKUP($C87, 'Breakdown - Multi Indicators'!$C:$DD, G$1, FALSE), " ")</f>
        <v>5</v>
      </c>
      <c r="H87" s="17">
        <f>IFERROR(VLOOKUP($C87, 'Breakdown - Multi Indicators'!$C:$DD, H$1, FALSE), " ")</f>
        <v>5</v>
      </c>
      <c r="I87" s="17">
        <f>IFERROR(VLOOKUP($C87, 'Breakdown - Multi Indicators'!$C:$DD, I$1, FALSE), " ")</f>
        <v>1</v>
      </c>
      <c r="J87">
        <f t="shared" si="12"/>
        <v>5</v>
      </c>
      <c r="K87">
        <f t="shared" si="12"/>
        <v>5</v>
      </c>
      <c r="L87">
        <f t="shared" si="12"/>
        <v>4</v>
      </c>
      <c r="M87">
        <f t="shared" si="12"/>
        <v>1</v>
      </c>
      <c r="N87" t="e">
        <f t="shared" si="12"/>
        <v>#NUM!</v>
      </c>
      <c r="O87" t="e">
        <f t="shared" si="12"/>
        <v>#NUM!</v>
      </c>
    </row>
    <row r="88" spans="1:15" ht="16.2" thickTop="1" thickBot="1" x14ac:dyDescent="0.35">
      <c r="A88" s="47" t="s">
        <v>249</v>
      </c>
      <c r="B88" s="47" t="s">
        <v>254</v>
      </c>
      <c r="C88" s="47" t="s">
        <v>255</v>
      </c>
      <c r="D88" s="10">
        <f t="shared" si="9"/>
        <v>3</v>
      </c>
      <c r="E88" s="28">
        <f t="shared" si="10"/>
        <v>3</v>
      </c>
      <c r="F88" s="17">
        <f>IFERROR(VLOOKUP($C88, 'Breakdown - Multi Indicators'!$C:$DD, F$1, FALSE), " ")</f>
        <v>3</v>
      </c>
      <c r="G88" s="17">
        <f>IFERROR(VLOOKUP($C88, 'Breakdown - Multi Indicators'!$C:$DD, G$1, FALSE), " ")</f>
        <v>5</v>
      </c>
      <c r="H88" s="17">
        <f>IFERROR(VLOOKUP($C88, 'Breakdown - Multi Indicators'!$C:$DD, H$1, FALSE), " ")</f>
        <v>2</v>
      </c>
      <c r="I88" s="17">
        <f>IFERROR(VLOOKUP($C88, 'Breakdown - Multi Indicators'!$C:$DD, I$1, FALSE), " ")</f>
        <v>2</v>
      </c>
      <c r="J88">
        <f t="shared" si="12"/>
        <v>5</v>
      </c>
      <c r="K88">
        <f t="shared" si="12"/>
        <v>3</v>
      </c>
      <c r="L88">
        <f t="shared" si="12"/>
        <v>2</v>
      </c>
      <c r="M88">
        <f t="shared" si="12"/>
        <v>2</v>
      </c>
      <c r="N88" t="e">
        <f t="shared" si="12"/>
        <v>#NUM!</v>
      </c>
      <c r="O88" t="e">
        <f t="shared" si="12"/>
        <v>#NUM!</v>
      </c>
    </row>
    <row r="89" spans="1:15" ht="16.2" thickTop="1" thickBot="1" x14ac:dyDescent="0.35">
      <c r="A89" s="47" t="s">
        <v>249</v>
      </c>
      <c r="B89" s="47" t="s">
        <v>256</v>
      </c>
      <c r="C89" s="47" t="s">
        <v>257</v>
      </c>
      <c r="D89" s="10">
        <f t="shared" si="9"/>
        <v>3</v>
      </c>
      <c r="E89" s="28">
        <f t="shared" si="10"/>
        <v>3.3</v>
      </c>
      <c r="F89" s="17">
        <f>IFERROR(VLOOKUP($C89, 'Breakdown - Multi Indicators'!$C:$DD, F$1, FALSE), " ")</f>
        <v>3</v>
      </c>
      <c r="G89" s="17">
        <f>IFERROR(VLOOKUP($C89, 'Breakdown - Multi Indicators'!$C:$DD, G$1, FALSE), " ")</f>
        <v>5</v>
      </c>
      <c r="H89" s="17">
        <f>IFERROR(VLOOKUP($C89, 'Breakdown - Multi Indicators'!$C:$DD, H$1, FALSE), " ")</f>
        <v>3</v>
      </c>
      <c r="I89" s="17">
        <f>IFERROR(VLOOKUP($C89, 'Breakdown - Multi Indicators'!$C:$DD, I$1, FALSE), " ")</f>
        <v>2</v>
      </c>
      <c r="J89">
        <f t="shared" si="12"/>
        <v>5</v>
      </c>
      <c r="K89">
        <f t="shared" si="12"/>
        <v>3</v>
      </c>
      <c r="L89">
        <f t="shared" si="12"/>
        <v>3</v>
      </c>
      <c r="M89">
        <f t="shared" si="12"/>
        <v>2</v>
      </c>
      <c r="N89" t="e">
        <f t="shared" si="12"/>
        <v>#NUM!</v>
      </c>
      <c r="O89" t="e">
        <f t="shared" si="12"/>
        <v>#NUM!</v>
      </c>
    </row>
    <row r="90" spans="1:15" ht="16.2" thickTop="1" thickBot="1" x14ac:dyDescent="0.35">
      <c r="A90" s="47" t="s">
        <v>249</v>
      </c>
      <c r="B90" s="47" t="s">
        <v>258</v>
      </c>
      <c r="C90" s="47" t="s">
        <v>259</v>
      </c>
      <c r="D90" s="10">
        <f t="shared" si="9"/>
        <v>3</v>
      </c>
      <c r="E90" s="28">
        <f t="shared" si="10"/>
        <v>3</v>
      </c>
      <c r="F90" s="17">
        <f>IFERROR(VLOOKUP($C90, 'Breakdown - Multi Indicators'!$C:$DD, F$1, FALSE), " ")</f>
        <v>3</v>
      </c>
      <c r="G90" s="17">
        <f>IFERROR(VLOOKUP($C90, 'Breakdown - Multi Indicators'!$C:$DD, G$1, FALSE), " ")</f>
        <v>5</v>
      </c>
      <c r="H90" s="17">
        <f>IFERROR(VLOOKUP($C90, 'Breakdown - Multi Indicators'!$C:$DD, H$1, FALSE), " ")</f>
        <v>2</v>
      </c>
      <c r="I90" s="17">
        <f>IFERROR(VLOOKUP($C90, 'Breakdown - Multi Indicators'!$C:$DD, I$1, FALSE), " ")</f>
        <v>2</v>
      </c>
      <c r="J90">
        <f t="shared" si="12"/>
        <v>5</v>
      </c>
      <c r="K90">
        <f t="shared" si="12"/>
        <v>3</v>
      </c>
      <c r="L90">
        <f t="shared" si="12"/>
        <v>2</v>
      </c>
      <c r="M90">
        <f t="shared" si="12"/>
        <v>2</v>
      </c>
      <c r="N90" t="e">
        <f t="shared" si="12"/>
        <v>#NUM!</v>
      </c>
      <c r="O90" t="e">
        <f t="shared" si="12"/>
        <v>#NUM!</v>
      </c>
    </row>
    <row r="91" spans="1:15" ht="16.2" thickTop="1" thickBot="1" x14ac:dyDescent="0.35">
      <c r="A91" s="47" t="s">
        <v>249</v>
      </c>
      <c r="B91" s="47" t="s">
        <v>260</v>
      </c>
      <c r="C91" s="47" t="s">
        <v>261</v>
      </c>
      <c r="D91" s="10">
        <f t="shared" si="9"/>
        <v>3</v>
      </c>
      <c r="E91" s="28">
        <f t="shared" si="10"/>
        <v>2.8</v>
      </c>
      <c r="F91" s="17">
        <f>IFERROR(VLOOKUP($C91, 'Breakdown - Multi Indicators'!$C:$DD, F$1, FALSE), " ")</f>
        <v>2</v>
      </c>
      <c r="G91" s="17">
        <f>IFERROR(VLOOKUP($C91, 'Breakdown - Multi Indicators'!$C:$DD, G$1, FALSE), " ")</f>
        <v>5</v>
      </c>
      <c r="H91" s="17">
        <f>IFERROR(VLOOKUP($C91, 'Breakdown - Multi Indicators'!$C:$DD, H$1, FALSE), " ")</f>
        <v>3</v>
      </c>
      <c r="I91" s="17">
        <f>IFERROR(VLOOKUP($C91, 'Breakdown - Multi Indicators'!$C:$DD, I$1, FALSE), " ")</f>
        <v>1</v>
      </c>
      <c r="J91">
        <f t="shared" si="12"/>
        <v>5</v>
      </c>
      <c r="K91">
        <f t="shared" si="12"/>
        <v>3</v>
      </c>
      <c r="L91">
        <f t="shared" si="12"/>
        <v>2</v>
      </c>
      <c r="M91">
        <f t="shared" si="12"/>
        <v>1</v>
      </c>
      <c r="N91" t="e">
        <f t="shared" si="12"/>
        <v>#NUM!</v>
      </c>
      <c r="O91" t="e">
        <f t="shared" si="12"/>
        <v>#NUM!</v>
      </c>
    </row>
    <row r="92" spans="1:15" ht="16.2" thickTop="1" thickBot="1" x14ac:dyDescent="0.35">
      <c r="A92" s="47" t="s">
        <v>249</v>
      </c>
      <c r="B92" s="47" t="s">
        <v>262</v>
      </c>
      <c r="C92" s="47" t="s">
        <v>263</v>
      </c>
      <c r="D92" s="10">
        <f t="shared" si="9"/>
        <v>3</v>
      </c>
      <c r="E92" s="28">
        <f t="shared" si="10"/>
        <v>3</v>
      </c>
      <c r="F92" s="17">
        <f>IFERROR(VLOOKUP($C92, 'Breakdown - Multi Indicators'!$C:$DD, F$1, FALSE), " ")</f>
        <v>3</v>
      </c>
      <c r="G92" s="17">
        <f>IFERROR(VLOOKUP($C92, 'Breakdown - Multi Indicators'!$C:$DD, G$1, FALSE), " ")</f>
        <v>5</v>
      </c>
      <c r="H92" s="17">
        <f>IFERROR(VLOOKUP($C92, 'Breakdown - Multi Indicators'!$C:$DD, H$1, FALSE), " ")</f>
        <v>2</v>
      </c>
      <c r="I92" s="17">
        <f>IFERROR(VLOOKUP($C92, 'Breakdown - Multi Indicators'!$C:$DD, I$1, FALSE), " ")</f>
        <v>2</v>
      </c>
      <c r="J92">
        <f t="shared" si="12"/>
        <v>5</v>
      </c>
      <c r="K92">
        <f t="shared" si="12"/>
        <v>3</v>
      </c>
      <c r="L92">
        <f t="shared" si="12"/>
        <v>2</v>
      </c>
      <c r="M92">
        <f t="shared" si="12"/>
        <v>2</v>
      </c>
      <c r="N92" t="e">
        <f t="shared" si="12"/>
        <v>#NUM!</v>
      </c>
      <c r="O92" t="e">
        <f t="shared" si="12"/>
        <v>#NUM!</v>
      </c>
    </row>
    <row r="93" spans="1:15" ht="16.2" thickTop="1" thickBot="1" x14ac:dyDescent="0.35">
      <c r="A93" s="47" t="s">
        <v>249</v>
      </c>
      <c r="B93" s="47" t="s">
        <v>264</v>
      </c>
      <c r="C93" s="47" t="s">
        <v>265</v>
      </c>
      <c r="D93" s="10">
        <f t="shared" si="9"/>
        <v>3</v>
      </c>
      <c r="E93" s="28">
        <f t="shared" si="10"/>
        <v>3.3</v>
      </c>
      <c r="F93" s="17">
        <f>IFERROR(VLOOKUP($C93, 'Breakdown - Multi Indicators'!$C:$DD, F$1, FALSE), " ")</f>
        <v>3</v>
      </c>
      <c r="G93" s="17">
        <f>IFERROR(VLOOKUP($C93, 'Breakdown - Multi Indicators'!$C:$DD, G$1, FALSE), " ")</f>
        <v>5</v>
      </c>
      <c r="H93" s="17">
        <f>IFERROR(VLOOKUP($C93, 'Breakdown - Multi Indicators'!$C:$DD, H$1, FALSE), " ")</f>
        <v>2</v>
      </c>
      <c r="I93" s="17">
        <f>IFERROR(VLOOKUP($C93, 'Breakdown - Multi Indicators'!$C:$DD, I$1, FALSE), " ")</f>
        <v>3</v>
      </c>
      <c r="J93">
        <f t="shared" si="12"/>
        <v>5</v>
      </c>
      <c r="K93">
        <f t="shared" si="12"/>
        <v>3</v>
      </c>
      <c r="L93">
        <f t="shared" si="12"/>
        <v>3</v>
      </c>
      <c r="M93">
        <f t="shared" si="12"/>
        <v>2</v>
      </c>
      <c r="N93" t="e">
        <f t="shared" si="12"/>
        <v>#NUM!</v>
      </c>
      <c r="O93" t="e">
        <f t="shared" si="12"/>
        <v>#NUM!</v>
      </c>
    </row>
    <row r="94" spans="1:15" ht="16.2" thickTop="1" thickBot="1" x14ac:dyDescent="0.35">
      <c r="A94" s="47" t="s">
        <v>249</v>
      </c>
      <c r="B94" s="47" t="s">
        <v>266</v>
      </c>
      <c r="C94" s="47" t="s">
        <v>267</v>
      </c>
      <c r="D94" s="10">
        <f t="shared" si="9"/>
        <v>4</v>
      </c>
      <c r="E94" s="28">
        <f t="shared" si="10"/>
        <v>3.8</v>
      </c>
      <c r="F94" s="17">
        <f>IFERROR(VLOOKUP($C94, 'Breakdown - Multi Indicators'!$C:$DD, F$1, FALSE), " ")</f>
        <v>4</v>
      </c>
      <c r="G94" s="17">
        <f>IFERROR(VLOOKUP($C94, 'Breakdown - Multi Indicators'!$C:$DD, G$1, FALSE), " ")</f>
        <v>5</v>
      </c>
      <c r="H94" s="17">
        <f>IFERROR(VLOOKUP($C94, 'Breakdown - Multi Indicators'!$C:$DD, H$1, FALSE), " ")</f>
        <v>5</v>
      </c>
      <c r="I94" s="17">
        <f>IFERROR(VLOOKUP($C94, 'Breakdown - Multi Indicators'!$C:$DD, I$1, FALSE), " ")</f>
        <v>1</v>
      </c>
      <c r="J94">
        <f t="shared" ref="J94:O103" si="13">LARGE($F94:$I94,J$1)</f>
        <v>5</v>
      </c>
      <c r="K94">
        <f t="shared" si="13"/>
        <v>5</v>
      </c>
      <c r="L94">
        <f t="shared" si="13"/>
        <v>4</v>
      </c>
      <c r="M94">
        <f t="shared" si="13"/>
        <v>1</v>
      </c>
      <c r="N94" t="e">
        <f t="shared" si="13"/>
        <v>#NUM!</v>
      </c>
      <c r="O94" t="e">
        <f t="shared" si="13"/>
        <v>#NUM!</v>
      </c>
    </row>
    <row r="95" spans="1:15" ht="16.2" thickTop="1" thickBot="1" x14ac:dyDescent="0.35">
      <c r="A95" s="47" t="s">
        <v>249</v>
      </c>
      <c r="B95" s="47" t="s">
        <v>268</v>
      </c>
      <c r="C95" s="47" t="s">
        <v>269</v>
      </c>
      <c r="D95" s="10">
        <f t="shared" si="9"/>
        <v>4</v>
      </c>
      <c r="E95" s="28">
        <f t="shared" si="10"/>
        <v>3.8</v>
      </c>
      <c r="F95" s="17">
        <f>IFERROR(VLOOKUP($C95, 'Breakdown - Multi Indicators'!$C:$DD, F$1, FALSE), " ")</f>
        <v>4</v>
      </c>
      <c r="G95" s="17">
        <f>IFERROR(VLOOKUP($C95, 'Breakdown - Multi Indicators'!$C:$DD, G$1, FALSE), " ")</f>
        <v>5</v>
      </c>
      <c r="H95" s="17">
        <f>IFERROR(VLOOKUP($C95, 'Breakdown - Multi Indicators'!$C:$DD, H$1, FALSE), " ")</f>
        <v>3</v>
      </c>
      <c r="I95" s="17">
        <f>IFERROR(VLOOKUP($C95, 'Breakdown - Multi Indicators'!$C:$DD, I$1, FALSE), " ")</f>
        <v>3</v>
      </c>
      <c r="J95">
        <f t="shared" si="13"/>
        <v>5</v>
      </c>
      <c r="K95">
        <f t="shared" si="13"/>
        <v>4</v>
      </c>
      <c r="L95">
        <f t="shared" si="13"/>
        <v>3</v>
      </c>
      <c r="M95">
        <f t="shared" si="13"/>
        <v>3</v>
      </c>
      <c r="N95" t="e">
        <f t="shared" si="13"/>
        <v>#NUM!</v>
      </c>
      <c r="O95" t="e">
        <f t="shared" si="13"/>
        <v>#NUM!</v>
      </c>
    </row>
    <row r="96" spans="1:15" ht="16.2" thickTop="1" thickBot="1" x14ac:dyDescent="0.35">
      <c r="A96" s="47" t="s">
        <v>249</v>
      </c>
      <c r="B96" s="47" t="s">
        <v>270</v>
      </c>
      <c r="C96" s="47" t="s">
        <v>271</v>
      </c>
      <c r="D96" s="10">
        <f t="shared" si="9"/>
        <v>3</v>
      </c>
      <c r="E96" s="28">
        <f t="shared" si="10"/>
        <v>3</v>
      </c>
      <c r="F96" s="17">
        <f>IFERROR(VLOOKUP($C96, 'Breakdown - Multi Indicators'!$C:$DD, F$1, FALSE), " ")</f>
        <v>3</v>
      </c>
      <c r="G96" s="17">
        <f>IFERROR(VLOOKUP($C96, 'Breakdown - Multi Indicators'!$C:$DD, G$1, FALSE), " ")</f>
        <v>5</v>
      </c>
      <c r="H96" s="17">
        <f>IFERROR(VLOOKUP($C96, 'Breakdown - Multi Indicators'!$C:$DD, H$1, FALSE), " ")</f>
        <v>2</v>
      </c>
      <c r="I96" s="17">
        <f>IFERROR(VLOOKUP($C96, 'Breakdown - Multi Indicators'!$C:$DD, I$1, FALSE), " ")</f>
        <v>2</v>
      </c>
      <c r="J96">
        <f t="shared" si="13"/>
        <v>5</v>
      </c>
      <c r="K96">
        <f t="shared" si="13"/>
        <v>3</v>
      </c>
      <c r="L96">
        <f t="shared" si="13"/>
        <v>2</v>
      </c>
      <c r="M96">
        <f t="shared" si="13"/>
        <v>2</v>
      </c>
      <c r="N96" t="e">
        <f t="shared" si="13"/>
        <v>#NUM!</v>
      </c>
      <c r="O96" t="e">
        <f t="shared" si="13"/>
        <v>#NUM!</v>
      </c>
    </row>
    <row r="97" spans="1:15" ht="16.2" thickTop="1" thickBot="1" x14ac:dyDescent="0.35">
      <c r="A97" s="47" t="s">
        <v>249</v>
      </c>
      <c r="B97" s="47" t="s">
        <v>272</v>
      </c>
      <c r="C97" s="47" t="s">
        <v>273</v>
      </c>
      <c r="D97" s="10">
        <f t="shared" si="9"/>
        <v>3</v>
      </c>
      <c r="E97" s="28">
        <f t="shared" si="10"/>
        <v>3</v>
      </c>
      <c r="F97" s="17">
        <f>IFERROR(VLOOKUP($C97, 'Breakdown - Multi Indicators'!$C:$DD, F$1, FALSE), " ")</f>
        <v>3</v>
      </c>
      <c r="G97" s="17">
        <f>IFERROR(VLOOKUP($C97, 'Breakdown - Multi Indicators'!$C:$DD, G$1, FALSE), " ")</f>
        <v>5</v>
      </c>
      <c r="H97" s="17">
        <f>IFERROR(VLOOKUP($C97, 'Breakdown - Multi Indicators'!$C:$DD, H$1, FALSE), " ")</f>
        <v>2</v>
      </c>
      <c r="I97" s="17">
        <f>IFERROR(VLOOKUP($C97, 'Breakdown - Multi Indicators'!$C:$DD, I$1, FALSE), " ")</f>
        <v>2</v>
      </c>
      <c r="J97">
        <f t="shared" si="13"/>
        <v>5</v>
      </c>
      <c r="K97">
        <f t="shared" si="13"/>
        <v>3</v>
      </c>
      <c r="L97">
        <f t="shared" si="13"/>
        <v>2</v>
      </c>
      <c r="M97">
        <f t="shared" si="13"/>
        <v>2</v>
      </c>
      <c r="N97" t="e">
        <f t="shared" si="13"/>
        <v>#NUM!</v>
      </c>
      <c r="O97" t="e">
        <f t="shared" si="13"/>
        <v>#NUM!</v>
      </c>
    </row>
    <row r="98" spans="1:15" ht="16.2" thickTop="1" thickBot="1" x14ac:dyDescent="0.35">
      <c r="A98" s="47" t="s">
        <v>249</v>
      </c>
      <c r="B98" s="47" t="s">
        <v>274</v>
      </c>
      <c r="C98" s="47" t="s">
        <v>275</v>
      </c>
      <c r="D98" s="10">
        <f t="shared" si="9"/>
        <v>3</v>
      </c>
      <c r="E98" s="28">
        <f t="shared" si="10"/>
        <v>2.8</v>
      </c>
      <c r="F98" s="17">
        <f>IFERROR(VLOOKUP($C98, 'Breakdown - Multi Indicators'!$C:$DD, F$1, FALSE), " ")</f>
        <v>2</v>
      </c>
      <c r="G98" s="17">
        <f>IFERROR(VLOOKUP($C98, 'Breakdown - Multi Indicators'!$C:$DD, G$1, FALSE), " ")</f>
        <v>5</v>
      </c>
      <c r="H98" s="17">
        <f>IFERROR(VLOOKUP($C98, 'Breakdown - Multi Indicators'!$C:$DD, H$1, FALSE), " ")</f>
        <v>3</v>
      </c>
      <c r="I98" s="17">
        <f>IFERROR(VLOOKUP($C98, 'Breakdown - Multi Indicators'!$C:$DD, I$1, FALSE), " ")</f>
        <v>1</v>
      </c>
      <c r="J98">
        <f t="shared" si="13"/>
        <v>5</v>
      </c>
      <c r="K98">
        <f t="shared" si="13"/>
        <v>3</v>
      </c>
      <c r="L98">
        <f t="shared" si="13"/>
        <v>2</v>
      </c>
      <c r="M98">
        <f t="shared" si="13"/>
        <v>1</v>
      </c>
      <c r="N98" t="e">
        <f t="shared" si="13"/>
        <v>#NUM!</v>
      </c>
      <c r="O98" t="e">
        <f t="shared" si="13"/>
        <v>#NUM!</v>
      </c>
    </row>
    <row r="99" spans="1:15" ht="16.2" thickTop="1" thickBot="1" x14ac:dyDescent="0.35">
      <c r="A99" s="47" t="s">
        <v>249</v>
      </c>
      <c r="B99" s="47" t="s">
        <v>276</v>
      </c>
      <c r="C99" s="47" t="s">
        <v>277</v>
      </c>
      <c r="D99" s="10">
        <f t="shared" si="9"/>
        <v>3</v>
      </c>
      <c r="E99" s="28">
        <f t="shared" si="10"/>
        <v>2.5</v>
      </c>
      <c r="F99" s="17">
        <f>IFERROR(VLOOKUP($C99, 'Breakdown - Multi Indicators'!$C:$DD, F$1, FALSE), " ")</f>
        <v>2</v>
      </c>
      <c r="G99" s="17">
        <f>IFERROR(VLOOKUP($C99, 'Breakdown - Multi Indicators'!$C:$DD, G$1, FALSE), " ")</f>
        <v>5</v>
      </c>
      <c r="H99" s="17">
        <f>IFERROR(VLOOKUP($C99, 'Breakdown - Multi Indicators'!$C:$DD, H$1, FALSE), " ")</f>
        <v>2</v>
      </c>
      <c r="I99" s="17">
        <f>IFERROR(VLOOKUP($C99, 'Breakdown - Multi Indicators'!$C:$DD, I$1, FALSE), " ")</f>
        <v>1</v>
      </c>
      <c r="J99">
        <f t="shared" si="13"/>
        <v>5</v>
      </c>
      <c r="K99">
        <f t="shared" si="13"/>
        <v>2</v>
      </c>
      <c r="L99">
        <f t="shared" si="13"/>
        <v>2</v>
      </c>
      <c r="M99">
        <f t="shared" si="13"/>
        <v>1</v>
      </c>
      <c r="N99" t="e">
        <f t="shared" si="13"/>
        <v>#NUM!</v>
      </c>
      <c r="O99" t="e">
        <f t="shared" si="13"/>
        <v>#NUM!</v>
      </c>
    </row>
    <row r="100" spans="1:15" ht="16.2" thickTop="1" thickBot="1" x14ac:dyDescent="0.35">
      <c r="A100" s="47" t="s">
        <v>249</v>
      </c>
      <c r="B100" s="47" t="s">
        <v>278</v>
      </c>
      <c r="C100" s="47" t="s">
        <v>279</v>
      </c>
      <c r="D100" s="10">
        <f t="shared" si="9"/>
        <v>3</v>
      </c>
      <c r="E100" s="28">
        <f t="shared" si="10"/>
        <v>2.8</v>
      </c>
      <c r="F100" s="17">
        <f>IFERROR(VLOOKUP($C100, 'Breakdown - Multi Indicators'!$C:$DD, F$1, FALSE), " ")</f>
        <v>2</v>
      </c>
      <c r="G100" s="17">
        <f>IFERROR(VLOOKUP($C100, 'Breakdown - Multi Indicators'!$C:$DD, G$1, FALSE), " ")</f>
        <v>5</v>
      </c>
      <c r="H100" s="17">
        <f>IFERROR(VLOOKUP($C100, 'Breakdown - Multi Indicators'!$C:$DD, H$1, FALSE), " ")</f>
        <v>3</v>
      </c>
      <c r="I100" s="17">
        <f>IFERROR(VLOOKUP($C100, 'Breakdown - Multi Indicators'!$C:$DD, I$1, FALSE), " ")</f>
        <v>1</v>
      </c>
      <c r="J100">
        <f t="shared" si="13"/>
        <v>5</v>
      </c>
      <c r="K100">
        <f t="shared" si="13"/>
        <v>3</v>
      </c>
      <c r="L100">
        <f t="shared" si="13"/>
        <v>2</v>
      </c>
      <c r="M100">
        <f t="shared" si="13"/>
        <v>1</v>
      </c>
      <c r="N100" t="e">
        <f t="shared" si="13"/>
        <v>#NUM!</v>
      </c>
      <c r="O100" t="e">
        <f t="shared" si="13"/>
        <v>#NUM!</v>
      </c>
    </row>
    <row r="101" spans="1:15" ht="16.2" thickTop="1" thickBot="1" x14ac:dyDescent="0.35">
      <c r="A101" s="47" t="s">
        <v>280</v>
      </c>
      <c r="B101" s="47" t="s">
        <v>280</v>
      </c>
      <c r="C101" s="47" t="s">
        <v>281</v>
      </c>
      <c r="D101" s="10">
        <f t="shared" si="9"/>
        <v>3</v>
      </c>
      <c r="E101" s="28">
        <f t="shared" si="10"/>
        <v>2.5</v>
      </c>
      <c r="F101" s="17">
        <f>IFERROR(VLOOKUP($C101, 'Breakdown - Multi Indicators'!$C:$DD, F$1, FALSE), " ")</f>
        <v>2</v>
      </c>
      <c r="G101" s="17">
        <f>IFERROR(VLOOKUP($C101, 'Breakdown - Multi Indicators'!$C:$DD, G$1, FALSE), " ")</f>
        <v>2</v>
      </c>
      <c r="H101" s="17">
        <f>IFERROR(VLOOKUP($C101, 'Breakdown - Multi Indicators'!$C:$DD, H$1, FALSE), " ")</f>
        <v>3</v>
      </c>
      <c r="I101" s="17">
        <f>IFERROR(VLOOKUP($C101, 'Breakdown - Multi Indicators'!$C:$DD, I$1, FALSE), " ")</f>
        <v>3</v>
      </c>
      <c r="J101">
        <f t="shared" si="13"/>
        <v>3</v>
      </c>
      <c r="K101">
        <f t="shared" si="13"/>
        <v>3</v>
      </c>
      <c r="L101">
        <f t="shared" si="13"/>
        <v>2</v>
      </c>
      <c r="M101">
        <f t="shared" si="13"/>
        <v>2</v>
      </c>
      <c r="N101" t="e">
        <f t="shared" si="13"/>
        <v>#NUM!</v>
      </c>
      <c r="O101" t="e">
        <f t="shared" si="13"/>
        <v>#NUM!</v>
      </c>
    </row>
    <row r="102" spans="1:15" ht="16.2" thickTop="1" thickBot="1" x14ac:dyDescent="0.35">
      <c r="A102" s="47" t="s">
        <v>280</v>
      </c>
      <c r="B102" s="47" t="s">
        <v>282</v>
      </c>
      <c r="C102" s="47" t="s">
        <v>283</v>
      </c>
      <c r="D102" s="10">
        <f t="shared" si="9"/>
        <v>3</v>
      </c>
      <c r="E102" s="28">
        <f t="shared" si="10"/>
        <v>3.3</v>
      </c>
      <c r="F102" s="17">
        <f>IFERROR(VLOOKUP($C102, 'Breakdown - Multi Indicators'!$C:$DD, F$1, FALSE), " ")</f>
        <v>2</v>
      </c>
      <c r="G102" s="17">
        <f>IFERROR(VLOOKUP($C102, 'Breakdown - Multi Indicators'!$C:$DD, G$1, FALSE), " ")</f>
        <v>5</v>
      </c>
      <c r="H102" s="17">
        <f>IFERROR(VLOOKUP($C102, 'Breakdown - Multi Indicators'!$C:$DD, H$1, FALSE), " ")</f>
        <v>3</v>
      </c>
      <c r="I102" s="17">
        <f>IFERROR(VLOOKUP($C102, 'Breakdown - Multi Indicators'!$C:$DD, I$1, FALSE), " ")</f>
        <v>3</v>
      </c>
      <c r="J102">
        <f t="shared" si="13"/>
        <v>5</v>
      </c>
      <c r="K102">
        <f t="shared" si="13"/>
        <v>3</v>
      </c>
      <c r="L102">
        <f t="shared" si="13"/>
        <v>3</v>
      </c>
      <c r="M102">
        <f t="shared" si="13"/>
        <v>2</v>
      </c>
      <c r="N102" t="e">
        <f t="shared" si="13"/>
        <v>#NUM!</v>
      </c>
      <c r="O102" t="e">
        <f t="shared" si="13"/>
        <v>#NUM!</v>
      </c>
    </row>
    <row r="103" spans="1:15" ht="16.2" thickTop="1" thickBot="1" x14ac:dyDescent="0.35">
      <c r="A103" s="47" t="s">
        <v>280</v>
      </c>
      <c r="B103" s="47" t="s">
        <v>284</v>
      </c>
      <c r="C103" s="47" t="s">
        <v>285</v>
      </c>
      <c r="D103" s="10">
        <f t="shared" si="9"/>
        <v>4</v>
      </c>
      <c r="E103" s="28">
        <f t="shared" si="10"/>
        <v>4</v>
      </c>
      <c r="F103" s="17">
        <f>IFERROR(VLOOKUP($C103, 'Breakdown - Multi Indicators'!$C:$DD, F$1, FALSE), " ")</f>
        <v>4</v>
      </c>
      <c r="G103" s="17">
        <f>IFERROR(VLOOKUP($C103, 'Breakdown - Multi Indicators'!$C:$DD, G$1, FALSE), " ")</f>
        <v>5</v>
      </c>
      <c r="H103" s="17">
        <f>IFERROR(VLOOKUP($C103, 'Breakdown - Multi Indicators'!$C:$DD, H$1, FALSE), " ")</f>
        <v>3</v>
      </c>
      <c r="I103" s="17">
        <f>IFERROR(VLOOKUP($C103, 'Breakdown - Multi Indicators'!$C:$DD, I$1, FALSE), " ")</f>
        <v>4</v>
      </c>
      <c r="J103">
        <f t="shared" si="13"/>
        <v>5</v>
      </c>
      <c r="K103">
        <f t="shared" si="13"/>
        <v>4</v>
      </c>
      <c r="L103">
        <f t="shared" si="13"/>
        <v>4</v>
      </c>
      <c r="M103">
        <f t="shared" si="13"/>
        <v>3</v>
      </c>
      <c r="N103" t="e">
        <f t="shared" si="13"/>
        <v>#NUM!</v>
      </c>
      <c r="O103" t="e">
        <f t="shared" si="13"/>
        <v>#NUM!</v>
      </c>
    </row>
    <row r="104" spans="1:15" ht="16.2" thickTop="1" thickBot="1" x14ac:dyDescent="0.35">
      <c r="A104" s="47" t="s">
        <v>280</v>
      </c>
      <c r="B104" s="47" t="s">
        <v>286</v>
      </c>
      <c r="C104" s="47" t="s">
        <v>287</v>
      </c>
      <c r="D104" s="10">
        <f t="shared" si="9"/>
        <v>3</v>
      </c>
      <c r="E104" s="28">
        <f t="shared" si="10"/>
        <v>3.3</v>
      </c>
      <c r="F104" s="17">
        <f>IFERROR(VLOOKUP($C104, 'Breakdown - Multi Indicators'!$C:$DD, F$1, FALSE), " ")</f>
        <v>2</v>
      </c>
      <c r="G104" s="17">
        <f>IFERROR(VLOOKUP($C104, 'Breakdown - Multi Indicators'!$C:$DD, G$1, FALSE), " ")</f>
        <v>5</v>
      </c>
      <c r="H104" s="17">
        <f>IFERROR(VLOOKUP($C104, 'Breakdown - Multi Indicators'!$C:$DD, H$1, FALSE), " ")</f>
        <v>3</v>
      </c>
      <c r="I104" s="17">
        <f>IFERROR(VLOOKUP($C104, 'Breakdown - Multi Indicators'!$C:$DD, I$1, FALSE), " ")</f>
        <v>3</v>
      </c>
      <c r="J104">
        <f t="shared" ref="J104:O113" si="14">LARGE($F104:$I104,J$1)</f>
        <v>5</v>
      </c>
      <c r="K104">
        <f t="shared" si="14"/>
        <v>3</v>
      </c>
      <c r="L104">
        <f t="shared" si="14"/>
        <v>3</v>
      </c>
      <c r="M104">
        <f t="shared" si="14"/>
        <v>2</v>
      </c>
      <c r="N104" t="e">
        <f t="shared" si="14"/>
        <v>#NUM!</v>
      </c>
      <c r="O104" t="e">
        <f t="shared" si="14"/>
        <v>#NUM!</v>
      </c>
    </row>
    <row r="105" spans="1:15" ht="16.2" thickTop="1" thickBot="1" x14ac:dyDescent="0.35">
      <c r="A105" s="47" t="s">
        <v>280</v>
      </c>
      <c r="B105" s="47" t="s">
        <v>288</v>
      </c>
      <c r="C105" s="47" t="s">
        <v>289</v>
      </c>
      <c r="D105" s="10">
        <f t="shared" si="9"/>
        <v>3</v>
      </c>
      <c r="E105" s="28">
        <f t="shared" si="10"/>
        <v>2.8</v>
      </c>
      <c r="F105" s="17">
        <f>IFERROR(VLOOKUP($C105, 'Breakdown - Multi Indicators'!$C:$DD, F$1, FALSE), " ")</f>
        <v>4</v>
      </c>
      <c r="G105" s="17">
        <f>IFERROR(VLOOKUP($C105, 'Breakdown - Multi Indicators'!$C:$DD, G$1, FALSE), " ")</f>
        <v>1</v>
      </c>
      <c r="H105" s="17">
        <f>IFERROR(VLOOKUP($C105, 'Breakdown - Multi Indicators'!$C:$DD, H$1, FALSE), " ")</f>
        <v>3</v>
      </c>
      <c r="I105" s="17">
        <f>IFERROR(VLOOKUP($C105, 'Breakdown - Multi Indicators'!$C:$DD, I$1, FALSE), " ")</f>
        <v>3</v>
      </c>
      <c r="J105">
        <f t="shared" si="14"/>
        <v>4</v>
      </c>
      <c r="K105">
        <f t="shared" si="14"/>
        <v>3</v>
      </c>
      <c r="L105">
        <f t="shared" si="14"/>
        <v>3</v>
      </c>
      <c r="M105">
        <f t="shared" si="14"/>
        <v>1</v>
      </c>
      <c r="N105" t="e">
        <f t="shared" si="14"/>
        <v>#NUM!</v>
      </c>
      <c r="O105" t="e">
        <f t="shared" si="14"/>
        <v>#NUM!</v>
      </c>
    </row>
    <row r="106" spans="1:15" ht="16.2" thickTop="1" thickBot="1" x14ac:dyDescent="0.35">
      <c r="A106" s="47" t="s">
        <v>280</v>
      </c>
      <c r="B106" s="47" t="s">
        <v>290</v>
      </c>
      <c r="C106" s="47" t="s">
        <v>291</v>
      </c>
      <c r="D106" s="10">
        <f t="shared" si="9"/>
        <v>4</v>
      </c>
      <c r="E106" s="28">
        <f t="shared" si="10"/>
        <v>3.8</v>
      </c>
      <c r="F106" s="17">
        <f>IFERROR(VLOOKUP($C106, 'Breakdown - Multi Indicators'!$C:$DD, F$1, FALSE), " ")</f>
        <v>4</v>
      </c>
      <c r="G106" s="17">
        <f>IFERROR(VLOOKUP($C106, 'Breakdown - Multi Indicators'!$C:$DD, G$1, FALSE), " ")</f>
        <v>5</v>
      </c>
      <c r="H106" s="17">
        <f>IFERROR(VLOOKUP($C106, 'Breakdown - Multi Indicators'!$C:$DD, H$1, FALSE), " ")</f>
        <v>3</v>
      </c>
      <c r="I106" s="17">
        <f>IFERROR(VLOOKUP($C106, 'Breakdown - Multi Indicators'!$C:$DD, I$1, FALSE), " ")</f>
        <v>3</v>
      </c>
      <c r="J106">
        <f t="shared" si="14"/>
        <v>5</v>
      </c>
      <c r="K106">
        <f t="shared" si="14"/>
        <v>4</v>
      </c>
      <c r="L106">
        <f t="shared" si="14"/>
        <v>3</v>
      </c>
      <c r="M106">
        <f t="shared" si="14"/>
        <v>3</v>
      </c>
      <c r="N106" t="e">
        <f t="shared" si="14"/>
        <v>#NUM!</v>
      </c>
      <c r="O106" t="e">
        <f t="shared" si="14"/>
        <v>#NUM!</v>
      </c>
    </row>
    <row r="107" spans="1:15" ht="16.2" thickTop="1" thickBot="1" x14ac:dyDescent="0.35">
      <c r="A107" s="47" t="s">
        <v>280</v>
      </c>
      <c r="B107" s="47" t="s">
        <v>292</v>
      </c>
      <c r="C107" s="47" t="s">
        <v>293</v>
      </c>
      <c r="D107" s="10">
        <f t="shared" si="9"/>
        <v>2</v>
      </c>
      <c r="E107" s="28">
        <f t="shared" si="10"/>
        <v>2</v>
      </c>
      <c r="F107" s="17">
        <f>IFERROR(VLOOKUP($C107, 'Breakdown - Multi Indicators'!$C:$DD, F$1, FALSE), " ")</f>
        <v>2</v>
      </c>
      <c r="G107" s="17">
        <f>IFERROR(VLOOKUP($C107, 'Breakdown - Multi Indicators'!$C:$DD, G$1, FALSE), " ")</f>
        <v>1</v>
      </c>
      <c r="H107" s="17">
        <f>IFERROR(VLOOKUP($C107, 'Breakdown - Multi Indicators'!$C:$DD, H$1, FALSE), " ")</f>
        <v>2</v>
      </c>
      <c r="I107" s="17">
        <f>IFERROR(VLOOKUP($C107, 'Breakdown - Multi Indicators'!$C:$DD, I$1, FALSE), " ")</f>
        <v>3</v>
      </c>
      <c r="J107">
        <f t="shared" si="14"/>
        <v>3</v>
      </c>
      <c r="K107">
        <f t="shared" si="14"/>
        <v>2</v>
      </c>
      <c r="L107">
        <f t="shared" si="14"/>
        <v>2</v>
      </c>
      <c r="M107">
        <f t="shared" si="14"/>
        <v>1</v>
      </c>
      <c r="N107" t="e">
        <f t="shared" si="14"/>
        <v>#NUM!</v>
      </c>
      <c r="O107" t="e">
        <f t="shared" si="14"/>
        <v>#NUM!</v>
      </c>
    </row>
    <row r="108" spans="1:15" ht="16.2" thickTop="1" thickBot="1" x14ac:dyDescent="0.35">
      <c r="A108" s="47" t="s">
        <v>294</v>
      </c>
      <c r="B108" s="47" t="s">
        <v>294</v>
      </c>
      <c r="C108" s="47" t="s">
        <v>295</v>
      </c>
      <c r="D108" s="10">
        <f t="shared" si="9"/>
        <v>2</v>
      </c>
      <c r="E108" s="28">
        <f t="shared" si="10"/>
        <v>2</v>
      </c>
      <c r="F108" s="17">
        <f>IFERROR(VLOOKUP($C108, 'Breakdown - Multi Indicators'!$C:$DD, F$1, FALSE), " ")</f>
        <v>3</v>
      </c>
      <c r="G108" s="17">
        <f>IFERROR(VLOOKUP($C108, 'Breakdown - Multi Indicators'!$C:$DD, G$1, FALSE), " ")</f>
        <v>1</v>
      </c>
      <c r="H108" s="17">
        <f>IFERROR(VLOOKUP($C108, 'Breakdown - Multi Indicators'!$C:$DD, H$1, FALSE), " ")</f>
        <v>2</v>
      </c>
      <c r="I108" s="17">
        <f>IFERROR(VLOOKUP($C108, 'Breakdown - Multi Indicators'!$C:$DD, I$1, FALSE), " ")</f>
        <v>2</v>
      </c>
      <c r="J108">
        <f t="shared" si="14"/>
        <v>3</v>
      </c>
      <c r="K108">
        <f t="shared" si="14"/>
        <v>2</v>
      </c>
      <c r="L108">
        <f t="shared" si="14"/>
        <v>2</v>
      </c>
      <c r="M108">
        <f t="shared" si="14"/>
        <v>1</v>
      </c>
      <c r="N108" t="e">
        <f t="shared" si="14"/>
        <v>#NUM!</v>
      </c>
      <c r="O108" t="e">
        <f t="shared" si="14"/>
        <v>#NUM!</v>
      </c>
    </row>
    <row r="109" spans="1:15" ht="16.2" thickTop="1" thickBot="1" x14ac:dyDescent="0.35">
      <c r="A109" s="47" t="s">
        <v>294</v>
      </c>
      <c r="B109" s="47" t="s">
        <v>296</v>
      </c>
      <c r="C109" s="47" t="s">
        <v>297</v>
      </c>
      <c r="D109" s="10">
        <f t="shared" si="9"/>
        <v>3</v>
      </c>
      <c r="E109" s="28">
        <f t="shared" si="10"/>
        <v>3</v>
      </c>
      <c r="F109" s="17">
        <f>IFERROR(VLOOKUP($C109, 'Breakdown - Multi Indicators'!$C:$DD, F$1, FALSE), " ")</f>
        <v>3</v>
      </c>
      <c r="G109" s="17">
        <f>IFERROR(VLOOKUP($C109, 'Breakdown - Multi Indicators'!$C:$DD, G$1, FALSE), " ")</f>
        <v>5</v>
      </c>
      <c r="H109" s="17">
        <f>IFERROR(VLOOKUP($C109, 'Breakdown - Multi Indicators'!$C:$DD, H$1, FALSE), " ")</f>
        <v>2</v>
      </c>
      <c r="I109" s="17">
        <f>IFERROR(VLOOKUP($C109, 'Breakdown - Multi Indicators'!$C:$DD, I$1, FALSE), " ")</f>
        <v>2</v>
      </c>
      <c r="J109">
        <f t="shared" si="14"/>
        <v>5</v>
      </c>
      <c r="K109">
        <f t="shared" si="14"/>
        <v>3</v>
      </c>
      <c r="L109">
        <f t="shared" si="14"/>
        <v>2</v>
      </c>
      <c r="M109">
        <f t="shared" si="14"/>
        <v>2</v>
      </c>
      <c r="N109" t="e">
        <f t="shared" si="14"/>
        <v>#NUM!</v>
      </c>
      <c r="O109" t="e">
        <f t="shared" si="14"/>
        <v>#NUM!</v>
      </c>
    </row>
    <row r="110" spans="1:15" ht="16.2" thickTop="1" thickBot="1" x14ac:dyDescent="0.35">
      <c r="A110" s="47" t="s">
        <v>294</v>
      </c>
      <c r="B110" s="47" t="s">
        <v>298</v>
      </c>
      <c r="C110" s="47" t="s">
        <v>299</v>
      </c>
      <c r="D110" s="10">
        <f t="shared" si="9"/>
        <v>3</v>
      </c>
      <c r="E110" s="28">
        <f t="shared" si="10"/>
        <v>2.8</v>
      </c>
      <c r="F110" s="17">
        <f>IFERROR(VLOOKUP($C110, 'Breakdown - Multi Indicators'!$C:$DD, F$1, FALSE), " ")</f>
        <v>3</v>
      </c>
      <c r="G110" s="17">
        <f>IFERROR(VLOOKUP($C110, 'Breakdown - Multi Indicators'!$C:$DD, G$1, FALSE), " ")</f>
        <v>5</v>
      </c>
      <c r="H110" s="17">
        <f>IFERROR(VLOOKUP($C110, 'Breakdown - Multi Indicators'!$C:$DD, H$1, FALSE), " ")</f>
        <v>2</v>
      </c>
      <c r="I110" s="17">
        <f>IFERROR(VLOOKUP($C110, 'Breakdown - Multi Indicators'!$C:$DD, I$1, FALSE), " ")</f>
        <v>1</v>
      </c>
      <c r="J110">
        <f t="shared" si="14"/>
        <v>5</v>
      </c>
      <c r="K110">
        <f t="shared" si="14"/>
        <v>3</v>
      </c>
      <c r="L110">
        <f t="shared" si="14"/>
        <v>2</v>
      </c>
      <c r="M110">
        <f t="shared" si="14"/>
        <v>1</v>
      </c>
      <c r="N110" t="e">
        <f t="shared" si="14"/>
        <v>#NUM!</v>
      </c>
      <c r="O110" t="e">
        <f t="shared" si="14"/>
        <v>#NUM!</v>
      </c>
    </row>
    <row r="111" spans="1:15" ht="16.2" thickTop="1" thickBot="1" x14ac:dyDescent="0.35">
      <c r="A111" s="47" t="s">
        <v>294</v>
      </c>
      <c r="B111" s="47" t="s">
        <v>300</v>
      </c>
      <c r="C111" s="47" t="s">
        <v>301</v>
      </c>
      <c r="D111" s="10">
        <f t="shared" si="9"/>
        <v>3</v>
      </c>
      <c r="E111" s="28">
        <f t="shared" si="10"/>
        <v>2.8</v>
      </c>
      <c r="F111" s="17">
        <f>IFERROR(VLOOKUP($C111, 'Breakdown - Multi Indicators'!$C:$DD, F$1, FALSE), " ")</f>
        <v>2</v>
      </c>
      <c r="G111" s="17">
        <f>IFERROR(VLOOKUP($C111, 'Breakdown - Multi Indicators'!$C:$DD, G$1, FALSE), " ")</f>
        <v>5</v>
      </c>
      <c r="H111" s="17">
        <f>IFERROR(VLOOKUP($C111, 'Breakdown - Multi Indicators'!$C:$DD, H$1, FALSE), " ")</f>
        <v>3</v>
      </c>
      <c r="I111" s="17">
        <f>IFERROR(VLOOKUP($C111, 'Breakdown - Multi Indicators'!$C:$DD, I$1, FALSE), " ")</f>
        <v>1</v>
      </c>
      <c r="J111">
        <f t="shared" si="14"/>
        <v>5</v>
      </c>
      <c r="K111">
        <f t="shared" si="14"/>
        <v>3</v>
      </c>
      <c r="L111">
        <f t="shared" si="14"/>
        <v>2</v>
      </c>
      <c r="M111">
        <f t="shared" si="14"/>
        <v>1</v>
      </c>
      <c r="N111" t="e">
        <f t="shared" si="14"/>
        <v>#NUM!</v>
      </c>
      <c r="O111" t="e">
        <f t="shared" si="14"/>
        <v>#NUM!</v>
      </c>
    </row>
    <row r="112" spans="1:15" ht="16.2" thickTop="1" thickBot="1" x14ac:dyDescent="0.35">
      <c r="A112" s="47" t="s">
        <v>294</v>
      </c>
      <c r="B112" s="47" t="s">
        <v>302</v>
      </c>
      <c r="C112" s="47" t="s">
        <v>303</v>
      </c>
      <c r="D112" s="10">
        <f t="shared" si="9"/>
        <v>3</v>
      </c>
      <c r="E112" s="28">
        <f t="shared" si="10"/>
        <v>3.3</v>
      </c>
      <c r="F112" s="17">
        <f>IFERROR(VLOOKUP($C112, 'Breakdown - Multi Indicators'!$C:$DD, F$1, FALSE), " ")</f>
        <v>3</v>
      </c>
      <c r="G112" s="17">
        <f>IFERROR(VLOOKUP($C112, 'Breakdown - Multi Indicators'!$C:$DD, G$1, FALSE), " ")</f>
        <v>5</v>
      </c>
      <c r="H112" s="17">
        <f>IFERROR(VLOOKUP($C112, 'Breakdown - Multi Indicators'!$C:$DD, H$1, FALSE), " ")</f>
        <v>2</v>
      </c>
      <c r="I112" s="17">
        <f>IFERROR(VLOOKUP($C112, 'Breakdown - Multi Indicators'!$C:$DD, I$1, FALSE), " ")</f>
        <v>3</v>
      </c>
      <c r="J112">
        <f t="shared" si="14"/>
        <v>5</v>
      </c>
      <c r="K112">
        <f t="shared" si="14"/>
        <v>3</v>
      </c>
      <c r="L112">
        <f t="shared" si="14"/>
        <v>3</v>
      </c>
      <c r="M112">
        <f t="shared" si="14"/>
        <v>2</v>
      </c>
      <c r="N112" t="e">
        <f t="shared" si="14"/>
        <v>#NUM!</v>
      </c>
      <c r="O112" t="e">
        <f t="shared" si="14"/>
        <v>#NUM!</v>
      </c>
    </row>
    <row r="113" spans="1:15" ht="16.2" thickTop="1" thickBot="1" x14ac:dyDescent="0.35">
      <c r="A113" s="47" t="s">
        <v>294</v>
      </c>
      <c r="B113" s="47" t="s">
        <v>304</v>
      </c>
      <c r="C113" s="47" t="s">
        <v>305</v>
      </c>
      <c r="D113" s="10">
        <f t="shared" si="9"/>
        <v>2</v>
      </c>
      <c r="E113" s="28">
        <f t="shared" si="10"/>
        <v>1.5</v>
      </c>
      <c r="F113" s="17">
        <f>IFERROR(VLOOKUP($C113, 'Breakdown - Multi Indicators'!$C:$DD, F$1, FALSE), " ")</f>
        <v>2</v>
      </c>
      <c r="G113" s="17">
        <f>IFERROR(VLOOKUP($C113, 'Breakdown - Multi Indicators'!$C:$DD, G$1, FALSE), " ")</f>
        <v>1</v>
      </c>
      <c r="H113" s="17">
        <f>IFERROR(VLOOKUP($C113, 'Breakdown - Multi Indicators'!$C:$DD, H$1, FALSE), " ")</f>
        <v>2</v>
      </c>
      <c r="I113" s="17">
        <f>IFERROR(VLOOKUP($C113, 'Breakdown - Multi Indicators'!$C:$DD, I$1, FALSE), " ")</f>
        <v>1</v>
      </c>
      <c r="J113">
        <f t="shared" si="14"/>
        <v>2</v>
      </c>
      <c r="K113">
        <f t="shared" si="14"/>
        <v>2</v>
      </c>
      <c r="L113">
        <f t="shared" si="14"/>
        <v>1</v>
      </c>
      <c r="M113">
        <f t="shared" si="14"/>
        <v>1</v>
      </c>
      <c r="N113" t="e">
        <f t="shared" si="14"/>
        <v>#NUM!</v>
      </c>
      <c r="O113" t="e">
        <f t="shared" si="14"/>
        <v>#NUM!</v>
      </c>
    </row>
    <row r="114" spans="1:15" ht="16.2" thickTop="1" thickBot="1" x14ac:dyDescent="0.35">
      <c r="A114" s="47" t="s">
        <v>294</v>
      </c>
      <c r="B114" s="47" t="s">
        <v>306</v>
      </c>
      <c r="C114" s="47" t="s">
        <v>307</v>
      </c>
      <c r="D114" s="10">
        <f t="shared" si="9"/>
        <v>3</v>
      </c>
      <c r="E114" s="28">
        <f t="shared" si="10"/>
        <v>2.8</v>
      </c>
      <c r="F114" s="17">
        <f>IFERROR(VLOOKUP($C114, 'Breakdown - Multi Indicators'!$C:$DD, F$1, FALSE), " ")</f>
        <v>2</v>
      </c>
      <c r="G114" s="17">
        <f>IFERROR(VLOOKUP($C114, 'Breakdown - Multi Indicators'!$C:$DD, G$1, FALSE), " ")</f>
        <v>5</v>
      </c>
      <c r="H114" s="17">
        <f>IFERROR(VLOOKUP($C114, 'Breakdown - Multi Indicators'!$C:$DD, H$1, FALSE), " ")</f>
        <v>2</v>
      </c>
      <c r="I114" s="17">
        <f>IFERROR(VLOOKUP($C114, 'Breakdown - Multi Indicators'!$C:$DD, I$1, FALSE), " ")</f>
        <v>2</v>
      </c>
      <c r="J114">
        <f t="shared" ref="J114:O123" si="15">LARGE($F114:$I114,J$1)</f>
        <v>5</v>
      </c>
      <c r="K114">
        <f t="shared" si="15"/>
        <v>2</v>
      </c>
      <c r="L114">
        <f t="shared" si="15"/>
        <v>2</v>
      </c>
      <c r="M114">
        <f t="shared" si="15"/>
        <v>2</v>
      </c>
      <c r="N114" t="e">
        <f t="shared" si="15"/>
        <v>#NUM!</v>
      </c>
      <c r="O114" t="e">
        <f t="shared" si="15"/>
        <v>#NUM!</v>
      </c>
    </row>
    <row r="115" spans="1:15" ht="16.2" thickTop="1" thickBot="1" x14ac:dyDescent="0.35">
      <c r="A115" s="47" t="s">
        <v>294</v>
      </c>
      <c r="B115" s="47" t="s">
        <v>308</v>
      </c>
      <c r="C115" s="47" t="s">
        <v>309</v>
      </c>
      <c r="D115" s="10">
        <f t="shared" si="9"/>
        <v>3</v>
      </c>
      <c r="E115" s="28">
        <f t="shared" si="10"/>
        <v>3.3</v>
      </c>
      <c r="F115" s="17">
        <f>IFERROR(VLOOKUP($C115, 'Breakdown - Multi Indicators'!$C:$DD, F$1, FALSE), " ")</f>
        <v>3</v>
      </c>
      <c r="G115" s="17">
        <f>IFERROR(VLOOKUP($C115, 'Breakdown - Multi Indicators'!$C:$DD, G$1, FALSE), " ")</f>
        <v>5</v>
      </c>
      <c r="H115" s="17">
        <f>IFERROR(VLOOKUP($C115, 'Breakdown - Multi Indicators'!$C:$DD, H$1, FALSE), " ")</f>
        <v>2</v>
      </c>
      <c r="I115" s="17">
        <f>IFERROR(VLOOKUP($C115, 'Breakdown - Multi Indicators'!$C:$DD, I$1, FALSE), " ")</f>
        <v>3</v>
      </c>
      <c r="J115">
        <f t="shared" si="15"/>
        <v>5</v>
      </c>
      <c r="K115">
        <f t="shared" si="15"/>
        <v>3</v>
      </c>
      <c r="L115">
        <f t="shared" si="15"/>
        <v>3</v>
      </c>
      <c r="M115">
        <f t="shared" si="15"/>
        <v>2</v>
      </c>
      <c r="N115" t="e">
        <f t="shared" si="15"/>
        <v>#NUM!</v>
      </c>
      <c r="O115" t="e">
        <f t="shared" si="15"/>
        <v>#NUM!</v>
      </c>
    </row>
    <row r="116" spans="1:15" ht="16.2" thickTop="1" thickBot="1" x14ac:dyDescent="0.35">
      <c r="A116" s="47" t="s">
        <v>294</v>
      </c>
      <c r="B116" s="47" t="s">
        <v>310</v>
      </c>
      <c r="C116" s="47" t="s">
        <v>311</v>
      </c>
      <c r="D116" s="10">
        <f t="shared" si="9"/>
        <v>3</v>
      </c>
      <c r="E116" s="28">
        <f t="shared" si="10"/>
        <v>3</v>
      </c>
      <c r="F116" s="17">
        <f>IFERROR(VLOOKUP($C116, 'Breakdown - Multi Indicators'!$C:$DD, F$1, FALSE), " ")</f>
        <v>3</v>
      </c>
      <c r="G116" s="17">
        <f>IFERROR(VLOOKUP($C116, 'Breakdown - Multi Indicators'!$C:$DD, G$1, FALSE), " ")</f>
        <v>5</v>
      </c>
      <c r="H116" s="17">
        <f>IFERROR(VLOOKUP($C116, 'Breakdown - Multi Indicators'!$C:$DD, H$1, FALSE), " ")</f>
        <v>2</v>
      </c>
      <c r="I116" s="17">
        <f>IFERROR(VLOOKUP($C116, 'Breakdown - Multi Indicators'!$C:$DD, I$1, FALSE), " ")</f>
        <v>2</v>
      </c>
      <c r="J116">
        <f t="shared" si="15"/>
        <v>5</v>
      </c>
      <c r="K116">
        <f t="shared" si="15"/>
        <v>3</v>
      </c>
      <c r="L116">
        <f t="shared" si="15"/>
        <v>2</v>
      </c>
      <c r="M116">
        <f t="shared" si="15"/>
        <v>2</v>
      </c>
      <c r="N116" t="e">
        <f t="shared" si="15"/>
        <v>#NUM!</v>
      </c>
      <c r="O116" t="e">
        <f t="shared" si="15"/>
        <v>#NUM!</v>
      </c>
    </row>
    <row r="117" spans="1:15" ht="16.2" thickTop="1" thickBot="1" x14ac:dyDescent="0.35">
      <c r="A117" s="47" t="s">
        <v>294</v>
      </c>
      <c r="B117" s="47" t="s">
        <v>312</v>
      </c>
      <c r="C117" s="47" t="s">
        <v>313</v>
      </c>
      <c r="D117" s="10">
        <f t="shared" si="9"/>
        <v>2</v>
      </c>
      <c r="E117" s="28">
        <f t="shared" si="10"/>
        <v>1.5</v>
      </c>
      <c r="F117" s="17">
        <f>IFERROR(VLOOKUP($C117, 'Breakdown - Multi Indicators'!$C:$DD, F$1, FALSE), " ")</f>
        <v>2</v>
      </c>
      <c r="G117" s="17">
        <f>IFERROR(VLOOKUP($C117, 'Breakdown - Multi Indicators'!$C:$DD, G$1, FALSE), " ")</f>
        <v>1</v>
      </c>
      <c r="H117" s="17">
        <f>IFERROR(VLOOKUP($C117, 'Breakdown - Multi Indicators'!$C:$DD, H$1, FALSE), " ")</f>
        <v>2</v>
      </c>
      <c r="I117" s="17">
        <f>IFERROR(VLOOKUP($C117, 'Breakdown - Multi Indicators'!$C:$DD, I$1, FALSE), " ")</f>
        <v>1</v>
      </c>
      <c r="J117">
        <f t="shared" si="15"/>
        <v>2</v>
      </c>
      <c r="K117">
        <f t="shared" si="15"/>
        <v>2</v>
      </c>
      <c r="L117">
        <f t="shared" si="15"/>
        <v>1</v>
      </c>
      <c r="M117">
        <f t="shared" si="15"/>
        <v>1</v>
      </c>
      <c r="N117" t="e">
        <f t="shared" si="15"/>
        <v>#NUM!</v>
      </c>
      <c r="O117" t="e">
        <f t="shared" si="15"/>
        <v>#NUM!</v>
      </c>
    </row>
    <row r="118" spans="1:15" ht="16.2" thickTop="1" thickBot="1" x14ac:dyDescent="0.35">
      <c r="A118" s="47" t="s">
        <v>294</v>
      </c>
      <c r="B118" s="47" t="s">
        <v>314</v>
      </c>
      <c r="C118" s="47" t="s">
        <v>315</v>
      </c>
      <c r="D118" s="10">
        <f t="shared" si="9"/>
        <v>2</v>
      </c>
      <c r="E118" s="28">
        <f t="shared" si="10"/>
        <v>1.5</v>
      </c>
      <c r="F118" s="17">
        <f>IFERROR(VLOOKUP($C118, 'Breakdown - Multi Indicators'!$C:$DD, F$1, FALSE), " ")</f>
        <v>1</v>
      </c>
      <c r="G118" s="17">
        <f>IFERROR(VLOOKUP($C118, 'Breakdown - Multi Indicators'!$C:$DD, G$1, FALSE), " ")</f>
        <v>1</v>
      </c>
      <c r="H118" s="17">
        <f>IFERROR(VLOOKUP($C118, 'Breakdown - Multi Indicators'!$C:$DD, H$1, FALSE), " ")</f>
        <v>3</v>
      </c>
      <c r="I118" s="17">
        <f>IFERROR(VLOOKUP($C118, 'Breakdown - Multi Indicators'!$C:$DD, I$1, FALSE), " ")</f>
        <v>1</v>
      </c>
      <c r="J118">
        <f t="shared" si="15"/>
        <v>3</v>
      </c>
      <c r="K118">
        <f t="shared" si="15"/>
        <v>1</v>
      </c>
      <c r="L118">
        <f t="shared" si="15"/>
        <v>1</v>
      </c>
      <c r="M118">
        <f t="shared" si="15"/>
        <v>1</v>
      </c>
      <c r="N118" t="e">
        <f t="shared" si="15"/>
        <v>#NUM!</v>
      </c>
      <c r="O118" t="e">
        <f t="shared" si="15"/>
        <v>#NUM!</v>
      </c>
    </row>
    <row r="119" spans="1:15" ht="16.2" thickTop="1" thickBot="1" x14ac:dyDescent="0.35">
      <c r="A119" s="47" t="s">
        <v>294</v>
      </c>
      <c r="B119" s="47" t="s">
        <v>316</v>
      </c>
      <c r="C119" s="47" t="s">
        <v>317</v>
      </c>
      <c r="D119" s="10">
        <f t="shared" si="9"/>
        <v>3</v>
      </c>
      <c r="E119" s="28">
        <f t="shared" si="10"/>
        <v>2.8</v>
      </c>
      <c r="F119" s="17">
        <f>IFERROR(VLOOKUP($C119, 'Breakdown - Multi Indicators'!$C:$DD, F$1, FALSE), " ")</f>
        <v>1</v>
      </c>
      <c r="G119" s="17">
        <f>IFERROR(VLOOKUP($C119, 'Breakdown - Multi Indicators'!$C:$DD, G$1, FALSE), " ")</f>
        <v>5</v>
      </c>
      <c r="H119" s="17">
        <f>IFERROR(VLOOKUP($C119, 'Breakdown - Multi Indicators'!$C:$DD, H$1, FALSE), " ")</f>
        <v>3</v>
      </c>
      <c r="I119" s="17">
        <f>IFERROR(VLOOKUP($C119, 'Breakdown - Multi Indicators'!$C:$DD, I$1, FALSE), " ")</f>
        <v>2</v>
      </c>
      <c r="J119">
        <f t="shared" si="15"/>
        <v>5</v>
      </c>
      <c r="K119">
        <f t="shared" si="15"/>
        <v>3</v>
      </c>
      <c r="L119">
        <f t="shared" si="15"/>
        <v>2</v>
      </c>
      <c r="M119">
        <f t="shared" si="15"/>
        <v>1</v>
      </c>
      <c r="N119" t="e">
        <f t="shared" si="15"/>
        <v>#NUM!</v>
      </c>
      <c r="O119" t="e">
        <f t="shared" si="15"/>
        <v>#NUM!</v>
      </c>
    </row>
    <row r="120" spans="1:15" ht="16.2" thickTop="1" thickBot="1" x14ac:dyDescent="0.35">
      <c r="A120" s="47" t="s">
        <v>294</v>
      </c>
      <c r="B120" s="47" t="s">
        <v>318</v>
      </c>
      <c r="C120" s="47" t="s">
        <v>319</v>
      </c>
      <c r="D120" s="10">
        <f t="shared" si="9"/>
        <v>3</v>
      </c>
      <c r="E120" s="28">
        <f t="shared" si="10"/>
        <v>2.5</v>
      </c>
      <c r="F120" s="17">
        <f>IFERROR(VLOOKUP($C120, 'Breakdown - Multi Indicators'!$C:$DD, F$1, FALSE), " ")</f>
        <v>1</v>
      </c>
      <c r="G120" s="17">
        <f>IFERROR(VLOOKUP($C120, 'Breakdown - Multi Indicators'!$C:$DD, G$1, FALSE), " ")</f>
        <v>5</v>
      </c>
      <c r="H120" s="17">
        <f>IFERROR(VLOOKUP($C120, 'Breakdown - Multi Indicators'!$C:$DD, H$1, FALSE), " ")</f>
        <v>3</v>
      </c>
      <c r="I120" s="17">
        <f>IFERROR(VLOOKUP($C120, 'Breakdown - Multi Indicators'!$C:$DD, I$1, FALSE), " ")</f>
        <v>1</v>
      </c>
      <c r="J120">
        <f t="shared" si="15"/>
        <v>5</v>
      </c>
      <c r="K120">
        <f t="shared" si="15"/>
        <v>3</v>
      </c>
      <c r="L120">
        <f t="shared" si="15"/>
        <v>1</v>
      </c>
      <c r="M120">
        <f t="shared" si="15"/>
        <v>1</v>
      </c>
      <c r="N120" t="e">
        <f t="shared" si="15"/>
        <v>#NUM!</v>
      </c>
      <c r="O120" t="e">
        <f t="shared" si="15"/>
        <v>#NUM!</v>
      </c>
    </row>
    <row r="121" spans="1:15" ht="16.2" thickTop="1" thickBot="1" x14ac:dyDescent="0.35">
      <c r="A121" s="47" t="s">
        <v>294</v>
      </c>
      <c r="B121" s="47" t="s">
        <v>320</v>
      </c>
      <c r="C121" s="47" t="s">
        <v>321</v>
      </c>
      <c r="D121" s="10">
        <f t="shared" si="9"/>
        <v>3</v>
      </c>
      <c r="E121" s="28">
        <f t="shared" si="10"/>
        <v>2.8</v>
      </c>
      <c r="F121" s="17">
        <f>IFERROR(VLOOKUP($C121, 'Breakdown - Multi Indicators'!$C:$DD, F$1, FALSE), " ")</f>
        <v>2</v>
      </c>
      <c r="G121" s="17">
        <f>IFERROR(VLOOKUP($C121, 'Breakdown - Multi Indicators'!$C:$DD, G$1, FALSE), " ")</f>
        <v>5</v>
      </c>
      <c r="H121" s="17">
        <f>IFERROR(VLOOKUP($C121, 'Breakdown - Multi Indicators'!$C:$DD, H$1, FALSE), " ")</f>
        <v>2</v>
      </c>
      <c r="I121" s="17">
        <f>IFERROR(VLOOKUP($C121, 'Breakdown - Multi Indicators'!$C:$DD, I$1, FALSE), " ")</f>
        <v>2</v>
      </c>
      <c r="J121">
        <f t="shared" si="15"/>
        <v>5</v>
      </c>
      <c r="K121">
        <f t="shared" si="15"/>
        <v>2</v>
      </c>
      <c r="L121">
        <f t="shared" si="15"/>
        <v>2</v>
      </c>
      <c r="M121">
        <f t="shared" si="15"/>
        <v>2</v>
      </c>
      <c r="N121" t="e">
        <f t="shared" si="15"/>
        <v>#NUM!</v>
      </c>
      <c r="O121" t="e">
        <f t="shared" si="15"/>
        <v>#NUM!</v>
      </c>
    </row>
    <row r="122" spans="1:15" ht="16.2" thickTop="1" thickBot="1" x14ac:dyDescent="0.35">
      <c r="A122" s="47" t="s">
        <v>294</v>
      </c>
      <c r="B122" s="47" t="s">
        <v>322</v>
      </c>
      <c r="C122" s="47" t="s">
        <v>323</v>
      </c>
      <c r="D122" s="10">
        <f t="shared" si="9"/>
        <v>3</v>
      </c>
      <c r="E122" s="28">
        <f t="shared" si="10"/>
        <v>2.5</v>
      </c>
      <c r="F122" s="17">
        <f>IFERROR(VLOOKUP($C122, 'Breakdown - Multi Indicators'!$C:$DD, F$1, FALSE), " ")</f>
        <v>1</v>
      </c>
      <c r="G122" s="17">
        <f>IFERROR(VLOOKUP($C122, 'Breakdown - Multi Indicators'!$C:$DD, G$1, FALSE), " ")</f>
        <v>5</v>
      </c>
      <c r="H122" s="17">
        <f>IFERROR(VLOOKUP($C122, 'Breakdown - Multi Indicators'!$C:$DD, H$1, FALSE), " ")</f>
        <v>3</v>
      </c>
      <c r="I122" s="17">
        <f>IFERROR(VLOOKUP($C122, 'Breakdown - Multi Indicators'!$C:$DD, I$1, FALSE), " ")</f>
        <v>1</v>
      </c>
      <c r="J122">
        <f t="shared" si="15"/>
        <v>5</v>
      </c>
      <c r="K122">
        <f t="shared" si="15"/>
        <v>3</v>
      </c>
      <c r="L122">
        <f t="shared" si="15"/>
        <v>1</v>
      </c>
      <c r="M122">
        <f t="shared" si="15"/>
        <v>1</v>
      </c>
      <c r="N122" t="e">
        <f t="shared" si="15"/>
        <v>#NUM!</v>
      </c>
      <c r="O122" t="e">
        <f t="shared" si="15"/>
        <v>#NUM!</v>
      </c>
    </row>
    <row r="123" spans="1:15" ht="16.2" thickTop="1" thickBot="1" x14ac:dyDescent="0.35">
      <c r="A123" s="47" t="s">
        <v>294</v>
      </c>
      <c r="B123" s="47" t="s">
        <v>324</v>
      </c>
      <c r="C123" s="47" t="s">
        <v>325</v>
      </c>
      <c r="D123" s="10">
        <f t="shared" si="9"/>
        <v>3</v>
      </c>
      <c r="E123" s="28">
        <f t="shared" si="10"/>
        <v>3.3</v>
      </c>
      <c r="F123" s="17">
        <f>IFERROR(VLOOKUP($C123, 'Breakdown - Multi Indicators'!$C:$DD, F$1, FALSE), " ")</f>
        <v>3</v>
      </c>
      <c r="G123" s="17">
        <f>IFERROR(VLOOKUP($C123, 'Breakdown - Multi Indicators'!$C:$DD, G$1, FALSE), " ")</f>
        <v>5</v>
      </c>
      <c r="H123" s="17">
        <f>IFERROR(VLOOKUP($C123, 'Breakdown - Multi Indicators'!$C:$DD, H$1, FALSE), " ")</f>
        <v>3</v>
      </c>
      <c r="I123" s="17">
        <f>IFERROR(VLOOKUP($C123, 'Breakdown - Multi Indicators'!$C:$DD, I$1, FALSE), " ")</f>
        <v>2</v>
      </c>
      <c r="J123">
        <f t="shared" si="15"/>
        <v>5</v>
      </c>
      <c r="K123">
        <f t="shared" si="15"/>
        <v>3</v>
      </c>
      <c r="L123">
        <f t="shared" si="15"/>
        <v>3</v>
      </c>
      <c r="M123">
        <f t="shared" si="15"/>
        <v>2</v>
      </c>
      <c r="N123" t="e">
        <f t="shared" si="15"/>
        <v>#NUM!</v>
      </c>
      <c r="O123" t="e">
        <f t="shared" si="15"/>
        <v>#NUM!</v>
      </c>
    </row>
    <row r="124" spans="1:15" ht="16.2" thickTop="1" thickBot="1" x14ac:dyDescent="0.35">
      <c r="A124" s="47" t="s">
        <v>294</v>
      </c>
      <c r="B124" s="47" t="s">
        <v>326</v>
      </c>
      <c r="C124" s="47" t="s">
        <v>327</v>
      </c>
      <c r="D124" s="10">
        <f t="shared" si="9"/>
        <v>3</v>
      </c>
      <c r="E124" s="28">
        <f t="shared" si="10"/>
        <v>3.3</v>
      </c>
      <c r="F124" s="17">
        <f>IFERROR(VLOOKUP($C124, 'Breakdown - Multi Indicators'!$C:$DD, F$1, FALSE), " ")</f>
        <v>3</v>
      </c>
      <c r="G124" s="17">
        <f>IFERROR(VLOOKUP($C124, 'Breakdown - Multi Indicators'!$C:$DD, G$1, FALSE), " ")</f>
        <v>5</v>
      </c>
      <c r="H124" s="17">
        <f>IFERROR(VLOOKUP($C124, 'Breakdown - Multi Indicators'!$C:$DD, H$1, FALSE), " ")</f>
        <v>3</v>
      </c>
      <c r="I124" s="17">
        <f>IFERROR(VLOOKUP($C124, 'Breakdown - Multi Indicators'!$C:$DD, I$1, FALSE), " ")</f>
        <v>2</v>
      </c>
      <c r="J124">
        <f t="shared" ref="J124:O133" si="16">LARGE($F124:$I124,J$1)</f>
        <v>5</v>
      </c>
      <c r="K124">
        <f t="shared" si="16"/>
        <v>3</v>
      </c>
      <c r="L124">
        <f t="shared" si="16"/>
        <v>3</v>
      </c>
      <c r="M124">
        <f t="shared" si="16"/>
        <v>2</v>
      </c>
      <c r="N124" t="e">
        <f t="shared" si="16"/>
        <v>#NUM!</v>
      </c>
      <c r="O124" t="e">
        <f t="shared" si="16"/>
        <v>#NUM!</v>
      </c>
    </row>
    <row r="125" spans="1:15" ht="16.2" thickTop="1" thickBot="1" x14ac:dyDescent="0.35">
      <c r="A125" s="47" t="s">
        <v>294</v>
      </c>
      <c r="B125" s="47" t="s">
        <v>328</v>
      </c>
      <c r="C125" s="47" t="s">
        <v>329</v>
      </c>
      <c r="D125" s="10">
        <f t="shared" si="9"/>
        <v>3</v>
      </c>
      <c r="E125" s="28">
        <f t="shared" si="10"/>
        <v>2.8</v>
      </c>
      <c r="F125" s="17">
        <f>IFERROR(VLOOKUP($C125, 'Breakdown - Multi Indicators'!$C:$DD, F$1, FALSE), " ")</f>
        <v>2</v>
      </c>
      <c r="G125" s="17">
        <f>IFERROR(VLOOKUP($C125, 'Breakdown - Multi Indicators'!$C:$DD, G$1, FALSE), " ")</f>
        <v>5</v>
      </c>
      <c r="H125" s="17">
        <f>IFERROR(VLOOKUP($C125, 'Breakdown - Multi Indicators'!$C:$DD, H$1, FALSE), " ")</f>
        <v>3</v>
      </c>
      <c r="I125" s="17">
        <f>IFERROR(VLOOKUP($C125, 'Breakdown - Multi Indicators'!$C:$DD, I$1, FALSE), " ")</f>
        <v>1</v>
      </c>
      <c r="J125">
        <f t="shared" si="16"/>
        <v>5</v>
      </c>
      <c r="K125">
        <f t="shared" si="16"/>
        <v>3</v>
      </c>
      <c r="L125">
        <f t="shared" si="16"/>
        <v>2</v>
      </c>
      <c r="M125">
        <f t="shared" si="16"/>
        <v>1</v>
      </c>
      <c r="N125" t="e">
        <f t="shared" si="16"/>
        <v>#NUM!</v>
      </c>
      <c r="O125" t="e">
        <f t="shared" si="16"/>
        <v>#NUM!</v>
      </c>
    </row>
    <row r="126" spans="1:15" ht="16.2" thickTop="1" thickBot="1" x14ac:dyDescent="0.35">
      <c r="A126" s="47" t="s">
        <v>294</v>
      </c>
      <c r="B126" s="47" t="s">
        <v>330</v>
      </c>
      <c r="C126" s="47" t="s">
        <v>331</v>
      </c>
      <c r="D126" s="10">
        <f t="shared" si="9"/>
        <v>3</v>
      </c>
      <c r="E126" s="28">
        <f t="shared" si="10"/>
        <v>3</v>
      </c>
      <c r="F126" s="17">
        <f>IFERROR(VLOOKUP($C126, 'Breakdown - Multi Indicators'!$C:$DD, F$1, FALSE), " ")</f>
        <v>2</v>
      </c>
      <c r="G126" s="17">
        <f>IFERROR(VLOOKUP($C126, 'Breakdown - Multi Indicators'!$C:$DD, G$1, FALSE), " ")</f>
        <v>5</v>
      </c>
      <c r="H126" s="17">
        <f>IFERROR(VLOOKUP($C126, 'Breakdown - Multi Indicators'!$C:$DD, H$1, FALSE), " ")</f>
        <v>2</v>
      </c>
      <c r="I126" s="17">
        <f>IFERROR(VLOOKUP($C126, 'Breakdown - Multi Indicators'!$C:$DD, I$1, FALSE), " ")</f>
        <v>3</v>
      </c>
      <c r="J126">
        <f t="shared" si="16"/>
        <v>5</v>
      </c>
      <c r="K126">
        <f t="shared" si="16"/>
        <v>3</v>
      </c>
      <c r="L126">
        <f t="shared" si="16"/>
        <v>2</v>
      </c>
      <c r="M126">
        <f t="shared" si="16"/>
        <v>2</v>
      </c>
      <c r="N126" t="e">
        <f t="shared" si="16"/>
        <v>#NUM!</v>
      </c>
      <c r="O126" t="e">
        <f t="shared" si="16"/>
        <v>#NUM!</v>
      </c>
    </row>
    <row r="127" spans="1:15" ht="16.2" thickTop="1" thickBot="1" x14ac:dyDescent="0.35">
      <c r="A127" s="47" t="s">
        <v>332</v>
      </c>
      <c r="B127" s="47" t="s">
        <v>333</v>
      </c>
      <c r="C127" s="47" t="s">
        <v>334</v>
      </c>
      <c r="D127" s="10">
        <f t="shared" si="9"/>
        <v>3</v>
      </c>
      <c r="E127" s="28">
        <f t="shared" si="10"/>
        <v>2.8</v>
      </c>
      <c r="F127" s="17">
        <f>IFERROR(VLOOKUP($C127, 'Breakdown - Multi Indicators'!$C:$DD, F$1, FALSE), " ")</f>
        <v>2</v>
      </c>
      <c r="G127" s="17">
        <f>IFERROR(VLOOKUP($C127, 'Breakdown - Multi Indicators'!$C:$DD, G$1, FALSE), " ")</f>
        <v>4</v>
      </c>
      <c r="H127" s="17">
        <f>IFERROR(VLOOKUP($C127, 'Breakdown - Multi Indicators'!$C:$DD, H$1, FALSE), " ")</f>
        <v>3</v>
      </c>
      <c r="I127" s="17">
        <f>IFERROR(VLOOKUP($C127, 'Breakdown - Multi Indicators'!$C:$DD, I$1, FALSE), " ")</f>
        <v>2</v>
      </c>
      <c r="J127">
        <f t="shared" si="16"/>
        <v>4</v>
      </c>
      <c r="K127">
        <f t="shared" si="16"/>
        <v>3</v>
      </c>
      <c r="L127">
        <f t="shared" si="16"/>
        <v>2</v>
      </c>
      <c r="M127">
        <f t="shared" si="16"/>
        <v>2</v>
      </c>
      <c r="N127" t="e">
        <f t="shared" si="16"/>
        <v>#NUM!</v>
      </c>
      <c r="O127" t="e">
        <f t="shared" si="16"/>
        <v>#NUM!</v>
      </c>
    </row>
    <row r="128" spans="1:15" ht="16.2" thickTop="1" thickBot="1" x14ac:dyDescent="0.35">
      <c r="A128" s="47" t="s">
        <v>332</v>
      </c>
      <c r="B128" s="47" t="s">
        <v>335</v>
      </c>
      <c r="C128" s="47" t="s">
        <v>336</v>
      </c>
      <c r="D128" s="10">
        <f t="shared" si="9"/>
        <v>3</v>
      </c>
      <c r="E128" s="28">
        <f t="shared" si="10"/>
        <v>3</v>
      </c>
      <c r="F128" s="17">
        <f>IFERROR(VLOOKUP($C128, 'Breakdown - Multi Indicators'!$C:$DD, F$1, FALSE), " ")</f>
        <v>4</v>
      </c>
      <c r="G128" s="17">
        <f>IFERROR(VLOOKUP($C128, 'Breakdown - Multi Indicators'!$C:$DD, G$1, FALSE), " ")</f>
        <v>4</v>
      </c>
      <c r="H128" s="17">
        <f>IFERROR(VLOOKUP($C128, 'Breakdown - Multi Indicators'!$C:$DD, H$1, FALSE), " ")</f>
        <v>3</v>
      </c>
      <c r="I128" s="17">
        <f>IFERROR(VLOOKUP($C128, 'Breakdown - Multi Indicators'!$C:$DD, I$1, FALSE), " ")</f>
        <v>1</v>
      </c>
      <c r="J128">
        <f t="shared" si="16"/>
        <v>4</v>
      </c>
      <c r="K128">
        <f t="shared" si="16"/>
        <v>4</v>
      </c>
      <c r="L128">
        <f t="shared" si="16"/>
        <v>3</v>
      </c>
      <c r="M128">
        <f t="shared" si="16"/>
        <v>1</v>
      </c>
      <c r="N128" t="e">
        <f t="shared" si="16"/>
        <v>#NUM!</v>
      </c>
      <c r="O128" t="e">
        <f t="shared" si="16"/>
        <v>#NUM!</v>
      </c>
    </row>
    <row r="129" spans="1:15" ht="16.2" thickTop="1" thickBot="1" x14ac:dyDescent="0.35">
      <c r="A129" s="47" t="s">
        <v>332</v>
      </c>
      <c r="B129" s="47" t="s">
        <v>337</v>
      </c>
      <c r="C129" s="47" t="s">
        <v>338</v>
      </c>
      <c r="D129" s="10">
        <f t="shared" si="9"/>
        <v>3</v>
      </c>
      <c r="E129" s="28">
        <f t="shared" si="10"/>
        <v>2.5</v>
      </c>
      <c r="F129" s="17">
        <f>IFERROR(VLOOKUP($C129, 'Breakdown - Multi Indicators'!$C:$DD, F$1, FALSE), " ")</f>
        <v>2</v>
      </c>
      <c r="G129" s="17">
        <f>IFERROR(VLOOKUP($C129, 'Breakdown - Multi Indicators'!$C:$DD, G$1, FALSE), " ")</f>
        <v>4</v>
      </c>
      <c r="H129" s="17">
        <f>IFERROR(VLOOKUP($C129, 'Breakdown - Multi Indicators'!$C:$DD, H$1, FALSE), " ")</f>
        <v>3</v>
      </c>
      <c r="I129" s="17">
        <f>IFERROR(VLOOKUP($C129, 'Breakdown - Multi Indicators'!$C:$DD, I$1, FALSE), " ")</f>
        <v>1</v>
      </c>
      <c r="J129">
        <f t="shared" si="16"/>
        <v>4</v>
      </c>
      <c r="K129">
        <f t="shared" si="16"/>
        <v>3</v>
      </c>
      <c r="L129">
        <f t="shared" si="16"/>
        <v>2</v>
      </c>
      <c r="M129">
        <f t="shared" si="16"/>
        <v>1</v>
      </c>
      <c r="N129" t="e">
        <f t="shared" si="16"/>
        <v>#NUM!</v>
      </c>
      <c r="O129" t="e">
        <f t="shared" si="16"/>
        <v>#NUM!</v>
      </c>
    </row>
    <row r="130" spans="1:15" ht="16.2" thickTop="1" thickBot="1" x14ac:dyDescent="0.35">
      <c r="A130" s="47" t="s">
        <v>332</v>
      </c>
      <c r="B130" s="47" t="s">
        <v>339</v>
      </c>
      <c r="C130" s="47" t="s">
        <v>340</v>
      </c>
      <c r="D130" s="10">
        <f t="shared" si="9"/>
        <v>2</v>
      </c>
      <c r="E130" s="28">
        <f t="shared" si="10"/>
        <v>2.2999999999999998</v>
      </c>
      <c r="F130" s="17">
        <f>IFERROR(VLOOKUP($C130, 'Breakdown - Multi Indicators'!$C:$DD, F$1, FALSE), " ")</f>
        <v>1</v>
      </c>
      <c r="G130" s="17">
        <f>IFERROR(VLOOKUP($C130, 'Breakdown - Multi Indicators'!$C:$DD, G$1, FALSE), " ")</f>
        <v>4</v>
      </c>
      <c r="H130" s="17">
        <f>IFERROR(VLOOKUP($C130, 'Breakdown - Multi Indicators'!$C:$DD, H$1, FALSE), " ")</f>
        <v>3</v>
      </c>
      <c r="I130" s="17">
        <f>IFERROR(VLOOKUP($C130, 'Breakdown - Multi Indicators'!$C:$DD, I$1, FALSE), " ")</f>
        <v>1</v>
      </c>
      <c r="J130">
        <f t="shared" si="16"/>
        <v>4</v>
      </c>
      <c r="K130">
        <f t="shared" si="16"/>
        <v>3</v>
      </c>
      <c r="L130">
        <f t="shared" si="16"/>
        <v>1</v>
      </c>
      <c r="M130">
        <f t="shared" si="16"/>
        <v>1</v>
      </c>
      <c r="N130" t="e">
        <f t="shared" si="16"/>
        <v>#NUM!</v>
      </c>
      <c r="O130" t="e">
        <f t="shared" si="16"/>
        <v>#NUM!</v>
      </c>
    </row>
    <row r="131" spans="1:15" ht="16.2" thickTop="1" thickBot="1" x14ac:dyDescent="0.35">
      <c r="A131" s="47" t="s">
        <v>332</v>
      </c>
      <c r="B131" s="47" t="s">
        <v>341</v>
      </c>
      <c r="C131" s="47" t="s">
        <v>342</v>
      </c>
      <c r="D131" s="10">
        <f t="shared" si="9"/>
        <v>3</v>
      </c>
      <c r="E131" s="28">
        <f t="shared" si="10"/>
        <v>2.5</v>
      </c>
      <c r="F131" s="17">
        <f>IFERROR(VLOOKUP($C131, 'Breakdown - Multi Indicators'!$C:$DD, F$1, FALSE), " ")</f>
        <v>4</v>
      </c>
      <c r="G131" s="17">
        <f>IFERROR(VLOOKUP($C131, 'Breakdown - Multi Indicators'!$C:$DD, G$1, FALSE), " ")</f>
        <v>4</v>
      </c>
      <c r="H131" s="17">
        <f>IFERROR(VLOOKUP($C131, 'Breakdown - Multi Indicators'!$C:$DD, H$1, FALSE), " ")</f>
        <v>1</v>
      </c>
      <c r="I131" s="17">
        <f>IFERROR(VLOOKUP($C131, 'Breakdown - Multi Indicators'!$C:$DD, I$1, FALSE), " ")</f>
        <v>1</v>
      </c>
      <c r="J131">
        <f t="shared" si="16"/>
        <v>4</v>
      </c>
      <c r="K131">
        <f t="shared" si="16"/>
        <v>4</v>
      </c>
      <c r="L131">
        <f t="shared" si="16"/>
        <v>1</v>
      </c>
      <c r="M131">
        <f t="shared" si="16"/>
        <v>1</v>
      </c>
      <c r="N131" t="e">
        <f t="shared" si="16"/>
        <v>#NUM!</v>
      </c>
      <c r="O131" t="e">
        <f t="shared" si="16"/>
        <v>#NUM!</v>
      </c>
    </row>
    <row r="132" spans="1:15" ht="16.2" thickTop="1" thickBot="1" x14ac:dyDescent="0.35">
      <c r="A132" s="47" t="s">
        <v>332</v>
      </c>
      <c r="B132" s="47" t="s">
        <v>343</v>
      </c>
      <c r="C132" s="47" t="s">
        <v>344</v>
      </c>
      <c r="D132" s="10">
        <f t="shared" ref="D132:D195" si="17">ROUND(AVERAGE($F132:$I132), 0)</f>
        <v>2</v>
      </c>
      <c r="E132" s="28">
        <f t="shared" ref="E132:E195" si="18">ROUND(AVERAGE(F132:I132), 1)</f>
        <v>2.2999999999999998</v>
      </c>
      <c r="F132" s="17">
        <f>IFERROR(VLOOKUP($C132, 'Breakdown - Multi Indicators'!$C:$DD, F$1, FALSE), " ")</f>
        <v>2</v>
      </c>
      <c r="G132" s="17">
        <f>IFERROR(VLOOKUP($C132, 'Breakdown - Multi Indicators'!$C:$DD, G$1, FALSE), " ")</f>
        <v>3</v>
      </c>
      <c r="H132" s="17">
        <f>IFERROR(VLOOKUP($C132, 'Breakdown - Multi Indicators'!$C:$DD, H$1, FALSE), " ")</f>
        <v>3</v>
      </c>
      <c r="I132" s="17">
        <f>IFERROR(VLOOKUP($C132, 'Breakdown - Multi Indicators'!$C:$DD, I$1, FALSE), " ")</f>
        <v>1</v>
      </c>
      <c r="J132">
        <f t="shared" si="16"/>
        <v>3</v>
      </c>
      <c r="K132">
        <f t="shared" si="16"/>
        <v>3</v>
      </c>
      <c r="L132">
        <f t="shared" si="16"/>
        <v>2</v>
      </c>
      <c r="M132">
        <f t="shared" si="16"/>
        <v>1</v>
      </c>
      <c r="N132" t="e">
        <f t="shared" si="16"/>
        <v>#NUM!</v>
      </c>
      <c r="O132" t="e">
        <f t="shared" si="16"/>
        <v>#NUM!</v>
      </c>
    </row>
    <row r="133" spans="1:15" ht="16.2" thickTop="1" thickBot="1" x14ac:dyDescent="0.35">
      <c r="A133" s="47" t="s">
        <v>332</v>
      </c>
      <c r="B133" s="47" t="s">
        <v>345</v>
      </c>
      <c r="C133" s="47" t="s">
        <v>346</v>
      </c>
      <c r="D133" s="10">
        <f t="shared" si="17"/>
        <v>3</v>
      </c>
      <c r="E133" s="28">
        <f t="shared" si="18"/>
        <v>3</v>
      </c>
      <c r="F133" s="17">
        <f>IFERROR(VLOOKUP($C133, 'Breakdown - Multi Indicators'!$C:$DD, F$1, FALSE), " ")</f>
        <v>4</v>
      </c>
      <c r="G133" s="17">
        <f>IFERROR(VLOOKUP($C133, 'Breakdown - Multi Indicators'!$C:$DD, G$1, FALSE), " ")</f>
        <v>4</v>
      </c>
      <c r="H133" s="17">
        <f>IFERROR(VLOOKUP($C133, 'Breakdown - Multi Indicators'!$C:$DD, H$1, FALSE), " ")</f>
        <v>3</v>
      </c>
      <c r="I133" s="17">
        <f>IFERROR(VLOOKUP($C133, 'Breakdown - Multi Indicators'!$C:$DD, I$1, FALSE), " ")</f>
        <v>1</v>
      </c>
      <c r="J133">
        <f t="shared" si="16"/>
        <v>4</v>
      </c>
      <c r="K133">
        <f t="shared" si="16"/>
        <v>4</v>
      </c>
      <c r="L133">
        <f t="shared" si="16"/>
        <v>3</v>
      </c>
      <c r="M133">
        <f t="shared" si="16"/>
        <v>1</v>
      </c>
      <c r="N133" t="e">
        <f t="shared" si="16"/>
        <v>#NUM!</v>
      </c>
      <c r="O133" t="e">
        <f t="shared" si="16"/>
        <v>#NUM!</v>
      </c>
    </row>
    <row r="134" spans="1:15" ht="16.2" thickTop="1" thickBot="1" x14ac:dyDescent="0.35">
      <c r="A134" s="47" t="s">
        <v>332</v>
      </c>
      <c r="B134" s="47" t="s">
        <v>347</v>
      </c>
      <c r="C134" s="47" t="s">
        <v>348</v>
      </c>
      <c r="D134" s="10">
        <f t="shared" si="17"/>
        <v>4</v>
      </c>
      <c r="E134" s="28">
        <f t="shared" si="18"/>
        <v>3.5</v>
      </c>
      <c r="F134" s="17">
        <f>IFERROR(VLOOKUP($C134, 'Breakdown - Multi Indicators'!$C:$DD, F$1, FALSE), " ")</f>
        <v>4</v>
      </c>
      <c r="G134" s="17">
        <f>IFERROR(VLOOKUP($C134, 'Breakdown - Multi Indicators'!$C:$DD, G$1, FALSE), " ")</f>
        <v>3</v>
      </c>
      <c r="H134" s="17">
        <f>IFERROR(VLOOKUP($C134, 'Breakdown - Multi Indicators'!$C:$DD, H$1, FALSE), " ")</f>
        <v>5</v>
      </c>
      <c r="I134" s="17">
        <f>IFERROR(VLOOKUP($C134, 'Breakdown - Multi Indicators'!$C:$DD, I$1, FALSE), " ")</f>
        <v>2</v>
      </c>
      <c r="J134">
        <f t="shared" ref="J134:O143" si="19">LARGE($F134:$I134,J$1)</f>
        <v>5</v>
      </c>
      <c r="K134">
        <f t="shared" si="19"/>
        <v>4</v>
      </c>
      <c r="L134">
        <f t="shared" si="19"/>
        <v>3</v>
      </c>
      <c r="M134">
        <f t="shared" si="19"/>
        <v>2</v>
      </c>
      <c r="N134" t="e">
        <f t="shared" si="19"/>
        <v>#NUM!</v>
      </c>
      <c r="O134" t="e">
        <f t="shared" si="19"/>
        <v>#NUM!</v>
      </c>
    </row>
    <row r="135" spans="1:15" ht="16.2" thickTop="1" thickBot="1" x14ac:dyDescent="0.35">
      <c r="A135" s="47" t="s">
        <v>332</v>
      </c>
      <c r="B135" s="47" t="s">
        <v>349</v>
      </c>
      <c r="C135" s="47" t="s">
        <v>350</v>
      </c>
      <c r="D135" s="10">
        <f t="shared" si="17"/>
        <v>3</v>
      </c>
      <c r="E135" s="28">
        <f t="shared" si="18"/>
        <v>3</v>
      </c>
      <c r="F135" s="17">
        <f>IFERROR(VLOOKUP($C135, 'Breakdown - Multi Indicators'!$C:$DD, F$1, FALSE), " ")</f>
        <v>4</v>
      </c>
      <c r="G135" s="17">
        <f>IFERROR(VLOOKUP($C135, 'Breakdown - Multi Indicators'!$C:$DD, G$1, FALSE), " ")</f>
        <v>4</v>
      </c>
      <c r="H135" s="17">
        <f>IFERROR(VLOOKUP($C135, 'Breakdown - Multi Indicators'!$C:$DD, H$1, FALSE), " ")</f>
        <v>2</v>
      </c>
      <c r="I135" s="17">
        <f>IFERROR(VLOOKUP($C135, 'Breakdown - Multi Indicators'!$C:$DD, I$1, FALSE), " ")</f>
        <v>2</v>
      </c>
      <c r="J135">
        <f t="shared" si="19"/>
        <v>4</v>
      </c>
      <c r="K135">
        <f t="shared" si="19"/>
        <v>4</v>
      </c>
      <c r="L135">
        <f t="shared" si="19"/>
        <v>2</v>
      </c>
      <c r="M135">
        <f t="shared" si="19"/>
        <v>2</v>
      </c>
      <c r="N135" t="e">
        <f t="shared" si="19"/>
        <v>#NUM!</v>
      </c>
      <c r="O135" t="e">
        <f t="shared" si="19"/>
        <v>#NUM!</v>
      </c>
    </row>
    <row r="136" spans="1:15" ht="16.2" thickTop="1" thickBot="1" x14ac:dyDescent="0.35">
      <c r="A136" s="47" t="s">
        <v>332</v>
      </c>
      <c r="B136" s="47" t="s">
        <v>351</v>
      </c>
      <c r="C136" s="47" t="s">
        <v>352</v>
      </c>
      <c r="D136" s="10">
        <f t="shared" si="17"/>
        <v>3</v>
      </c>
      <c r="E136" s="28">
        <f t="shared" si="18"/>
        <v>2.8</v>
      </c>
      <c r="F136" s="17">
        <f>IFERROR(VLOOKUP($C136, 'Breakdown - Multi Indicators'!$C:$DD, F$1, FALSE), " ")</f>
        <v>3</v>
      </c>
      <c r="G136" s="17">
        <f>IFERROR(VLOOKUP($C136, 'Breakdown - Multi Indicators'!$C:$DD, G$1, FALSE), " ")</f>
        <v>4</v>
      </c>
      <c r="H136" s="17">
        <f>IFERROR(VLOOKUP($C136, 'Breakdown - Multi Indicators'!$C:$DD, H$1, FALSE), " ")</f>
        <v>3</v>
      </c>
      <c r="I136" s="17">
        <f>IFERROR(VLOOKUP($C136, 'Breakdown - Multi Indicators'!$C:$DD, I$1, FALSE), " ")</f>
        <v>1</v>
      </c>
      <c r="J136">
        <f t="shared" si="19"/>
        <v>4</v>
      </c>
      <c r="K136">
        <f t="shared" si="19"/>
        <v>3</v>
      </c>
      <c r="L136">
        <f t="shared" si="19"/>
        <v>3</v>
      </c>
      <c r="M136">
        <f t="shared" si="19"/>
        <v>1</v>
      </c>
      <c r="N136" t="e">
        <f t="shared" si="19"/>
        <v>#NUM!</v>
      </c>
      <c r="O136" t="e">
        <f t="shared" si="19"/>
        <v>#NUM!</v>
      </c>
    </row>
    <row r="137" spans="1:15" ht="16.2" thickTop="1" thickBot="1" x14ac:dyDescent="0.35">
      <c r="A137" s="47" t="s">
        <v>332</v>
      </c>
      <c r="B137" s="47" t="s">
        <v>353</v>
      </c>
      <c r="C137" s="47" t="s">
        <v>354</v>
      </c>
      <c r="D137" s="10">
        <f t="shared" si="17"/>
        <v>3</v>
      </c>
      <c r="E137" s="28">
        <f t="shared" si="18"/>
        <v>2.5</v>
      </c>
      <c r="F137" s="17">
        <f>IFERROR(VLOOKUP($C137, 'Breakdown - Multi Indicators'!$C:$DD, F$1, FALSE), " ")</f>
        <v>3</v>
      </c>
      <c r="G137" s="17">
        <f>IFERROR(VLOOKUP($C137, 'Breakdown - Multi Indicators'!$C:$DD, G$1, FALSE), " ")</f>
        <v>4</v>
      </c>
      <c r="H137" s="17">
        <f>IFERROR(VLOOKUP($C137, 'Breakdown - Multi Indicators'!$C:$DD, H$1, FALSE), " ")</f>
        <v>2</v>
      </c>
      <c r="I137" s="17">
        <f>IFERROR(VLOOKUP($C137, 'Breakdown - Multi Indicators'!$C:$DD, I$1, FALSE), " ")</f>
        <v>1</v>
      </c>
      <c r="J137">
        <f t="shared" si="19"/>
        <v>4</v>
      </c>
      <c r="K137">
        <f t="shared" si="19"/>
        <v>3</v>
      </c>
      <c r="L137">
        <f t="shared" si="19"/>
        <v>2</v>
      </c>
      <c r="M137">
        <f t="shared" si="19"/>
        <v>1</v>
      </c>
      <c r="N137" t="e">
        <f t="shared" si="19"/>
        <v>#NUM!</v>
      </c>
      <c r="O137" t="e">
        <f t="shared" si="19"/>
        <v>#NUM!</v>
      </c>
    </row>
    <row r="138" spans="1:15" ht="16.2" thickTop="1" thickBot="1" x14ac:dyDescent="0.35">
      <c r="A138" s="47" t="s">
        <v>332</v>
      </c>
      <c r="B138" s="47" t="s">
        <v>355</v>
      </c>
      <c r="C138" s="47" t="s">
        <v>356</v>
      </c>
      <c r="D138" s="10">
        <f t="shared" si="17"/>
        <v>3</v>
      </c>
      <c r="E138" s="28">
        <f t="shared" si="18"/>
        <v>3</v>
      </c>
      <c r="F138" s="17" t="str">
        <f>IFERROR(VLOOKUP($C138, 'Breakdown - Multi Indicators'!$C:$DD, F$1, FALSE), " ")</f>
        <v>N/A</v>
      </c>
      <c r="G138" s="17">
        <f>IFERROR(VLOOKUP($C138, 'Breakdown - Multi Indicators'!$C:$DD, G$1, FALSE), " ")</f>
        <v>4</v>
      </c>
      <c r="H138" s="17">
        <f>IFERROR(VLOOKUP($C138, 'Breakdown - Multi Indicators'!$C:$DD, H$1, FALSE), " ")</f>
        <v>2</v>
      </c>
      <c r="I138" s="17" t="str">
        <f>IFERROR(VLOOKUP($C138, 'Breakdown - Multi Indicators'!$C:$DD, I$1, FALSE), " ")</f>
        <v>N/A</v>
      </c>
      <c r="J138">
        <f t="shared" si="19"/>
        <v>4</v>
      </c>
      <c r="K138">
        <f t="shared" si="19"/>
        <v>2</v>
      </c>
      <c r="L138" t="e">
        <f t="shared" si="19"/>
        <v>#NUM!</v>
      </c>
      <c r="M138" t="e">
        <f t="shared" si="19"/>
        <v>#NUM!</v>
      </c>
      <c r="N138" t="e">
        <f t="shared" si="19"/>
        <v>#NUM!</v>
      </c>
      <c r="O138" t="e">
        <f t="shared" si="19"/>
        <v>#NUM!</v>
      </c>
    </row>
    <row r="139" spans="1:15" ht="16.2" thickTop="1" thickBot="1" x14ac:dyDescent="0.35">
      <c r="A139" s="47" t="s">
        <v>332</v>
      </c>
      <c r="B139" s="47" t="s">
        <v>357</v>
      </c>
      <c r="C139" s="47" t="s">
        <v>358</v>
      </c>
      <c r="D139" s="10">
        <f t="shared" si="17"/>
        <v>2</v>
      </c>
      <c r="E139" s="28">
        <f t="shared" si="18"/>
        <v>2.2999999999999998</v>
      </c>
      <c r="F139" s="17">
        <f>IFERROR(VLOOKUP($C139, 'Breakdown - Multi Indicators'!$C:$DD, F$1, FALSE), " ")</f>
        <v>1</v>
      </c>
      <c r="G139" s="17">
        <f>IFERROR(VLOOKUP($C139, 'Breakdown - Multi Indicators'!$C:$DD, G$1, FALSE), " ")</f>
        <v>4</v>
      </c>
      <c r="H139" s="17">
        <f>IFERROR(VLOOKUP($C139, 'Breakdown - Multi Indicators'!$C:$DD, H$1, FALSE), " ")</f>
        <v>2</v>
      </c>
      <c r="I139" s="17">
        <f>IFERROR(VLOOKUP($C139, 'Breakdown - Multi Indicators'!$C:$DD, I$1, FALSE), " ")</f>
        <v>2</v>
      </c>
      <c r="J139">
        <f t="shared" si="19"/>
        <v>4</v>
      </c>
      <c r="K139">
        <f t="shared" si="19"/>
        <v>2</v>
      </c>
      <c r="L139">
        <f t="shared" si="19"/>
        <v>2</v>
      </c>
      <c r="M139">
        <f t="shared" si="19"/>
        <v>1</v>
      </c>
      <c r="N139" t="e">
        <f t="shared" si="19"/>
        <v>#NUM!</v>
      </c>
      <c r="O139" t="e">
        <f t="shared" si="19"/>
        <v>#NUM!</v>
      </c>
    </row>
    <row r="140" spans="1:15" ht="16.2" thickTop="1" thickBot="1" x14ac:dyDescent="0.35">
      <c r="A140" s="47" t="s">
        <v>332</v>
      </c>
      <c r="B140" s="47" t="s">
        <v>359</v>
      </c>
      <c r="C140" s="47" t="s">
        <v>360</v>
      </c>
      <c r="D140" s="10">
        <f t="shared" si="17"/>
        <v>3</v>
      </c>
      <c r="E140" s="28">
        <f t="shared" si="18"/>
        <v>2.8</v>
      </c>
      <c r="F140" s="17">
        <f>IFERROR(VLOOKUP($C140, 'Breakdown - Multi Indicators'!$C:$DD, F$1, FALSE), " ")</f>
        <v>4</v>
      </c>
      <c r="G140" s="17">
        <f>IFERROR(VLOOKUP($C140, 'Breakdown - Multi Indicators'!$C:$DD, G$1, FALSE), " ")</f>
        <v>3</v>
      </c>
      <c r="H140" s="17">
        <f>IFERROR(VLOOKUP($C140, 'Breakdown - Multi Indicators'!$C:$DD, H$1, FALSE), " ")</f>
        <v>3</v>
      </c>
      <c r="I140" s="17">
        <f>IFERROR(VLOOKUP($C140, 'Breakdown - Multi Indicators'!$C:$DD, I$1, FALSE), " ")</f>
        <v>1</v>
      </c>
      <c r="J140">
        <f t="shared" si="19"/>
        <v>4</v>
      </c>
      <c r="K140">
        <f t="shared" si="19"/>
        <v>3</v>
      </c>
      <c r="L140">
        <f t="shared" si="19"/>
        <v>3</v>
      </c>
      <c r="M140">
        <f t="shared" si="19"/>
        <v>1</v>
      </c>
      <c r="N140" t="e">
        <f t="shared" si="19"/>
        <v>#NUM!</v>
      </c>
      <c r="O140" t="e">
        <f t="shared" si="19"/>
        <v>#NUM!</v>
      </c>
    </row>
    <row r="141" spans="1:15" ht="16.2" thickTop="1" thickBot="1" x14ac:dyDescent="0.35">
      <c r="A141" s="47" t="s">
        <v>332</v>
      </c>
      <c r="B141" s="47" t="s">
        <v>361</v>
      </c>
      <c r="C141" s="47" t="s">
        <v>362</v>
      </c>
      <c r="D141" s="10">
        <f t="shared" si="17"/>
        <v>3</v>
      </c>
      <c r="E141" s="28">
        <f t="shared" si="18"/>
        <v>2.5</v>
      </c>
      <c r="F141" s="17">
        <f>IFERROR(VLOOKUP($C141, 'Breakdown - Multi Indicators'!$C:$DD, F$1, FALSE), " ")</f>
        <v>1</v>
      </c>
      <c r="G141" s="17">
        <f>IFERROR(VLOOKUP($C141, 'Breakdown - Multi Indicators'!$C:$DD, G$1, FALSE), " ")</f>
        <v>4</v>
      </c>
      <c r="H141" s="17">
        <f>IFERROR(VLOOKUP($C141, 'Breakdown - Multi Indicators'!$C:$DD, H$1, FALSE), " ")</f>
        <v>2</v>
      </c>
      <c r="I141" s="17">
        <f>IFERROR(VLOOKUP($C141, 'Breakdown - Multi Indicators'!$C:$DD, I$1, FALSE), " ")</f>
        <v>3</v>
      </c>
      <c r="J141">
        <f t="shared" si="19"/>
        <v>4</v>
      </c>
      <c r="K141">
        <f t="shared" si="19"/>
        <v>3</v>
      </c>
      <c r="L141">
        <f t="shared" si="19"/>
        <v>2</v>
      </c>
      <c r="M141">
        <f t="shared" si="19"/>
        <v>1</v>
      </c>
      <c r="N141" t="e">
        <f t="shared" si="19"/>
        <v>#NUM!</v>
      </c>
      <c r="O141" t="e">
        <f t="shared" si="19"/>
        <v>#NUM!</v>
      </c>
    </row>
    <row r="142" spans="1:15" ht="16.2" thickTop="1" thickBot="1" x14ac:dyDescent="0.35">
      <c r="A142" s="47" t="s">
        <v>332</v>
      </c>
      <c r="B142" s="47" t="s">
        <v>363</v>
      </c>
      <c r="C142" s="47" t="s">
        <v>364</v>
      </c>
      <c r="D142" s="10">
        <f t="shared" si="17"/>
        <v>3</v>
      </c>
      <c r="E142" s="28">
        <f t="shared" si="18"/>
        <v>2.8</v>
      </c>
      <c r="F142" s="17">
        <f>IFERROR(VLOOKUP($C142, 'Breakdown - Multi Indicators'!$C:$DD, F$1, FALSE), " ")</f>
        <v>3</v>
      </c>
      <c r="G142" s="17">
        <f>IFERROR(VLOOKUP($C142, 'Breakdown - Multi Indicators'!$C:$DD, G$1, FALSE), " ")</f>
        <v>4</v>
      </c>
      <c r="H142" s="17">
        <f>IFERROR(VLOOKUP($C142, 'Breakdown - Multi Indicators'!$C:$DD, H$1, FALSE), " ")</f>
        <v>3</v>
      </c>
      <c r="I142" s="17">
        <f>IFERROR(VLOOKUP($C142, 'Breakdown - Multi Indicators'!$C:$DD, I$1, FALSE), " ")</f>
        <v>1</v>
      </c>
      <c r="J142">
        <f t="shared" si="19"/>
        <v>4</v>
      </c>
      <c r="K142">
        <f t="shared" si="19"/>
        <v>3</v>
      </c>
      <c r="L142">
        <f t="shared" si="19"/>
        <v>3</v>
      </c>
      <c r="M142">
        <f t="shared" si="19"/>
        <v>1</v>
      </c>
      <c r="N142" t="e">
        <f t="shared" si="19"/>
        <v>#NUM!</v>
      </c>
      <c r="O142" t="e">
        <f t="shared" si="19"/>
        <v>#NUM!</v>
      </c>
    </row>
    <row r="143" spans="1:15" ht="16.2" thickTop="1" thickBot="1" x14ac:dyDescent="0.35">
      <c r="A143" s="47" t="s">
        <v>332</v>
      </c>
      <c r="B143" s="47" t="s">
        <v>365</v>
      </c>
      <c r="C143" s="47" t="s">
        <v>366</v>
      </c>
      <c r="D143" s="10">
        <f t="shared" si="17"/>
        <v>3</v>
      </c>
      <c r="E143" s="28">
        <f t="shared" si="18"/>
        <v>2.8</v>
      </c>
      <c r="F143" s="17">
        <f>IFERROR(VLOOKUP($C143, 'Breakdown - Multi Indicators'!$C:$DD, F$1, FALSE), " ")</f>
        <v>3</v>
      </c>
      <c r="G143" s="17">
        <f>IFERROR(VLOOKUP($C143, 'Breakdown - Multi Indicators'!$C:$DD, G$1, FALSE), " ")</f>
        <v>4</v>
      </c>
      <c r="H143" s="17">
        <f>IFERROR(VLOOKUP($C143, 'Breakdown - Multi Indicators'!$C:$DD, H$1, FALSE), " ")</f>
        <v>3</v>
      </c>
      <c r="I143" s="17">
        <f>IFERROR(VLOOKUP($C143, 'Breakdown - Multi Indicators'!$C:$DD, I$1, FALSE), " ")</f>
        <v>1</v>
      </c>
      <c r="J143">
        <f t="shared" si="19"/>
        <v>4</v>
      </c>
      <c r="K143">
        <f t="shared" si="19"/>
        <v>3</v>
      </c>
      <c r="L143">
        <f t="shared" si="19"/>
        <v>3</v>
      </c>
      <c r="M143">
        <f t="shared" si="19"/>
        <v>1</v>
      </c>
      <c r="N143" t="e">
        <f t="shared" si="19"/>
        <v>#NUM!</v>
      </c>
      <c r="O143" t="e">
        <f t="shared" si="19"/>
        <v>#NUM!</v>
      </c>
    </row>
    <row r="144" spans="1:15" ht="16.2" thickTop="1" thickBot="1" x14ac:dyDescent="0.35">
      <c r="A144" s="47" t="s">
        <v>332</v>
      </c>
      <c r="B144" s="47" t="s">
        <v>367</v>
      </c>
      <c r="C144" s="47" t="s">
        <v>368</v>
      </c>
      <c r="D144" s="10">
        <f t="shared" si="17"/>
        <v>3</v>
      </c>
      <c r="E144" s="28">
        <f t="shared" si="18"/>
        <v>2.8</v>
      </c>
      <c r="F144" s="17">
        <f>IFERROR(VLOOKUP($C144, 'Breakdown - Multi Indicators'!$C:$DD, F$1, FALSE), " ")</f>
        <v>3</v>
      </c>
      <c r="G144" s="17">
        <f>IFERROR(VLOOKUP($C144, 'Breakdown - Multi Indicators'!$C:$DD, G$1, FALSE), " ")</f>
        <v>4</v>
      </c>
      <c r="H144" s="17">
        <f>IFERROR(VLOOKUP($C144, 'Breakdown - Multi Indicators'!$C:$DD, H$1, FALSE), " ")</f>
        <v>3</v>
      </c>
      <c r="I144" s="17">
        <f>IFERROR(VLOOKUP($C144, 'Breakdown - Multi Indicators'!$C:$DD, I$1, FALSE), " ")</f>
        <v>1</v>
      </c>
      <c r="J144">
        <f t="shared" ref="J144:O153" si="20">LARGE($F144:$I144,J$1)</f>
        <v>4</v>
      </c>
      <c r="K144">
        <f t="shared" si="20"/>
        <v>3</v>
      </c>
      <c r="L144">
        <f t="shared" si="20"/>
        <v>3</v>
      </c>
      <c r="M144">
        <f t="shared" si="20"/>
        <v>1</v>
      </c>
      <c r="N144" t="e">
        <f t="shared" si="20"/>
        <v>#NUM!</v>
      </c>
      <c r="O144" t="e">
        <f t="shared" si="20"/>
        <v>#NUM!</v>
      </c>
    </row>
    <row r="145" spans="1:15" ht="16.2" thickTop="1" thickBot="1" x14ac:dyDescent="0.35">
      <c r="A145" s="47" t="s">
        <v>332</v>
      </c>
      <c r="B145" s="47" t="s">
        <v>369</v>
      </c>
      <c r="C145" s="47" t="s">
        <v>370</v>
      </c>
      <c r="D145" s="10">
        <f t="shared" si="17"/>
        <v>3</v>
      </c>
      <c r="E145" s="28">
        <f t="shared" si="18"/>
        <v>2.8</v>
      </c>
      <c r="F145" s="17">
        <f>IFERROR(VLOOKUP($C145, 'Breakdown - Multi Indicators'!$C:$DD, F$1, FALSE), " ")</f>
        <v>4</v>
      </c>
      <c r="G145" s="17">
        <f>IFERROR(VLOOKUP($C145, 'Breakdown - Multi Indicators'!$C:$DD, G$1, FALSE), " ")</f>
        <v>3</v>
      </c>
      <c r="H145" s="17">
        <f>IFERROR(VLOOKUP($C145, 'Breakdown - Multi Indicators'!$C:$DD, H$1, FALSE), " ")</f>
        <v>3</v>
      </c>
      <c r="I145" s="17">
        <f>IFERROR(VLOOKUP($C145, 'Breakdown - Multi Indicators'!$C:$DD, I$1, FALSE), " ")</f>
        <v>1</v>
      </c>
      <c r="J145">
        <f t="shared" si="20"/>
        <v>4</v>
      </c>
      <c r="K145">
        <f t="shared" si="20"/>
        <v>3</v>
      </c>
      <c r="L145">
        <f t="shared" si="20"/>
        <v>3</v>
      </c>
      <c r="M145">
        <f t="shared" si="20"/>
        <v>1</v>
      </c>
      <c r="N145" t="e">
        <f t="shared" si="20"/>
        <v>#NUM!</v>
      </c>
      <c r="O145" t="e">
        <f t="shared" si="20"/>
        <v>#NUM!</v>
      </c>
    </row>
    <row r="146" spans="1:15" ht="16.2" thickTop="1" thickBot="1" x14ac:dyDescent="0.35">
      <c r="A146" s="47" t="s">
        <v>371</v>
      </c>
      <c r="B146" s="47" t="s">
        <v>372</v>
      </c>
      <c r="C146" s="47" t="s">
        <v>373</v>
      </c>
      <c r="D146" s="10">
        <f t="shared" si="17"/>
        <v>3</v>
      </c>
      <c r="E146" s="28">
        <f t="shared" si="18"/>
        <v>2.8</v>
      </c>
      <c r="F146" s="17">
        <f>IFERROR(VLOOKUP($C146, 'Breakdown - Multi Indicators'!$C:$DD, F$1, FALSE), " ")</f>
        <v>2</v>
      </c>
      <c r="G146" s="17">
        <f>IFERROR(VLOOKUP($C146, 'Breakdown - Multi Indicators'!$C:$DD, G$1, FALSE), " ")</f>
        <v>5</v>
      </c>
      <c r="H146" s="17">
        <f>IFERROR(VLOOKUP($C146, 'Breakdown - Multi Indicators'!$C:$DD, H$1, FALSE), " ")</f>
        <v>2</v>
      </c>
      <c r="I146" s="17">
        <f>IFERROR(VLOOKUP($C146, 'Breakdown - Multi Indicators'!$C:$DD, I$1, FALSE), " ")</f>
        <v>2</v>
      </c>
      <c r="J146">
        <f t="shared" si="20"/>
        <v>5</v>
      </c>
      <c r="K146">
        <f t="shared" si="20"/>
        <v>2</v>
      </c>
      <c r="L146">
        <f t="shared" si="20"/>
        <v>2</v>
      </c>
      <c r="M146">
        <f t="shared" si="20"/>
        <v>2</v>
      </c>
      <c r="N146" t="e">
        <f t="shared" si="20"/>
        <v>#NUM!</v>
      </c>
      <c r="O146" t="e">
        <f t="shared" si="20"/>
        <v>#NUM!</v>
      </c>
    </row>
    <row r="147" spans="1:15" ht="16.2" thickTop="1" thickBot="1" x14ac:dyDescent="0.35">
      <c r="A147" s="47" t="s">
        <v>371</v>
      </c>
      <c r="B147" s="47" t="s">
        <v>374</v>
      </c>
      <c r="C147" s="47" t="s">
        <v>375</v>
      </c>
      <c r="D147" s="10">
        <f t="shared" si="17"/>
        <v>3</v>
      </c>
      <c r="E147" s="28">
        <f t="shared" si="18"/>
        <v>2.5</v>
      </c>
      <c r="F147" s="17">
        <f>IFERROR(VLOOKUP($C147, 'Breakdown - Multi Indicators'!$C:$DD, F$1, FALSE), " ")</f>
        <v>2</v>
      </c>
      <c r="G147" s="17">
        <f>IFERROR(VLOOKUP($C147, 'Breakdown - Multi Indicators'!$C:$DD, G$1, FALSE), " ")</f>
        <v>5</v>
      </c>
      <c r="H147" s="17">
        <f>IFERROR(VLOOKUP($C147, 'Breakdown - Multi Indicators'!$C:$DD, H$1, FALSE), " ")</f>
        <v>2</v>
      </c>
      <c r="I147" s="17">
        <f>IFERROR(VLOOKUP($C147, 'Breakdown - Multi Indicators'!$C:$DD, I$1, FALSE), " ")</f>
        <v>1</v>
      </c>
      <c r="J147">
        <f t="shared" si="20"/>
        <v>5</v>
      </c>
      <c r="K147">
        <f t="shared" si="20"/>
        <v>2</v>
      </c>
      <c r="L147">
        <f t="shared" si="20"/>
        <v>2</v>
      </c>
      <c r="M147">
        <f t="shared" si="20"/>
        <v>1</v>
      </c>
      <c r="N147" t="e">
        <f t="shared" si="20"/>
        <v>#NUM!</v>
      </c>
      <c r="O147" t="e">
        <f t="shared" si="20"/>
        <v>#NUM!</v>
      </c>
    </row>
    <row r="148" spans="1:15" ht="16.2" thickTop="1" thickBot="1" x14ac:dyDescent="0.35">
      <c r="A148" s="47" t="s">
        <v>371</v>
      </c>
      <c r="B148" s="47" t="s">
        <v>376</v>
      </c>
      <c r="C148" s="47" t="s">
        <v>377</v>
      </c>
      <c r="D148" s="10">
        <f t="shared" si="17"/>
        <v>2</v>
      </c>
      <c r="E148" s="28">
        <f t="shared" si="18"/>
        <v>2.2999999999999998</v>
      </c>
      <c r="F148" s="17">
        <f>IFERROR(VLOOKUP($C148, 'Breakdown - Multi Indicators'!$C:$DD, F$1, FALSE), " ")</f>
        <v>2</v>
      </c>
      <c r="G148" s="17">
        <f>IFERROR(VLOOKUP($C148, 'Breakdown - Multi Indicators'!$C:$DD, G$1, FALSE), " ")</f>
        <v>5</v>
      </c>
      <c r="H148" s="17">
        <f>IFERROR(VLOOKUP($C148, 'Breakdown - Multi Indicators'!$C:$DD, H$1, FALSE), " ")</f>
        <v>1</v>
      </c>
      <c r="I148" s="17">
        <f>IFERROR(VLOOKUP($C148, 'Breakdown - Multi Indicators'!$C:$DD, I$1, FALSE), " ")</f>
        <v>1</v>
      </c>
      <c r="J148">
        <f t="shared" si="20"/>
        <v>5</v>
      </c>
      <c r="K148">
        <f t="shared" si="20"/>
        <v>2</v>
      </c>
      <c r="L148">
        <f t="shared" si="20"/>
        <v>1</v>
      </c>
      <c r="M148">
        <f t="shared" si="20"/>
        <v>1</v>
      </c>
      <c r="N148" t="e">
        <f t="shared" si="20"/>
        <v>#NUM!</v>
      </c>
      <c r="O148" t="e">
        <f t="shared" si="20"/>
        <v>#NUM!</v>
      </c>
    </row>
    <row r="149" spans="1:15" ht="16.2" thickTop="1" thickBot="1" x14ac:dyDescent="0.35">
      <c r="A149" s="47" t="s">
        <v>371</v>
      </c>
      <c r="B149" s="47" t="s">
        <v>378</v>
      </c>
      <c r="C149" s="47" t="s">
        <v>379</v>
      </c>
      <c r="D149" s="10">
        <f t="shared" si="17"/>
        <v>2</v>
      </c>
      <c r="E149" s="28">
        <f t="shared" si="18"/>
        <v>2.2999999999999998</v>
      </c>
      <c r="F149" s="17">
        <f>IFERROR(VLOOKUP($C149, 'Breakdown - Multi Indicators'!$C:$DD, F$1, FALSE), " ")</f>
        <v>2</v>
      </c>
      <c r="G149" s="17">
        <f>IFERROR(VLOOKUP($C149, 'Breakdown - Multi Indicators'!$C:$DD, G$1, FALSE), " ")</f>
        <v>5</v>
      </c>
      <c r="H149" s="17">
        <f>IFERROR(VLOOKUP($C149, 'Breakdown - Multi Indicators'!$C:$DD, H$1, FALSE), " ")</f>
        <v>1</v>
      </c>
      <c r="I149" s="17">
        <f>IFERROR(VLOOKUP($C149, 'Breakdown - Multi Indicators'!$C:$DD, I$1, FALSE), " ")</f>
        <v>1</v>
      </c>
      <c r="J149">
        <f t="shared" si="20"/>
        <v>5</v>
      </c>
      <c r="K149">
        <f t="shared" si="20"/>
        <v>2</v>
      </c>
      <c r="L149">
        <f t="shared" si="20"/>
        <v>1</v>
      </c>
      <c r="M149">
        <f t="shared" si="20"/>
        <v>1</v>
      </c>
      <c r="N149" t="e">
        <f t="shared" si="20"/>
        <v>#NUM!</v>
      </c>
      <c r="O149" t="e">
        <f t="shared" si="20"/>
        <v>#NUM!</v>
      </c>
    </row>
    <row r="150" spans="1:15" ht="16.2" thickTop="1" thickBot="1" x14ac:dyDescent="0.35">
      <c r="A150" s="47" t="s">
        <v>371</v>
      </c>
      <c r="B150" s="47" t="s">
        <v>380</v>
      </c>
      <c r="C150" s="47" t="s">
        <v>381</v>
      </c>
      <c r="D150" s="10">
        <f t="shared" si="17"/>
        <v>2</v>
      </c>
      <c r="E150" s="28">
        <f t="shared" si="18"/>
        <v>2</v>
      </c>
      <c r="F150" s="17">
        <f>IFERROR(VLOOKUP($C150, 'Breakdown - Multi Indicators'!$C:$DD, F$1, FALSE), " ")</f>
        <v>1</v>
      </c>
      <c r="G150" s="17">
        <f>IFERROR(VLOOKUP($C150, 'Breakdown - Multi Indicators'!$C:$DD, G$1, FALSE), " ")</f>
        <v>5</v>
      </c>
      <c r="H150" s="17">
        <f>IFERROR(VLOOKUP($C150, 'Breakdown - Multi Indicators'!$C:$DD, H$1, FALSE), " ")</f>
        <v>1</v>
      </c>
      <c r="I150" s="17">
        <f>IFERROR(VLOOKUP($C150, 'Breakdown - Multi Indicators'!$C:$DD, I$1, FALSE), " ")</f>
        <v>1</v>
      </c>
      <c r="J150">
        <f t="shared" si="20"/>
        <v>5</v>
      </c>
      <c r="K150">
        <f t="shared" si="20"/>
        <v>1</v>
      </c>
      <c r="L150">
        <f t="shared" si="20"/>
        <v>1</v>
      </c>
      <c r="M150">
        <f t="shared" si="20"/>
        <v>1</v>
      </c>
      <c r="N150" t="e">
        <f t="shared" si="20"/>
        <v>#NUM!</v>
      </c>
      <c r="O150" t="e">
        <f t="shared" si="20"/>
        <v>#NUM!</v>
      </c>
    </row>
    <row r="151" spans="1:15" ht="16.2" thickTop="1" thickBot="1" x14ac:dyDescent="0.35">
      <c r="A151" s="47" t="s">
        <v>371</v>
      </c>
      <c r="B151" s="47" t="s">
        <v>382</v>
      </c>
      <c r="C151" s="47" t="s">
        <v>383</v>
      </c>
      <c r="D151" s="10">
        <f t="shared" si="17"/>
        <v>3</v>
      </c>
      <c r="E151" s="28">
        <f t="shared" si="18"/>
        <v>2.8</v>
      </c>
      <c r="F151" s="17">
        <f>IFERROR(VLOOKUP($C151, 'Breakdown - Multi Indicators'!$C:$DD, F$1, FALSE), " ")</f>
        <v>2</v>
      </c>
      <c r="G151" s="17">
        <f>IFERROR(VLOOKUP($C151, 'Breakdown - Multi Indicators'!$C:$DD, G$1, FALSE), " ")</f>
        <v>5</v>
      </c>
      <c r="H151" s="17">
        <f>IFERROR(VLOOKUP($C151, 'Breakdown - Multi Indicators'!$C:$DD, H$1, FALSE), " ")</f>
        <v>2</v>
      </c>
      <c r="I151" s="17">
        <f>IFERROR(VLOOKUP($C151, 'Breakdown - Multi Indicators'!$C:$DD, I$1, FALSE), " ")</f>
        <v>2</v>
      </c>
      <c r="J151">
        <f t="shared" si="20"/>
        <v>5</v>
      </c>
      <c r="K151">
        <f t="shared" si="20"/>
        <v>2</v>
      </c>
      <c r="L151">
        <f t="shared" si="20"/>
        <v>2</v>
      </c>
      <c r="M151">
        <f t="shared" si="20"/>
        <v>2</v>
      </c>
      <c r="N151" t="e">
        <f t="shared" si="20"/>
        <v>#NUM!</v>
      </c>
      <c r="O151" t="e">
        <f t="shared" si="20"/>
        <v>#NUM!</v>
      </c>
    </row>
    <row r="152" spans="1:15" ht="16.2" thickTop="1" thickBot="1" x14ac:dyDescent="0.35">
      <c r="A152" s="47" t="s">
        <v>371</v>
      </c>
      <c r="B152" s="47" t="s">
        <v>384</v>
      </c>
      <c r="C152" s="47" t="s">
        <v>385</v>
      </c>
      <c r="D152" s="10">
        <f t="shared" si="17"/>
        <v>2</v>
      </c>
      <c r="E152" s="28">
        <f t="shared" si="18"/>
        <v>2.2999999999999998</v>
      </c>
      <c r="F152" s="17">
        <f>IFERROR(VLOOKUP($C152, 'Breakdown - Multi Indicators'!$C:$DD, F$1, FALSE), " ")</f>
        <v>3</v>
      </c>
      <c r="G152" s="17">
        <f>IFERROR(VLOOKUP($C152, 'Breakdown - Multi Indicators'!$C:$DD, G$1, FALSE), " ")</f>
        <v>1</v>
      </c>
      <c r="H152" s="17">
        <f>IFERROR(VLOOKUP($C152, 'Breakdown - Multi Indicators'!$C:$DD, H$1, FALSE), " ")</f>
        <v>3</v>
      </c>
      <c r="I152" s="17">
        <f>IFERROR(VLOOKUP($C152, 'Breakdown - Multi Indicators'!$C:$DD, I$1, FALSE), " ")</f>
        <v>2</v>
      </c>
      <c r="J152">
        <f t="shared" si="20"/>
        <v>3</v>
      </c>
      <c r="K152">
        <f t="shared" si="20"/>
        <v>3</v>
      </c>
      <c r="L152">
        <f t="shared" si="20"/>
        <v>2</v>
      </c>
      <c r="M152">
        <f t="shared" si="20"/>
        <v>1</v>
      </c>
      <c r="N152" t="e">
        <f t="shared" si="20"/>
        <v>#NUM!</v>
      </c>
      <c r="O152" t="e">
        <f t="shared" si="20"/>
        <v>#NUM!</v>
      </c>
    </row>
    <row r="153" spans="1:15" ht="16.2" thickTop="1" thickBot="1" x14ac:dyDescent="0.35">
      <c r="A153" s="47" t="s">
        <v>371</v>
      </c>
      <c r="B153" s="47" t="s">
        <v>386</v>
      </c>
      <c r="C153" s="47" t="s">
        <v>387</v>
      </c>
      <c r="D153" s="10">
        <f t="shared" si="17"/>
        <v>4</v>
      </c>
      <c r="E153" s="28">
        <f t="shared" si="18"/>
        <v>3.5</v>
      </c>
      <c r="F153" s="17">
        <f>IFERROR(VLOOKUP($C153, 'Breakdown - Multi Indicators'!$C:$DD, F$1, FALSE), " ")</f>
        <v>3</v>
      </c>
      <c r="G153" s="17">
        <f>IFERROR(VLOOKUP($C153, 'Breakdown - Multi Indicators'!$C:$DD, G$1, FALSE), " ")</f>
        <v>5</v>
      </c>
      <c r="H153" s="17">
        <f>IFERROR(VLOOKUP($C153, 'Breakdown - Multi Indicators'!$C:$DD, H$1, FALSE), " ")</f>
        <v>3</v>
      </c>
      <c r="I153" s="17">
        <f>IFERROR(VLOOKUP($C153, 'Breakdown - Multi Indicators'!$C:$DD, I$1, FALSE), " ")</f>
        <v>3</v>
      </c>
      <c r="J153">
        <f t="shared" si="20"/>
        <v>5</v>
      </c>
      <c r="K153">
        <f t="shared" si="20"/>
        <v>3</v>
      </c>
      <c r="L153">
        <f t="shared" si="20"/>
        <v>3</v>
      </c>
      <c r="M153">
        <f t="shared" si="20"/>
        <v>3</v>
      </c>
      <c r="N153" t="e">
        <f t="shared" si="20"/>
        <v>#NUM!</v>
      </c>
      <c r="O153" t="e">
        <f t="shared" si="20"/>
        <v>#NUM!</v>
      </c>
    </row>
    <row r="154" spans="1:15" ht="16.2" thickTop="1" thickBot="1" x14ac:dyDescent="0.35">
      <c r="A154" s="47" t="s">
        <v>371</v>
      </c>
      <c r="B154" s="47" t="s">
        <v>349</v>
      </c>
      <c r="C154" s="47" t="s">
        <v>388</v>
      </c>
      <c r="D154" s="10">
        <f t="shared" si="17"/>
        <v>4</v>
      </c>
      <c r="E154" s="28">
        <f t="shared" si="18"/>
        <v>3.8</v>
      </c>
      <c r="F154" s="17">
        <f>IFERROR(VLOOKUP($C154, 'Breakdown - Multi Indicators'!$C:$DD, F$1, FALSE), " ")</f>
        <v>4</v>
      </c>
      <c r="G154" s="17">
        <f>IFERROR(VLOOKUP($C154, 'Breakdown - Multi Indicators'!$C:$DD, G$1, FALSE), " ")</f>
        <v>5</v>
      </c>
      <c r="H154" s="17">
        <f>IFERROR(VLOOKUP($C154, 'Breakdown - Multi Indicators'!$C:$DD, H$1, FALSE), " ")</f>
        <v>3</v>
      </c>
      <c r="I154" s="17">
        <f>IFERROR(VLOOKUP($C154, 'Breakdown - Multi Indicators'!$C:$DD, I$1, FALSE), " ")</f>
        <v>3</v>
      </c>
      <c r="J154">
        <f t="shared" ref="J154:O163" si="21">LARGE($F154:$I154,J$1)</f>
        <v>5</v>
      </c>
      <c r="K154">
        <f t="shared" si="21"/>
        <v>4</v>
      </c>
      <c r="L154">
        <f t="shared" si="21"/>
        <v>3</v>
      </c>
      <c r="M154">
        <f t="shared" si="21"/>
        <v>3</v>
      </c>
      <c r="N154" t="e">
        <f t="shared" si="21"/>
        <v>#NUM!</v>
      </c>
      <c r="O154" t="e">
        <f t="shared" si="21"/>
        <v>#NUM!</v>
      </c>
    </row>
    <row r="155" spans="1:15" ht="16.2" thickTop="1" thickBot="1" x14ac:dyDescent="0.35">
      <c r="A155" s="47" t="s">
        <v>371</v>
      </c>
      <c r="B155" s="47" t="s">
        <v>389</v>
      </c>
      <c r="C155" s="47" t="s">
        <v>390</v>
      </c>
      <c r="D155" s="10">
        <f t="shared" si="17"/>
        <v>2</v>
      </c>
      <c r="E155" s="28">
        <f t="shared" si="18"/>
        <v>1.8</v>
      </c>
      <c r="F155" s="17">
        <f>IFERROR(VLOOKUP($C155, 'Breakdown - Multi Indicators'!$C:$DD, F$1, FALSE), " ")</f>
        <v>3</v>
      </c>
      <c r="G155" s="17">
        <f>IFERROR(VLOOKUP($C155, 'Breakdown - Multi Indicators'!$C:$DD, G$1, FALSE), " ")</f>
        <v>1</v>
      </c>
      <c r="H155" s="17">
        <f>IFERROR(VLOOKUP($C155, 'Breakdown - Multi Indicators'!$C:$DD, H$1, FALSE), " ")</f>
        <v>2</v>
      </c>
      <c r="I155" s="17">
        <f>IFERROR(VLOOKUP($C155, 'Breakdown - Multi Indicators'!$C:$DD, I$1, FALSE), " ")</f>
        <v>1</v>
      </c>
      <c r="J155">
        <f t="shared" si="21"/>
        <v>3</v>
      </c>
      <c r="K155">
        <f t="shared" si="21"/>
        <v>2</v>
      </c>
      <c r="L155">
        <f t="shared" si="21"/>
        <v>1</v>
      </c>
      <c r="M155">
        <f t="shared" si="21"/>
        <v>1</v>
      </c>
      <c r="N155" t="e">
        <f t="shared" si="21"/>
        <v>#NUM!</v>
      </c>
      <c r="O155" t="e">
        <f t="shared" si="21"/>
        <v>#NUM!</v>
      </c>
    </row>
    <row r="156" spans="1:15" ht="16.2" thickTop="1" thickBot="1" x14ac:dyDescent="0.35">
      <c r="A156" s="47" t="s">
        <v>371</v>
      </c>
      <c r="B156" s="47" t="s">
        <v>391</v>
      </c>
      <c r="C156" s="47" t="s">
        <v>392</v>
      </c>
      <c r="D156" s="10">
        <f t="shared" si="17"/>
        <v>3</v>
      </c>
      <c r="E156" s="28">
        <f t="shared" si="18"/>
        <v>3.3</v>
      </c>
      <c r="F156" s="17">
        <f>IFERROR(VLOOKUP($C156, 'Breakdown - Multi Indicators'!$C:$DD, F$1, FALSE), " ")</f>
        <v>3</v>
      </c>
      <c r="G156" s="17">
        <f>IFERROR(VLOOKUP($C156, 'Breakdown - Multi Indicators'!$C:$DD, G$1, FALSE), " ")</f>
        <v>5</v>
      </c>
      <c r="H156" s="17">
        <f>IFERROR(VLOOKUP($C156, 'Breakdown - Multi Indicators'!$C:$DD, H$1, FALSE), " ")</f>
        <v>3</v>
      </c>
      <c r="I156" s="17">
        <f>IFERROR(VLOOKUP($C156, 'Breakdown - Multi Indicators'!$C:$DD, I$1, FALSE), " ")</f>
        <v>2</v>
      </c>
      <c r="J156">
        <f t="shared" si="21"/>
        <v>5</v>
      </c>
      <c r="K156">
        <f t="shared" si="21"/>
        <v>3</v>
      </c>
      <c r="L156">
        <f t="shared" si="21"/>
        <v>3</v>
      </c>
      <c r="M156">
        <f t="shared" si="21"/>
        <v>2</v>
      </c>
      <c r="N156" t="e">
        <f t="shared" si="21"/>
        <v>#NUM!</v>
      </c>
      <c r="O156" t="e">
        <f t="shared" si="21"/>
        <v>#NUM!</v>
      </c>
    </row>
    <row r="157" spans="1:15" ht="16.2" thickTop="1" thickBot="1" x14ac:dyDescent="0.35">
      <c r="A157" s="47" t="s">
        <v>393</v>
      </c>
      <c r="B157" s="47" t="s">
        <v>394</v>
      </c>
      <c r="C157" s="47" t="s">
        <v>395</v>
      </c>
      <c r="D157" s="10">
        <f t="shared" si="17"/>
        <v>3</v>
      </c>
      <c r="E157" s="28">
        <f t="shared" si="18"/>
        <v>2.5</v>
      </c>
      <c r="F157" s="17">
        <f>IFERROR(VLOOKUP($C157, 'Breakdown - Multi Indicators'!$C:$DD, F$1, FALSE), " ")</f>
        <v>3</v>
      </c>
      <c r="G157" s="17">
        <f>IFERROR(VLOOKUP($C157, 'Breakdown - Multi Indicators'!$C:$DD, G$1, FALSE), " ")</f>
        <v>2</v>
      </c>
      <c r="H157" s="17">
        <f>IFERROR(VLOOKUP($C157, 'Breakdown - Multi Indicators'!$C:$DD, H$1, FALSE), " ")</f>
        <v>2</v>
      </c>
      <c r="I157" s="17">
        <f>IFERROR(VLOOKUP($C157, 'Breakdown - Multi Indicators'!$C:$DD, I$1, FALSE), " ")</f>
        <v>3</v>
      </c>
      <c r="J157">
        <f t="shared" si="21"/>
        <v>3</v>
      </c>
      <c r="K157">
        <f t="shared" si="21"/>
        <v>3</v>
      </c>
      <c r="L157">
        <f t="shared" si="21"/>
        <v>2</v>
      </c>
      <c r="M157">
        <f t="shared" si="21"/>
        <v>2</v>
      </c>
      <c r="N157" t="e">
        <f t="shared" si="21"/>
        <v>#NUM!</v>
      </c>
      <c r="O157" t="e">
        <f t="shared" si="21"/>
        <v>#NUM!</v>
      </c>
    </row>
    <row r="158" spans="1:15" ht="16.2" thickTop="1" thickBot="1" x14ac:dyDescent="0.35">
      <c r="A158" s="47" t="s">
        <v>393</v>
      </c>
      <c r="B158" s="47" t="s">
        <v>396</v>
      </c>
      <c r="C158" s="47" t="s">
        <v>397</v>
      </c>
      <c r="D158" s="10">
        <f t="shared" si="17"/>
        <v>4</v>
      </c>
      <c r="E158" s="28">
        <f t="shared" si="18"/>
        <v>4</v>
      </c>
      <c r="F158" s="17">
        <f>IFERROR(VLOOKUP($C158, 'Breakdown - Multi Indicators'!$C:$DD, F$1, FALSE), " ")</f>
        <v>4</v>
      </c>
      <c r="G158" s="17">
        <f>IFERROR(VLOOKUP($C158, 'Breakdown - Multi Indicators'!$C:$DD, G$1, FALSE), " ")</f>
        <v>5</v>
      </c>
      <c r="H158" s="17">
        <f>IFERROR(VLOOKUP($C158, 'Breakdown - Multi Indicators'!$C:$DD, H$1, FALSE), " ")</f>
        <v>3</v>
      </c>
      <c r="I158" s="17">
        <f>IFERROR(VLOOKUP($C158, 'Breakdown - Multi Indicators'!$C:$DD, I$1, FALSE), " ")</f>
        <v>4</v>
      </c>
      <c r="J158">
        <f t="shared" si="21"/>
        <v>5</v>
      </c>
      <c r="K158">
        <f t="shared" si="21"/>
        <v>4</v>
      </c>
      <c r="L158">
        <f t="shared" si="21"/>
        <v>4</v>
      </c>
      <c r="M158">
        <f t="shared" si="21"/>
        <v>3</v>
      </c>
      <c r="N158" t="e">
        <f t="shared" si="21"/>
        <v>#NUM!</v>
      </c>
      <c r="O158" t="e">
        <f t="shared" si="21"/>
        <v>#NUM!</v>
      </c>
    </row>
    <row r="159" spans="1:15" ht="16.2" thickTop="1" thickBot="1" x14ac:dyDescent="0.35">
      <c r="A159" s="47" t="s">
        <v>393</v>
      </c>
      <c r="B159" s="47" t="s">
        <v>398</v>
      </c>
      <c r="C159" s="47" t="s">
        <v>399</v>
      </c>
      <c r="D159" s="10">
        <f t="shared" si="17"/>
        <v>3</v>
      </c>
      <c r="E159" s="28">
        <f t="shared" si="18"/>
        <v>3.3</v>
      </c>
      <c r="F159" s="17">
        <f>IFERROR(VLOOKUP($C159, 'Breakdown - Multi Indicators'!$C:$DD, F$1, FALSE), " ")</f>
        <v>4</v>
      </c>
      <c r="G159" s="17">
        <f>IFERROR(VLOOKUP($C159, 'Breakdown - Multi Indicators'!$C:$DD, G$1, FALSE), " ")</f>
        <v>3</v>
      </c>
      <c r="H159" s="17">
        <f>IFERROR(VLOOKUP($C159, 'Breakdown - Multi Indicators'!$C:$DD, H$1, FALSE), " ")</f>
        <v>3</v>
      </c>
      <c r="I159" s="17">
        <f>IFERROR(VLOOKUP($C159, 'Breakdown - Multi Indicators'!$C:$DD, I$1, FALSE), " ")</f>
        <v>3</v>
      </c>
      <c r="J159">
        <f t="shared" si="21"/>
        <v>4</v>
      </c>
      <c r="K159">
        <f t="shared" si="21"/>
        <v>3</v>
      </c>
      <c r="L159">
        <f t="shared" si="21"/>
        <v>3</v>
      </c>
      <c r="M159">
        <f t="shared" si="21"/>
        <v>3</v>
      </c>
      <c r="N159" t="e">
        <f t="shared" si="21"/>
        <v>#NUM!</v>
      </c>
      <c r="O159" t="e">
        <f t="shared" si="21"/>
        <v>#NUM!</v>
      </c>
    </row>
    <row r="160" spans="1:15" ht="16.2" thickTop="1" thickBot="1" x14ac:dyDescent="0.35">
      <c r="A160" s="47" t="s">
        <v>393</v>
      </c>
      <c r="B160" s="47" t="s">
        <v>400</v>
      </c>
      <c r="C160" s="47" t="s">
        <v>401</v>
      </c>
      <c r="D160" s="10">
        <f t="shared" si="17"/>
        <v>4</v>
      </c>
      <c r="E160" s="28">
        <f t="shared" si="18"/>
        <v>3.8</v>
      </c>
      <c r="F160" s="17">
        <f>IFERROR(VLOOKUP($C160, 'Breakdown - Multi Indicators'!$C:$DD, F$1, FALSE), " ")</f>
        <v>4</v>
      </c>
      <c r="G160" s="17">
        <f>IFERROR(VLOOKUP($C160, 'Breakdown - Multi Indicators'!$C:$DD, G$1, FALSE), " ")</f>
        <v>5</v>
      </c>
      <c r="H160" s="17">
        <f>IFERROR(VLOOKUP($C160, 'Breakdown - Multi Indicators'!$C:$DD, H$1, FALSE), " ")</f>
        <v>3</v>
      </c>
      <c r="I160" s="17">
        <f>IFERROR(VLOOKUP($C160, 'Breakdown - Multi Indicators'!$C:$DD, I$1, FALSE), " ")</f>
        <v>3</v>
      </c>
      <c r="J160">
        <f t="shared" si="21"/>
        <v>5</v>
      </c>
      <c r="K160">
        <f t="shared" si="21"/>
        <v>4</v>
      </c>
      <c r="L160">
        <f t="shared" si="21"/>
        <v>3</v>
      </c>
      <c r="M160">
        <f t="shared" si="21"/>
        <v>3</v>
      </c>
      <c r="N160" t="e">
        <f t="shared" si="21"/>
        <v>#NUM!</v>
      </c>
      <c r="O160" t="e">
        <f t="shared" si="21"/>
        <v>#NUM!</v>
      </c>
    </row>
    <row r="161" spans="1:15" ht="16.2" thickTop="1" thickBot="1" x14ac:dyDescent="0.35">
      <c r="A161" s="47" t="s">
        <v>393</v>
      </c>
      <c r="B161" s="47" t="s">
        <v>402</v>
      </c>
      <c r="C161" s="47" t="s">
        <v>403</v>
      </c>
      <c r="D161" s="10">
        <f t="shared" si="17"/>
        <v>4</v>
      </c>
      <c r="E161" s="28">
        <f t="shared" si="18"/>
        <v>3.8</v>
      </c>
      <c r="F161" s="17">
        <f>IFERROR(VLOOKUP($C161, 'Breakdown - Multi Indicators'!$C:$DD, F$1, FALSE), " ")</f>
        <v>4</v>
      </c>
      <c r="G161" s="17">
        <f>IFERROR(VLOOKUP($C161, 'Breakdown - Multi Indicators'!$C:$DD, G$1, FALSE), " ")</f>
        <v>5</v>
      </c>
      <c r="H161" s="17">
        <f>IFERROR(VLOOKUP($C161, 'Breakdown - Multi Indicators'!$C:$DD, H$1, FALSE), " ")</f>
        <v>3</v>
      </c>
      <c r="I161" s="17">
        <f>IFERROR(VLOOKUP($C161, 'Breakdown - Multi Indicators'!$C:$DD, I$1, FALSE), " ")</f>
        <v>3</v>
      </c>
      <c r="J161">
        <f t="shared" si="21"/>
        <v>5</v>
      </c>
      <c r="K161">
        <f t="shared" si="21"/>
        <v>4</v>
      </c>
      <c r="L161">
        <f t="shared" si="21"/>
        <v>3</v>
      </c>
      <c r="M161">
        <f t="shared" si="21"/>
        <v>3</v>
      </c>
      <c r="N161" t="e">
        <f t="shared" si="21"/>
        <v>#NUM!</v>
      </c>
      <c r="O161" t="e">
        <f t="shared" si="21"/>
        <v>#NUM!</v>
      </c>
    </row>
    <row r="162" spans="1:15" ht="16.2" thickTop="1" thickBot="1" x14ac:dyDescent="0.35">
      <c r="A162" s="47" t="s">
        <v>393</v>
      </c>
      <c r="B162" s="47" t="s">
        <v>404</v>
      </c>
      <c r="C162" s="47" t="s">
        <v>405</v>
      </c>
      <c r="D162" s="10">
        <f t="shared" si="17"/>
        <v>4</v>
      </c>
      <c r="E162" s="28">
        <f t="shared" si="18"/>
        <v>4</v>
      </c>
      <c r="F162" s="17">
        <f>IFERROR(VLOOKUP($C162, 'Breakdown - Multi Indicators'!$C:$DD, F$1, FALSE), " ")</f>
        <v>4</v>
      </c>
      <c r="G162" s="17">
        <f>IFERROR(VLOOKUP($C162, 'Breakdown - Multi Indicators'!$C:$DD, G$1, FALSE), " ")</f>
        <v>5</v>
      </c>
      <c r="H162" s="17">
        <f>IFERROR(VLOOKUP($C162, 'Breakdown - Multi Indicators'!$C:$DD, H$1, FALSE), " ")</f>
        <v>3</v>
      </c>
      <c r="I162" s="17">
        <f>IFERROR(VLOOKUP($C162, 'Breakdown - Multi Indicators'!$C:$DD, I$1, FALSE), " ")</f>
        <v>4</v>
      </c>
      <c r="J162">
        <f t="shared" si="21"/>
        <v>5</v>
      </c>
      <c r="K162">
        <f t="shared" si="21"/>
        <v>4</v>
      </c>
      <c r="L162">
        <f t="shared" si="21"/>
        <v>4</v>
      </c>
      <c r="M162">
        <f t="shared" si="21"/>
        <v>3</v>
      </c>
      <c r="N162" t="e">
        <f t="shared" si="21"/>
        <v>#NUM!</v>
      </c>
      <c r="O162" t="e">
        <f t="shared" si="21"/>
        <v>#NUM!</v>
      </c>
    </row>
    <row r="163" spans="1:15" ht="16.2" thickTop="1" thickBot="1" x14ac:dyDescent="0.35">
      <c r="A163" s="47" t="s">
        <v>393</v>
      </c>
      <c r="B163" s="47" t="s">
        <v>406</v>
      </c>
      <c r="C163" s="47" t="s">
        <v>407</v>
      </c>
      <c r="D163" s="10">
        <f t="shared" si="17"/>
        <v>3</v>
      </c>
      <c r="E163" s="28">
        <f t="shared" si="18"/>
        <v>3.3</v>
      </c>
      <c r="F163" s="17">
        <f>IFERROR(VLOOKUP($C163, 'Breakdown - Multi Indicators'!$C:$DD, F$1, FALSE), " ")</f>
        <v>3</v>
      </c>
      <c r="G163" s="17">
        <f>IFERROR(VLOOKUP($C163, 'Breakdown - Multi Indicators'!$C:$DD, G$1, FALSE), " ")</f>
        <v>5</v>
      </c>
      <c r="H163" s="17">
        <f>IFERROR(VLOOKUP($C163, 'Breakdown - Multi Indicators'!$C:$DD, H$1, FALSE), " ")</f>
        <v>3</v>
      </c>
      <c r="I163" s="17">
        <f>IFERROR(VLOOKUP($C163, 'Breakdown - Multi Indicators'!$C:$DD, I$1, FALSE), " ")</f>
        <v>2</v>
      </c>
      <c r="J163">
        <f t="shared" si="21"/>
        <v>5</v>
      </c>
      <c r="K163">
        <f t="shared" si="21"/>
        <v>3</v>
      </c>
      <c r="L163">
        <f t="shared" si="21"/>
        <v>3</v>
      </c>
      <c r="M163">
        <f t="shared" si="21"/>
        <v>2</v>
      </c>
      <c r="N163" t="e">
        <f t="shared" si="21"/>
        <v>#NUM!</v>
      </c>
      <c r="O163" t="e">
        <f t="shared" si="21"/>
        <v>#NUM!</v>
      </c>
    </row>
    <row r="164" spans="1:15" ht="16.2" thickTop="1" thickBot="1" x14ac:dyDescent="0.35">
      <c r="A164" s="47" t="s">
        <v>393</v>
      </c>
      <c r="B164" s="47" t="s">
        <v>408</v>
      </c>
      <c r="C164" s="47" t="s">
        <v>409</v>
      </c>
      <c r="D164" s="10">
        <f t="shared" si="17"/>
        <v>2</v>
      </c>
      <c r="E164" s="28">
        <f t="shared" si="18"/>
        <v>2</v>
      </c>
      <c r="F164" s="17">
        <f>IFERROR(VLOOKUP($C164, 'Breakdown - Multi Indicators'!$C:$DD, F$1, FALSE), " ")</f>
        <v>3</v>
      </c>
      <c r="G164" s="17">
        <f>IFERROR(VLOOKUP($C164, 'Breakdown - Multi Indicators'!$C:$DD, G$1, FALSE), " ")</f>
        <v>2</v>
      </c>
      <c r="H164" s="17">
        <f>IFERROR(VLOOKUP($C164, 'Breakdown - Multi Indicators'!$C:$DD, H$1, FALSE), " ")</f>
        <v>2</v>
      </c>
      <c r="I164" s="17">
        <f>IFERROR(VLOOKUP($C164, 'Breakdown - Multi Indicators'!$C:$DD, I$1, FALSE), " ")</f>
        <v>1</v>
      </c>
      <c r="J164">
        <f t="shared" ref="J164:O173" si="22">LARGE($F164:$I164,J$1)</f>
        <v>3</v>
      </c>
      <c r="K164">
        <f t="shared" si="22"/>
        <v>2</v>
      </c>
      <c r="L164">
        <f t="shared" si="22"/>
        <v>2</v>
      </c>
      <c r="M164">
        <f t="shared" si="22"/>
        <v>1</v>
      </c>
      <c r="N164" t="e">
        <f t="shared" si="22"/>
        <v>#NUM!</v>
      </c>
      <c r="O164" t="e">
        <f t="shared" si="22"/>
        <v>#NUM!</v>
      </c>
    </row>
    <row r="165" spans="1:15" ht="16.2" thickTop="1" thickBot="1" x14ac:dyDescent="0.35">
      <c r="A165" s="47" t="s">
        <v>393</v>
      </c>
      <c r="B165" s="47" t="s">
        <v>410</v>
      </c>
      <c r="C165" s="47" t="s">
        <v>411</v>
      </c>
      <c r="D165" s="10">
        <f t="shared" si="17"/>
        <v>3</v>
      </c>
      <c r="E165" s="28">
        <f t="shared" si="18"/>
        <v>2.8</v>
      </c>
      <c r="F165" s="17">
        <f>IFERROR(VLOOKUP($C165, 'Breakdown - Multi Indicators'!$C:$DD, F$1, FALSE), " ")</f>
        <v>3</v>
      </c>
      <c r="G165" s="17">
        <f>IFERROR(VLOOKUP($C165, 'Breakdown - Multi Indicators'!$C:$DD, G$1, FALSE), " ")</f>
        <v>5</v>
      </c>
      <c r="H165" s="17">
        <f>IFERROR(VLOOKUP($C165, 'Breakdown - Multi Indicators'!$C:$DD, H$1, FALSE), " ")</f>
        <v>2</v>
      </c>
      <c r="I165" s="17">
        <f>IFERROR(VLOOKUP($C165, 'Breakdown - Multi Indicators'!$C:$DD, I$1, FALSE), " ")</f>
        <v>1</v>
      </c>
      <c r="J165">
        <f t="shared" si="22"/>
        <v>5</v>
      </c>
      <c r="K165">
        <f t="shared" si="22"/>
        <v>3</v>
      </c>
      <c r="L165">
        <f t="shared" si="22"/>
        <v>2</v>
      </c>
      <c r="M165">
        <f t="shared" si="22"/>
        <v>1</v>
      </c>
      <c r="N165" t="e">
        <f t="shared" si="22"/>
        <v>#NUM!</v>
      </c>
      <c r="O165" t="e">
        <f t="shared" si="22"/>
        <v>#NUM!</v>
      </c>
    </row>
    <row r="166" spans="1:15" ht="16.2" thickTop="1" thickBot="1" x14ac:dyDescent="0.35">
      <c r="A166" s="47" t="s">
        <v>393</v>
      </c>
      <c r="B166" s="47" t="s">
        <v>412</v>
      </c>
      <c r="C166" s="47" t="s">
        <v>413</v>
      </c>
      <c r="D166" s="10">
        <f t="shared" si="17"/>
        <v>4</v>
      </c>
      <c r="E166" s="28">
        <f t="shared" si="18"/>
        <v>3.8</v>
      </c>
      <c r="F166" s="17">
        <f>IFERROR(VLOOKUP($C166, 'Breakdown - Multi Indicators'!$C:$DD, F$1, FALSE), " ")</f>
        <v>4</v>
      </c>
      <c r="G166" s="17">
        <f>IFERROR(VLOOKUP($C166, 'Breakdown - Multi Indicators'!$C:$DD, G$1, FALSE), " ")</f>
        <v>5</v>
      </c>
      <c r="H166" s="17">
        <f>IFERROR(VLOOKUP($C166, 'Breakdown - Multi Indicators'!$C:$DD, H$1, FALSE), " ")</f>
        <v>3</v>
      </c>
      <c r="I166" s="17">
        <f>IFERROR(VLOOKUP($C166, 'Breakdown - Multi Indicators'!$C:$DD, I$1, FALSE), " ")</f>
        <v>3</v>
      </c>
      <c r="J166">
        <f t="shared" si="22"/>
        <v>5</v>
      </c>
      <c r="K166">
        <f t="shared" si="22"/>
        <v>4</v>
      </c>
      <c r="L166">
        <f t="shared" si="22"/>
        <v>3</v>
      </c>
      <c r="M166">
        <f t="shared" si="22"/>
        <v>3</v>
      </c>
      <c r="N166" t="e">
        <f t="shared" si="22"/>
        <v>#NUM!</v>
      </c>
      <c r="O166" t="e">
        <f t="shared" si="22"/>
        <v>#NUM!</v>
      </c>
    </row>
    <row r="167" spans="1:15" ht="16.2" thickTop="1" thickBot="1" x14ac:dyDescent="0.35">
      <c r="A167" s="47" t="s">
        <v>393</v>
      </c>
      <c r="B167" s="47" t="s">
        <v>414</v>
      </c>
      <c r="C167" s="47" t="s">
        <v>415</v>
      </c>
      <c r="D167" s="10">
        <f t="shared" si="17"/>
        <v>3</v>
      </c>
      <c r="E167" s="28">
        <f t="shared" si="18"/>
        <v>3.3</v>
      </c>
      <c r="F167" s="17">
        <f>IFERROR(VLOOKUP($C167, 'Breakdown - Multi Indicators'!$C:$DD, F$1, FALSE), " ")</f>
        <v>4</v>
      </c>
      <c r="G167" s="17">
        <f>IFERROR(VLOOKUP($C167, 'Breakdown - Multi Indicators'!$C:$DD, G$1, FALSE), " ")</f>
        <v>3</v>
      </c>
      <c r="H167" s="17">
        <f>IFERROR(VLOOKUP($C167, 'Breakdown - Multi Indicators'!$C:$DD, H$1, FALSE), " ")</f>
        <v>3</v>
      </c>
      <c r="I167" s="17">
        <f>IFERROR(VLOOKUP($C167, 'Breakdown - Multi Indicators'!$C:$DD, I$1, FALSE), " ")</f>
        <v>3</v>
      </c>
      <c r="J167">
        <f t="shared" si="22"/>
        <v>4</v>
      </c>
      <c r="K167">
        <f t="shared" si="22"/>
        <v>3</v>
      </c>
      <c r="L167">
        <f t="shared" si="22"/>
        <v>3</v>
      </c>
      <c r="M167">
        <f t="shared" si="22"/>
        <v>3</v>
      </c>
      <c r="N167" t="e">
        <f t="shared" si="22"/>
        <v>#NUM!</v>
      </c>
      <c r="O167" t="e">
        <f t="shared" si="22"/>
        <v>#NUM!</v>
      </c>
    </row>
    <row r="168" spans="1:15" ht="16.2" thickTop="1" thickBot="1" x14ac:dyDescent="0.35">
      <c r="A168" s="47" t="s">
        <v>393</v>
      </c>
      <c r="B168" s="47" t="s">
        <v>416</v>
      </c>
      <c r="C168" s="47" t="s">
        <v>417</v>
      </c>
      <c r="D168" s="10">
        <f t="shared" si="17"/>
        <v>4</v>
      </c>
      <c r="E168" s="28">
        <f t="shared" si="18"/>
        <v>3.8</v>
      </c>
      <c r="F168" s="17">
        <f>IFERROR(VLOOKUP($C168, 'Breakdown - Multi Indicators'!$C:$DD, F$1, FALSE), " ")</f>
        <v>4</v>
      </c>
      <c r="G168" s="17">
        <f>IFERROR(VLOOKUP($C168, 'Breakdown - Multi Indicators'!$C:$DD, G$1, FALSE), " ")</f>
        <v>5</v>
      </c>
      <c r="H168" s="17">
        <f>IFERROR(VLOOKUP($C168, 'Breakdown - Multi Indicators'!$C:$DD, H$1, FALSE), " ")</f>
        <v>3</v>
      </c>
      <c r="I168" s="17">
        <f>IFERROR(VLOOKUP($C168, 'Breakdown - Multi Indicators'!$C:$DD, I$1, FALSE), " ")</f>
        <v>3</v>
      </c>
      <c r="J168">
        <f t="shared" si="22"/>
        <v>5</v>
      </c>
      <c r="K168">
        <f t="shared" si="22"/>
        <v>4</v>
      </c>
      <c r="L168">
        <f t="shared" si="22"/>
        <v>3</v>
      </c>
      <c r="M168">
        <f t="shared" si="22"/>
        <v>3</v>
      </c>
      <c r="N168" t="e">
        <f t="shared" si="22"/>
        <v>#NUM!</v>
      </c>
      <c r="O168" t="e">
        <f t="shared" si="22"/>
        <v>#NUM!</v>
      </c>
    </row>
    <row r="169" spans="1:15" ht="16.2" thickTop="1" thickBot="1" x14ac:dyDescent="0.35">
      <c r="A169" s="47" t="s">
        <v>393</v>
      </c>
      <c r="B169" s="47" t="s">
        <v>418</v>
      </c>
      <c r="C169" s="47" t="s">
        <v>419</v>
      </c>
      <c r="D169" s="10">
        <f t="shared" si="17"/>
        <v>2</v>
      </c>
      <c r="E169" s="28">
        <f t="shared" si="18"/>
        <v>2</v>
      </c>
      <c r="F169" s="17">
        <f>IFERROR(VLOOKUP($C169, 'Breakdown - Multi Indicators'!$C:$DD, F$1, FALSE), " ")</f>
        <v>3</v>
      </c>
      <c r="G169" s="17">
        <f>IFERROR(VLOOKUP($C169, 'Breakdown - Multi Indicators'!$C:$DD, G$1, FALSE), " ")</f>
        <v>2</v>
      </c>
      <c r="H169" s="17">
        <f>IFERROR(VLOOKUP($C169, 'Breakdown - Multi Indicators'!$C:$DD, H$1, FALSE), " ")</f>
        <v>2</v>
      </c>
      <c r="I169" s="17">
        <f>IFERROR(VLOOKUP($C169, 'Breakdown - Multi Indicators'!$C:$DD, I$1, FALSE), " ")</f>
        <v>1</v>
      </c>
      <c r="J169">
        <f t="shared" si="22"/>
        <v>3</v>
      </c>
      <c r="K169">
        <f t="shared" si="22"/>
        <v>2</v>
      </c>
      <c r="L169">
        <f t="shared" si="22"/>
        <v>2</v>
      </c>
      <c r="M169">
        <f t="shared" si="22"/>
        <v>1</v>
      </c>
      <c r="N169" t="e">
        <f t="shared" si="22"/>
        <v>#NUM!</v>
      </c>
      <c r="O169" t="e">
        <f t="shared" si="22"/>
        <v>#NUM!</v>
      </c>
    </row>
    <row r="170" spans="1:15" ht="16.2" thickTop="1" thickBot="1" x14ac:dyDescent="0.35">
      <c r="A170" s="47" t="s">
        <v>420</v>
      </c>
      <c r="B170" s="47" t="s">
        <v>421</v>
      </c>
      <c r="C170" s="47" t="s">
        <v>422</v>
      </c>
      <c r="D170" s="10">
        <f t="shared" si="17"/>
        <v>3</v>
      </c>
      <c r="E170" s="28">
        <f t="shared" si="18"/>
        <v>2.8</v>
      </c>
      <c r="F170" s="17">
        <f>IFERROR(VLOOKUP($C170, 'Breakdown - Multi Indicators'!$C:$DD, F$1, FALSE), " ")</f>
        <v>4</v>
      </c>
      <c r="G170" s="17">
        <f>IFERROR(VLOOKUP($C170, 'Breakdown - Multi Indicators'!$C:$DD, G$1, FALSE), " ")</f>
        <v>1</v>
      </c>
      <c r="H170" s="17">
        <f>IFERROR(VLOOKUP($C170, 'Breakdown - Multi Indicators'!$C:$DD, H$1, FALSE), " ")</f>
        <v>3</v>
      </c>
      <c r="I170" s="17">
        <f>IFERROR(VLOOKUP($C170, 'Breakdown - Multi Indicators'!$C:$DD, I$1, FALSE), " ")</f>
        <v>3</v>
      </c>
      <c r="J170">
        <f t="shared" si="22"/>
        <v>4</v>
      </c>
      <c r="K170">
        <f t="shared" si="22"/>
        <v>3</v>
      </c>
      <c r="L170">
        <f t="shared" si="22"/>
        <v>3</v>
      </c>
      <c r="M170">
        <f t="shared" si="22"/>
        <v>1</v>
      </c>
      <c r="N170" t="e">
        <f t="shared" si="22"/>
        <v>#NUM!</v>
      </c>
      <c r="O170" t="e">
        <f t="shared" si="22"/>
        <v>#NUM!</v>
      </c>
    </row>
    <row r="171" spans="1:15" ht="16.2" thickTop="1" thickBot="1" x14ac:dyDescent="0.35">
      <c r="A171" s="47" t="s">
        <v>420</v>
      </c>
      <c r="B171" s="47" t="s">
        <v>423</v>
      </c>
      <c r="C171" s="47" t="s">
        <v>424</v>
      </c>
      <c r="D171" s="10">
        <f t="shared" si="17"/>
        <v>3</v>
      </c>
      <c r="E171" s="28">
        <f t="shared" si="18"/>
        <v>3</v>
      </c>
      <c r="F171" s="17">
        <f>IFERROR(VLOOKUP($C171, 'Breakdown - Multi Indicators'!$C:$DD, F$1, FALSE), " ")</f>
        <v>3</v>
      </c>
      <c r="G171" s="17">
        <f>IFERROR(VLOOKUP($C171, 'Breakdown - Multi Indicators'!$C:$DD, G$1, FALSE), " ")</f>
        <v>2</v>
      </c>
      <c r="H171" s="17">
        <f>IFERROR(VLOOKUP($C171, 'Breakdown - Multi Indicators'!$C:$DD, H$1, FALSE), " ")</f>
        <v>3</v>
      </c>
      <c r="I171" s="17">
        <f>IFERROR(VLOOKUP($C171, 'Breakdown - Multi Indicators'!$C:$DD, I$1, FALSE), " ")</f>
        <v>4</v>
      </c>
      <c r="J171">
        <f t="shared" si="22"/>
        <v>4</v>
      </c>
      <c r="K171">
        <f t="shared" si="22"/>
        <v>3</v>
      </c>
      <c r="L171">
        <f t="shared" si="22"/>
        <v>3</v>
      </c>
      <c r="M171">
        <f t="shared" si="22"/>
        <v>2</v>
      </c>
      <c r="N171" t="e">
        <f t="shared" si="22"/>
        <v>#NUM!</v>
      </c>
      <c r="O171" t="e">
        <f t="shared" si="22"/>
        <v>#NUM!</v>
      </c>
    </row>
    <row r="172" spans="1:15" ht="16.2" thickTop="1" thickBot="1" x14ac:dyDescent="0.35">
      <c r="A172" s="47" t="s">
        <v>420</v>
      </c>
      <c r="B172" s="47" t="s">
        <v>425</v>
      </c>
      <c r="C172" s="47" t="s">
        <v>426</v>
      </c>
      <c r="D172" s="10">
        <f t="shared" si="17"/>
        <v>4</v>
      </c>
      <c r="E172" s="28">
        <f t="shared" si="18"/>
        <v>3.5</v>
      </c>
      <c r="F172" s="17">
        <f>IFERROR(VLOOKUP($C172, 'Breakdown - Multi Indicators'!$C:$DD, F$1, FALSE), " ")</f>
        <v>4</v>
      </c>
      <c r="G172" s="17">
        <f>IFERROR(VLOOKUP($C172, 'Breakdown - Multi Indicators'!$C:$DD, G$1, FALSE), " ")</f>
        <v>3</v>
      </c>
      <c r="H172" s="17">
        <f>IFERROR(VLOOKUP($C172, 'Breakdown - Multi Indicators'!$C:$DD, H$1, FALSE), " ")</f>
        <v>3</v>
      </c>
      <c r="I172" s="17">
        <f>IFERROR(VLOOKUP($C172, 'Breakdown - Multi Indicators'!$C:$DD, I$1, FALSE), " ")</f>
        <v>4</v>
      </c>
      <c r="J172">
        <f t="shared" si="22"/>
        <v>4</v>
      </c>
      <c r="K172">
        <f t="shared" si="22"/>
        <v>4</v>
      </c>
      <c r="L172">
        <f t="shared" si="22"/>
        <v>3</v>
      </c>
      <c r="M172">
        <f t="shared" si="22"/>
        <v>3</v>
      </c>
      <c r="N172" t="e">
        <f t="shared" si="22"/>
        <v>#NUM!</v>
      </c>
      <c r="O172" t="e">
        <f t="shared" si="22"/>
        <v>#NUM!</v>
      </c>
    </row>
    <row r="173" spans="1:15" ht="16.2" thickTop="1" thickBot="1" x14ac:dyDescent="0.35">
      <c r="A173" s="47" t="s">
        <v>420</v>
      </c>
      <c r="B173" s="47" t="s">
        <v>427</v>
      </c>
      <c r="C173" s="47" t="s">
        <v>428</v>
      </c>
      <c r="D173" s="10">
        <f t="shared" si="17"/>
        <v>3</v>
      </c>
      <c r="E173" s="28">
        <f t="shared" si="18"/>
        <v>3</v>
      </c>
      <c r="F173" s="17">
        <f>IFERROR(VLOOKUP($C173, 'Breakdown - Multi Indicators'!$C:$DD, F$1, FALSE), " ")</f>
        <v>4</v>
      </c>
      <c r="G173" s="17">
        <f>IFERROR(VLOOKUP($C173, 'Breakdown - Multi Indicators'!$C:$DD, G$1, FALSE), " ")</f>
        <v>2</v>
      </c>
      <c r="H173" s="17">
        <f>IFERROR(VLOOKUP($C173, 'Breakdown - Multi Indicators'!$C:$DD, H$1, FALSE), " ")</f>
        <v>3</v>
      </c>
      <c r="I173" s="17">
        <f>IFERROR(VLOOKUP($C173, 'Breakdown - Multi Indicators'!$C:$DD, I$1, FALSE), " ")</f>
        <v>3</v>
      </c>
      <c r="J173">
        <f t="shared" si="22"/>
        <v>4</v>
      </c>
      <c r="K173">
        <f t="shared" si="22"/>
        <v>3</v>
      </c>
      <c r="L173">
        <f t="shared" si="22"/>
        <v>3</v>
      </c>
      <c r="M173">
        <f t="shared" si="22"/>
        <v>2</v>
      </c>
      <c r="N173" t="e">
        <f t="shared" si="22"/>
        <v>#NUM!</v>
      </c>
      <c r="O173" t="e">
        <f t="shared" si="22"/>
        <v>#NUM!</v>
      </c>
    </row>
    <row r="174" spans="1:15" ht="16.2" thickTop="1" thickBot="1" x14ac:dyDescent="0.35">
      <c r="A174" s="47" t="s">
        <v>420</v>
      </c>
      <c r="B174" s="47" t="s">
        <v>429</v>
      </c>
      <c r="C174" s="47" t="s">
        <v>430</v>
      </c>
      <c r="D174" s="10">
        <f t="shared" si="17"/>
        <v>3</v>
      </c>
      <c r="E174" s="28">
        <f t="shared" si="18"/>
        <v>3</v>
      </c>
      <c r="F174" s="17">
        <f>IFERROR(VLOOKUP($C174, 'Breakdown - Multi Indicators'!$C:$DD, F$1, FALSE), " ")</f>
        <v>3</v>
      </c>
      <c r="G174" s="17">
        <f>IFERROR(VLOOKUP($C174, 'Breakdown - Multi Indicators'!$C:$DD, G$1, FALSE), " ")</f>
        <v>3</v>
      </c>
      <c r="H174" s="17">
        <f>IFERROR(VLOOKUP($C174, 'Breakdown - Multi Indicators'!$C:$DD, H$1, FALSE), " ")</f>
        <v>3</v>
      </c>
      <c r="I174" s="17">
        <f>IFERROR(VLOOKUP($C174, 'Breakdown - Multi Indicators'!$C:$DD, I$1, FALSE), " ")</f>
        <v>3</v>
      </c>
      <c r="J174">
        <f t="shared" ref="J174:O183" si="23">LARGE($F174:$I174,J$1)</f>
        <v>3</v>
      </c>
      <c r="K174">
        <f t="shared" si="23"/>
        <v>3</v>
      </c>
      <c r="L174">
        <f t="shared" si="23"/>
        <v>3</v>
      </c>
      <c r="M174">
        <f t="shared" si="23"/>
        <v>3</v>
      </c>
      <c r="N174" t="e">
        <f t="shared" si="23"/>
        <v>#NUM!</v>
      </c>
      <c r="O174" t="e">
        <f t="shared" si="23"/>
        <v>#NUM!</v>
      </c>
    </row>
    <row r="175" spans="1:15" ht="16.2" thickTop="1" thickBot="1" x14ac:dyDescent="0.35">
      <c r="A175" s="47" t="s">
        <v>420</v>
      </c>
      <c r="B175" s="47" t="s">
        <v>431</v>
      </c>
      <c r="C175" s="47" t="s">
        <v>432</v>
      </c>
      <c r="D175" s="10">
        <f t="shared" si="17"/>
        <v>3</v>
      </c>
      <c r="E175" s="28">
        <f t="shared" si="18"/>
        <v>3.3</v>
      </c>
      <c r="F175" s="17">
        <f>IFERROR(VLOOKUP($C175, 'Breakdown - Multi Indicators'!$C:$DD, F$1, FALSE), " ")</f>
        <v>4</v>
      </c>
      <c r="G175" s="17">
        <f>IFERROR(VLOOKUP($C175, 'Breakdown - Multi Indicators'!$C:$DD, G$1, FALSE), " ")</f>
        <v>3</v>
      </c>
      <c r="H175" s="17">
        <f>IFERROR(VLOOKUP($C175, 'Breakdown - Multi Indicators'!$C:$DD, H$1, FALSE), " ")</f>
        <v>3</v>
      </c>
      <c r="I175" s="17">
        <f>IFERROR(VLOOKUP($C175, 'Breakdown - Multi Indicators'!$C:$DD, I$1, FALSE), " ")</f>
        <v>3</v>
      </c>
      <c r="J175">
        <f t="shared" si="23"/>
        <v>4</v>
      </c>
      <c r="K175">
        <f t="shared" si="23"/>
        <v>3</v>
      </c>
      <c r="L175">
        <f t="shared" si="23"/>
        <v>3</v>
      </c>
      <c r="M175">
        <f t="shared" si="23"/>
        <v>3</v>
      </c>
      <c r="N175" t="e">
        <f t="shared" si="23"/>
        <v>#NUM!</v>
      </c>
      <c r="O175" t="e">
        <f t="shared" si="23"/>
        <v>#NUM!</v>
      </c>
    </row>
    <row r="176" spans="1:15" ht="16.2" thickTop="1" thickBot="1" x14ac:dyDescent="0.35">
      <c r="A176" s="47" t="s">
        <v>420</v>
      </c>
      <c r="B176" s="47" t="s">
        <v>433</v>
      </c>
      <c r="C176" s="47" t="s">
        <v>434</v>
      </c>
      <c r="D176" s="10">
        <f t="shared" si="17"/>
        <v>3</v>
      </c>
      <c r="E176" s="28">
        <f t="shared" si="18"/>
        <v>3</v>
      </c>
      <c r="F176" s="17">
        <f>IFERROR(VLOOKUP($C176, 'Breakdown - Multi Indicators'!$C:$DD, F$1, FALSE), " ")</f>
        <v>3</v>
      </c>
      <c r="G176" s="17">
        <f>IFERROR(VLOOKUP($C176, 'Breakdown - Multi Indicators'!$C:$DD, G$1, FALSE), " ")</f>
        <v>3</v>
      </c>
      <c r="H176" s="17">
        <f>IFERROR(VLOOKUP($C176, 'Breakdown - Multi Indicators'!$C:$DD, H$1, FALSE), " ")</f>
        <v>3</v>
      </c>
      <c r="I176" s="17">
        <f>IFERROR(VLOOKUP($C176, 'Breakdown - Multi Indicators'!$C:$DD, I$1, FALSE), " ")</f>
        <v>3</v>
      </c>
      <c r="J176">
        <f t="shared" si="23"/>
        <v>3</v>
      </c>
      <c r="K176">
        <f t="shared" si="23"/>
        <v>3</v>
      </c>
      <c r="L176">
        <f t="shared" si="23"/>
        <v>3</v>
      </c>
      <c r="M176">
        <f t="shared" si="23"/>
        <v>3</v>
      </c>
      <c r="N176" t="e">
        <f t="shared" si="23"/>
        <v>#NUM!</v>
      </c>
      <c r="O176" t="e">
        <f t="shared" si="23"/>
        <v>#NUM!</v>
      </c>
    </row>
    <row r="177" spans="1:15" ht="16.2" thickTop="1" thickBot="1" x14ac:dyDescent="0.35">
      <c r="A177" s="47" t="s">
        <v>420</v>
      </c>
      <c r="B177" s="47" t="s">
        <v>435</v>
      </c>
      <c r="C177" s="47" t="s">
        <v>436</v>
      </c>
      <c r="D177" s="10">
        <f t="shared" si="17"/>
        <v>3</v>
      </c>
      <c r="E177" s="28">
        <f t="shared" si="18"/>
        <v>2.5</v>
      </c>
      <c r="F177" s="17">
        <f>IFERROR(VLOOKUP($C177, 'Breakdown - Multi Indicators'!$C:$DD, F$1, FALSE), " ")</f>
        <v>3</v>
      </c>
      <c r="G177" s="17">
        <f>IFERROR(VLOOKUP($C177, 'Breakdown - Multi Indicators'!$C:$DD, G$1, FALSE), " ")</f>
        <v>1</v>
      </c>
      <c r="H177" s="17">
        <f>IFERROR(VLOOKUP($C177, 'Breakdown - Multi Indicators'!$C:$DD, H$1, FALSE), " ")</f>
        <v>3</v>
      </c>
      <c r="I177" s="17">
        <f>IFERROR(VLOOKUP($C177, 'Breakdown - Multi Indicators'!$C:$DD, I$1, FALSE), " ")</f>
        <v>3</v>
      </c>
      <c r="J177">
        <f t="shared" si="23"/>
        <v>3</v>
      </c>
      <c r="K177">
        <f t="shared" si="23"/>
        <v>3</v>
      </c>
      <c r="L177">
        <f t="shared" si="23"/>
        <v>3</v>
      </c>
      <c r="M177">
        <f t="shared" si="23"/>
        <v>1</v>
      </c>
      <c r="N177" t="e">
        <f t="shared" si="23"/>
        <v>#NUM!</v>
      </c>
      <c r="O177" t="e">
        <f t="shared" si="23"/>
        <v>#NUM!</v>
      </c>
    </row>
    <row r="178" spans="1:15" ht="16.2" thickTop="1" thickBot="1" x14ac:dyDescent="0.35">
      <c r="A178" s="47" t="s">
        <v>420</v>
      </c>
      <c r="B178" s="47" t="s">
        <v>437</v>
      </c>
      <c r="C178" s="47" t="s">
        <v>438</v>
      </c>
      <c r="D178" s="10">
        <f t="shared" si="17"/>
        <v>3</v>
      </c>
      <c r="E178" s="28">
        <f t="shared" si="18"/>
        <v>2.5</v>
      </c>
      <c r="F178" s="17">
        <f>IFERROR(VLOOKUP($C178, 'Breakdown - Multi Indicators'!$C:$DD, F$1, FALSE), " ")</f>
        <v>2</v>
      </c>
      <c r="G178" s="17">
        <f>IFERROR(VLOOKUP($C178, 'Breakdown - Multi Indicators'!$C:$DD, G$1, FALSE), " ")</f>
        <v>2</v>
      </c>
      <c r="H178" s="17">
        <f>IFERROR(VLOOKUP($C178, 'Breakdown - Multi Indicators'!$C:$DD, H$1, FALSE), " ")</f>
        <v>3</v>
      </c>
      <c r="I178" s="17">
        <f>IFERROR(VLOOKUP($C178, 'Breakdown - Multi Indicators'!$C:$DD, I$1, FALSE), " ")</f>
        <v>3</v>
      </c>
      <c r="J178">
        <f t="shared" si="23"/>
        <v>3</v>
      </c>
      <c r="K178">
        <f t="shared" si="23"/>
        <v>3</v>
      </c>
      <c r="L178">
        <f t="shared" si="23"/>
        <v>2</v>
      </c>
      <c r="M178">
        <f t="shared" si="23"/>
        <v>2</v>
      </c>
      <c r="N178" t="e">
        <f t="shared" si="23"/>
        <v>#NUM!</v>
      </c>
      <c r="O178" t="e">
        <f t="shared" si="23"/>
        <v>#NUM!</v>
      </c>
    </row>
    <row r="179" spans="1:15" ht="16.2" thickTop="1" thickBot="1" x14ac:dyDescent="0.35">
      <c r="A179" s="47" t="s">
        <v>420</v>
      </c>
      <c r="B179" s="47" t="s">
        <v>439</v>
      </c>
      <c r="C179" s="47" t="s">
        <v>440</v>
      </c>
      <c r="D179" s="10">
        <f t="shared" si="17"/>
        <v>3</v>
      </c>
      <c r="E179" s="28">
        <f t="shared" si="18"/>
        <v>3</v>
      </c>
      <c r="F179" s="17">
        <f>IFERROR(VLOOKUP($C179, 'Breakdown - Multi Indicators'!$C:$DD, F$1, FALSE), " ")</f>
        <v>3</v>
      </c>
      <c r="G179" s="17">
        <f>IFERROR(VLOOKUP($C179, 'Breakdown - Multi Indicators'!$C:$DD, G$1, FALSE), " ")</f>
        <v>3</v>
      </c>
      <c r="H179" s="17">
        <f>IFERROR(VLOOKUP($C179, 'Breakdown - Multi Indicators'!$C:$DD, H$1, FALSE), " ")</f>
        <v>3</v>
      </c>
      <c r="I179" s="17">
        <f>IFERROR(VLOOKUP($C179, 'Breakdown - Multi Indicators'!$C:$DD, I$1, FALSE), " ")</f>
        <v>3</v>
      </c>
      <c r="J179">
        <f t="shared" si="23"/>
        <v>3</v>
      </c>
      <c r="K179">
        <f t="shared" si="23"/>
        <v>3</v>
      </c>
      <c r="L179">
        <f t="shared" si="23"/>
        <v>3</v>
      </c>
      <c r="M179">
        <f t="shared" si="23"/>
        <v>3</v>
      </c>
      <c r="N179" t="e">
        <f t="shared" si="23"/>
        <v>#NUM!</v>
      </c>
      <c r="O179" t="e">
        <f t="shared" si="23"/>
        <v>#NUM!</v>
      </c>
    </row>
    <row r="180" spans="1:15" ht="16.2" thickTop="1" thickBot="1" x14ac:dyDescent="0.35">
      <c r="A180" s="47" t="s">
        <v>420</v>
      </c>
      <c r="B180" s="47" t="s">
        <v>441</v>
      </c>
      <c r="C180" s="47" t="s">
        <v>442</v>
      </c>
      <c r="D180" s="10">
        <f t="shared" si="17"/>
        <v>3</v>
      </c>
      <c r="E180" s="28">
        <f t="shared" si="18"/>
        <v>3</v>
      </c>
      <c r="F180" s="17">
        <f>IFERROR(VLOOKUP($C180, 'Breakdown - Multi Indicators'!$C:$DD, F$1, FALSE), " ")</f>
        <v>3</v>
      </c>
      <c r="G180" s="17">
        <f>IFERROR(VLOOKUP($C180, 'Breakdown - Multi Indicators'!$C:$DD, G$1, FALSE), " ")</f>
        <v>3</v>
      </c>
      <c r="H180" s="17">
        <f>IFERROR(VLOOKUP($C180, 'Breakdown - Multi Indicators'!$C:$DD, H$1, FALSE), " ")</f>
        <v>3</v>
      </c>
      <c r="I180" s="17">
        <f>IFERROR(VLOOKUP($C180, 'Breakdown - Multi Indicators'!$C:$DD, I$1, FALSE), " ")</f>
        <v>3</v>
      </c>
      <c r="J180">
        <f t="shared" si="23"/>
        <v>3</v>
      </c>
      <c r="K180">
        <f t="shared" si="23"/>
        <v>3</v>
      </c>
      <c r="L180">
        <f t="shared" si="23"/>
        <v>3</v>
      </c>
      <c r="M180">
        <f t="shared" si="23"/>
        <v>3</v>
      </c>
      <c r="N180" t="e">
        <f t="shared" si="23"/>
        <v>#NUM!</v>
      </c>
      <c r="O180" t="e">
        <f t="shared" si="23"/>
        <v>#NUM!</v>
      </c>
    </row>
    <row r="181" spans="1:15" ht="16.2" thickTop="1" thickBot="1" x14ac:dyDescent="0.35">
      <c r="A181" s="47" t="s">
        <v>420</v>
      </c>
      <c r="B181" s="47" t="s">
        <v>443</v>
      </c>
      <c r="C181" s="47" t="s">
        <v>444</v>
      </c>
      <c r="D181" s="10">
        <f t="shared" si="17"/>
        <v>3</v>
      </c>
      <c r="E181" s="28">
        <f t="shared" si="18"/>
        <v>3.3</v>
      </c>
      <c r="F181" s="17">
        <f>IFERROR(VLOOKUP($C181, 'Breakdown - Multi Indicators'!$C:$DD, F$1, FALSE), " ")</f>
        <v>4</v>
      </c>
      <c r="G181" s="17">
        <f>IFERROR(VLOOKUP($C181, 'Breakdown - Multi Indicators'!$C:$DD, G$1, FALSE), " ")</f>
        <v>3</v>
      </c>
      <c r="H181" s="17">
        <f>IFERROR(VLOOKUP($C181, 'Breakdown - Multi Indicators'!$C:$DD, H$1, FALSE), " ")</f>
        <v>3</v>
      </c>
      <c r="I181" s="17">
        <f>IFERROR(VLOOKUP($C181, 'Breakdown - Multi Indicators'!$C:$DD, I$1, FALSE), " ")</f>
        <v>3</v>
      </c>
      <c r="J181">
        <f t="shared" si="23"/>
        <v>4</v>
      </c>
      <c r="K181">
        <f t="shared" si="23"/>
        <v>3</v>
      </c>
      <c r="L181">
        <f t="shared" si="23"/>
        <v>3</v>
      </c>
      <c r="M181">
        <f t="shared" si="23"/>
        <v>3</v>
      </c>
      <c r="N181" t="e">
        <f t="shared" si="23"/>
        <v>#NUM!</v>
      </c>
      <c r="O181" t="e">
        <f t="shared" si="23"/>
        <v>#NUM!</v>
      </c>
    </row>
    <row r="182" spans="1:15" ht="16.2" thickTop="1" thickBot="1" x14ac:dyDescent="0.35">
      <c r="A182" s="47" t="s">
        <v>420</v>
      </c>
      <c r="B182" s="47" t="s">
        <v>445</v>
      </c>
      <c r="C182" s="47" t="s">
        <v>446</v>
      </c>
      <c r="D182" s="10">
        <f t="shared" si="17"/>
        <v>3</v>
      </c>
      <c r="E182" s="28">
        <f t="shared" si="18"/>
        <v>3</v>
      </c>
      <c r="F182" s="17">
        <f>IFERROR(VLOOKUP($C182, 'Breakdown - Multi Indicators'!$C:$DD, F$1, FALSE), " ")</f>
        <v>3</v>
      </c>
      <c r="G182" s="17">
        <f>IFERROR(VLOOKUP($C182, 'Breakdown - Multi Indicators'!$C:$DD, G$1, FALSE), " ")</f>
        <v>2</v>
      </c>
      <c r="H182" s="17">
        <f>IFERROR(VLOOKUP($C182, 'Breakdown - Multi Indicators'!$C:$DD, H$1, FALSE), " ")</f>
        <v>3</v>
      </c>
      <c r="I182" s="17">
        <f>IFERROR(VLOOKUP($C182, 'Breakdown - Multi Indicators'!$C:$DD, I$1, FALSE), " ")</f>
        <v>4</v>
      </c>
      <c r="J182">
        <f t="shared" si="23"/>
        <v>4</v>
      </c>
      <c r="K182">
        <f t="shared" si="23"/>
        <v>3</v>
      </c>
      <c r="L182">
        <f t="shared" si="23"/>
        <v>3</v>
      </c>
      <c r="M182">
        <f t="shared" si="23"/>
        <v>2</v>
      </c>
      <c r="N182" t="e">
        <f t="shared" si="23"/>
        <v>#NUM!</v>
      </c>
      <c r="O182" t="e">
        <f t="shared" si="23"/>
        <v>#NUM!</v>
      </c>
    </row>
    <row r="183" spans="1:15" ht="16.2" thickTop="1" thickBot="1" x14ac:dyDescent="0.35">
      <c r="A183" s="47" t="s">
        <v>420</v>
      </c>
      <c r="B183" s="47" t="s">
        <v>447</v>
      </c>
      <c r="C183" s="47" t="s">
        <v>448</v>
      </c>
      <c r="D183" s="10">
        <f t="shared" si="17"/>
        <v>3</v>
      </c>
      <c r="E183" s="28">
        <f t="shared" si="18"/>
        <v>2.8</v>
      </c>
      <c r="F183" s="17">
        <f>IFERROR(VLOOKUP($C183, 'Breakdown - Multi Indicators'!$C:$DD, F$1, FALSE), " ")</f>
        <v>3</v>
      </c>
      <c r="G183" s="17">
        <f>IFERROR(VLOOKUP($C183, 'Breakdown - Multi Indicators'!$C:$DD, G$1, FALSE), " ")</f>
        <v>2</v>
      </c>
      <c r="H183" s="17">
        <f>IFERROR(VLOOKUP($C183, 'Breakdown - Multi Indicators'!$C:$DD, H$1, FALSE), " ")</f>
        <v>3</v>
      </c>
      <c r="I183" s="17">
        <f>IFERROR(VLOOKUP($C183, 'Breakdown - Multi Indicators'!$C:$DD, I$1, FALSE), " ")</f>
        <v>3</v>
      </c>
      <c r="J183">
        <f t="shared" si="23"/>
        <v>3</v>
      </c>
      <c r="K183">
        <f t="shared" si="23"/>
        <v>3</v>
      </c>
      <c r="L183">
        <f t="shared" si="23"/>
        <v>3</v>
      </c>
      <c r="M183">
        <f t="shared" si="23"/>
        <v>2</v>
      </c>
      <c r="N183" t="e">
        <f t="shared" si="23"/>
        <v>#NUM!</v>
      </c>
      <c r="O183" t="e">
        <f t="shared" si="23"/>
        <v>#NUM!</v>
      </c>
    </row>
    <row r="184" spans="1:15" ht="16.2" thickTop="1" thickBot="1" x14ac:dyDescent="0.35">
      <c r="A184" s="47" t="s">
        <v>420</v>
      </c>
      <c r="B184" s="47" t="s">
        <v>449</v>
      </c>
      <c r="C184" s="47" t="s">
        <v>450</v>
      </c>
      <c r="D184" s="10">
        <f t="shared" si="17"/>
        <v>3</v>
      </c>
      <c r="E184" s="28">
        <f t="shared" si="18"/>
        <v>3.3</v>
      </c>
      <c r="F184" s="17">
        <f>IFERROR(VLOOKUP($C184, 'Breakdown - Multi Indicators'!$C:$DD, F$1, FALSE), " ")</f>
        <v>3</v>
      </c>
      <c r="G184" s="17">
        <f>IFERROR(VLOOKUP($C184, 'Breakdown - Multi Indicators'!$C:$DD, G$1, FALSE), " ")</f>
        <v>3</v>
      </c>
      <c r="H184" s="17">
        <f>IFERROR(VLOOKUP($C184, 'Breakdown - Multi Indicators'!$C:$DD, H$1, FALSE), " ")</f>
        <v>3</v>
      </c>
      <c r="I184" s="17">
        <f>IFERROR(VLOOKUP($C184, 'Breakdown - Multi Indicators'!$C:$DD, I$1, FALSE), " ")</f>
        <v>4</v>
      </c>
      <c r="J184">
        <f t="shared" ref="J184:O193" si="24">LARGE($F184:$I184,J$1)</f>
        <v>4</v>
      </c>
      <c r="K184">
        <f t="shared" si="24"/>
        <v>3</v>
      </c>
      <c r="L184">
        <f t="shared" si="24"/>
        <v>3</v>
      </c>
      <c r="M184">
        <f t="shared" si="24"/>
        <v>3</v>
      </c>
      <c r="N184" t="e">
        <f t="shared" si="24"/>
        <v>#NUM!</v>
      </c>
      <c r="O184" t="e">
        <f t="shared" si="24"/>
        <v>#NUM!</v>
      </c>
    </row>
    <row r="185" spans="1:15" ht="16.2" thickTop="1" thickBot="1" x14ac:dyDescent="0.35">
      <c r="A185" s="47" t="s">
        <v>451</v>
      </c>
      <c r="B185" s="47" t="s">
        <v>452</v>
      </c>
      <c r="C185" s="47" t="s">
        <v>453</v>
      </c>
      <c r="D185" s="10">
        <f t="shared" si="17"/>
        <v>2</v>
      </c>
      <c r="E185" s="28">
        <f t="shared" si="18"/>
        <v>2</v>
      </c>
      <c r="F185" s="17">
        <f>IFERROR(VLOOKUP($C185, 'Breakdown - Multi Indicators'!$C:$DD, F$1, FALSE), " ")</f>
        <v>3</v>
      </c>
      <c r="G185" s="17">
        <f>IFERROR(VLOOKUP($C185, 'Breakdown - Multi Indicators'!$C:$DD, G$1, FALSE), " ")</f>
        <v>1</v>
      </c>
      <c r="H185" s="17">
        <f>IFERROR(VLOOKUP($C185, 'Breakdown - Multi Indicators'!$C:$DD, H$1, FALSE), " ")</f>
        <v>2</v>
      </c>
      <c r="I185" s="17">
        <f>IFERROR(VLOOKUP($C185, 'Breakdown - Multi Indicators'!$C:$DD, I$1, FALSE), " ")</f>
        <v>2</v>
      </c>
      <c r="J185">
        <f t="shared" si="24"/>
        <v>3</v>
      </c>
      <c r="K185">
        <f t="shared" si="24"/>
        <v>2</v>
      </c>
      <c r="L185">
        <f t="shared" si="24"/>
        <v>2</v>
      </c>
      <c r="M185">
        <f t="shared" si="24"/>
        <v>1</v>
      </c>
      <c r="N185" t="e">
        <f t="shared" si="24"/>
        <v>#NUM!</v>
      </c>
      <c r="O185" t="e">
        <f t="shared" si="24"/>
        <v>#NUM!</v>
      </c>
    </row>
    <row r="186" spans="1:15" ht="16.2" thickTop="1" thickBot="1" x14ac:dyDescent="0.35">
      <c r="A186" s="47" t="s">
        <v>451</v>
      </c>
      <c r="B186" s="47" t="s">
        <v>454</v>
      </c>
      <c r="C186" s="47" t="s">
        <v>455</v>
      </c>
      <c r="D186" s="10">
        <f t="shared" si="17"/>
        <v>4</v>
      </c>
      <c r="E186" s="28">
        <f t="shared" si="18"/>
        <v>3.8</v>
      </c>
      <c r="F186" s="17">
        <f>IFERROR(VLOOKUP($C186, 'Breakdown - Multi Indicators'!$C:$DD, F$1, FALSE), " ")</f>
        <v>4</v>
      </c>
      <c r="G186" s="17">
        <f>IFERROR(VLOOKUP($C186, 'Breakdown - Multi Indicators'!$C:$DD, G$1, FALSE), " ")</f>
        <v>5</v>
      </c>
      <c r="H186" s="17">
        <f>IFERROR(VLOOKUP($C186, 'Breakdown - Multi Indicators'!$C:$DD, H$1, FALSE), " ")</f>
        <v>3</v>
      </c>
      <c r="I186" s="17">
        <f>IFERROR(VLOOKUP($C186, 'Breakdown - Multi Indicators'!$C:$DD, I$1, FALSE), " ")</f>
        <v>3</v>
      </c>
      <c r="J186">
        <f t="shared" si="24"/>
        <v>5</v>
      </c>
      <c r="K186">
        <f t="shared" si="24"/>
        <v>4</v>
      </c>
      <c r="L186">
        <f t="shared" si="24"/>
        <v>3</v>
      </c>
      <c r="M186">
        <f t="shared" si="24"/>
        <v>3</v>
      </c>
      <c r="N186" t="e">
        <f t="shared" si="24"/>
        <v>#NUM!</v>
      </c>
      <c r="O186" t="e">
        <f t="shared" si="24"/>
        <v>#NUM!</v>
      </c>
    </row>
    <row r="187" spans="1:15" ht="16.2" thickTop="1" thickBot="1" x14ac:dyDescent="0.35">
      <c r="A187" s="47" t="s">
        <v>451</v>
      </c>
      <c r="B187" s="47" t="s">
        <v>456</v>
      </c>
      <c r="C187" s="47" t="s">
        <v>457</v>
      </c>
      <c r="D187" s="10">
        <f t="shared" si="17"/>
        <v>4</v>
      </c>
      <c r="E187" s="28">
        <f t="shared" si="18"/>
        <v>3.8</v>
      </c>
      <c r="F187" s="17">
        <f>IFERROR(VLOOKUP($C187, 'Breakdown - Multi Indicators'!$C:$DD, F$1, FALSE), " ")</f>
        <v>4</v>
      </c>
      <c r="G187" s="17">
        <f>IFERROR(VLOOKUP($C187, 'Breakdown - Multi Indicators'!$C:$DD, G$1, FALSE), " ")</f>
        <v>5</v>
      </c>
      <c r="H187" s="17">
        <f>IFERROR(VLOOKUP($C187, 'Breakdown - Multi Indicators'!$C:$DD, H$1, FALSE), " ")</f>
        <v>3</v>
      </c>
      <c r="I187" s="17">
        <f>IFERROR(VLOOKUP($C187, 'Breakdown - Multi Indicators'!$C:$DD, I$1, FALSE), " ")</f>
        <v>3</v>
      </c>
      <c r="J187">
        <f t="shared" si="24"/>
        <v>5</v>
      </c>
      <c r="K187">
        <f t="shared" si="24"/>
        <v>4</v>
      </c>
      <c r="L187">
        <f t="shared" si="24"/>
        <v>3</v>
      </c>
      <c r="M187">
        <f t="shared" si="24"/>
        <v>3</v>
      </c>
      <c r="N187" t="e">
        <f t="shared" si="24"/>
        <v>#NUM!</v>
      </c>
      <c r="O187" t="e">
        <f t="shared" si="24"/>
        <v>#NUM!</v>
      </c>
    </row>
    <row r="188" spans="1:15" ht="16.2" thickTop="1" thickBot="1" x14ac:dyDescent="0.35">
      <c r="A188" s="47" t="s">
        <v>451</v>
      </c>
      <c r="B188" s="47" t="s">
        <v>458</v>
      </c>
      <c r="C188" s="47" t="s">
        <v>459</v>
      </c>
      <c r="D188" s="10">
        <f t="shared" si="17"/>
        <v>4</v>
      </c>
      <c r="E188" s="28">
        <f t="shared" si="18"/>
        <v>3.5</v>
      </c>
      <c r="F188" s="17">
        <f>IFERROR(VLOOKUP($C188, 'Breakdown - Multi Indicators'!$C:$DD, F$1, FALSE), " ")</f>
        <v>3</v>
      </c>
      <c r="G188" s="17">
        <f>IFERROR(VLOOKUP($C188, 'Breakdown - Multi Indicators'!$C:$DD, G$1, FALSE), " ")</f>
        <v>5</v>
      </c>
      <c r="H188" s="17">
        <f>IFERROR(VLOOKUP($C188, 'Breakdown - Multi Indicators'!$C:$DD, H$1, FALSE), " ")</f>
        <v>3</v>
      </c>
      <c r="I188" s="17">
        <f>IFERROR(VLOOKUP($C188, 'Breakdown - Multi Indicators'!$C:$DD, I$1, FALSE), " ")</f>
        <v>3</v>
      </c>
      <c r="J188">
        <f t="shared" si="24"/>
        <v>5</v>
      </c>
      <c r="K188">
        <f t="shared" si="24"/>
        <v>3</v>
      </c>
      <c r="L188">
        <f t="shared" si="24"/>
        <v>3</v>
      </c>
      <c r="M188">
        <f t="shared" si="24"/>
        <v>3</v>
      </c>
      <c r="N188" t="e">
        <f t="shared" si="24"/>
        <v>#NUM!</v>
      </c>
      <c r="O188" t="e">
        <f t="shared" si="24"/>
        <v>#NUM!</v>
      </c>
    </row>
    <row r="189" spans="1:15" ht="16.2" thickTop="1" thickBot="1" x14ac:dyDescent="0.35">
      <c r="A189" s="47" t="s">
        <v>451</v>
      </c>
      <c r="B189" s="47" t="s">
        <v>460</v>
      </c>
      <c r="C189" s="47" t="s">
        <v>461</v>
      </c>
      <c r="D189" s="10">
        <f t="shared" si="17"/>
        <v>4</v>
      </c>
      <c r="E189" s="28">
        <f t="shared" si="18"/>
        <v>3.5</v>
      </c>
      <c r="F189" s="17">
        <f>IFERROR(VLOOKUP($C189, 'Breakdown - Multi Indicators'!$C:$DD, F$1, FALSE), " ")</f>
        <v>3</v>
      </c>
      <c r="G189" s="17">
        <f>IFERROR(VLOOKUP($C189, 'Breakdown - Multi Indicators'!$C:$DD, G$1, FALSE), " ")</f>
        <v>5</v>
      </c>
      <c r="H189" s="17">
        <f>IFERROR(VLOOKUP($C189, 'Breakdown - Multi Indicators'!$C:$DD, H$1, FALSE), " ")</f>
        <v>3</v>
      </c>
      <c r="I189" s="17">
        <f>IFERROR(VLOOKUP($C189, 'Breakdown - Multi Indicators'!$C:$DD, I$1, FALSE), " ")</f>
        <v>3</v>
      </c>
      <c r="J189">
        <f t="shared" si="24"/>
        <v>5</v>
      </c>
      <c r="K189">
        <f t="shared" si="24"/>
        <v>3</v>
      </c>
      <c r="L189">
        <f t="shared" si="24"/>
        <v>3</v>
      </c>
      <c r="M189">
        <f t="shared" si="24"/>
        <v>3</v>
      </c>
      <c r="N189" t="e">
        <f t="shared" si="24"/>
        <v>#NUM!</v>
      </c>
      <c r="O189" t="e">
        <f t="shared" si="24"/>
        <v>#NUM!</v>
      </c>
    </row>
    <row r="190" spans="1:15" ht="16.2" thickTop="1" thickBot="1" x14ac:dyDescent="0.35">
      <c r="A190" s="47" t="s">
        <v>451</v>
      </c>
      <c r="B190" s="47" t="s">
        <v>462</v>
      </c>
      <c r="C190" s="47" t="s">
        <v>463</v>
      </c>
      <c r="D190" s="10">
        <f t="shared" si="17"/>
        <v>3</v>
      </c>
      <c r="E190" s="28">
        <f t="shared" si="18"/>
        <v>3</v>
      </c>
      <c r="F190" s="17">
        <f>IFERROR(VLOOKUP($C190, 'Breakdown - Multi Indicators'!$C:$DD, F$1, FALSE), " ")</f>
        <v>3</v>
      </c>
      <c r="G190" s="17">
        <f>IFERROR(VLOOKUP($C190, 'Breakdown - Multi Indicators'!$C:$DD, G$1, FALSE), " ")</f>
        <v>3</v>
      </c>
      <c r="H190" s="17">
        <f>IFERROR(VLOOKUP($C190, 'Breakdown - Multi Indicators'!$C:$DD, H$1, FALSE), " ")</f>
        <v>3</v>
      </c>
      <c r="I190" s="17">
        <f>IFERROR(VLOOKUP($C190, 'Breakdown - Multi Indicators'!$C:$DD, I$1, FALSE), " ")</f>
        <v>3</v>
      </c>
      <c r="J190">
        <f t="shared" si="24"/>
        <v>3</v>
      </c>
      <c r="K190">
        <f t="shared" si="24"/>
        <v>3</v>
      </c>
      <c r="L190">
        <f t="shared" si="24"/>
        <v>3</v>
      </c>
      <c r="M190">
        <f t="shared" si="24"/>
        <v>3</v>
      </c>
      <c r="N190" t="e">
        <f t="shared" si="24"/>
        <v>#NUM!</v>
      </c>
      <c r="O190" t="e">
        <f t="shared" si="24"/>
        <v>#NUM!</v>
      </c>
    </row>
    <row r="191" spans="1:15" ht="16.2" thickTop="1" thickBot="1" x14ac:dyDescent="0.35">
      <c r="A191" s="47" t="s">
        <v>451</v>
      </c>
      <c r="B191" s="47" t="s">
        <v>464</v>
      </c>
      <c r="C191" s="47" t="s">
        <v>465</v>
      </c>
      <c r="D191" s="10">
        <f t="shared" si="17"/>
        <v>4</v>
      </c>
      <c r="E191" s="28">
        <f t="shared" si="18"/>
        <v>3.5</v>
      </c>
      <c r="F191" s="17">
        <f>IFERROR(VLOOKUP($C191, 'Breakdown - Multi Indicators'!$C:$DD, F$1, FALSE), " ")</f>
        <v>3</v>
      </c>
      <c r="G191" s="17">
        <f>IFERROR(VLOOKUP($C191, 'Breakdown - Multi Indicators'!$C:$DD, G$1, FALSE), " ")</f>
        <v>5</v>
      </c>
      <c r="H191" s="17">
        <f>IFERROR(VLOOKUP($C191, 'Breakdown - Multi Indicators'!$C:$DD, H$1, FALSE), " ")</f>
        <v>3</v>
      </c>
      <c r="I191" s="17">
        <f>IFERROR(VLOOKUP($C191, 'Breakdown - Multi Indicators'!$C:$DD, I$1, FALSE), " ")</f>
        <v>3</v>
      </c>
      <c r="J191">
        <f t="shared" si="24"/>
        <v>5</v>
      </c>
      <c r="K191">
        <f t="shared" si="24"/>
        <v>3</v>
      </c>
      <c r="L191">
        <f t="shared" si="24"/>
        <v>3</v>
      </c>
      <c r="M191">
        <f t="shared" si="24"/>
        <v>3</v>
      </c>
      <c r="N191" t="e">
        <f t="shared" si="24"/>
        <v>#NUM!</v>
      </c>
      <c r="O191" t="e">
        <f t="shared" si="24"/>
        <v>#NUM!</v>
      </c>
    </row>
    <row r="192" spans="1:15" ht="16.2" thickTop="1" thickBot="1" x14ac:dyDescent="0.35">
      <c r="A192" s="47" t="s">
        <v>451</v>
      </c>
      <c r="B192" s="47" t="s">
        <v>466</v>
      </c>
      <c r="C192" s="47" t="s">
        <v>467</v>
      </c>
      <c r="D192" s="10">
        <f t="shared" si="17"/>
        <v>3</v>
      </c>
      <c r="E192" s="28">
        <f t="shared" si="18"/>
        <v>3.3</v>
      </c>
      <c r="F192" s="17">
        <f>IFERROR(VLOOKUP($C192, 'Breakdown - Multi Indicators'!$C:$DD, F$1, FALSE), " ")</f>
        <v>4</v>
      </c>
      <c r="G192" s="17">
        <f>IFERROR(VLOOKUP($C192, 'Breakdown - Multi Indicators'!$C:$DD, G$1, FALSE), " ")</f>
        <v>3</v>
      </c>
      <c r="H192" s="17">
        <f>IFERROR(VLOOKUP($C192, 'Breakdown - Multi Indicators'!$C:$DD, H$1, FALSE), " ")</f>
        <v>3</v>
      </c>
      <c r="I192" s="17">
        <f>IFERROR(VLOOKUP($C192, 'Breakdown - Multi Indicators'!$C:$DD, I$1, FALSE), " ")</f>
        <v>3</v>
      </c>
      <c r="J192">
        <f t="shared" si="24"/>
        <v>4</v>
      </c>
      <c r="K192">
        <f t="shared" si="24"/>
        <v>3</v>
      </c>
      <c r="L192">
        <f t="shared" si="24"/>
        <v>3</v>
      </c>
      <c r="M192">
        <f t="shared" si="24"/>
        <v>3</v>
      </c>
      <c r="N192" t="e">
        <f t="shared" si="24"/>
        <v>#NUM!</v>
      </c>
      <c r="O192" t="e">
        <f t="shared" si="24"/>
        <v>#NUM!</v>
      </c>
    </row>
    <row r="193" spans="1:15" ht="16.2" thickTop="1" thickBot="1" x14ac:dyDescent="0.35">
      <c r="A193" s="47" t="s">
        <v>468</v>
      </c>
      <c r="B193" s="47" t="s">
        <v>469</v>
      </c>
      <c r="C193" s="47" t="s">
        <v>470</v>
      </c>
      <c r="D193" s="10">
        <f t="shared" si="17"/>
        <v>2</v>
      </c>
      <c r="E193" s="28">
        <f t="shared" si="18"/>
        <v>2.2999999999999998</v>
      </c>
      <c r="F193" s="17">
        <f>IFERROR(VLOOKUP($C193, 'Breakdown - Multi Indicators'!$C:$DD, F$1, FALSE), " ")</f>
        <v>4</v>
      </c>
      <c r="G193" s="17">
        <f>IFERROR(VLOOKUP($C193, 'Breakdown - Multi Indicators'!$C:$DD, G$1, FALSE), " ")</f>
        <v>1</v>
      </c>
      <c r="H193" s="17">
        <f>IFERROR(VLOOKUP($C193, 'Breakdown - Multi Indicators'!$C:$DD, H$1, FALSE), " ")</f>
        <v>3</v>
      </c>
      <c r="I193" s="17">
        <f>IFERROR(VLOOKUP($C193, 'Breakdown - Multi Indicators'!$C:$DD, I$1, FALSE), " ")</f>
        <v>1</v>
      </c>
      <c r="J193">
        <f t="shared" si="24"/>
        <v>4</v>
      </c>
      <c r="K193">
        <f t="shared" si="24"/>
        <v>3</v>
      </c>
      <c r="L193">
        <f t="shared" si="24"/>
        <v>1</v>
      </c>
      <c r="M193">
        <f t="shared" si="24"/>
        <v>1</v>
      </c>
      <c r="N193" t="e">
        <f t="shared" si="24"/>
        <v>#NUM!</v>
      </c>
      <c r="O193" t="e">
        <f t="shared" si="24"/>
        <v>#NUM!</v>
      </c>
    </row>
    <row r="194" spans="1:15" ht="16.2" thickTop="1" thickBot="1" x14ac:dyDescent="0.35">
      <c r="A194" s="47" t="s">
        <v>468</v>
      </c>
      <c r="B194" s="47" t="s">
        <v>471</v>
      </c>
      <c r="C194" s="47" t="s">
        <v>472</v>
      </c>
      <c r="D194" s="10">
        <f t="shared" si="17"/>
        <v>3</v>
      </c>
      <c r="E194" s="28">
        <f t="shared" si="18"/>
        <v>2.8</v>
      </c>
      <c r="F194" s="17">
        <f>IFERROR(VLOOKUP($C194, 'Breakdown - Multi Indicators'!$C:$DD, F$1, FALSE), " ")</f>
        <v>2</v>
      </c>
      <c r="G194" s="17">
        <f>IFERROR(VLOOKUP($C194, 'Breakdown - Multi Indicators'!$C:$DD, G$1, FALSE), " ")</f>
        <v>5</v>
      </c>
      <c r="H194" s="17">
        <f>IFERROR(VLOOKUP($C194, 'Breakdown - Multi Indicators'!$C:$DD, H$1, FALSE), " ")</f>
        <v>3</v>
      </c>
      <c r="I194" s="17">
        <f>IFERROR(VLOOKUP($C194, 'Breakdown - Multi Indicators'!$C:$DD, I$1, FALSE), " ")</f>
        <v>1</v>
      </c>
      <c r="J194">
        <f t="shared" ref="J194:O203" si="25">LARGE($F194:$I194,J$1)</f>
        <v>5</v>
      </c>
      <c r="K194">
        <f t="shared" si="25"/>
        <v>3</v>
      </c>
      <c r="L194">
        <f t="shared" si="25"/>
        <v>2</v>
      </c>
      <c r="M194">
        <f t="shared" si="25"/>
        <v>1</v>
      </c>
      <c r="N194" t="e">
        <f t="shared" si="25"/>
        <v>#NUM!</v>
      </c>
      <c r="O194" t="e">
        <f t="shared" si="25"/>
        <v>#NUM!</v>
      </c>
    </row>
    <row r="195" spans="1:15" ht="16.2" thickTop="1" thickBot="1" x14ac:dyDescent="0.35">
      <c r="A195" s="47" t="s">
        <v>468</v>
      </c>
      <c r="B195" s="47" t="s">
        <v>473</v>
      </c>
      <c r="C195" s="47" t="s">
        <v>474</v>
      </c>
      <c r="D195" s="10">
        <f t="shared" si="17"/>
        <v>3</v>
      </c>
      <c r="E195" s="28">
        <f t="shared" si="18"/>
        <v>2.8</v>
      </c>
      <c r="F195" s="17">
        <f>IFERROR(VLOOKUP($C195, 'Breakdown - Multi Indicators'!$C:$DD, F$1, FALSE), " ")</f>
        <v>2</v>
      </c>
      <c r="G195" s="17">
        <f>IFERROR(VLOOKUP($C195, 'Breakdown - Multi Indicators'!$C:$DD, G$1, FALSE), " ")</f>
        <v>5</v>
      </c>
      <c r="H195" s="17">
        <f>IFERROR(VLOOKUP($C195, 'Breakdown - Multi Indicators'!$C:$DD, H$1, FALSE), " ")</f>
        <v>3</v>
      </c>
      <c r="I195" s="17">
        <f>IFERROR(VLOOKUP($C195, 'Breakdown - Multi Indicators'!$C:$DD, I$1, FALSE), " ")</f>
        <v>1</v>
      </c>
      <c r="J195">
        <f t="shared" si="25"/>
        <v>5</v>
      </c>
      <c r="K195">
        <f t="shared" si="25"/>
        <v>3</v>
      </c>
      <c r="L195">
        <f t="shared" si="25"/>
        <v>2</v>
      </c>
      <c r="M195">
        <f t="shared" si="25"/>
        <v>1</v>
      </c>
      <c r="N195" t="e">
        <f t="shared" si="25"/>
        <v>#NUM!</v>
      </c>
      <c r="O195" t="e">
        <f t="shared" si="25"/>
        <v>#NUM!</v>
      </c>
    </row>
    <row r="196" spans="1:15" ht="16.2" thickTop="1" thickBot="1" x14ac:dyDescent="0.35">
      <c r="A196" s="47" t="s">
        <v>468</v>
      </c>
      <c r="B196" s="47" t="s">
        <v>475</v>
      </c>
      <c r="C196" s="47" t="s">
        <v>476</v>
      </c>
      <c r="D196" s="10">
        <f t="shared" ref="D196:D259" si="26">ROUND(AVERAGE($F196:$I196), 0)</f>
        <v>3</v>
      </c>
      <c r="E196" s="28">
        <f t="shared" ref="E196:E259" si="27">ROUND(AVERAGE(F196:I196), 1)</f>
        <v>2.8</v>
      </c>
      <c r="F196" s="17">
        <f>IFERROR(VLOOKUP($C196, 'Breakdown - Multi Indicators'!$C:$DD, F$1, FALSE), " ")</f>
        <v>2</v>
      </c>
      <c r="G196" s="17">
        <f>IFERROR(VLOOKUP($C196, 'Breakdown - Multi Indicators'!$C:$DD, G$1, FALSE), " ")</f>
        <v>5</v>
      </c>
      <c r="H196" s="17">
        <f>IFERROR(VLOOKUP($C196, 'Breakdown - Multi Indicators'!$C:$DD, H$1, FALSE), " ")</f>
        <v>3</v>
      </c>
      <c r="I196" s="17">
        <f>IFERROR(VLOOKUP($C196, 'Breakdown - Multi Indicators'!$C:$DD, I$1, FALSE), " ")</f>
        <v>1</v>
      </c>
      <c r="J196">
        <f t="shared" si="25"/>
        <v>5</v>
      </c>
      <c r="K196">
        <f t="shared" si="25"/>
        <v>3</v>
      </c>
      <c r="L196">
        <f t="shared" si="25"/>
        <v>2</v>
      </c>
      <c r="M196">
        <f t="shared" si="25"/>
        <v>1</v>
      </c>
      <c r="N196" t="e">
        <f t="shared" si="25"/>
        <v>#NUM!</v>
      </c>
      <c r="O196" t="e">
        <f t="shared" si="25"/>
        <v>#NUM!</v>
      </c>
    </row>
    <row r="197" spans="1:15" ht="16.2" thickTop="1" thickBot="1" x14ac:dyDescent="0.35">
      <c r="A197" s="47" t="s">
        <v>468</v>
      </c>
      <c r="B197" s="47" t="s">
        <v>477</v>
      </c>
      <c r="C197" s="47" t="s">
        <v>478</v>
      </c>
      <c r="D197" s="10">
        <f t="shared" si="26"/>
        <v>3</v>
      </c>
      <c r="E197" s="28">
        <f t="shared" si="27"/>
        <v>2.8</v>
      </c>
      <c r="F197" s="17">
        <f>IFERROR(VLOOKUP($C197, 'Breakdown - Multi Indicators'!$C:$DD, F$1, FALSE), " ")</f>
        <v>2</v>
      </c>
      <c r="G197" s="17">
        <f>IFERROR(VLOOKUP($C197, 'Breakdown - Multi Indicators'!$C:$DD, G$1, FALSE), " ")</f>
        <v>5</v>
      </c>
      <c r="H197" s="17">
        <f>IFERROR(VLOOKUP($C197, 'Breakdown - Multi Indicators'!$C:$DD, H$1, FALSE), " ")</f>
        <v>3</v>
      </c>
      <c r="I197" s="17">
        <f>IFERROR(VLOOKUP($C197, 'Breakdown - Multi Indicators'!$C:$DD, I$1, FALSE), " ")</f>
        <v>1</v>
      </c>
      <c r="J197">
        <f t="shared" si="25"/>
        <v>5</v>
      </c>
      <c r="K197">
        <f t="shared" si="25"/>
        <v>3</v>
      </c>
      <c r="L197">
        <f t="shared" si="25"/>
        <v>2</v>
      </c>
      <c r="M197">
        <f t="shared" si="25"/>
        <v>1</v>
      </c>
      <c r="N197" t="e">
        <f t="shared" si="25"/>
        <v>#NUM!</v>
      </c>
      <c r="O197" t="e">
        <f t="shared" si="25"/>
        <v>#NUM!</v>
      </c>
    </row>
    <row r="198" spans="1:15" ht="16.2" thickTop="1" thickBot="1" x14ac:dyDescent="0.35">
      <c r="A198" s="47" t="s">
        <v>468</v>
      </c>
      <c r="B198" s="47" t="s">
        <v>479</v>
      </c>
      <c r="C198" s="47" t="s">
        <v>480</v>
      </c>
      <c r="D198" s="10">
        <f t="shared" si="26"/>
        <v>3</v>
      </c>
      <c r="E198" s="28">
        <f t="shared" si="27"/>
        <v>2.5</v>
      </c>
      <c r="F198" s="17">
        <f>IFERROR(VLOOKUP($C198, 'Breakdown - Multi Indicators'!$C:$DD, F$1, FALSE), " ")</f>
        <v>2</v>
      </c>
      <c r="G198" s="17">
        <f>IFERROR(VLOOKUP($C198, 'Breakdown - Multi Indicators'!$C:$DD, G$1, FALSE), " ")</f>
        <v>5</v>
      </c>
      <c r="H198" s="17">
        <f>IFERROR(VLOOKUP($C198, 'Breakdown - Multi Indicators'!$C:$DD, H$1, FALSE), " ")</f>
        <v>2</v>
      </c>
      <c r="I198" s="17">
        <f>IFERROR(VLOOKUP($C198, 'Breakdown - Multi Indicators'!$C:$DD, I$1, FALSE), " ")</f>
        <v>1</v>
      </c>
      <c r="J198">
        <f t="shared" si="25"/>
        <v>5</v>
      </c>
      <c r="K198">
        <f t="shared" si="25"/>
        <v>2</v>
      </c>
      <c r="L198">
        <f t="shared" si="25"/>
        <v>2</v>
      </c>
      <c r="M198">
        <f t="shared" si="25"/>
        <v>1</v>
      </c>
      <c r="N198" t="e">
        <f t="shared" si="25"/>
        <v>#NUM!</v>
      </c>
      <c r="O198" t="e">
        <f t="shared" si="25"/>
        <v>#NUM!</v>
      </c>
    </row>
    <row r="199" spans="1:15" ht="16.2" thickTop="1" thickBot="1" x14ac:dyDescent="0.35">
      <c r="A199" s="47" t="s">
        <v>468</v>
      </c>
      <c r="B199" s="47" t="s">
        <v>481</v>
      </c>
      <c r="C199" s="47" t="s">
        <v>482</v>
      </c>
      <c r="D199" s="10">
        <f t="shared" si="26"/>
        <v>4</v>
      </c>
      <c r="E199" s="28">
        <f t="shared" si="27"/>
        <v>3.8</v>
      </c>
      <c r="F199" s="17">
        <f>IFERROR(VLOOKUP($C199, 'Breakdown - Multi Indicators'!$C:$DD, F$1, FALSE), " ")</f>
        <v>4</v>
      </c>
      <c r="G199" s="17">
        <f>IFERROR(VLOOKUP($C199, 'Breakdown - Multi Indicators'!$C:$DD, G$1, FALSE), " ")</f>
        <v>5</v>
      </c>
      <c r="H199" s="17">
        <f>IFERROR(VLOOKUP($C199, 'Breakdown - Multi Indicators'!$C:$DD, H$1, FALSE), " ")</f>
        <v>5</v>
      </c>
      <c r="I199" s="17">
        <f>IFERROR(VLOOKUP($C199, 'Breakdown - Multi Indicators'!$C:$DD, I$1, FALSE), " ")</f>
        <v>1</v>
      </c>
      <c r="J199">
        <f t="shared" si="25"/>
        <v>5</v>
      </c>
      <c r="K199">
        <f t="shared" si="25"/>
        <v>5</v>
      </c>
      <c r="L199">
        <f t="shared" si="25"/>
        <v>4</v>
      </c>
      <c r="M199">
        <f t="shared" si="25"/>
        <v>1</v>
      </c>
      <c r="N199" t="e">
        <f t="shared" si="25"/>
        <v>#NUM!</v>
      </c>
      <c r="O199" t="e">
        <f t="shared" si="25"/>
        <v>#NUM!</v>
      </c>
    </row>
    <row r="200" spans="1:15" ht="16.2" thickTop="1" thickBot="1" x14ac:dyDescent="0.35">
      <c r="A200" s="47" t="s">
        <v>468</v>
      </c>
      <c r="B200" s="47" t="s">
        <v>483</v>
      </c>
      <c r="C200" s="47" t="s">
        <v>484</v>
      </c>
      <c r="D200" s="10">
        <f t="shared" si="26"/>
        <v>3</v>
      </c>
      <c r="E200" s="28">
        <f t="shared" si="27"/>
        <v>3.3</v>
      </c>
      <c r="F200" s="17">
        <f>IFERROR(VLOOKUP($C200, 'Breakdown - Multi Indicators'!$C:$DD, F$1, FALSE), " ")</f>
        <v>4</v>
      </c>
      <c r="G200" s="17">
        <f>IFERROR(VLOOKUP($C200, 'Breakdown - Multi Indicators'!$C:$DD, G$1, FALSE), " ")</f>
        <v>5</v>
      </c>
      <c r="H200" s="17">
        <f>IFERROR(VLOOKUP($C200, 'Breakdown - Multi Indicators'!$C:$DD, H$1, FALSE), " ")</f>
        <v>3</v>
      </c>
      <c r="I200" s="17">
        <f>IFERROR(VLOOKUP($C200, 'Breakdown - Multi Indicators'!$C:$DD, I$1, FALSE), " ")</f>
        <v>1</v>
      </c>
      <c r="J200">
        <f t="shared" si="25"/>
        <v>5</v>
      </c>
      <c r="K200">
        <f t="shared" si="25"/>
        <v>4</v>
      </c>
      <c r="L200">
        <f t="shared" si="25"/>
        <v>3</v>
      </c>
      <c r="M200">
        <f t="shared" si="25"/>
        <v>1</v>
      </c>
      <c r="N200" t="e">
        <f t="shared" si="25"/>
        <v>#NUM!</v>
      </c>
      <c r="O200" t="e">
        <f t="shared" si="25"/>
        <v>#NUM!</v>
      </c>
    </row>
    <row r="201" spans="1:15" ht="16.2" thickTop="1" thickBot="1" x14ac:dyDescent="0.35">
      <c r="A201" s="47" t="s">
        <v>468</v>
      </c>
      <c r="B201" s="47" t="s">
        <v>485</v>
      </c>
      <c r="C201" s="47" t="s">
        <v>486</v>
      </c>
      <c r="D201" s="10">
        <f t="shared" si="26"/>
        <v>3</v>
      </c>
      <c r="E201" s="28">
        <f t="shared" si="27"/>
        <v>3.3</v>
      </c>
      <c r="F201" s="17">
        <f>IFERROR(VLOOKUP($C201, 'Breakdown - Multi Indicators'!$C:$DD, F$1, FALSE), " ")</f>
        <v>4</v>
      </c>
      <c r="G201" s="17">
        <f>IFERROR(VLOOKUP($C201, 'Breakdown - Multi Indicators'!$C:$DD, G$1, FALSE), " ")</f>
        <v>5</v>
      </c>
      <c r="H201" s="17">
        <f>IFERROR(VLOOKUP($C201, 'Breakdown - Multi Indicators'!$C:$DD, H$1, FALSE), " ")</f>
        <v>3</v>
      </c>
      <c r="I201" s="17">
        <f>IFERROR(VLOOKUP($C201, 'Breakdown - Multi Indicators'!$C:$DD, I$1, FALSE), " ")</f>
        <v>1</v>
      </c>
      <c r="J201">
        <f t="shared" si="25"/>
        <v>5</v>
      </c>
      <c r="K201">
        <f t="shared" si="25"/>
        <v>4</v>
      </c>
      <c r="L201">
        <f t="shared" si="25"/>
        <v>3</v>
      </c>
      <c r="M201">
        <f t="shared" si="25"/>
        <v>1</v>
      </c>
      <c r="N201" t="e">
        <f t="shared" si="25"/>
        <v>#NUM!</v>
      </c>
      <c r="O201" t="e">
        <f t="shared" si="25"/>
        <v>#NUM!</v>
      </c>
    </row>
    <row r="202" spans="1:15" ht="16.2" thickTop="1" thickBot="1" x14ac:dyDescent="0.35">
      <c r="A202" s="47" t="s">
        <v>468</v>
      </c>
      <c r="B202" s="47" t="s">
        <v>487</v>
      </c>
      <c r="C202" s="47" t="s">
        <v>488</v>
      </c>
      <c r="D202" s="10">
        <f t="shared" si="26"/>
        <v>3</v>
      </c>
      <c r="E202" s="28">
        <f t="shared" si="27"/>
        <v>3</v>
      </c>
      <c r="F202" s="17">
        <f>IFERROR(VLOOKUP($C202, 'Breakdown - Multi Indicators'!$C:$DD, F$1, FALSE), " ")</f>
        <v>2</v>
      </c>
      <c r="G202" s="17">
        <f>IFERROR(VLOOKUP($C202, 'Breakdown - Multi Indicators'!$C:$DD, G$1, FALSE), " ")</f>
        <v>5</v>
      </c>
      <c r="H202" s="17">
        <f>IFERROR(VLOOKUP($C202, 'Breakdown - Multi Indicators'!$C:$DD, H$1, FALSE), " ")</f>
        <v>3</v>
      </c>
      <c r="I202" s="17">
        <f>IFERROR(VLOOKUP($C202, 'Breakdown - Multi Indicators'!$C:$DD, I$1, FALSE), " ")</f>
        <v>2</v>
      </c>
      <c r="J202">
        <f t="shared" si="25"/>
        <v>5</v>
      </c>
      <c r="K202">
        <f t="shared" si="25"/>
        <v>3</v>
      </c>
      <c r="L202">
        <f t="shared" si="25"/>
        <v>2</v>
      </c>
      <c r="M202">
        <f t="shared" si="25"/>
        <v>2</v>
      </c>
      <c r="N202" t="e">
        <f t="shared" si="25"/>
        <v>#NUM!</v>
      </c>
      <c r="O202" t="e">
        <f t="shared" si="25"/>
        <v>#NUM!</v>
      </c>
    </row>
    <row r="203" spans="1:15" ht="16.2" thickTop="1" thickBot="1" x14ac:dyDescent="0.35">
      <c r="A203" s="47" t="s">
        <v>468</v>
      </c>
      <c r="B203" s="47" t="s">
        <v>489</v>
      </c>
      <c r="C203" s="47" t="s">
        <v>490</v>
      </c>
      <c r="D203" s="10">
        <f t="shared" si="26"/>
        <v>3</v>
      </c>
      <c r="E203" s="28">
        <f t="shared" si="27"/>
        <v>2.8</v>
      </c>
      <c r="F203" s="17">
        <f>IFERROR(VLOOKUP($C203, 'Breakdown - Multi Indicators'!$C:$DD, F$1, FALSE), " ")</f>
        <v>2</v>
      </c>
      <c r="G203" s="17">
        <f>IFERROR(VLOOKUP($C203, 'Breakdown - Multi Indicators'!$C:$DD, G$1, FALSE), " ")</f>
        <v>5</v>
      </c>
      <c r="H203" s="17">
        <f>IFERROR(VLOOKUP($C203, 'Breakdown - Multi Indicators'!$C:$DD, H$1, FALSE), " ")</f>
        <v>2</v>
      </c>
      <c r="I203" s="17">
        <f>IFERROR(VLOOKUP($C203, 'Breakdown - Multi Indicators'!$C:$DD, I$1, FALSE), " ")</f>
        <v>2</v>
      </c>
      <c r="J203">
        <f t="shared" si="25"/>
        <v>5</v>
      </c>
      <c r="K203">
        <f t="shared" si="25"/>
        <v>2</v>
      </c>
      <c r="L203">
        <f t="shared" si="25"/>
        <v>2</v>
      </c>
      <c r="M203">
        <f t="shared" si="25"/>
        <v>2</v>
      </c>
      <c r="N203" t="e">
        <f t="shared" si="25"/>
        <v>#NUM!</v>
      </c>
      <c r="O203" t="e">
        <f t="shared" si="25"/>
        <v>#NUM!</v>
      </c>
    </row>
    <row r="204" spans="1:15" ht="16.2" thickTop="1" thickBot="1" x14ac:dyDescent="0.35">
      <c r="A204" s="47" t="s">
        <v>468</v>
      </c>
      <c r="B204" s="47" t="s">
        <v>491</v>
      </c>
      <c r="C204" s="47" t="s">
        <v>492</v>
      </c>
      <c r="D204" s="10">
        <f t="shared" si="26"/>
        <v>3</v>
      </c>
      <c r="E204" s="28">
        <f t="shared" si="27"/>
        <v>3.3</v>
      </c>
      <c r="F204" s="17">
        <f>IFERROR(VLOOKUP($C204, 'Breakdown - Multi Indicators'!$C:$DD, F$1, FALSE), " ")</f>
        <v>4</v>
      </c>
      <c r="G204" s="17">
        <f>IFERROR(VLOOKUP($C204, 'Breakdown - Multi Indicators'!$C:$DD, G$1, FALSE), " ")</f>
        <v>5</v>
      </c>
      <c r="H204" s="17">
        <f>IFERROR(VLOOKUP($C204, 'Breakdown - Multi Indicators'!$C:$DD, H$1, FALSE), " ")</f>
        <v>3</v>
      </c>
      <c r="I204" s="17">
        <f>IFERROR(VLOOKUP($C204, 'Breakdown - Multi Indicators'!$C:$DD, I$1, FALSE), " ")</f>
        <v>1</v>
      </c>
      <c r="J204">
        <f t="shared" ref="J204:O213" si="28">LARGE($F204:$I204,J$1)</f>
        <v>5</v>
      </c>
      <c r="K204">
        <f t="shared" si="28"/>
        <v>4</v>
      </c>
      <c r="L204">
        <f t="shared" si="28"/>
        <v>3</v>
      </c>
      <c r="M204">
        <f t="shared" si="28"/>
        <v>1</v>
      </c>
      <c r="N204" t="e">
        <f t="shared" si="28"/>
        <v>#NUM!</v>
      </c>
      <c r="O204" t="e">
        <f t="shared" si="28"/>
        <v>#NUM!</v>
      </c>
    </row>
    <row r="205" spans="1:15" ht="16.2" thickTop="1" thickBot="1" x14ac:dyDescent="0.35">
      <c r="A205" s="47" t="s">
        <v>468</v>
      </c>
      <c r="B205" s="47" t="s">
        <v>493</v>
      </c>
      <c r="C205" s="47" t="s">
        <v>494</v>
      </c>
      <c r="D205" s="10">
        <f t="shared" si="26"/>
        <v>3</v>
      </c>
      <c r="E205" s="28">
        <f t="shared" si="27"/>
        <v>2.8</v>
      </c>
      <c r="F205" s="17">
        <f>IFERROR(VLOOKUP($C205, 'Breakdown - Multi Indicators'!$C:$DD, F$1, FALSE), " ")</f>
        <v>3</v>
      </c>
      <c r="G205" s="17">
        <f>IFERROR(VLOOKUP($C205, 'Breakdown - Multi Indicators'!$C:$DD, G$1, FALSE), " ")</f>
        <v>5</v>
      </c>
      <c r="H205" s="17">
        <f>IFERROR(VLOOKUP($C205, 'Breakdown - Multi Indicators'!$C:$DD, H$1, FALSE), " ")</f>
        <v>2</v>
      </c>
      <c r="I205" s="17">
        <f>IFERROR(VLOOKUP($C205, 'Breakdown - Multi Indicators'!$C:$DD, I$1, FALSE), " ")</f>
        <v>1</v>
      </c>
      <c r="J205">
        <f t="shared" si="28"/>
        <v>5</v>
      </c>
      <c r="K205">
        <f t="shared" si="28"/>
        <v>3</v>
      </c>
      <c r="L205">
        <f t="shared" si="28"/>
        <v>2</v>
      </c>
      <c r="M205">
        <f t="shared" si="28"/>
        <v>1</v>
      </c>
      <c r="N205" t="e">
        <f t="shared" si="28"/>
        <v>#NUM!</v>
      </c>
      <c r="O205" t="e">
        <f t="shared" si="28"/>
        <v>#NUM!</v>
      </c>
    </row>
    <row r="206" spans="1:15" ht="16.2" thickTop="1" thickBot="1" x14ac:dyDescent="0.35">
      <c r="A206" s="47" t="s">
        <v>468</v>
      </c>
      <c r="B206" s="47" t="s">
        <v>495</v>
      </c>
      <c r="C206" s="47" t="s">
        <v>496</v>
      </c>
      <c r="D206" s="10">
        <f t="shared" si="26"/>
        <v>3</v>
      </c>
      <c r="E206" s="28">
        <f t="shared" si="27"/>
        <v>2.8</v>
      </c>
      <c r="F206" s="17">
        <f>IFERROR(VLOOKUP($C206, 'Breakdown - Multi Indicators'!$C:$DD, F$1, FALSE), " ")</f>
        <v>2</v>
      </c>
      <c r="G206" s="17">
        <f>IFERROR(VLOOKUP($C206, 'Breakdown - Multi Indicators'!$C:$DD, G$1, FALSE), " ")</f>
        <v>5</v>
      </c>
      <c r="H206" s="17">
        <f>IFERROR(VLOOKUP($C206, 'Breakdown - Multi Indicators'!$C:$DD, H$1, FALSE), " ")</f>
        <v>3</v>
      </c>
      <c r="I206" s="17">
        <f>IFERROR(VLOOKUP($C206, 'Breakdown - Multi Indicators'!$C:$DD, I$1, FALSE), " ")</f>
        <v>1</v>
      </c>
      <c r="J206">
        <f t="shared" si="28"/>
        <v>5</v>
      </c>
      <c r="K206">
        <f t="shared" si="28"/>
        <v>3</v>
      </c>
      <c r="L206">
        <f t="shared" si="28"/>
        <v>2</v>
      </c>
      <c r="M206">
        <f t="shared" si="28"/>
        <v>1</v>
      </c>
      <c r="N206" t="e">
        <f t="shared" si="28"/>
        <v>#NUM!</v>
      </c>
      <c r="O206" t="e">
        <f t="shared" si="28"/>
        <v>#NUM!</v>
      </c>
    </row>
    <row r="207" spans="1:15" ht="16.2" thickTop="1" thickBot="1" x14ac:dyDescent="0.35">
      <c r="A207" s="47" t="s">
        <v>468</v>
      </c>
      <c r="B207" s="47" t="s">
        <v>497</v>
      </c>
      <c r="C207" s="47" t="s">
        <v>498</v>
      </c>
      <c r="D207" s="10">
        <f t="shared" si="26"/>
        <v>3</v>
      </c>
      <c r="E207" s="28">
        <f t="shared" si="27"/>
        <v>2.8</v>
      </c>
      <c r="F207" s="17">
        <f>IFERROR(VLOOKUP($C207, 'Breakdown - Multi Indicators'!$C:$DD, F$1, FALSE), " ")</f>
        <v>2</v>
      </c>
      <c r="G207" s="17">
        <f>IFERROR(VLOOKUP($C207, 'Breakdown - Multi Indicators'!$C:$DD, G$1, FALSE), " ")</f>
        <v>5</v>
      </c>
      <c r="H207" s="17">
        <f>IFERROR(VLOOKUP($C207, 'Breakdown - Multi Indicators'!$C:$DD, H$1, FALSE), " ")</f>
        <v>2</v>
      </c>
      <c r="I207" s="17">
        <f>IFERROR(VLOOKUP($C207, 'Breakdown - Multi Indicators'!$C:$DD, I$1, FALSE), " ")</f>
        <v>2</v>
      </c>
      <c r="J207">
        <f t="shared" si="28"/>
        <v>5</v>
      </c>
      <c r="K207">
        <f t="shared" si="28"/>
        <v>2</v>
      </c>
      <c r="L207">
        <f t="shared" si="28"/>
        <v>2</v>
      </c>
      <c r="M207">
        <f t="shared" si="28"/>
        <v>2</v>
      </c>
      <c r="N207" t="e">
        <f t="shared" si="28"/>
        <v>#NUM!</v>
      </c>
      <c r="O207" t="e">
        <f t="shared" si="28"/>
        <v>#NUM!</v>
      </c>
    </row>
    <row r="208" spans="1:15" ht="16.2" thickTop="1" thickBot="1" x14ac:dyDescent="0.35">
      <c r="A208" s="47" t="s">
        <v>468</v>
      </c>
      <c r="B208" s="47" t="s">
        <v>499</v>
      </c>
      <c r="C208" s="47" t="s">
        <v>500</v>
      </c>
      <c r="D208" s="10">
        <f t="shared" si="26"/>
        <v>4</v>
      </c>
      <c r="E208" s="28">
        <f t="shared" si="27"/>
        <v>3.8</v>
      </c>
      <c r="F208" s="17">
        <f>IFERROR(VLOOKUP($C208, 'Breakdown - Multi Indicators'!$C:$DD, F$1, FALSE), " ")</f>
        <v>4</v>
      </c>
      <c r="G208" s="17">
        <f>IFERROR(VLOOKUP($C208, 'Breakdown - Multi Indicators'!$C:$DD, G$1, FALSE), " ")</f>
        <v>5</v>
      </c>
      <c r="H208" s="17">
        <f>IFERROR(VLOOKUP($C208, 'Breakdown - Multi Indicators'!$C:$DD, H$1, FALSE), " ")</f>
        <v>3</v>
      </c>
      <c r="I208" s="17">
        <f>IFERROR(VLOOKUP($C208, 'Breakdown - Multi Indicators'!$C:$DD, I$1, FALSE), " ")</f>
        <v>3</v>
      </c>
      <c r="J208">
        <f t="shared" si="28"/>
        <v>5</v>
      </c>
      <c r="K208">
        <f t="shared" si="28"/>
        <v>4</v>
      </c>
      <c r="L208">
        <f t="shared" si="28"/>
        <v>3</v>
      </c>
      <c r="M208">
        <f t="shared" si="28"/>
        <v>3</v>
      </c>
      <c r="N208" t="e">
        <f t="shared" si="28"/>
        <v>#NUM!</v>
      </c>
      <c r="O208" t="e">
        <f t="shared" si="28"/>
        <v>#NUM!</v>
      </c>
    </row>
    <row r="209" spans="1:15" ht="16.2" thickTop="1" thickBot="1" x14ac:dyDescent="0.35">
      <c r="A209" s="47" t="s">
        <v>468</v>
      </c>
      <c r="B209" s="47" t="s">
        <v>501</v>
      </c>
      <c r="C209" s="47" t="s">
        <v>502</v>
      </c>
      <c r="D209" s="10">
        <f t="shared" si="26"/>
        <v>3</v>
      </c>
      <c r="E209" s="28">
        <f t="shared" si="27"/>
        <v>2.5</v>
      </c>
      <c r="F209" s="17">
        <f>IFERROR(VLOOKUP($C209, 'Breakdown - Multi Indicators'!$C:$DD, F$1, FALSE), " ")</f>
        <v>1</v>
      </c>
      <c r="G209" s="17">
        <f>IFERROR(VLOOKUP($C209, 'Breakdown - Multi Indicators'!$C:$DD, G$1, FALSE), " ")</f>
        <v>5</v>
      </c>
      <c r="H209" s="17">
        <f>IFERROR(VLOOKUP($C209, 'Breakdown - Multi Indicators'!$C:$DD, H$1, FALSE), " ")</f>
        <v>2</v>
      </c>
      <c r="I209" s="17">
        <f>IFERROR(VLOOKUP($C209, 'Breakdown - Multi Indicators'!$C:$DD, I$1, FALSE), " ")</f>
        <v>2</v>
      </c>
      <c r="J209">
        <f t="shared" si="28"/>
        <v>5</v>
      </c>
      <c r="K209">
        <f t="shared" si="28"/>
        <v>2</v>
      </c>
      <c r="L209">
        <f t="shared" si="28"/>
        <v>2</v>
      </c>
      <c r="M209">
        <f t="shared" si="28"/>
        <v>1</v>
      </c>
      <c r="N209" t="e">
        <f t="shared" si="28"/>
        <v>#NUM!</v>
      </c>
      <c r="O209" t="e">
        <f t="shared" si="28"/>
        <v>#NUM!</v>
      </c>
    </row>
    <row r="210" spans="1:15" ht="16.2" thickTop="1" thickBot="1" x14ac:dyDescent="0.35">
      <c r="A210" s="47" t="s">
        <v>468</v>
      </c>
      <c r="B210" s="47" t="s">
        <v>503</v>
      </c>
      <c r="C210" s="47" t="s">
        <v>504</v>
      </c>
      <c r="D210" s="10">
        <f t="shared" si="26"/>
        <v>4</v>
      </c>
      <c r="E210" s="28">
        <f t="shared" si="27"/>
        <v>3.5</v>
      </c>
      <c r="F210" s="17">
        <f>IFERROR(VLOOKUP($C210, 'Breakdown - Multi Indicators'!$C:$DD, F$1, FALSE), " ")</f>
        <v>3</v>
      </c>
      <c r="G210" s="17">
        <f>IFERROR(VLOOKUP($C210, 'Breakdown - Multi Indicators'!$C:$DD, G$1, FALSE), " ")</f>
        <v>5</v>
      </c>
      <c r="H210" s="17">
        <f>IFERROR(VLOOKUP($C210, 'Breakdown - Multi Indicators'!$C:$DD, H$1, FALSE), " ")</f>
        <v>3</v>
      </c>
      <c r="I210" s="17">
        <f>IFERROR(VLOOKUP($C210, 'Breakdown - Multi Indicators'!$C:$DD, I$1, FALSE), " ")</f>
        <v>3</v>
      </c>
      <c r="J210">
        <f t="shared" si="28"/>
        <v>5</v>
      </c>
      <c r="K210">
        <f t="shared" si="28"/>
        <v>3</v>
      </c>
      <c r="L210">
        <f t="shared" si="28"/>
        <v>3</v>
      </c>
      <c r="M210">
        <f t="shared" si="28"/>
        <v>3</v>
      </c>
      <c r="N210" t="e">
        <f t="shared" si="28"/>
        <v>#NUM!</v>
      </c>
      <c r="O210" t="e">
        <f t="shared" si="28"/>
        <v>#NUM!</v>
      </c>
    </row>
    <row r="211" spans="1:15" ht="16.2" thickTop="1" thickBot="1" x14ac:dyDescent="0.35">
      <c r="A211" s="47" t="s">
        <v>468</v>
      </c>
      <c r="B211" s="47" t="s">
        <v>505</v>
      </c>
      <c r="C211" s="47" t="s">
        <v>506</v>
      </c>
      <c r="D211" s="10">
        <f t="shared" si="26"/>
        <v>3</v>
      </c>
      <c r="E211" s="28">
        <f t="shared" si="27"/>
        <v>3</v>
      </c>
      <c r="F211" s="17">
        <f>IFERROR(VLOOKUP($C211, 'Breakdown - Multi Indicators'!$C:$DD, F$1, FALSE), " ")</f>
        <v>2</v>
      </c>
      <c r="G211" s="17">
        <f>IFERROR(VLOOKUP($C211, 'Breakdown - Multi Indicators'!$C:$DD, G$1, FALSE), " ")</f>
        <v>5</v>
      </c>
      <c r="H211" s="17">
        <f>IFERROR(VLOOKUP($C211, 'Breakdown - Multi Indicators'!$C:$DD, H$1, FALSE), " ")</f>
        <v>2</v>
      </c>
      <c r="I211" s="17">
        <f>IFERROR(VLOOKUP($C211, 'Breakdown - Multi Indicators'!$C:$DD, I$1, FALSE), " ")</f>
        <v>3</v>
      </c>
      <c r="J211">
        <f t="shared" si="28"/>
        <v>5</v>
      </c>
      <c r="K211">
        <f t="shared" si="28"/>
        <v>3</v>
      </c>
      <c r="L211">
        <f t="shared" si="28"/>
        <v>2</v>
      </c>
      <c r="M211">
        <f t="shared" si="28"/>
        <v>2</v>
      </c>
      <c r="N211" t="e">
        <f t="shared" si="28"/>
        <v>#NUM!</v>
      </c>
      <c r="O211" t="e">
        <f t="shared" si="28"/>
        <v>#NUM!</v>
      </c>
    </row>
    <row r="212" spans="1:15" ht="16.2" thickTop="1" thickBot="1" x14ac:dyDescent="0.35">
      <c r="A212" s="47" t="s">
        <v>468</v>
      </c>
      <c r="B212" s="47" t="s">
        <v>507</v>
      </c>
      <c r="C212" s="47" t="s">
        <v>508</v>
      </c>
      <c r="D212" s="10">
        <f t="shared" si="26"/>
        <v>3</v>
      </c>
      <c r="E212" s="28">
        <f t="shared" si="27"/>
        <v>2.8</v>
      </c>
      <c r="F212" s="17">
        <f>IFERROR(VLOOKUP($C212, 'Breakdown - Multi Indicators'!$C:$DD, F$1, FALSE), " ")</f>
        <v>2</v>
      </c>
      <c r="G212" s="17">
        <f>IFERROR(VLOOKUP($C212, 'Breakdown - Multi Indicators'!$C:$DD, G$1, FALSE), " ")</f>
        <v>5</v>
      </c>
      <c r="H212" s="17">
        <f>IFERROR(VLOOKUP($C212, 'Breakdown - Multi Indicators'!$C:$DD, H$1, FALSE), " ")</f>
        <v>2</v>
      </c>
      <c r="I212" s="17">
        <f>IFERROR(VLOOKUP($C212, 'Breakdown - Multi Indicators'!$C:$DD, I$1, FALSE), " ")</f>
        <v>2</v>
      </c>
      <c r="J212">
        <f t="shared" si="28"/>
        <v>5</v>
      </c>
      <c r="K212">
        <f t="shared" si="28"/>
        <v>2</v>
      </c>
      <c r="L212">
        <f t="shared" si="28"/>
        <v>2</v>
      </c>
      <c r="M212">
        <f t="shared" si="28"/>
        <v>2</v>
      </c>
      <c r="N212" t="e">
        <f t="shared" si="28"/>
        <v>#NUM!</v>
      </c>
      <c r="O212" t="e">
        <f t="shared" si="28"/>
        <v>#NUM!</v>
      </c>
    </row>
    <row r="213" spans="1:15" ht="16.2" thickTop="1" thickBot="1" x14ac:dyDescent="0.35">
      <c r="A213" s="47" t="s">
        <v>468</v>
      </c>
      <c r="B213" s="47" t="s">
        <v>509</v>
      </c>
      <c r="C213" s="47" t="s">
        <v>510</v>
      </c>
      <c r="D213" s="10">
        <f t="shared" si="26"/>
        <v>3</v>
      </c>
      <c r="E213" s="28">
        <f t="shared" si="27"/>
        <v>2.8</v>
      </c>
      <c r="F213" s="17">
        <f>IFERROR(VLOOKUP($C213, 'Breakdown - Multi Indicators'!$C:$DD, F$1, FALSE), " ")</f>
        <v>2</v>
      </c>
      <c r="G213" s="17">
        <f>IFERROR(VLOOKUP($C213, 'Breakdown - Multi Indicators'!$C:$DD, G$1, FALSE), " ")</f>
        <v>5</v>
      </c>
      <c r="H213" s="17">
        <f>IFERROR(VLOOKUP($C213, 'Breakdown - Multi Indicators'!$C:$DD, H$1, FALSE), " ")</f>
        <v>2</v>
      </c>
      <c r="I213" s="17">
        <f>IFERROR(VLOOKUP($C213, 'Breakdown - Multi Indicators'!$C:$DD, I$1, FALSE), " ")</f>
        <v>2</v>
      </c>
      <c r="J213">
        <f t="shared" si="28"/>
        <v>5</v>
      </c>
      <c r="K213">
        <f t="shared" si="28"/>
        <v>2</v>
      </c>
      <c r="L213">
        <f t="shared" si="28"/>
        <v>2</v>
      </c>
      <c r="M213">
        <f t="shared" si="28"/>
        <v>2</v>
      </c>
      <c r="N213" t="e">
        <f t="shared" si="28"/>
        <v>#NUM!</v>
      </c>
      <c r="O213" t="e">
        <f t="shared" si="28"/>
        <v>#NUM!</v>
      </c>
    </row>
    <row r="214" spans="1:15" ht="16.2" thickTop="1" thickBot="1" x14ac:dyDescent="0.35">
      <c r="A214" s="47" t="s">
        <v>468</v>
      </c>
      <c r="B214" s="47" t="s">
        <v>511</v>
      </c>
      <c r="C214" s="47" t="s">
        <v>512</v>
      </c>
      <c r="D214" s="10">
        <f t="shared" si="26"/>
        <v>4</v>
      </c>
      <c r="E214" s="28">
        <f t="shared" si="27"/>
        <v>3.8</v>
      </c>
      <c r="F214" s="17">
        <f>IFERROR(VLOOKUP($C214, 'Breakdown - Multi Indicators'!$C:$DD, F$1, FALSE), " ")</f>
        <v>4</v>
      </c>
      <c r="G214" s="17">
        <f>IFERROR(VLOOKUP($C214, 'Breakdown - Multi Indicators'!$C:$DD, G$1, FALSE), " ")</f>
        <v>5</v>
      </c>
      <c r="H214" s="17">
        <f>IFERROR(VLOOKUP($C214, 'Breakdown - Multi Indicators'!$C:$DD, H$1, FALSE), " ")</f>
        <v>2</v>
      </c>
      <c r="I214" s="17">
        <f>IFERROR(VLOOKUP($C214, 'Breakdown - Multi Indicators'!$C:$DD, I$1, FALSE), " ")</f>
        <v>4</v>
      </c>
      <c r="J214">
        <f t="shared" ref="J214:O223" si="29">LARGE($F214:$I214,J$1)</f>
        <v>5</v>
      </c>
      <c r="K214">
        <f t="shared" si="29"/>
        <v>4</v>
      </c>
      <c r="L214">
        <f t="shared" si="29"/>
        <v>4</v>
      </c>
      <c r="M214">
        <f t="shared" si="29"/>
        <v>2</v>
      </c>
      <c r="N214" t="e">
        <f t="shared" si="29"/>
        <v>#NUM!</v>
      </c>
      <c r="O214" t="e">
        <f t="shared" si="29"/>
        <v>#NUM!</v>
      </c>
    </row>
    <row r="215" spans="1:15" ht="16.2" thickTop="1" thickBot="1" x14ac:dyDescent="0.35">
      <c r="A215" s="47" t="s">
        <v>468</v>
      </c>
      <c r="B215" s="47" t="s">
        <v>513</v>
      </c>
      <c r="C215" s="47" t="s">
        <v>514</v>
      </c>
      <c r="D215" s="10">
        <f t="shared" si="26"/>
        <v>4</v>
      </c>
      <c r="E215" s="28">
        <f t="shared" si="27"/>
        <v>3.8</v>
      </c>
      <c r="F215" s="17">
        <f>IFERROR(VLOOKUP($C215, 'Breakdown - Multi Indicators'!$C:$DD, F$1, FALSE), " ")</f>
        <v>4</v>
      </c>
      <c r="G215" s="17">
        <f>IFERROR(VLOOKUP($C215, 'Breakdown - Multi Indicators'!$C:$DD, G$1, FALSE), " ")</f>
        <v>5</v>
      </c>
      <c r="H215" s="17">
        <f>IFERROR(VLOOKUP($C215, 'Breakdown - Multi Indicators'!$C:$DD, H$1, FALSE), " ")</f>
        <v>3</v>
      </c>
      <c r="I215" s="17">
        <f>IFERROR(VLOOKUP($C215, 'Breakdown - Multi Indicators'!$C:$DD, I$1, FALSE), " ")</f>
        <v>3</v>
      </c>
      <c r="J215">
        <f t="shared" si="29"/>
        <v>5</v>
      </c>
      <c r="K215">
        <f t="shared" si="29"/>
        <v>4</v>
      </c>
      <c r="L215">
        <f t="shared" si="29"/>
        <v>3</v>
      </c>
      <c r="M215">
        <f t="shared" si="29"/>
        <v>3</v>
      </c>
      <c r="N215" t="e">
        <f t="shared" si="29"/>
        <v>#NUM!</v>
      </c>
      <c r="O215" t="e">
        <f t="shared" si="29"/>
        <v>#NUM!</v>
      </c>
    </row>
    <row r="216" spans="1:15" ht="16.2" thickTop="1" thickBot="1" x14ac:dyDescent="0.35">
      <c r="A216" s="47" t="s">
        <v>468</v>
      </c>
      <c r="B216" s="47" t="s">
        <v>515</v>
      </c>
      <c r="C216" s="47" t="s">
        <v>516</v>
      </c>
      <c r="D216" s="10">
        <f t="shared" si="26"/>
        <v>3</v>
      </c>
      <c r="E216" s="28">
        <f t="shared" si="27"/>
        <v>2.8</v>
      </c>
      <c r="F216" s="17">
        <f>IFERROR(VLOOKUP($C216, 'Breakdown - Multi Indicators'!$C:$DD, F$1, FALSE), " ")</f>
        <v>2</v>
      </c>
      <c r="G216" s="17">
        <f>IFERROR(VLOOKUP($C216, 'Breakdown - Multi Indicators'!$C:$DD, G$1, FALSE), " ")</f>
        <v>5</v>
      </c>
      <c r="H216" s="17">
        <f>IFERROR(VLOOKUP($C216, 'Breakdown - Multi Indicators'!$C:$DD, H$1, FALSE), " ")</f>
        <v>2</v>
      </c>
      <c r="I216" s="17">
        <f>IFERROR(VLOOKUP($C216, 'Breakdown - Multi Indicators'!$C:$DD, I$1, FALSE), " ")</f>
        <v>2</v>
      </c>
      <c r="J216">
        <f t="shared" si="29"/>
        <v>5</v>
      </c>
      <c r="K216">
        <f t="shared" si="29"/>
        <v>2</v>
      </c>
      <c r="L216">
        <f t="shared" si="29"/>
        <v>2</v>
      </c>
      <c r="M216">
        <f t="shared" si="29"/>
        <v>2</v>
      </c>
      <c r="N216" t="e">
        <f t="shared" si="29"/>
        <v>#NUM!</v>
      </c>
      <c r="O216" t="e">
        <f t="shared" si="29"/>
        <v>#NUM!</v>
      </c>
    </row>
    <row r="217" spans="1:15" ht="16.2" thickTop="1" thickBot="1" x14ac:dyDescent="0.35">
      <c r="A217" s="47" t="s">
        <v>468</v>
      </c>
      <c r="B217" s="47" t="s">
        <v>517</v>
      </c>
      <c r="C217" s="47" t="s">
        <v>518</v>
      </c>
      <c r="D217" s="10">
        <f t="shared" si="26"/>
        <v>3</v>
      </c>
      <c r="E217" s="28">
        <f t="shared" si="27"/>
        <v>3.3</v>
      </c>
      <c r="F217" s="17">
        <f>IFERROR(VLOOKUP($C217, 'Breakdown - Multi Indicators'!$C:$DD, F$1, FALSE), " ")</f>
        <v>3</v>
      </c>
      <c r="G217" s="17">
        <f>IFERROR(VLOOKUP($C217, 'Breakdown - Multi Indicators'!$C:$DD, G$1, FALSE), " ")</f>
        <v>5</v>
      </c>
      <c r="H217" s="17">
        <f>IFERROR(VLOOKUP($C217, 'Breakdown - Multi Indicators'!$C:$DD, H$1, FALSE), " ")</f>
        <v>2</v>
      </c>
      <c r="I217" s="17">
        <f>IFERROR(VLOOKUP($C217, 'Breakdown - Multi Indicators'!$C:$DD, I$1, FALSE), " ")</f>
        <v>3</v>
      </c>
      <c r="J217">
        <f t="shared" si="29"/>
        <v>5</v>
      </c>
      <c r="K217">
        <f t="shared" si="29"/>
        <v>3</v>
      </c>
      <c r="L217">
        <f t="shared" si="29"/>
        <v>3</v>
      </c>
      <c r="M217">
        <f t="shared" si="29"/>
        <v>2</v>
      </c>
      <c r="N217" t="e">
        <f t="shared" si="29"/>
        <v>#NUM!</v>
      </c>
      <c r="O217" t="e">
        <f t="shared" si="29"/>
        <v>#NUM!</v>
      </c>
    </row>
    <row r="218" spans="1:15" ht="16.2" thickTop="1" thickBot="1" x14ac:dyDescent="0.35">
      <c r="A218" s="47" t="s">
        <v>468</v>
      </c>
      <c r="B218" s="47" t="s">
        <v>519</v>
      </c>
      <c r="C218" s="47" t="s">
        <v>520</v>
      </c>
      <c r="D218" s="10">
        <f t="shared" si="26"/>
        <v>3</v>
      </c>
      <c r="E218" s="28">
        <f t="shared" si="27"/>
        <v>3.3</v>
      </c>
      <c r="F218" s="17">
        <f>IFERROR(VLOOKUP($C218, 'Breakdown - Multi Indicators'!$C:$DD, F$1, FALSE), " ")</f>
        <v>2</v>
      </c>
      <c r="G218" s="17">
        <f>IFERROR(VLOOKUP($C218, 'Breakdown - Multi Indicators'!$C:$DD, G$1, FALSE), " ")</f>
        <v>5</v>
      </c>
      <c r="H218" s="17">
        <f>IFERROR(VLOOKUP($C218, 'Breakdown - Multi Indicators'!$C:$DD, H$1, FALSE), " ")</f>
        <v>3</v>
      </c>
      <c r="I218" s="17">
        <f>IFERROR(VLOOKUP($C218, 'Breakdown - Multi Indicators'!$C:$DD, I$1, FALSE), " ")</f>
        <v>3</v>
      </c>
      <c r="J218">
        <f t="shared" si="29"/>
        <v>5</v>
      </c>
      <c r="K218">
        <f t="shared" si="29"/>
        <v>3</v>
      </c>
      <c r="L218">
        <f t="shared" si="29"/>
        <v>3</v>
      </c>
      <c r="M218">
        <f t="shared" si="29"/>
        <v>2</v>
      </c>
      <c r="N218" t="e">
        <f t="shared" si="29"/>
        <v>#NUM!</v>
      </c>
      <c r="O218" t="e">
        <f t="shared" si="29"/>
        <v>#NUM!</v>
      </c>
    </row>
    <row r="219" spans="1:15" ht="16.2" thickTop="1" thickBot="1" x14ac:dyDescent="0.35">
      <c r="A219" s="47" t="s">
        <v>468</v>
      </c>
      <c r="B219" s="47" t="s">
        <v>521</v>
      </c>
      <c r="C219" s="47" t="s">
        <v>522</v>
      </c>
      <c r="D219" s="10">
        <f t="shared" si="26"/>
        <v>4</v>
      </c>
      <c r="E219" s="28">
        <f t="shared" si="27"/>
        <v>3.8</v>
      </c>
      <c r="F219" s="17">
        <f>IFERROR(VLOOKUP($C219, 'Breakdown - Multi Indicators'!$C:$DD, F$1, FALSE), " ")</f>
        <v>4</v>
      </c>
      <c r="G219" s="17">
        <f>IFERROR(VLOOKUP($C219, 'Breakdown - Multi Indicators'!$C:$DD, G$1, FALSE), " ")</f>
        <v>5</v>
      </c>
      <c r="H219" s="17">
        <f>IFERROR(VLOOKUP($C219, 'Breakdown - Multi Indicators'!$C:$DD, H$1, FALSE), " ")</f>
        <v>2</v>
      </c>
      <c r="I219" s="17">
        <f>IFERROR(VLOOKUP($C219, 'Breakdown - Multi Indicators'!$C:$DD, I$1, FALSE), " ")</f>
        <v>4</v>
      </c>
      <c r="J219">
        <f t="shared" si="29"/>
        <v>5</v>
      </c>
      <c r="K219">
        <f t="shared" si="29"/>
        <v>4</v>
      </c>
      <c r="L219">
        <f t="shared" si="29"/>
        <v>4</v>
      </c>
      <c r="M219">
        <f t="shared" si="29"/>
        <v>2</v>
      </c>
      <c r="N219" t="e">
        <f t="shared" si="29"/>
        <v>#NUM!</v>
      </c>
      <c r="O219" t="e">
        <f t="shared" si="29"/>
        <v>#NUM!</v>
      </c>
    </row>
    <row r="220" spans="1:15" ht="16.2" thickTop="1" thickBot="1" x14ac:dyDescent="0.35">
      <c r="A220" s="47" t="s">
        <v>468</v>
      </c>
      <c r="B220" s="47" t="s">
        <v>523</v>
      </c>
      <c r="C220" s="47" t="s">
        <v>524</v>
      </c>
      <c r="D220" s="10">
        <f t="shared" si="26"/>
        <v>4</v>
      </c>
      <c r="E220" s="28">
        <f t="shared" si="27"/>
        <v>3.8</v>
      </c>
      <c r="F220" s="17">
        <f>IFERROR(VLOOKUP($C220, 'Breakdown - Multi Indicators'!$C:$DD, F$1, FALSE), " ")</f>
        <v>4</v>
      </c>
      <c r="G220" s="17">
        <f>IFERROR(VLOOKUP($C220, 'Breakdown - Multi Indicators'!$C:$DD, G$1, FALSE), " ")</f>
        <v>5</v>
      </c>
      <c r="H220" s="17">
        <f>IFERROR(VLOOKUP($C220, 'Breakdown - Multi Indicators'!$C:$DD, H$1, FALSE), " ")</f>
        <v>3</v>
      </c>
      <c r="I220" s="17">
        <f>IFERROR(VLOOKUP($C220, 'Breakdown - Multi Indicators'!$C:$DD, I$1, FALSE), " ")</f>
        <v>3</v>
      </c>
      <c r="J220">
        <f t="shared" si="29"/>
        <v>5</v>
      </c>
      <c r="K220">
        <f t="shared" si="29"/>
        <v>4</v>
      </c>
      <c r="L220">
        <f t="shared" si="29"/>
        <v>3</v>
      </c>
      <c r="M220">
        <f t="shared" si="29"/>
        <v>3</v>
      </c>
      <c r="N220" t="e">
        <f t="shared" si="29"/>
        <v>#NUM!</v>
      </c>
      <c r="O220" t="e">
        <f t="shared" si="29"/>
        <v>#NUM!</v>
      </c>
    </row>
    <row r="221" spans="1:15" ht="16.2" thickTop="1" thickBot="1" x14ac:dyDescent="0.35">
      <c r="A221" s="47" t="s">
        <v>525</v>
      </c>
      <c r="B221" s="47" t="s">
        <v>526</v>
      </c>
      <c r="C221" s="47" t="s">
        <v>527</v>
      </c>
      <c r="D221" s="10">
        <f t="shared" si="26"/>
        <v>2</v>
      </c>
      <c r="E221" s="28">
        <f t="shared" si="27"/>
        <v>1.8</v>
      </c>
      <c r="F221" s="17">
        <f>IFERROR(VLOOKUP($C221, 'Breakdown - Multi Indicators'!$C:$DD, F$1, FALSE), " ")</f>
        <v>2</v>
      </c>
      <c r="G221" s="17">
        <f>IFERROR(VLOOKUP($C221, 'Breakdown - Multi Indicators'!$C:$DD, G$1, FALSE), " ")</f>
        <v>1</v>
      </c>
      <c r="H221" s="17">
        <f>IFERROR(VLOOKUP($C221, 'Breakdown - Multi Indicators'!$C:$DD, H$1, FALSE), " ")</f>
        <v>2</v>
      </c>
      <c r="I221" s="17">
        <f>IFERROR(VLOOKUP($C221, 'Breakdown - Multi Indicators'!$C:$DD, I$1, FALSE), " ")</f>
        <v>2</v>
      </c>
      <c r="J221">
        <f t="shared" si="29"/>
        <v>2</v>
      </c>
      <c r="K221">
        <f t="shared" si="29"/>
        <v>2</v>
      </c>
      <c r="L221">
        <f t="shared" si="29"/>
        <v>2</v>
      </c>
      <c r="M221">
        <f t="shared" si="29"/>
        <v>1</v>
      </c>
      <c r="N221" t="e">
        <f t="shared" si="29"/>
        <v>#NUM!</v>
      </c>
      <c r="O221" t="e">
        <f t="shared" si="29"/>
        <v>#NUM!</v>
      </c>
    </row>
    <row r="222" spans="1:15" ht="16.2" thickTop="1" thickBot="1" x14ac:dyDescent="0.35">
      <c r="A222" s="47" t="s">
        <v>525</v>
      </c>
      <c r="B222" s="47" t="s">
        <v>528</v>
      </c>
      <c r="C222" s="47" t="s">
        <v>529</v>
      </c>
      <c r="D222" s="10">
        <f t="shared" si="26"/>
        <v>4</v>
      </c>
      <c r="E222" s="28">
        <f t="shared" si="27"/>
        <v>3.5</v>
      </c>
      <c r="F222" s="17">
        <f>IFERROR(VLOOKUP($C222, 'Breakdown - Multi Indicators'!$C:$DD, F$1, FALSE), " ")</f>
        <v>4</v>
      </c>
      <c r="G222" s="17">
        <f>IFERROR(VLOOKUP($C222, 'Breakdown - Multi Indicators'!$C:$DD, G$1, FALSE), " ")</f>
        <v>5</v>
      </c>
      <c r="H222" s="17">
        <f>IFERROR(VLOOKUP($C222, 'Breakdown - Multi Indicators'!$C:$DD, H$1, FALSE), " ")</f>
        <v>3</v>
      </c>
      <c r="I222" s="17">
        <f>IFERROR(VLOOKUP($C222, 'Breakdown - Multi Indicators'!$C:$DD, I$1, FALSE), " ")</f>
        <v>2</v>
      </c>
      <c r="J222">
        <f t="shared" si="29"/>
        <v>5</v>
      </c>
      <c r="K222">
        <f t="shared" si="29"/>
        <v>4</v>
      </c>
      <c r="L222">
        <f t="shared" si="29"/>
        <v>3</v>
      </c>
      <c r="M222">
        <f t="shared" si="29"/>
        <v>2</v>
      </c>
      <c r="N222" t="e">
        <f t="shared" si="29"/>
        <v>#NUM!</v>
      </c>
      <c r="O222" t="e">
        <f t="shared" si="29"/>
        <v>#NUM!</v>
      </c>
    </row>
    <row r="223" spans="1:15" ht="16.2" thickTop="1" thickBot="1" x14ac:dyDescent="0.35">
      <c r="A223" s="47" t="s">
        <v>525</v>
      </c>
      <c r="B223" s="47" t="s">
        <v>530</v>
      </c>
      <c r="C223" s="47" t="s">
        <v>531</v>
      </c>
      <c r="D223" s="10">
        <f t="shared" si="26"/>
        <v>3</v>
      </c>
      <c r="E223" s="28">
        <f t="shared" si="27"/>
        <v>3</v>
      </c>
      <c r="F223" s="17">
        <f>IFERROR(VLOOKUP($C223, 'Breakdown - Multi Indicators'!$C:$DD, F$1, FALSE), " ")</f>
        <v>3</v>
      </c>
      <c r="G223" s="17">
        <f>IFERROR(VLOOKUP($C223, 'Breakdown - Multi Indicators'!$C:$DD, G$1, FALSE), " ")</f>
        <v>5</v>
      </c>
      <c r="H223" s="17">
        <f>IFERROR(VLOOKUP($C223, 'Breakdown - Multi Indicators'!$C:$DD, H$1, FALSE), " ")</f>
        <v>2</v>
      </c>
      <c r="I223" s="17">
        <f>IFERROR(VLOOKUP($C223, 'Breakdown - Multi Indicators'!$C:$DD, I$1, FALSE), " ")</f>
        <v>2</v>
      </c>
      <c r="J223">
        <f t="shared" si="29"/>
        <v>5</v>
      </c>
      <c r="K223">
        <f t="shared" si="29"/>
        <v>3</v>
      </c>
      <c r="L223">
        <f t="shared" si="29"/>
        <v>2</v>
      </c>
      <c r="M223">
        <f t="shared" si="29"/>
        <v>2</v>
      </c>
      <c r="N223" t="e">
        <f t="shared" si="29"/>
        <v>#NUM!</v>
      </c>
      <c r="O223" t="e">
        <f t="shared" si="29"/>
        <v>#NUM!</v>
      </c>
    </row>
    <row r="224" spans="1:15" ht="16.2" thickTop="1" thickBot="1" x14ac:dyDescent="0.35">
      <c r="A224" s="47" t="s">
        <v>525</v>
      </c>
      <c r="B224" s="47" t="s">
        <v>532</v>
      </c>
      <c r="C224" s="47" t="s">
        <v>533</v>
      </c>
      <c r="D224" s="10">
        <f t="shared" si="26"/>
        <v>3</v>
      </c>
      <c r="E224" s="28">
        <f t="shared" si="27"/>
        <v>3</v>
      </c>
      <c r="F224" s="17">
        <f>IFERROR(VLOOKUP($C224, 'Breakdown - Multi Indicators'!$C:$DD, F$1, FALSE), " ")</f>
        <v>4</v>
      </c>
      <c r="G224" s="17">
        <f>IFERROR(VLOOKUP($C224, 'Breakdown - Multi Indicators'!$C:$DD, G$1, FALSE), " ")</f>
        <v>5</v>
      </c>
      <c r="H224" s="17">
        <f>IFERROR(VLOOKUP($C224, 'Breakdown - Multi Indicators'!$C:$DD, H$1, FALSE), " ")</f>
        <v>2</v>
      </c>
      <c r="I224" s="17">
        <f>IFERROR(VLOOKUP($C224, 'Breakdown - Multi Indicators'!$C:$DD, I$1, FALSE), " ")</f>
        <v>1</v>
      </c>
      <c r="J224">
        <f t="shared" ref="J224:O233" si="30">LARGE($F224:$I224,J$1)</f>
        <v>5</v>
      </c>
      <c r="K224">
        <f t="shared" si="30"/>
        <v>4</v>
      </c>
      <c r="L224">
        <f t="shared" si="30"/>
        <v>2</v>
      </c>
      <c r="M224">
        <f t="shared" si="30"/>
        <v>1</v>
      </c>
      <c r="N224" t="e">
        <f t="shared" si="30"/>
        <v>#NUM!</v>
      </c>
      <c r="O224" t="e">
        <f t="shared" si="30"/>
        <v>#NUM!</v>
      </c>
    </row>
    <row r="225" spans="1:15" ht="16.2" thickTop="1" thickBot="1" x14ac:dyDescent="0.35">
      <c r="A225" s="47" t="s">
        <v>525</v>
      </c>
      <c r="B225" s="47" t="s">
        <v>534</v>
      </c>
      <c r="C225" s="47" t="s">
        <v>535</v>
      </c>
      <c r="D225" s="10">
        <f t="shared" si="26"/>
        <v>3</v>
      </c>
      <c r="E225" s="28">
        <f t="shared" si="27"/>
        <v>3</v>
      </c>
      <c r="F225" s="17">
        <f>IFERROR(VLOOKUP($C225, 'Breakdown - Multi Indicators'!$C:$DD, F$1, FALSE), " ")</f>
        <v>2</v>
      </c>
      <c r="G225" s="17">
        <f>IFERROR(VLOOKUP($C225, 'Breakdown - Multi Indicators'!$C:$DD, G$1, FALSE), " ")</f>
        <v>5</v>
      </c>
      <c r="H225" s="17">
        <f>IFERROR(VLOOKUP($C225, 'Breakdown - Multi Indicators'!$C:$DD, H$1, FALSE), " ")</f>
        <v>2</v>
      </c>
      <c r="I225" s="17">
        <f>IFERROR(VLOOKUP($C225, 'Breakdown - Multi Indicators'!$C:$DD, I$1, FALSE), " ")</f>
        <v>3</v>
      </c>
      <c r="J225">
        <f t="shared" si="30"/>
        <v>5</v>
      </c>
      <c r="K225">
        <f t="shared" si="30"/>
        <v>3</v>
      </c>
      <c r="L225">
        <f t="shared" si="30"/>
        <v>2</v>
      </c>
      <c r="M225">
        <f t="shared" si="30"/>
        <v>2</v>
      </c>
      <c r="N225" t="e">
        <f t="shared" si="30"/>
        <v>#NUM!</v>
      </c>
      <c r="O225" t="e">
        <f t="shared" si="30"/>
        <v>#NUM!</v>
      </c>
    </row>
    <row r="226" spans="1:15" ht="16.2" thickTop="1" thickBot="1" x14ac:dyDescent="0.35">
      <c r="A226" s="47" t="s">
        <v>525</v>
      </c>
      <c r="B226" s="47" t="s">
        <v>536</v>
      </c>
      <c r="C226" s="47" t="s">
        <v>537</v>
      </c>
      <c r="D226" s="10">
        <f t="shared" si="26"/>
        <v>3</v>
      </c>
      <c r="E226" s="28">
        <f t="shared" si="27"/>
        <v>2.5</v>
      </c>
      <c r="F226" s="17">
        <f>IFERROR(VLOOKUP($C226, 'Breakdown - Multi Indicators'!$C:$DD, F$1, FALSE), " ")</f>
        <v>2</v>
      </c>
      <c r="G226" s="17">
        <f>IFERROR(VLOOKUP($C226, 'Breakdown - Multi Indicators'!$C:$DD, G$1, FALSE), " ")</f>
        <v>5</v>
      </c>
      <c r="H226" s="17">
        <f>IFERROR(VLOOKUP($C226, 'Breakdown - Multi Indicators'!$C:$DD, H$1, FALSE), " ")</f>
        <v>2</v>
      </c>
      <c r="I226" s="17">
        <f>IFERROR(VLOOKUP($C226, 'Breakdown - Multi Indicators'!$C:$DD, I$1, FALSE), " ")</f>
        <v>1</v>
      </c>
      <c r="J226">
        <f t="shared" si="30"/>
        <v>5</v>
      </c>
      <c r="K226">
        <f t="shared" si="30"/>
        <v>2</v>
      </c>
      <c r="L226">
        <f t="shared" si="30"/>
        <v>2</v>
      </c>
      <c r="M226">
        <f t="shared" si="30"/>
        <v>1</v>
      </c>
      <c r="N226" t="e">
        <f t="shared" si="30"/>
        <v>#NUM!</v>
      </c>
      <c r="O226" t="e">
        <f t="shared" si="30"/>
        <v>#NUM!</v>
      </c>
    </row>
    <row r="227" spans="1:15" ht="16.2" thickTop="1" thickBot="1" x14ac:dyDescent="0.35">
      <c r="A227" s="47" t="s">
        <v>525</v>
      </c>
      <c r="B227" s="47" t="s">
        <v>538</v>
      </c>
      <c r="C227" s="47" t="s">
        <v>539</v>
      </c>
      <c r="D227" s="10">
        <f t="shared" si="26"/>
        <v>4</v>
      </c>
      <c r="E227" s="28">
        <f t="shared" si="27"/>
        <v>3.5</v>
      </c>
      <c r="F227" s="17">
        <f>IFERROR(VLOOKUP($C227, 'Breakdown - Multi Indicators'!$C:$DD, F$1, FALSE), " ")</f>
        <v>4</v>
      </c>
      <c r="G227" s="17">
        <f>IFERROR(VLOOKUP($C227, 'Breakdown - Multi Indicators'!$C:$DD, G$1, FALSE), " ")</f>
        <v>5</v>
      </c>
      <c r="H227" s="17">
        <f>IFERROR(VLOOKUP($C227, 'Breakdown - Multi Indicators'!$C:$DD, H$1, FALSE), " ")</f>
        <v>3</v>
      </c>
      <c r="I227" s="17">
        <f>IFERROR(VLOOKUP($C227, 'Breakdown - Multi Indicators'!$C:$DD, I$1, FALSE), " ")</f>
        <v>2</v>
      </c>
      <c r="J227">
        <f t="shared" si="30"/>
        <v>5</v>
      </c>
      <c r="K227">
        <f t="shared" si="30"/>
        <v>4</v>
      </c>
      <c r="L227">
        <f t="shared" si="30"/>
        <v>3</v>
      </c>
      <c r="M227">
        <f t="shared" si="30"/>
        <v>2</v>
      </c>
      <c r="N227" t="e">
        <f t="shared" si="30"/>
        <v>#NUM!</v>
      </c>
      <c r="O227" t="e">
        <f t="shared" si="30"/>
        <v>#NUM!</v>
      </c>
    </row>
    <row r="228" spans="1:15" ht="16.2" thickTop="1" thickBot="1" x14ac:dyDescent="0.35">
      <c r="A228" s="47" t="s">
        <v>525</v>
      </c>
      <c r="B228" s="47" t="s">
        <v>540</v>
      </c>
      <c r="C228" s="47" t="s">
        <v>541</v>
      </c>
      <c r="D228" s="10">
        <f t="shared" si="26"/>
        <v>3</v>
      </c>
      <c r="E228" s="28">
        <f t="shared" si="27"/>
        <v>3</v>
      </c>
      <c r="F228" s="17">
        <f>IFERROR(VLOOKUP($C228, 'Breakdown - Multi Indicators'!$C:$DD, F$1, FALSE), " ")</f>
        <v>2</v>
      </c>
      <c r="G228" s="17">
        <f>IFERROR(VLOOKUP($C228, 'Breakdown - Multi Indicators'!$C:$DD, G$1, FALSE), " ")</f>
        <v>5</v>
      </c>
      <c r="H228" s="17">
        <f>IFERROR(VLOOKUP($C228, 'Breakdown - Multi Indicators'!$C:$DD, H$1, FALSE), " ")</f>
        <v>3</v>
      </c>
      <c r="I228" s="17">
        <f>IFERROR(VLOOKUP($C228, 'Breakdown - Multi Indicators'!$C:$DD, I$1, FALSE), " ")</f>
        <v>2</v>
      </c>
      <c r="J228">
        <f t="shared" si="30"/>
        <v>5</v>
      </c>
      <c r="K228">
        <f t="shared" si="30"/>
        <v>3</v>
      </c>
      <c r="L228">
        <f t="shared" si="30"/>
        <v>2</v>
      </c>
      <c r="M228">
        <f t="shared" si="30"/>
        <v>2</v>
      </c>
      <c r="N228" t="e">
        <f t="shared" si="30"/>
        <v>#NUM!</v>
      </c>
      <c r="O228" t="e">
        <f t="shared" si="30"/>
        <v>#NUM!</v>
      </c>
    </row>
    <row r="229" spans="1:15" ht="16.2" thickTop="1" thickBot="1" x14ac:dyDescent="0.35">
      <c r="A229" s="47" t="s">
        <v>525</v>
      </c>
      <c r="B229" s="47" t="s">
        <v>542</v>
      </c>
      <c r="C229" s="47" t="s">
        <v>543</v>
      </c>
      <c r="D229" s="10">
        <f t="shared" si="26"/>
        <v>3</v>
      </c>
      <c r="E229" s="28">
        <f t="shared" si="27"/>
        <v>3.3</v>
      </c>
      <c r="F229" s="17">
        <f>IFERROR(VLOOKUP($C229, 'Breakdown - Multi Indicators'!$C:$DD, F$1, FALSE), " ")</f>
        <v>2</v>
      </c>
      <c r="G229" s="17">
        <f>IFERROR(VLOOKUP($C229, 'Breakdown - Multi Indicators'!$C:$DD, G$1, FALSE), " ")</f>
        <v>5</v>
      </c>
      <c r="H229" s="17">
        <f>IFERROR(VLOOKUP($C229, 'Breakdown - Multi Indicators'!$C:$DD, H$1, FALSE), " ")</f>
        <v>3</v>
      </c>
      <c r="I229" s="17">
        <f>IFERROR(VLOOKUP($C229, 'Breakdown - Multi Indicators'!$C:$DD, I$1, FALSE), " ")</f>
        <v>3</v>
      </c>
      <c r="J229">
        <f t="shared" si="30"/>
        <v>5</v>
      </c>
      <c r="K229">
        <f t="shared" si="30"/>
        <v>3</v>
      </c>
      <c r="L229">
        <f t="shared" si="30"/>
        <v>3</v>
      </c>
      <c r="M229">
        <f t="shared" si="30"/>
        <v>2</v>
      </c>
      <c r="N229" t="e">
        <f t="shared" si="30"/>
        <v>#NUM!</v>
      </c>
      <c r="O229" t="e">
        <f t="shared" si="30"/>
        <v>#NUM!</v>
      </c>
    </row>
    <row r="230" spans="1:15" ht="16.2" thickTop="1" thickBot="1" x14ac:dyDescent="0.35">
      <c r="A230" s="47" t="s">
        <v>525</v>
      </c>
      <c r="B230" s="47" t="s">
        <v>544</v>
      </c>
      <c r="C230" s="47" t="s">
        <v>545</v>
      </c>
      <c r="D230" s="10">
        <f t="shared" si="26"/>
        <v>4</v>
      </c>
      <c r="E230" s="28">
        <f t="shared" si="27"/>
        <v>3.5</v>
      </c>
      <c r="F230" s="17">
        <f>IFERROR(VLOOKUP($C230, 'Breakdown - Multi Indicators'!$C:$DD, F$1, FALSE), " ")</f>
        <v>2</v>
      </c>
      <c r="G230" s="17">
        <f>IFERROR(VLOOKUP($C230, 'Breakdown - Multi Indicators'!$C:$DD, G$1, FALSE), " ")</f>
        <v>5</v>
      </c>
      <c r="H230" s="17">
        <f>IFERROR(VLOOKUP($C230, 'Breakdown - Multi Indicators'!$C:$DD, H$1, FALSE), " ")</f>
        <v>3</v>
      </c>
      <c r="I230" s="17">
        <f>IFERROR(VLOOKUP($C230, 'Breakdown - Multi Indicators'!$C:$DD, I$1, FALSE), " ")</f>
        <v>4</v>
      </c>
      <c r="J230">
        <f t="shared" si="30"/>
        <v>5</v>
      </c>
      <c r="K230">
        <f t="shared" si="30"/>
        <v>4</v>
      </c>
      <c r="L230">
        <f t="shared" si="30"/>
        <v>3</v>
      </c>
      <c r="M230">
        <f t="shared" si="30"/>
        <v>2</v>
      </c>
      <c r="N230" t="e">
        <f t="shared" si="30"/>
        <v>#NUM!</v>
      </c>
      <c r="O230" t="e">
        <f t="shared" si="30"/>
        <v>#NUM!</v>
      </c>
    </row>
    <row r="231" spans="1:15" ht="16.2" thickTop="1" thickBot="1" x14ac:dyDescent="0.35">
      <c r="A231" s="47" t="s">
        <v>525</v>
      </c>
      <c r="B231" s="47" t="s">
        <v>546</v>
      </c>
      <c r="C231" s="47" t="s">
        <v>547</v>
      </c>
      <c r="D231" s="10">
        <f t="shared" si="26"/>
        <v>3</v>
      </c>
      <c r="E231" s="28">
        <f t="shared" si="27"/>
        <v>2.8</v>
      </c>
      <c r="F231" s="17">
        <f>IFERROR(VLOOKUP($C231, 'Breakdown - Multi Indicators'!$C:$DD, F$1, FALSE), " ")</f>
        <v>3</v>
      </c>
      <c r="G231" s="17">
        <f>IFERROR(VLOOKUP($C231, 'Breakdown - Multi Indicators'!$C:$DD, G$1, FALSE), " ")</f>
        <v>5</v>
      </c>
      <c r="H231" s="17">
        <f>IFERROR(VLOOKUP($C231, 'Breakdown - Multi Indicators'!$C:$DD, H$1, FALSE), " ")</f>
        <v>2</v>
      </c>
      <c r="I231" s="17">
        <f>IFERROR(VLOOKUP($C231, 'Breakdown - Multi Indicators'!$C:$DD, I$1, FALSE), " ")</f>
        <v>1</v>
      </c>
      <c r="J231">
        <f t="shared" si="30"/>
        <v>5</v>
      </c>
      <c r="K231">
        <f t="shared" si="30"/>
        <v>3</v>
      </c>
      <c r="L231">
        <f t="shared" si="30"/>
        <v>2</v>
      </c>
      <c r="M231">
        <f t="shared" si="30"/>
        <v>1</v>
      </c>
      <c r="N231" t="e">
        <f t="shared" si="30"/>
        <v>#NUM!</v>
      </c>
      <c r="O231" t="e">
        <f t="shared" si="30"/>
        <v>#NUM!</v>
      </c>
    </row>
    <row r="232" spans="1:15" ht="16.2" thickTop="1" thickBot="1" x14ac:dyDescent="0.35">
      <c r="A232" s="47" t="s">
        <v>525</v>
      </c>
      <c r="B232" s="47" t="s">
        <v>548</v>
      </c>
      <c r="C232" s="47" t="s">
        <v>549</v>
      </c>
      <c r="D232" s="10">
        <f t="shared" si="26"/>
        <v>3</v>
      </c>
      <c r="E232" s="28">
        <f t="shared" si="27"/>
        <v>3</v>
      </c>
      <c r="F232" s="17">
        <f>IFERROR(VLOOKUP($C232, 'Breakdown - Multi Indicators'!$C:$DD, F$1, FALSE), " ")</f>
        <v>2</v>
      </c>
      <c r="G232" s="17">
        <f>IFERROR(VLOOKUP($C232, 'Breakdown - Multi Indicators'!$C:$DD, G$1, FALSE), " ")</f>
        <v>5</v>
      </c>
      <c r="H232" s="17">
        <f>IFERROR(VLOOKUP($C232, 'Breakdown - Multi Indicators'!$C:$DD, H$1, FALSE), " ")</f>
        <v>3</v>
      </c>
      <c r="I232" s="17">
        <f>IFERROR(VLOOKUP($C232, 'Breakdown - Multi Indicators'!$C:$DD, I$1, FALSE), " ")</f>
        <v>2</v>
      </c>
      <c r="J232">
        <f t="shared" si="30"/>
        <v>5</v>
      </c>
      <c r="K232">
        <f t="shared" si="30"/>
        <v>3</v>
      </c>
      <c r="L232">
        <f t="shared" si="30"/>
        <v>2</v>
      </c>
      <c r="M232">
        <f t="shared" si="30"/>
        <v>2</v>
      </c>
      <c r="N232" t="e">
        <f t="shared" si="30"/>
        <v>#NUM!</v>
      </c>
      <c r="O232" t="e">
        <f t="shared" si="30"/>
        <v>#NUM!</v>
      </c>
    </row>
    <row r="233" spans="1:15" ht="16.2" thickTop="1" thickBot="1" x14ac:dyDescent="0.35">
      <c r="A233" s="47" t="s">
        <v>525</v>
      </c>
      <c r="B233" s="47" t="s">
        <v>550</v>
      </c>
      <c r="C233" s="47" t="s">
        <v>551</v>
      </c>
      <c r="D233" s="10">
        <f t="shared" si="26"/>
        <v>4</v>
      </c>
      <c r="E233" s="28">
        <f t="shared" si="27"/>
        <v>3.5</v>
      </c>
      <c r="F233" s="17">
        <f>IFERROR(VLOOKUP($C233, 'Breakdown - Multi Indicators'!$C:$DD, F$1, FALSE), " ")</f>
        <v>4</v>
      </c>
      <c r="G233" s="17">
        <f>IFERROR(VLOOKUP($C233, 'Breakdown - Multi Indicators'!$C:$DD, G$1, FALSE), " ")</f>
        <v>5</v>
      </c>
      <c r="H233" s="17">
        <f>IFERROR(VLOOKUP($C233, 'Breakdown - Multi Indicators'!$C:$DD, H$1, FALSE), " ")</f>
        <v>3</v>
      </c>
      <c r="I233" s="17">
        <f>IFERROR(VLOOKUP($C233, 'Breakdown - Multi Indicators'!$C:$DD, I$1, FALSE), " ")</f>
        <v>2</v>
      </c>
      <c r="J233">
        <f t="shared" si="30"/>
        <v>5</v>
      </c>
      <c r="K233">
        <f t="shared" si="30"/>
        <v>4</v>
      </c>
      <c r="L233">
        <f t="shared" si="30"/>
        <v>3</v>
      </c>
      <c r="M233">
        <f t="shared" si="30"/>
        <v>2</v>
      </c>
      <c r="N233" t="e">
        <f t="shared" si="30"/>
        <v>#NUM!</v>
      </c>
      <c r="O233" t="e">
        <f t="shared" si="30"/>
        <v>#NUM!</v>
      </c>
    </row>
    <row r="234" spans="1:15" ht="16.2" thickTop="1" thickBot="1" x14ac:dyDescent="0.35">
      <c r="A234" s="47" t="s">
        <v>525</v>
      </c>
      <c r="B234" s="47" t="s">
        <v>552</v>
      </c>
      <c r="C234" s="47" t="s">
        <v>553</v>
      </c>
      <c r="D234" s="10">
        <f t="shared" si="26"/>
        <v>3</v>
      </c>
      <c r="E234" s="28">
        <f t="shared" si="27"/>
        <v>3.3</v>
      </c>
      <c r="F234" s="17">
        <f>IFERROR(VLOOKUP($C234, 'Breakdown - Multi Indicators'!$C:$DD, F$1, FALSE), " ")</f>
        <v>3</v>
      </c>
      <c r="G234" s="17">
        <f>IFERROR(VLOOKUP($C234, 'Breakdown - Multi Indicators'!$C:$DD, G$1, FALSE), " ")</f>
        <v>5</v>
      </c>
      <c r="H234" s="17">
        <f>IFERROR(VLOOKUP($C234, 'Breakdown - Multi Indicators'!$C:$DD, H$1, FALSE), " ")</f>
        <v>3</v>
      </c>
      <c r="I234" s="17">
        <f>IFERROR(VLOOKUP($C234, 'Breakdown - Multi Indicators'!$C:$DD, I$1, FALSE), " ")</f>
        <v>2</v>
      </c>
      <c r="J234">
        <f t="shared" ref="J234:O243" si="31">LARGE($F234:$I234,J$1)</f>
        <v>5</v>
      </c>
      <c r="K234">
        <f t="shared" si="31"/>
        <v>3</v>
      </c>
      <c r="L234">
        <f t="shared" si="31"/>
        <v>3</v>
      </c>
      <c r="M234">
        <f t="shared" si="31"/>
        <v>2</v>
      </c>
      <c r="N234" t="e">
        <f t="shared" si="31"/>
        <v>#NUM!</v>
      </c>
      <c r="O234" t="e">
        <f t="shared" si="31"/>
        <v>#NUM!</v>
      </c>
    </row>
    <row r="235" spans="1:15" ht="16.2" thickTop="1" thickBot="1" x14ac:dyDescent="0.35">
      <c r="A235" s="47" t="s">
        <v>525</v>
      </c>
      <c r="B235" s="47" t="s">
        <v>554</v>
      </c>
      <c r="C235" s="47" t="s">
        <v>555</v>
      </c>
      <c r="D235" s="10">
        <f t="shared" si="26"/>
        <v>3</v>
      </c>
      <c r="E235" s="28">
        <f t="shared" si="27"/>
        <v>3</v>
      </c>
      <c r="F235" s="17">
        <f>IFERROR(VLOOKUP($C235, 'Breakdown - Multi Indicators'!$C:$DD, F$1, FALSE), " ")</f>
        <v>2</v>
      </c>
      <c r="G235" s="17">
        <f>IFERROR(VLOOKUP($C235, 'Breakdown - Multi Indicators'!$C:$DD, G$1, FALSE), " ")</f>
        <v>5</v>
      </c>
      <c r="H235" s="17">
        <f>IFERROR(VLOOKUP($C235, 'Breakdown - Multi Indicators'!$C:$DD, H$1, FALSE), " ")</f>
        <v>3</v>
      </c>
      <c r="I235" s="17">
        <f>IFERROR(VLOOKUP($C235, 'Breakdown - Multi Indicators'!$C:$DD, I$1, FALSE), " ")</f>
        <v>2</v>
      </c>
      <c r="J235">
        <f t="shared" si="31"/>
        <v>5</v>
      </c>
      <c r="K235">
        <f t="shared" si="31"/>
        <v>3</v>
      </c>
      <c r="L235">
        <f t="shared" si="31"/>
        <v>2</v>
      </c>
      <c r="M235">
        <f t="shared" si="31"/>
        <v>2</v>
      </c>
      <c r="N235" t="e">
        <f t="shared" si="31"/>
        <v>#NUM!</v>
      </c>
      <c r="O235" t="e">
        <f t="shared" si="31"/>
        <v>#NUM!</v>
      </c>
    </row>
    <row r="236" spans="1:15" ht="16.2" thickTop="1" thickBot="1" x14ac:dyDescent="0.35">
      <c r="A236" s="47" t="s">
        <v>525</v>
      </c>
      <c r="B236" s="47" t="s">
        <v>892</v>
      </c>
      <c r="C236" s="47" t="s">
        <v>893</v>
      </c>
      <c r="D236" s="10">
        <f t="shared" si="26"/>
        <v>3</v>
      </c>
      <c r="E236" s="28">
        <f t="shared" si="27"/>
        <v>3.3</v>
      </c>
      <c r="F236" s="17">
        <f>IFERROR(VLOOKUP($C236, 'Breakdown - Multi Indicators'!$C:$DD, F$1, FALSE), " ")</f>
        <v>2</v>
      </c>
      <c r="G236" s="17">
        <f>IFERROR(VLOOKUP($C236, 'Breakdown - Multi Indicators'!$C:$DD, G$1, FALSE), " ")</f>
        <v>5</v>
      </c>
      <c r="H236" s="17">
        <f>IFERROR(VLOOKUP($C236, 'Breakdown - Multi Indicators'!$C:$DD, H$1, FALSE), " ")</f>
        <v>3</v>
      </c>
      <c r="I236" s="17">
        <f>IFERROR(VLOOKUP($C236, 'Breakdown - Multi Indicators'!$C:$DD, I$1, FALSE), " ")</f>
        <v>3</v>
      </c>
      <c r="J236">
        <f t="shared" si="31"/>
        <v>5</v>
      </c>
      <c r="K236">
        <f t="shared" si="31"/>
        <v>3</v>
      </c>
      <c r="L236">
        <f t="shared" si="31"/>
        <v>3</v>
      </c>
      <c r="M236">
        <f t="shared" si="31"/>
        <v>2</v>
      </c>
      <c r="N236" t="e">
        <f t="shared" si="31"/>
        <v>#NUM!</v>
      </c>
      <c r="O236" t="e">
        <f t="shared" si="31"/>
        <v>#NUM!</v>
      </c>
    </row>
    <row r="237" spans="1:15" ht="16.2" thickTop="1" thickBot="1" x14ac:dyDescent="0.35">
      <c r="A237" s="47" t="s">
        <v>525</v>
      </c>
      <c r="B237" s="47" t="s">
        <v>559</v>
      </c>
      <c r="C237" s="47" t="s">
        <v>560</v>
      </c>
      <c r="D237" s="10">
        <f t="shared" si="26"/>
        <v>3</v>
      </c>
      <c r="E237" s="28">
        <f t="shared" si="27"/>
        <v>2.8</v>
      </c>
      <c r="F237" s="17">
        <f>IFERROR(VLOOKUP($C237, 'Breakdown - Multi Indicators'!$C:$DD, F$1, FALSE), " ")</f>
        <v>2</v>
      </c>
      <c r="G237" s="17">
        <f>IFERROR(VLOOKUP($C237, 'Breakdown - Multi Indicators'!$C:$DD, G$1, FALSE), " ")</f>
        <v>5</v>
      </c>
      <c r="H237" s="17">
        <f>IFERROR(VLOOKUP($C237, 'Breakdown - Multi Indicators'!$C:$DD, H$1, FALSE), " ")</f>
        <v>2</v>
      </c>
      <c r="I237" s="17">
        <f>IFERROR(VLOOKUP($C237, 'Breakdown - Multi Indicators'!$C:$DD, I$1, FALSE), " ")</f>
        <v>2</v>
      </c>
      <c r="J237">
        <f t="shared" si="31"/>
        <v>5</v>
      </c>
      <c r="K237">
        <f t="shared" si="31"/>
        <v>2</v>
      </c>
      <c r="L237">
        <f t="shared" si="31"/>
        <v>2</v>
      </c>
      <c r="M237">
        <f t="shared" si="31"/>
        <v>2</v>
      </c>
      <c r="N237" t="e">
        <f t="shared" si="31"/>
        <v>#NUM!</v>
      </c>
      <c r="O237" t="e">
        <f t="shared" si="31"/>
        <v>#NUM!</v>
      </c>
    </row>
    <row r="238" spans="1:15" ht="16.2" thickTop="1" thickBot="1" x14ac:dyDescent="0.35">
      <c r="A238" s="47" t="s">
        <v>556</v>
      </c>
      <c r="B238" s="47" t="s">
        <v>556</v>
      </c>
      <c r="C238" s="47" t="s">
        <v>561</v>
      </c>
      <c r="D238" s="10">
        <f t="shared" si="26"/>
        <v>2</v>
      </c>
      <c r="E238" s="28">
        <f t="shared" si="27"/>
        <v>2</v>
      </c>
      <c r="F238" s="17">
        <f>IFERROR(VLOOKUP($C238, 'Breakdown - Multi Indicators'!$C:$DD, F$1, FALSE), " ")</f>
        <v>2</v>
      </c>
      <c r="G238" s="17">
        <f>IFERROR(VLOOKUP($C238, 'Breakdown - Multi Indicators'!$C:$DD, G$1, FALSE), " ")</f>
        <v>1</v>
      </c>
      <c r="H238" s="17">
        <f>IFERROR(VLOOKUP($C238, 'Breakdown - Multi Indicators'!$C:$DD, H$1, FALSE), " ")</f>
        <v>2</v>
      </c>
      <c r="I238" s="17">
        <f>IFERROR(VLOOKUP($C238, 'Breakdown - Multi Indicators'!$C:$DD, I$1, FALSE), " ")</f>
        <v>3</v>
      </c>
      <c r="J238">
        <f t="shared" si="31"/>
        <v>3</v>
      </c>
      <c r="K238">
        <f t="shared" si="31"/>
        <v>2</v>
      </c>
      <c r="L238">
        <f t="shared" si="31"/>
        <v>2</v>
      </c>
      <c r="M238">
        <f t="shared" si="31"/>
        <v>1</v>
      </c>
      <c r="N238" t="e">
        <f t="shared" si="31"/>
        <v>#NUM!</v>
      </c>
      <c r="O238" t="e">
        <f t="shared" si="31"/>
        <v>#NUM!</v>
      </c>
    </row>
    <row r="239" spans="1:15" ht="16.2" thickTop="1" thickBot="1" x14ac:dyDescent="0.35">
      <c r="A239" s="47" t="s">
        <v>556</v>
      </c>
      <c r="B239" s="47" t="s">
        <v>562</v>
      </c>
      <c r="C239" s="47" t="s">
        <v>563</v>
      </c>
      <c r="D239" s="10">
        <f t="shared" si="26"/>
        <v>3</v>
      </c>
      <c r="E239" s="28">
        <f t="shared" si="27"/>
        <v>3.3</v>
      </c>
      <c r="F239" s="17">
        <f>IFERROR(VLOOKUP($C239, 'Breakdown - Multi Indicators'!$C:$DD, F$1, FALSE), " ")</f>
        <v>2</v>
      </c>
      <c r="G239" s="17">
        <f>IFERROR(VLOOKUP($C239, 'Breakdown - Multi Indicators'!$C:$DD, G$1, FALSE), " ")</f>
        <v>5</v>
      </c>
      <c r="H239" s="17">
        <f>IFERROR(VLOOKUP($C239, 'Breakdown - Multi Indicators'!$C:$DD, H$1, FALSE), " ")</f>
        <v>3</v>
      </c>
      <c r="I239" s="17">
        <f>IFERROR(VLOOKUP($C239, 'Breakdown - Multi Indicators'!$C:$DD, I$1, FALSE), " ")</f>
        <v>3</v>
      </c>
      <c r="J239">
        <f t="shared" si="31"/>
        <v>5</v>
      </c>
      <c r="K239">
        <f t="shared" si="31"/>
        <v>3</v>
      </c>
      <c r="L239">
        <f t="shared" si="31"/>
        <v>3</v>
      </c>
      <c r="M239">
        <f t="shared" si="31"/>
        <v>2</v>
      </c>
      <c r="N239" t="e">
        <f t="shared" si="31"/>
        <v>#NUM!</v>
      </c>
      <c r="O239" t="e">
        <f t="shared" si="31"/>
        <v>#NUM!</v>
      </c>
    </row>
    <row r="240" spans="1:15" ht="16.2" thickTop="1" thickBot="1" x14ac:dyDescent="0.35">
      <c r="A240" s="47" t="s">
        <v>556</v>
      </c>
      <c r="B240" s="47" t="s">
        <v>557</v>
      </c>
      <c r="C240" s="47" t="s">
        <v>558</v>
      </c>
      <c r="D240" s="10">
        <f t="shared" si="26"/>
        <v>3</v>
      </c>
      <c r="E240" s="28">
        <f t="shared" si="27"/>
        <v>3.3</v>
      </c>
      <c r="F240" s="17">
        <f>IFERROR(VLOOKUP($C240, 'Breakdown - Multi Indicators'!$C:$DD, F$1, FALSE), " ")</f>
        <v>2</v>
      </c>
      <c r="G240" s="17">
        <f>IFERROR(VLOOKUP($C240, 'Breakdown - Multi Indicators'!$C:$DD, G$1, FALSE), " ")</f>
        <v>5</v>
      </c>
      <c r="H240" s="17">
        <f>IFERROR(VLOOKUP($C240, 'Breakdown - Multi Indicators'!$C:$DD, H$1, FALSE), " ")</f>
        <v>3</v>
      </c>
      <c r="I240" s="17">
        <f>IFERROR(VLOOKUP($C240, 'Breakdown - Multi Indicators'!$C:$DD, I$1, FALSE), " ")</f>
        <v>3</v>
      </c>
      <c r="J240">
        <f t="shared" si="31"/>
        <v>5</v>
      </c>
      <c r="K240">
        <f t="shared" si="31"/>
        <v>3</v>
      </c>
      <c r="L240">
        <f t="shared" si="31"/>
        <v>3</v>
      </c>
      <c r="M240">
        <f t="shared" si="31"/>
        <v>2</v>
      </c>
      <c r="N240" t="e">
        <f t="shared" si="31"/>
        <v>#NUM!</v>
      </c>
      <c r="O240" t="e">
        <f t="shared" si="31"/>
        <v>#NUM!</v>
      </c>
    </row>
    <row r="241" spans="1:15" ht="16.2" thickTop="1" thickBot="1" x14ac:dyDescent="0.35">
      <c r="A241" s="47" t="s">
        <v>556</v>
      </c>
      <c r="B241" s="47" t="s">
        <v>567</v>
      </c>
      <c r="C241" s="47" t="s">
        <v>568</v>
      </c>
      <c r="D241" s="10">
        <f t="shared" si="26"/>
        <v>3</v>
      </c>
      <c r="E241" s="28">
        <f t="shared" si="27"/>
        <v>2.8</v>
      </c>
      <c r="F241" s="17">
        <f>IFERROR(VLOOKUP($C241, 'Breakdown - Multi Indicators'!$C:$DD, F$1, FALSE), " ")</f>
        <v>2</v>
      </c>
      <c r="G241" s="17">
        <f>IFERROR(VLOOKUP($C241, 'Breakdown - Multi Indicators'!$C:$DD, G$1, FALSE), " ")</f>
        <v>5</v>
      </c>
      <c r="H241" s="17">
        <f>IFERROR(VLOOKUP($C241, 'Breakdown - Multi Indicators'!$C:$DD, H$1, FALSE), " ")</f>
        <v>2</v>
      </c>
      <c r="I241" s="17">
        <f>IFERROR(VLOOKUP($C241, 'Breakdown - Multi Indicators'!$C:$DD, I$1, FALSE), " ")</f>
        <v>2</v>
      </c>
      <c r="J241">
        <f t="shared" si="31"/>
        <v>5</v>
      </c>
      <c r="K241">
        <f t="shared" si="31"/>
        <v>2</v>
      </c>
      <c r="L241">
        <f t="shared" si="31"/>
        <v>2</v>
      </c>
      <c r="M241">
        <f t="shared" si="31"/>
        <v>2</v>
      </c>
      <c r="N241" t="e">
        <f t="shared" si="31"/>
        <v>#NUM!</v>
      </c>
      <c r="O241" t="e">
        <f t="shared" si="31"/>
        <v>#NUM!</v>
      </c>
    </row>
    <row r="242" spans="1:15" ht="16.2" thickTop="1" thickBot="1" x14ac:dyDescent="0.35">
      <c r="A242" s="47" t="s">
        <v>556</v>
      </c>
      <c r="B242" s="47" t="s">
        <v>569</v>
      </c>
      <c r="C242" s="47" t="s">
        <v>570</v>
      </c>
      <c r="D242" s="10">
        <f t="shared" si="26"/>
        <v>3</v>
      </c>
      <c r="E242" s="28">
        <f t="shared" si="27"/>
        <v>3</v>
      </c>
      <c r="F242" s="17">
        <f>IFERROR(VLOOKUP($C242, 'Breakdown - Multi Indicators'!$C:$DD, F$1, FALSE), " ")</f>
        <v>2</v>
      </c>
      <c r="G242" s="17">
        <f>IFERROR(VLOOKUP($C242, 'Breakdown - Multi Indicators'!$C:$DD, G$1, FALSE), " ")</f>
        <v>5</v>
      </c>
      <c r="H242" s="17">
        <f>IFERROR(VLOOKUP($C242, 'Breakdown - Multi Indicators'!$C:$DD, H$1, FALSE), " ")</f>
        <v>2</v>
      </c>
      <c r="I242" s="17">
        <f>IFERROR(VLOOKUP($C242, 'Breakdown - Multi Indicators'!$C:$DD, I$1, FALSE), " ")</f>
        <v>3</v>
      </c>
      <c r="J242">
        <f t="shared" si="31"/>
        <v>5</v>
      </c>
      <c r="K242">
        <f t="shared" si="31"/>
        <v>3</v>
      </c>
      <c r="L242">
        <f t="shared" si="31"/>
        <v>2</v>
      </c>
      <c r="M242">
        <f t="shared" si="31"/>
        <v>2</v>
      </c>
      <c r="N242" t="e">
        <f t="shared" si="31"/>
        <v>#NUM!</v>
      </c>
      <c r="O242" t="e">
        <f t="shared" si="31"/>
        <v>#NUM!</v>
      </c>
    </row>
    <row r="243" spans="1:15" ht="16.2" thickTop="1" thickBot="1" x14ac:dyDescent="0.35">
      <c r="A243" s="47" t="s">
        <v>556</v>
      </c>
      <c r="B243" s="47" t="s">
        <v>571</v>
      </c>
      <c r="C243" s="47" t="s">
        <v>572</v>
      </c>
      <c r="D243" s="10">
        <f t="shared" si="26"/>
        <v>3</v>
      </c>
      <c r="E243" s="28">
        <f t="shared" si="27"/>
        <v>3</v>
      </c>
      <c r="F243" s="17">
        <f>IFERROR(VLOOKUP($C243, 'Breakdown - Multi Indicators'!$C:$DD, F$1, FALSE), " ")</f>
        <v>2</v>
      </c>
      <c r="G243" s="17">
        <f>IFERROR(VLOOKUP($C243, 'Breakdown - Multi Indicators'!$C:$DD, G$1, FALSE), " ")</f>
        <v>5</v>
      </c>
      <c r="H243" s="17">
        <f>IFERROR(VLOOKUP($C243, 'Breakdown - Multi Indicators'!$C:$DD, H$1, FALSE), " ")</f>
        <v>2</v>
      </c>
      <c r="I243" s="17">
        <f>IFERROR(VLOOKUP($C243, 'Breakdown - Multi Indicators'!$C:$DD, I$1, FALSE), " ")</f>
        <v>3</v>
      </c>
      <c r="J243">
        <f t="shared" si="31"/>
        <v>5</v>
      </c>
      <c r="K243">
        <f t="shared" si="31"/>
        <v>3</v>
      </c>
      <c r="L243">
        <f t="shared" si="31"/>
        <v>2</v>
      </c>
      <c r="M243">
        <f t="shared" si="31"/>
        <v>2</v>
      </c>
      <c r="N243" t="e">
        <f t="shared" si="31"/>
        <v>#NUM!</v>
      </c>
      <c r="O243" t="e">
        <f t="shared" si="31"/>
        <v>#NUM!</v>
      </c>
    </row>
    <row r="244" spans="1:15" ht="16.2" thickTop="1" thickBot="1" x14ac:dyDescent="0.35">
      <c r="A244" s="47" t="s">
        <v>556</v>
      </c>
      <c r="B244" s="47" t="s">
        <v>573</v>
      </c>
      <c r="C244" s="47" t="s">
        <v>574</v>
      </c>
      <c r="D244" s="10">
        <f t="shared" si="26"/>
        <v>3</v>
      </c>
      <c r="E244" s="28">
        <f t="shared" si="27"/>
        <v>3</v>
      </c>
      <c r="F244" s="17">
        <f>IFERROR(VLOOKUP($C244, 'Breakdown - Multi Indicators'!$C:$DD, F$1, FALSE), " ")</f>
        <v>2</v>
      </c>
      <c r="G244" s="17">
        <f>IFERROR(VLOOKUP($C244, 'Breakdown - Multi Indicators'!$C:$DD, G$1, FALSE), " ")</f>
        <v>5</v>
      </c>
      <c r="H244" s="17">
        <f>IFERROR(VLOOKUP($C244, 'Breakdown - Multi Indicators'!$C:$DD, H$1, FALSE), " ")</f>
        <v>2</v>
      </c>
      <c r="I244" s="17">
        <f>IFERROR(VLOOKUP($C244, 'Breakdown - Multi Indicators'!$C:$DD, I$1, FALSE), " ")</f>
        <v>3</v>
      </c>
      <c r="J244">
        <f t="shared" ref="J244:O253" si="32">LARGE($F244:$I244,J$1)</f>
        <v>5</v>
      </c>
      <c r="K244">
        <f t="shared" si="32"/>
        <v>3</v>
      </c>
      <c r="L244">
        <f t="shared" si="32"/>
        <v>2</v>
      </c>
      <c r="M244">
        <f t="shared" si="32"/>
        <v>2</v>
      </c>
      <c r="N244" t="e">
        <f t="shared" si="32"/>
        <v>#NUM!</v>
      </c>
      <c r="O244" t="e">
        <f t="shared" si="32"/>
        <v>#NUM!</v>
      </c>
    </row>
    <row r="245" spans="1:15" ht="16.2" thickTop="1" thickBot="1" x14ac:dyDescent="0.35">
      <c r="A245" s="47" t="s">
        <v>575</v>
      </c>
      <c r="B245" s="47" t="s">
        <v>576</v>
      </c>
      <c r="C245" s="47" t="s">
        <v>577</v>
      </c>
      <c r="D245" s="10">
        <f t="shared" si="26"/>
        <v>2</v>
      </c>
      <c r="E245" s="28">
        <f t="shared" si="27"/>
        <v>1.8</v>
      </c>
      <c r="F245" s="17">
        <f>IFERROR(VLOOKUP($C245, 'Breakdown - Multi Indicators'!$C:$DD, F$1, FALSE), " ")</f>
        <v>2</v>
      </c>
      <c r="G245" s="17">
        <f>IFERROR(VLOOKUP($C245, 'Breakdown - Multi Indicators'!$C:$DD, G$1, FALSE), " ")</f>
        <v>1</v>
      </c>
      <c r="H245" s="17">
        <f>IFERROR(VLOOKUP($C245, 'Breakdown - Multi Indicators'!$C:$DD, H$1, FALSE), " ")</f>
        <v>3</v>
      </c>
      <c r="I245" s="17">
        <f>IFERROR(VLOOKUP($C245, 'Breakdown - Multi Indicators'!$C:$DD, I$1, FALSE), " ")</f>
        <v>1</v>
      </c>
      <c r="J245">
        <f t="shared" si="32"/>
        <v>3</v>
      </c>
      <c r="K245">
        <f t="shared" si="32"/>
        <v>2</v>
      </c>
      <c r="L245">
        <f t="shared" si="32"/>
        <v>1</v>
      </c>
      <c r="M245">
        <f t="shared" si="32"/>
        <v>1</v>
      </c>
      <c r="N245" t="e">
        <f t="shared" si="32"/>
        <v>#NUM!</v>
      </c>
      <c r="O245" t="e">
        <f t="shared" si="32"/>
        <v>#NUM!</v>
      </c>
    </row>
    <row r="246" spans="1:15" ht="16.2" thickTop="1" thickBot="1" x14ac:dyDescent="0.35">
      <c r="A246" s="47" t="s">
        <v>575</v>
      </c>
      <c r="B246" s="47" t="s">
        <v>578</v>
      </c>
      <c r="C246" s="47" t="s">
        <v>579</v>
      </c>
      <c r="D246" s="10">
        <f t="shared" si="26"/>
        <v>2</v>
      </c>
      <c r="E246" s="28">
        <f t="shared" si="27"/>
        <v>2</v>
      </c>
      <c r="F246" s="17">
        <f>IFERROR(VLOOKUP($C246, 'Breakdown - Multi Indicators'!$C:$DD, F$1, FALSE), " ")</f>
        <v>2</v>
      </c>
      <c r="G246" s="17">
        <f>IFERROR(VLOOKUP($C246, 'Breakdown - Multi Indicators'!$C:$DD, G$1, FALSE), " ")</f>
        <v>1</v>
      </c>
      <c r="H246" s="17">
        <f>IFERROR(VLOOKUP($C246, 'Breakdown - Multi Indicators'!$C:$DD, H$1, FALSE), " ")</f>
        <v>3</v>
      </c>
      <c r="I246" s="17">
        <f>IFERROR(VLOOKUP($C246, 'Breakdown - Multi Indicators'!$C:$DD, I$1, FALSE), " ")</f>
        <v>2</v>
      </c>
      <c r="J246">
        <f t="shared" si="32"/>
        <v>3</v>
      </c>
      <c r="K246">
        <f t="shared" si="32"/>
        <v>2</v>
      </c>
      <c r="L246">
        <f t="shared" si="32"/>
        <v>2</v>
      </c>
      <c r="M246">
        <f t="shared" si="32"/>
        <v>1</v>
      </c>
      <c r="N246" t="e">
        <f t="shared" si="32"/>
        <v>#NUM!</v>
      </c>
      <c r="O246" t="e">
        <f t="shared" si="32"/>
        <v>#NUM!</v>
      </c>
    </row>
    <row r="247" spans="1:15" ht="16.2" thickTop="1" thickBot="1" x14ac:dyDescent="0.35">
      <c r="A247" s="47" t="s">
        <v>575</v>
      </c>
      <c r="B247" s="47" t="s">
        <v>580</v>
      </c>
      <c r="C247" s="47" t="s">
        <v>581</v>
      </c>
      <c r="D247" s="10">
        <f t="shared" si="26"/>
        <v>3</v>
      </c>
      <c r="E247" s="28">
        <f t="shared" si="27"/>
        <v>3</v>
      </c>
      <c r="F247" s="17">
        <f>IFERROR(VLOOKUP($C247, 'Breakdown - Multi Indicators'!$C:$DD, F$1, FALSE), " ")</f>
        <v>3</v>
      </c>
      <c r="G247" s="17">
        <f>IFERROR(VLOOKUP($C247, 'Breakdown - Multi Indicators'!$C:$DD, G$1, FALSE), " ")</f>
        <v>5</v>
      </c>
      <c r="H247" s="17">
        <f>IFERROR(VLOOKUP($C247, 'Breakdown - Multi Indicators'!$C:$DD, H$1, FALSE), " ")</f>
        <v>2</v>
      </c>
      <c r="I247" s="17">
        <f>IFERROR(VLOOKUP($C247, 'Breakdown - Multi Indicators'!$C:$DD, I$1, FALSE), " ")</f>
        <v>2</v>
      </c>
      <c r="J247">
        <f t="shared" si="32"/>
        <v>5</v>
      </c>
      <c r="K247">
        <f t="shared" si="32"/>
        <v>3</v>
      </c>
      <c r="L247">
        <f t="shared" si="32"/>
        <v>2</v>
      </c>
      <c r="M247">
        <f t="shared" si="32"/>
        <v>2</v>
      </c>
      <c r="N247" t="e">
        <f t="shared" si="32"/>
        <v>#NUM!</v>
      </c>
      <c r="O247" t="e">
        <f t="shared" si="32"/>
        <v>#NUM!</v>
      </c>
    </row>
    <row r="248" spans="1:15" ht="16.2" thickTop="1" thickBot="1" x14ac:dyDescent="0.35">
      <c r="A248" s="47" t="s">
        <v>575</v>
      </c>
      <c r="B248" s="47" t="s">
        <v>582</v>
      </c>
      <c r="C248" s="47" t="s">
        <v>583</v>
      </c>
      <c r="D248" s="10">
        <f t="shared" si="26"/>
        <v>3</v>
      </c>
      <c r="E248" s="28">
        <f t="shared" si="27"/>
        <v>3.3</v>
      </c>
      <c r="F248" s="17">
        <f>IFERROR(VLOOKUP($C248, 'Breakdown - Multi Indicators'!$C:$DD, F$1, FALSE), " ")</f>
        <v>3</v>
      </c>
      <c r="G248" s="17">
        <f>IFERROR(VLOOKUP($C248, 'Breakdown - Multi Indicators'!$C:$DD, G$1, FALSE), " ")</f>
        <v>5</v>
      </c>
      <c r="H248" s="17">
        <f>IFERROR(VLOOKUP($C248, 'Breakdown - Multi Indicators'!$C:$DD, H$1, FALSE), " ")</f>
        <v>3</v>
      </c>
      <c r="I248" s="17">
        <f>IFERROR(VLOOKUP($C248, 'Breakdown - Multi Indicators'!$C:$DD, I$1, FALSE), " ")</f>
        <v>2</v>
      </c>
      <c r="J248">
        <f t="shared" si="32"/>
        <v>5</v>
      </c>
      <c r="K248">
        <f t="shared" si="32"/>
        <v>3</v>
      </c>
      <c r="L248">
        <f t="shared" si="32"/>
        <v>3</v>
      </c>
      <c r="M248">
        <f t="shared" si="32"/>
        <v>2</v>
      </c>
      <c r="N248" t="e">
        <f t="shared" si="32"/>
        <v>#NUM!</v>
      </c>
      <c r="O248" t="e">
        <f t="shared" si="32"/>
        <v>#NUM!</v>
      </c>
    </row>
    <row r="249" spans="1:15" ht="16.2" thickTop="1" thickBot="1" x14ac:dyDescent="0.35">
      <c r="A249" s="47" t="s">
        <v>575</v>
      </c>
      <c r="B249" s="47" t="s">
        <v>584</v>
      </c>
      <c r="C249" s="47" t="s">
        <v>585</v>
      </c>
      <c r="D249" s="10">
        <f t="shared" si="26"/>
        <v>3</v>
      </c>
      <c r="E249" s="28">
        <f t="shared" si="27"/>
        <v>3.3</v>
      </c>
      <c r="F249" s="17">
        <f>IFERROR(VLOOKUP($C249, 'Breakdown - Multi Indicators'!$C:$DD, F$1, FALSE), " ")</f>
        <v>3</v>
      </c>
      <c r="G249" s="17">
        <f>IFERROR(VLOOKUP($C249, 'Breakdown - Multi Indicators'!$C:$DD, G$1, FALSE), " ")</f>
        <v>5</v>
      </c>
      <c r="H249" s="17">
        <f>IFERROR(VLOOKUP($C249, 'Breakdown - Multi Indicators'!$C:$DD, H$1, FALSE), " ")</f>
        <v>3</v>
      </c>
      <c r="I249" s="17">
        <f>IFERROR(VLOOKUP($C249, 'Breakdown - Multi Indicators'!$C:$DD, I$1, FALSE), " ")</f>
        <v>2</v>
      </c>
      <c r="J249">
        <f t="shared" si="32"/>
        <v>5</v>
      </c>
      <c r="K249">
        <f t="shared" si="32"/>
        <v>3</v>
      </c>
      <c r="L249">
        <f t="shared" si="32"/>
        <v>3</v>
      </c>
      <c r="M249">
        <f t="shared" si="32"/>
        <v>2</v>
      </c>
      <c r="N249" t="e">
        <f t="shared" si="32"/>
        <v>#NUM!</v>
      </c>
      <c r="O249" t="e">
        <f t="shared" si="32"/>
        <v>#NUM!</v>
      </c>
    </row>
    <row r="250" spans="1:15" ht="16.2" thickTop="1" thickBot="1" x14ac:dyDescent="0.35">
      <c r="A250" s="47" t="s">
        <v>575</v>
      </c>
      <c r="B250" s="47" t="s">
        <v>586</v>
      </c>
      <c r="C250" s="47" t="s">
        <v>587</v>
      </c>
      <c r="D250" s="10">
        <f t="shared" si="26"/>
        <v>3</v>
      </c>
      <c r="E250" s="28">
        <f t="shared" si="27"/>
        <v>3</v>
      </c>
      <c r="F250" s="17">
        <f>IFERROR(VLOOKUP($C250, 'Breakdown - Multi Indicators'!$C:$DD, F$1, FALSE), " ")</f>
        <v>3</v>
      </c>
      <c r="G250" s="17">
        <f>IFERROR(VLOOKUP($C250, 'Breakdown - Multi Indicators'!$C:$DD, G$1, FALSE), " ")</f>
        <v>5</v>
      </c>
      <c r="H250" s="17">
        <f>IFERROR(VLOOKUP($C250, 'Breakdown - Multi Indicators'!$C:$DD, H$1, FALSE), " ")</f>
        <v>3</v>
      </c>
      <c r="I250" s="17">
        <f>IFERROR(VLOOKUP($C250, 'Breakdown - Multi Indicators'!$C:$DD, I$1, FALSE), " ")</f>
        <v>1</v>
      </c>
      <c r="J250">
        <f t="shared" si="32"/>
        <v>5</v>
      </c>
      <c r="K250">
        <f t="shared" si="32"/>
        <v>3</v>
      </c>
      <c r="L250">
        <f t="shared" si="32"/>
        <v>3</v>
      </c>
      <c r="M250">
        <f t="shared" si="32"/>
        <v>1</v>
      </c>
      <c r="N250" t="e">
        <f t="shared" si="32"/>
        <v>#NUM!</v>
      </c>
      <c r="O250" t="e">
        <f t="shared" si="32"/>
        <v>#NUM!</v>
      </c>
    </row>
    <row r="251" spans="1:15" ht="16.2" thickTop="1" thickBot="1" x14ac:dyDescent="0.35">
      <c r="A251" s="47" t="s">
        <v>575</v>
      </c>
      <c r="B251" s="47" t="s">
        <v>898</v>
      </c>
      <c r="C251" s="47" t="s">
        <v>899</v>
      </c>
      <c r="D251" s="10">
        <f t="shared" si="26"/>
        <v>3</v>
      </c>
      <c r="E251" s="28">
        <f t="shared" si="27"/>
        <v>3</v>
      </c>
      <c r="F251" s="17">
        <f>IFERROR(VLOOKUP($C251, 'Breakdown - Multi Indicators'!$C:$DD, F$1, FALSE), " ")</f>
        <v>3</v>
      </c>
      <c r="G251" s="17">
        <f>IFERROR(VLOOKUP($C251, 'Breakdown - Multi Indicators'!$C:$DD, G$1, FALSE), " ")</f>
        <v>5</v>
      </c>
      <c r="H251" s="17">
        <f>IFERROR(VLOOKUP($C251, 'Breakdown - Multi Indicators'!$C:$DD, H$1, FALSE), " ")</f>
        <v>3</v>
      </c>
      <c r="I251" s="17">
        <f>IFERROR(VLOOKUP($C251, 'Breakdown - Multi Indicators'!$C:$DD, I$1, FALSE), " ")</f>
        <v>1</v>
      </c>
      <c r="J251">
        <f t="shared" si="32"/>
        <v>5</v>
      </c>
      <c r="K251">
        <f t="shared" si="32"/>
        <v>3</v>
      </c>
      <c r="L251">
        <f t="shared" si="32"/>
        <v>3</v>
      </c>
      <c r="M251">
        <f t="shared" si="32"/>
        <v>1</v>
      </c>
      <c r="N251" t="e">
        <f t="shared" si="32"/>
        <v>#NUM!</v>
      </c>
      <c r="O251" t="e">
        <f t="shared" si="32"/>
        <v>#NUM!</v>
      </c>
    </row>
    <row r="252" spans="1:15" ht="16.2" thickTop="1" thickBot="1" x14ac:dyDescent="0.35">
      <c r="A252" s="47" t="s">
        <v>564</v>
      </c>
      <c r="B252" s="47" t="s">
        <v>590</v>
      </c>
      <c r="C252" s="47" t="s">
        <v>591</v>
      </c>
      <c r="D252" s="10">
        <f t="shared" si="26"/>
        <v>2</v>
      </c>
      <c r="E252" s="28">
        <f t="shared" si="27"/>
        <v>1.5</v>
      </c>
      <c r="F252" s="17">
        <f>IFERROR(VLOOKUP($C252, 'Breakdown - Multi Indicators'!$C:$DD, F$1, FALSE), " ")</f>
        <v>2</v>
      </c>
      <c r="G252" s="17" t="str">
        <f>IFERROR(VLOOKUP($C252, 'Breakdown - Multi Indicators'!$C:$DD, G$1, FALSE), " ")</f>
        <v>N/A</v>
      </c>
      <c r="H252" s="17">
        <f>IFERROR(VLOOKUP($C252, 'Breakdown - Multi Indicators'!$C:$DD, H$1, FALSE), " ")</f>
        <v>1</v>
      </c>
      <c r="I252" s="17" t="str">
        <f>IFERROR(VLOOKUP($C252, 'Breakdown - Multi Indicators'!$C:$DD, I$1, FALSE), " ")</f>
        <v>N/A</v>
      </c>
      <c r="J252">
        <f t="shared" si="32"/>
        <v>2</v>
      </c>
      <c r="K252">
        <f t="shared" si="32"/>
        <v>1</v>
      </c>
      <c r="L252" t="e">
        <f t="shared" si="32"/>
        <v>#NUM!</v>
      </c>
      <c r="M252" t="e">
        <f t="shared" si="32"/>
        <v>#NUM!</v>
      </c>
      <c r="N252" t="e">
        <f t="shared" si="32"/>
        <v>#NUM!</v>
      </c>
      <c r="O252" t="e">
        <f t="shared" si="32"/>
        <v>#NUM!</v>
      </c>
    </row>
    <row r="253" spans="1:15" ht="16.2" thickTop="1" thickBot="1" x14ac:dyDescent="0.35">
      <c r="A253" s="47" t="s">
        <v>564</v>
      </c>
      <c r="B253" s="47" t="s">
        <v>565</v>
      </c>
      <c r="C253" s="47" t="s">
        <v>566</v>
      </c>
      <c r="D253" s="10">
        <f t="shared" si="26"/>
        <v>2</v>
      </c>
      <c r="E253" s="28">
        <f t="shared" si="27"/>
        <v>2</v>
      </c>
      <c r="F253" s="17">
        <f>IFERROR(VLOOKUP($C253, 'Breakdown - Multi Indicators'!$C:$DD, F$1, FALSE), " ")</f>
        <v>2</v>
      </c>
      <c r="G253" s="17" t="str">
        <f>IFERROR(VLOOKUP($C253, 'Breakdown - Multi Indicators'!$C:$DD, G$1, FALSE), " ")</f>
        <v>N/A</v>
      </c>
      <c r="H253" s="17">
        <f>IFERROR(VLOOKUP($C253, 'Breakdown - Multi Indicators'!$C:$DD, H$1, FALSE), " ")</f>
        <v>2</v>
      </c>
      <c r="I253" s="17">
        <f>IFERROR(VLOOKUP($C253, 'Breakdown - Multi Indicators'!$C:$DD, I$1, FALSE), " ")</f>
        <v>2</v>
      </c>
      <c r="J253">
        <f t="shared" si="32"/>
        <v>2</v>
      </c>
      <c r="K253">
        <f t="shared" si="32"/>
        <v>2</v>
      </c>
      <c r="L253">
        <f t="shared" si="32"/>
        <v>2</v>
      </c>
      <c r="M253" t="e">
        <f t="shared" si="32"/>
        <v>#NUM!</v>
      </c>
      <c r="N253" t="e">
        <f t="shared" si="32"/>
        <v>#NUM!</v>
      </c>
      <c r="O253" t="e">
        <f t="shared" si="32"/>
        <v>#NUM!</v>
      </c>
    </row>
    <row r="254" spans="1:15" ht="16.2" thickTop="1" thickBot="1" x14ac:dyDescent="0.35">
      <c r="A254" s="47" t="s">
        <v>564</v>
      </c>
      <c r="B254" s="47" t="s">
        <v>593</v>
      </c>
      <c r="C254" s="47" t="s">
        <v>594</v>
      </c>
      <c r="D254" s="10">
        <f t="shared" si="26"/>
        <v>2</v>
      </c>
      <c r="E254" s="28">
        <f t="shared" si="27"/>
        <v>2</v>
      </c>
      <c r="F254" s="17">
        <f>IFERROR(VLOOKUP($C254, 'Breakdown - Multi Indicators'!$C:$DD, F$1, FALSE), " ")</f>
        <v>2</v>
      </c>
      <c r="G254" s="17" t="str">
        <f>IFERROR(VLOOKUP($C254, 'Breakdown - Multi Indicators'!$C:$DD, G$1, FALSE), " ")</f>
        <v>N/A</v>
      </c>
      <c r="H254" s="17">
        <f>IFERROR(VLOOKUP($C254, 'Breakdown - Multi Indicators'!$C:$DD, H$1, FALSE), " ")</f>
        <v>3</v>
      </c>
      <c r="I254" s="17">
        <f>IFERROR(VLOOKUP($C254, 'Breakdown - Multi Indicators'!$C:$DD, I$1, FALSE), " ")</f>
        <v>1</v>
      </c>
      <c r="J254">
        <f t="shared" ref="J254:O263" si="33">LARGE($F254:$I254,J$1)</f>
        <v>3</v>
      </c>
      <c r="K254">
        <f t="shared" si="33"/>
        <v>2</v>
      </c>
      <c r="L254">
        <f t="shared" si="33"/>
        <v>1</v>
      </c>
      <c r="M254" t="e">
        <f t="shared" si="33"/>
        <v>#NUM!</v>
      </c>
      <c r="N254" t="e">
        <f t="shared" si="33"/>
        <v>#NUM!</v>
      </c>
      <c r="O254" t="e">
        <f t="shared" si="33"/>
        <v>#NUM!</v>
      </c>
    </row>
    <row r="255" spans="1:15" ht="16.2" thickTop="1" thickBot="1" x14ac:dyDescent="0.35">
      <c r="A255" s="47" t="s">
        <v>564</v>
      </c>
      <c r="B255" s="47" t="s">
        <v>595</v>
      </c>
      <c r="C255" s="47" t="s">
        <v>596</v>
      </c>
      <c r="D255" s="10">
        <f t="shared" si="26"/>
        <v>2</v>
      </c>
      <c r="E255" s="28">
        <f t="shared" si="27"/>
        <v>2</v>
      </c>
      <c r="F255" s="17">
        <f>IFERROR(VLOOKUP($C255, 'Breakdown - Multi Indicators'!$C:$DD, F$1, FALSE), " ")</f>
        <v>2</v>
      </c>
      <c r="G255" s="17" t="str">
        <f>IFERROR(VLOOKUP($C255, 'Breakdown - Multi Indicators'!$C:$DD, G$1, FALSE), " ")</f>
        <v>N/A</v>
      </c>
      <c r="H255" s="17">
        <f>IFERROR(VLOOKUP($C255, 'Breakdown - Multi Indicators'!$C:$DD, H$1, FALSE), " ")</f>
        <v>2</v>
      </c>
      <c r="I255" s="17">
        <f>IFERROR(VLOOKUP($C255, 'Breakdown - Multi Indicators'!$C:$DD, I$1, FALSE), " ")</f>
        <v>2</v>
      </c>
      <c r="J255">
        <f t="shared" si="33"/>
        <v>2</v>
      </c>
      <c r="K255">
        <f t="shared" si="33"/>
        <v>2</v>
      </c>
      <c r="L255">
        <f t="shared" si="33"/>
        <v>2</v>
      </c>
      <c r="M255" t="e">
        <f t="shared" si="33"/>
        <v>#NUM!</v>
      </c>
      <c r="N255" t="e">
        <f t="shared" si="33"/>
        <v>#NUM!</v>
      </c>
      <c r="O255" t="e">
        <f t="shared" si="33"/>
        <v>#NUM!</v>
      </c>
    </row>
    <row r="256" spans="1:15" ht="16.2" thickTop="1" thickBot="1" x14ac:dyDescent="0.35">
      <c r="A256" s="47" t="s">
        <v>564</v>
      </c>
      <c r="B256" s="47" t="s">
        <v>588</v>
      </c>
      <c r="C256" s="47" t="s">
        <v>589</v>
      </c>
      <c r="D256" s="10">
        <f t="shared" si="26"/>
        <v>2</v>
      </c>
      <c r="E256" s="28">
        <f t="shared" si="27"/>
        <v>2</v>
      </c>
      <c r="F256" s="17">
        <f>IFERROR(VLOOKUP($C256, 'Breakdown - Multi Indicators'!$C:$DD, F$1, FALSE), " ")</f>
        <v>2</v>
      </c>
      <c r="G256" s="17" t="str">
        <f>IFERROR(VLOOKUP($C256, 'Breakdown - Multi Indicators'!$C:$DD, G$1, FALSE), " ")</f>
        <v>N/A</v>
      </c>
      <c r="H256" s="17">
        <f>IFERROR(VLOOKUP($C256, 'Breakdown - Multi Indicators'!$C:$DD, H$1, FALSE), " ")</f>
        <v>2</v>
      </c>
      <c r="I256" s="17">
        <f>IFERROR(VLOOKUP($C256, 'Breakdown - Multi Indicators'!$C:$DD, I$1, FALSE), " ")</f>
        <v>2</v>
      </c>
      <c r="J256">
        <f t="shared" si="33"/>
        <v>2</v>
      </c>
      <c r="K256">
        <f t="shared" si="33"/>
        <v>2</v>
      </c>
      <c r="L256">
        <f t="shared" si="33"/>
        <v>2</v>
      </c>
      <c r="M256" t="e">
        <f t="shared" si="33"/>
        <v>#NUM!</v>
      </c>
      <c r="N256" t="e">
        <f t="shared" si="33"/>
        <v>#NUM!</v>
      </c>
      <c r="O256" t="e">
        <f t="shared" si="33"/>
        <v>#NUM!</v>
      </c>
    </row>
    <row r="257" spans="1:15" ht="16.2" thickTop="1" thickBot="1" x14ac:dyDescent="0.35">
      <c r="A257" s="47" t="s">
        <v>564</v>
      </c>
      <c r="B257" s="47" t="s">
        <v>564</v>
      </c>
      <c r="C257" s="47" t="s">
        <v>592</v>
      </c>
      <c r="D257" s="10">
        <f t="shared" si="26"/>
        <v>2</v>
      </c>
      <c r="E257" s="28">
        <f t="shared" si="27"/>
        <v>1.7</v>
      </c>
      <c r="F257" s="17">
        <f>IFERROR(VLOOKUP($C257, 'Breakdown - Multi Indicators'!$C:$DD, F$1, FALSE), " ")</f>
        <v>2</v>
      </c>
      <c r="G257" s="17" t="str">
        <f>IFERROR(VLOOKUP($C257, 'Breakdown - Multi Indicators'!$C:$DD, G$1, FALSE), " ")</f>
        <v>N/A</v>
      </c>
      <c r="H257" s="17">
        <f>IFERROR(VLOOKUP($C257, 'Breakdown - Multi Indicators'!$C:$DD, H$1, FALSE), " ")</f>
        <v>2</v>
      </c>
      <c r="I257" s="17">
        <f>IFERROR(VLOOKUP($C257, 'Breakdown - Multi Indicators'!$C:$DD, I$1, FALSE), " ")</f>
        <v>1</v>
      </c>
      <c r="J257">
        <f t="shared" si="33"/>
        <v>2</v>
      </c>
      <c r="K257">
        <f t="shared" si="33"/>
        <v>2</v>
      </c>
      <c r="L257">
        <f t="shared" si="33"/>
        <v>1</v>
      </c>
      <c r="M257" t="e">
        <f t="shared" si="33"/>
        <v>#NUM!</v>
      </c>
      <c r="N257" t="e">
        <f t="shared" si="33"/>
        <v>#NUM!</v>
      </c>
      <c r="O257" t="e">
        <f t="shared" si="33"/>
        <v>#NUM!</v>
      </c>
    </row>
    <row r="258" spans="1:15" ht="16.2" thickTop="1" thickBot="1" x14ac:dyDescent="0.35">
      <c r="A258" s="47" t="s">
        <v>564</v>
      </c>
      <c r="B258" s="47" t="s">
        <v>601</v>
      </c>
      <c r="C258" s="47" t="s">
        <v>602</v>
      </c>
      <c r="D258" s="10">
        <f t="shared" si="26"/>
        <v>2</v>
      </c>
      <c r="E258" s="28">
        <f t="shared" si="27"/>
        <v>2</v>
      </c>
      <c r="F258" s="17">
        <f>IFERROR(VLOOKUP($C258, 'Breakdown - Multi Indicators'!$C:$DD, F$1, FALSE), " ")</f>
        <v>2</v>
      </c>
      <c r="G258" s="17" t="str">
        <f>IFERROR(VLOOKUP($C258, 'Breakdown - Multi Indicators'!$C:$DD, G$1, FALSE), " ")</f>
        <v>N/A</v>
      </c>
      <c r="H258" s="17">
        <f>IFERROR(VLOOKUP($C258, 'Breakdown - Multi Indicators'!$C:$DD, H$1, FALSE), " ")</f>
        <v>2</v>
      </c>
      <c r="I258" s="17">
        <f>IFERROR(VLOOKUP($C258, 'Breakdown - Multi Indicators'!$C:$DD, I$1, FALSE), " ")</f>
        <v>2</v>
      </c>
      <c r="J258">
        <f t="shared" si="33"/>
        <v>2</v>
      </c>
      <c r="K258">
        <f t="shared" si="33"/>
        <v>2</v>
      </c>
      <c r="L258">
        <f t="shared" si="33"/>
        <v>2</v>
      </c>
      <c r="M258" t="e">
        <f t="shared" si="33"/>
        <v>#NUM!</v>
      </c>
      <c r="N258" t="e">
        <f t="shared" si="33"/>
        <v>#NUM!</v>
      </c>
      <c r="O258" t="e">
        <f t="shared" si="33"/>
        <v>#NUM!</v>
      </c>
    </row>
    <row r="259" spans="1:15" ht="16.2" thickTop="1" thickBot="1" x14ac:dyDescent="0.35">
      <c r="A259" s="47" t="s">
        <v>564</v>
      </c>
      <c r="B259" s="47" t="s">
        <v>603</v>
      </c>
      <c r="C259" s="47" t="s">
        <v>604</v>
      </c>
      <c r="D259" s="10">
        <f t="shared" si="26"/>
        <v>2</v>
      </c>
      <c r="E259" s="28">
        <f t="shared" si="27"/>
        <v>2</v>
      </c>
      <c r="F259" s="17">
        <f>IFERROR(VLOOKUP($C259, 'Breakdown - Multi Indicators'!$C:$DD, F$1, FALSE), " ")</f>
        <v>2</v>
      </c>
      <c r="G259" s="17" t="str">
        <f>IFERROR(VLOOKUP($C259, 'Breakdown - Multi Indicators'!$C:$DD, G$1, FALSE), " ")</f>
        <v>N/A</v>
      </c>
      <c r="H259" s="17">
        <f>IFERROR(VLOOKUP($C259, 'Breakdown - Multi Indicators'!$C:$DD, H$1, FALSE), " ")</f>
        <v>2</v>
      </c>
      <c r="I259" s="17">
        <f>IFERROR(VLOOKUP($C259, 'Breakdown - Multi Indicators'!$C:$DD, I$1, FALSE), " ")</f>
        <v>2</v>
      </c>
      <c r="J259">
        <f t="shared" si="33"/>
        <v>2</v>
      </c>
      <c r="K259">
        <f t="shared" si="33"/>
        <v>2</v>
      </c>
      <c r="L259">
        <f t="shared" si="33"/>
        <v>2</v>
      </c>
      <c r="M259" t="e">
        <f t="shared" si="33"/>
        <v>#NUM!</v>
      </c>
      <c r="N259" t="e">
        <f t="shared" si="33"/>
        <v>#NUM!</v>
      </c>
      <c r="O259" t="e">
        <f t="shared" si="33"/>
        <v>#NUM!</v>
      </c>
    </row>
    <row r="260" spans="1:15" ht="16.2" thickTop="1" thickBot="1" x14ac:dyDescent="0.35">
      <c r="A260" s="47" t="s">
        <v>564</v>
      </c>
      <c r="B260" s="47" t="s">
        <v>597</v>
      </c>
      <c r="C260" s="47" t="s">
        <v>598</v>
      </c>
      <c r="D260" s="10">
        <f t="shared" ref="D260:D323" si="34">ROUND(AVERAGE($F260:$I260), 0)</f>
        <v>2</v>
      </c>
      <c r="E260" s="28">
        <f t="shared" ref="E260:E323" si="35">ROUND(AVERAGE(F260:I260), 1)</f>
        <v>1.7</v>
      </c>
      <c r="F260" s="17">
        <f>IFERROR(VLOOKUP($C260, 'Breakdown - Multi Indicators'!$C:$DD, F$1, FALSE), " ")</f>
        <v>2</v>
      </c>
      <c r="G260" s="17" t="str">
        <f>IFERROR(VLOOKUP($C260, 'Breakdown - Multi Indicators'!$C:$DD, G$1, FALSE), " ")</f>
        <v>N/A</v>
      </c>
      <c r="H260" s="17">
        <f>IFERROR(VLOOKUP($C260, 'Breakdown - Multi Indicators'!$C:$DD, H$1, FALSE), " ")</f>
        <v>2</v>
      </c>
      <c r="I260" s="17">
        <f>IFERROR(VLOOKUP($C260, 'Breakdown - Multi Indicators'!$C:$DD, I$1, FALSE), " ")</f>
        <v>1</v>
      </c>
      <c r="J260">
        <f t="shared" si="33"/>
        <v>2</v>
      </c>
      <c r="K260">
        <f t="shared" si="33"/>
        <v>2</v>
      </c>
      <c r="L260">
        <f t="shared" si="33"/>
        <v>1</v>
      </c>
      <c r="M260" t="e">
        <f t="shared" si="33"/>
        <v>#NUM!</v>
      </c>
      <c r="N260" t="e">
        <f t="shared" si="33"/>
        <v>#NUM!</v>
      </c>
      <c r="O260" t="e">
        <f t="shared" si="33"/>
        <v>#NUM!</v>
      </c>
    </row>
    <row r="261" spans="1:15" ht="16.2" thickTop="1" thickBot="1" x14ac:dyDescent="0.35">
      <c r="A261" s="47" t="s">
        <v>564</v>
      </c>
      <c r="B261" s="47" t="s">
        <v>608</v>
      </c>
      <c r="C261" s="47" t="s">
        <v>609</v>
      </c>
      <c r="D261" s="10">
        <f t="shared" si="34"/>
        <v>2</v>
      </c>
      <c r="E261" s="28">
        <f t="shared" si="35"/>
        <v>2</v>
      </c>
      <c r="F261" s="17">
        <f>IFERROR(VLOOKUP($C261, 'Breakdown - Multi Indicators'!$C:$DD, F$1, FALSE), " ")</f>
        <v>2</v>
      </c>
      <c r="G261" s="17" t="str">
        <f>IFERROR(VLOOKUP($C261, 'Breakdown - Multi Indicators'!$C:$DD, G$1, FALSE), " ")</f>
        <v>N/A</v>
      </c>
      <c r="H261" s="17">
        <f>IFERROR(VLOOKUP($C261, 'Breakdown - Multi Indicators'!$C:$DD, H$1, FALSE), " ")</f>
        <v>2</v>
      </c>
      <c r="I261" s="17">
        <f>IFERROR(VLOOKUP($C261, 'Breakdown - Multi Indicators'!$C:$DD, I$1, FALSE), " ")</f>
        <v>2</v>
      </c>
      <c r="J261">
        <f t="shared" si="33"/>
        <v>2</v>
      </c>
      <c r="K261">
        <f t="shared" si="33"/>
        <v>2</v>
      </c>
      <c r="L261">
        <f t="shared" si="33"/>
        <v>2</v>
      </c>
      <c r="M261" t="e">
        <f t="shared" si="33"/>
        <v>#NUM!</v>
      </c>
      <c r="N261" t="e">
        <f t="shared" si="33"/>
        <v>#NUM!</v>
      </c>
      <c r="O261" t="e">
        <f t="shared" si="33"/>
        <v>#NUM!</v>
      </c>
    </row>
    <row r="262" spans="1:15" ht="16.2" thickTop="1" thickBot="1" x14ac:dyDescent="0.35">
      <c r="A262" s="47" t="s">
        <v>564</v>
      </c>
      <c r="B262" s="47" t="s">
        <v>610</v>
      </c>
      <c r="C262" s="47" t="s">
        <v>611</v>
      </c>
      <c r="D262" s="10">
        <f t="shared" si="34"/>
        <v>2</v>
      </c>
      <c r="E262" s="28">
        <f t="shared" si="35"/>
        <v>1.7</v>
      </c>
      <c r="F262" s="17">
        <f>IFERROR(VLOOKUP($C262, 'Breakdown - Multi Indicators'!$C:$DD, F$1, FALSE), " ")</f>
        <v>2</v>
      </c>
      <c r="G262" s="17" t="str">
        <f>IFERROR(VLOOKUP($C262, 'Breakdown - Multi Indicators'!$C:$DD, G$1, FALSE), " ")</f>
        <v>N/A</v>
      </c>
      <c r="H262" s="17">
        <f>IFERROR(VLOOKUP($C262, 'Breakdown - Multi Indicators'!$C:$DD, H$1, FALSE), " ")</f>
        <v>2</v>
      </c>
      <c r="I262" s="17">
        <f>IFERROR(VLOOKUP($C262, 'Breakdown - Multi Indicators'!$C:$DD, I$1, FALSE), " ")</f>
        <v>1</v>
      </c>
      <c r="J262">
        <f t="shared" si="33"/>
        <v>2</v>
      </c>
      <c r="K262">
        <f t="shared" si="33"/>
        <v>2</v>
      </c>
      <c r="L262">
        <f t="shared" si="33"/>
        <v>1</v>
      </c>
      <c r="M262" t="e">
        <f t="shared" si="33"/>
        <v>#NUM!</v>
      </c>
      <c r="N262" t="e">
        <f t="shared" si="33"/>
        <v>#NUM!</v>
      </c>
      <c r="O262" t="e">
        <f t="shared" si="33"/>
        <v>#NUM!</v>
      </c>
    </row>
    <row r="263" spans="1:15" ht="16.2" thickTop="1" thickBot="1" x14ac:dyDescent="0.35">
      <c r="A263" s="47" t="s">
        <v>564</v>
      </c>
      <c r="B263" s="47" t="s">
        <v>612</v>
      </c>
      <c r="C263" s="47" t="s">
        <v>613</v>
      </c>
      <c r="D263" s="10">
        <f t="shared" si="34"/>
        <v>2</v>
      </c>
      <c r="E263" s="28">
        <f t="shared" si="35"/>
        <v>2</v>
      </c>
      <c r="F263" s="17">
        <f>IFERROR(VLOOKUP($C263, 'Breakdown - Multi Indicators'!$C:$DD, F$1, FALSE), " ")</f>
        <v>2</v>
      </c>
      <c r="G263" s="17" t="str">
        <f>IFERROR(VLOOKUP($C263, 'Breakdown - Multi Indicators'!$C:$DD, G$1, FALSE), " ")</f>
        <v>N/A</v>
      </c>
      <c r="H263" s="17">
        <f>IFERROR(VLOOKUP($C263, 'Breakdown - Multi Indicators'!$C:$DD, H$1, FALSE), " ")</f>
        <v>2</v>
      </c>
      <c r="I263" s="17">
        <f>IFERROR(VLOOKUP($C263, 'Breakdown - Multi Indicators'!$C:$DD, I$1, FALSE), " ")</f>
        <v>2</v>
      </c>
      <c r="J263">
        <f t="shared" si="33"/>
        <v>2</v>
      </c>
      <c r="K263">
        <f t="shared" si="33"/>
        <v>2</v>
      </c>
      <c r="L263">
        <f t="shared" si="33"/>
        <v>2</v>
      </c>
      <c r="M263" t="e">
        <f t="shared" si="33"/>
        <v>#NUM!</v>
      </c>
      <c r="N263" t="e">
        <f t="shared" si="33"/>
        <v>#NUM!</v>
      </c>
      <c r="O263" t="e">
        <f t="shared" si="33"/>
        <v>#NUM!</v>
      </c>
    </row>
    <row r="264" spans="1:15" ht="16.2" thickTop="1" thickBot="1" x14ac:dyDescent="0.35">
      <c r="A264" s="47" t="s">
        <v>564</v>
      </c>
      <c r="B264" s="47" t="s">
        <v>614</v>
      </c>
      <c r="C264" s="47" t="s">
        <v>615</v>
      </c>
      <c r="D264" s="10">
        <f t="shared" si="34"/>
        <v>2</v>
      </c>
      <c r="E264" s="28">
        <f t="shared" si="35"/>
        <v>1.7</v>
      </c>
      <c r="F264" s="17">
        <f>IFERROR(VLOOKUP($C264, 'Breakdown - Multi Indicators'!$C:$DD, F$1, FALSE), " ")</f>
        <v>2</v>
      </c>
      <c r="G264" s="17" t="str">
        <f>IFERROR(VLOOKUP($C264, 'Breakdown - Multi Indicators'!$C:$DD, G$1, FALSE), " ")</f>
        <v>N/A</v>
      </c>
      <c r="H264" s="17">
        <f>IFERROR(VLOOKUP($C264, 'Breakdown - Multi Indicators'!$C:$DD, H$1, FALSE), " ")</f>
        <v>2</v>
      </c>
      <c r="I264" s="17">
        <f>IFERROR(VLOOKUP($C264, 'Breakdown - Multi Indicators'!$C:$DD, I$1, FALSE), " ")</f>
        <v>1</v>
      </c>
      <c r="J264">
        <f t="shared" ref="J264:O273" si="36">LARGE($F264:$I264,J$1)</f>
        <v>2</v>
      </c>
      <c r="K264">
        <f t="shared" si="36"/>
        <v>2</v>
      </c>
      <c r="L264">
        <f t="shared" si="36"/>
        <v>1</v>
      </c>
      <c r="M264" t="e">
        <f t="shared" si="36"/>
        <v>#NUM!</v>
      </c>
      <c r="N264" t="e">
        <f t="shared" si="36"/>
        <v>#NUM!</v>
      </c>
      <c r="O264" t="e">
        <f t="shared" si="36"/>
        <v>#NUM!</v>
      </c>
    </row>
    <row r="265" spans="1:15" ht="16.2" thickTop="1" thickBot="1" x14ac:dyDescent="0.35">
      <c r="A265" s="47" t="s">
        <v>564</v>
      </c>
      <c r="B265" s="47" t="s">
        <v>616</v>
      </c>
      <c r="C265" s="47" t="s">
        <v>617</v>
      </c>
      <c r="D265" s="10">
        <f t="shared" si="34"/>
        <v>2</v>
      </c>
      <c r="E265" s="28">
        <f t="shared" si="35"/>
        <v>2</v>
      </c>
      <c r="F265" s="17">
        <f>IFERROR(VLOOKUP($C265, 'Breakdown - Multi Indicators'!$C:$DD, F$1, FALSE), " ")</f>
        <v>2</v>
      </c>
      <c r="G265" s="17" t="str">
        <f>IFERROR(VLOOKUP($C265, 'Breakdown - Multi Indicators'!$C:$DD, G$1, FALSE), " ")</f>
        <v>N/A</v>
      </c>
      <c r="H265" s="17">
        <f>IFERROR(VLOOKUP($C265, 'Breakdown - Multi Indicators'!$C:$DD, H$1, FALSE), " ")</f>
        <v>2</v>
      </c>
      <c r="I265" s="17">
        <f>IFERROR(VLOOKUP($C265, 'Breakdown - Multi Indicators'!$C:$DD, I$1, FALSE), " ")</f>
        <v>2</v>
      </c>
      <c r="J265">
        <f t="shared" si="36"/>
        <v>2</v>
      </c>
      <c r="K265">
        <f t="shared" si="36"/>
        <v>2</v>
      </c>
      <c r="L265">
        <f t="shared" si="36"/>
        <v>2</v>
      </c>
      <c r="M265" t="e">
        <f t="shared" si="36"/>
        <v>#NUM!</v>
      </c>
      <c r="N265" t="e">
        <f t="shared" si="36"/>
        <v>#NUM!</v>
      </c>
      <c r="O265" t="e">
        <f t="shared" si="36"/>
        <v>#NUM!</v>
      </c>
    </row>
    <row r="266" spans="1:15" ht="16.2" thickTop="1" thickBot="1" x14ac:dyDescent="0.35">
      <c r="A266" s="47" t="s">
        <v>564</v>
      </c>
      <c r="B266" s="47" t="s">
        <v>618</v>
      </c>
      <c r="C266" s="47" t="s">
        <v>619</v>
      </c>
      <c r="D266" s="10">
        <f t="shared" si="34"/>
        <v>2</v>
      </c>
      <c r="E266" s="28">
        <f t="shared" si="35"/>
        <v>2</v>
      </c>
      <c r="F266" s="17">
        <f>IFERROR(VLOOKUP($C266, 'Breakdown - Multi Indicators'!$C:$DD, F$1, FALSE), " ")</f>
        <v>2</v>
      </c>
      <c r="G266" s="17" t="str">
        <f>IFERROR(VLOOKUP($C266, 'Breakdown - Multi Indicators'!$C:$DD, G$1, FALSE), " ")</f>
        <v>N/A</v>
      </c>
      <c r="H266" s="17">
        <f>IFERROR(VLOOKUP($C266, 'Breakdown - Multi Indicators'!$C:$DD, H$1, FALSE), " ")</f>
        <v>2</v>
      </c>
      <c r="I266" s="17">
        <f>IFERROR(VLOOKUP($C266, 'Breakdown - Multi Indicators'!$C:$DD, I$1, FALSE), " ")</f>
        <v>2</v>
      </c>
      <c r="J266">
        <f t="shared" si="36"/>
        <v>2</v>
      </c>
      <c r="K266">
        <f t="shared" si="36"/>
        <v>2</v>
      </c>
      <c r="L266">
        <f t="shared" si="36"/>
        <v>2</v>
      </c>
      <c r="M266" t="e">
        <f t="shared" si="36"/>
        <v>#NUM!</v>
      </c>
      <c r="N266" t="e">
        <f t="shared" si="36"/>
        <v>#NUM!</v>
      </c>
      <c r="O266" t="e">
        <f t="shared" si="36"/>
        <v>#NUM!</v>
      </c>
    </row>
    <row r="267" spans="1:15" ht="16.2" thickTop="1" thickBot="1" x14ac:dyDescent="0.35">
      <c r="A267" s="47" t="s">
        <v>564</v>
      </c>
      <c r="B267" s="47" t="s">
        <v>620</v>
      </c>
      <c r="C267" s="47" t="s">
        <v>621</v>
      </c>
      <c r="D267" s="10">
        <f t="shared" si="34"/>
        <v>1</v>
      </c>
      <c r="E267" s="28">
        <f t="shared" si="35"/>
        <v>1</v>
      </c>
      <c r="F267" s="17" t="str">
        <f>IFERROR(VLOOKUP($C267, 'Breakdown - Multi Indicators'!$C:$DD, F$1, FALSE), " ")</f>
        <v>N/A</v>
      </c>
      <c r="G267" s="17" t="str">
        <f>IFERROR(VLOOKUP($C267, 'Breakdown - Multi Indicators'!$C:$DD, G$1, FALSE), " ")</f>
        <v>N/A</v>
      </c>
      <c r="H267" s="17">
        <f>IFERROR(VLOOKUP($C267, 'Breakdown - Multi Indicators'!$C:$DD, H$1, FALSE), " ")</f>
        <v>1</v>
      </c>
      <c r="I267" s="17" t="str">
        <f>IFERROR(VLOOKUP($C267, 'Breakdown - Multi Indicators'!$C:$DD, I$1, FALSE), " ")</f>
        <v>N/A</v>
      </c>
      <c r="J267">
        <f t="shared" si="36"/>
        <v>1</v>
      </c>
      <c r="K267" t="e">
        <f t="shared" si="36"/>
        <v>#NUM!</v>
      </c>
      <c r="L267" t="e">
        <f t="shared" si="36"/>
        <v>#NUM!</v>
      </c>
      <c r="M267" t="e">
        <f t="shared" si="36"/>
        <v>#NUM!</v>
      </c>
      <c r="N267" t="e">
        <f t="shared" si="36"/>
        <v>#NUM!</v>
      </c>
      <c r="O267" t="e">
        <f t="shared" si="36"/>
        <v>#NUM!</v>
      </c>
    </row>
    <row r="268" spans="1:15" ht="16.2" thickTop="1" thickBot="1" x14ac:dyDescent="0.35">
      <c r="A268" s="47" t="s">
        <v>599</v>
      </c>
      <c r="B268" s="47" t="s">
        <v>599</v>
      </c>
      <c r="C268" s="47" t="s">
        <v>600</v>
      </c>
      <c r="D268" s="10">
        <f t="shared" si="34"/>
        <v>2</v>
      </c>
      <c r="E268" s="28">
        <f t="shared" si="35"/>
        <v>1.5</v>
      </c>
      <c r="F268" s="17">
        <f>IFERROR(VLOOKUP($C268, 'Breakdown - Multi Indicators'!$C:$DD, F$1, FALSE), " ")</f>
        <v>2</v>
      </c>
      <c r="G268" s="17">
        <f>IFERROR(VLOOKUP($C268, 'Breakdown - Multi Indicators'!$C:$DD, G$1, FALSE), " ")</f>
        <v>1</v>
      </c>
      <c r="H268" s="17">
        <f>IFERROR(VLOOKUP($C268, 'Breakdown - Multi Indicators'!$C:$DD, H$1, FALSE), " ")</f>
        <v>2</v>
      </c>
      <c r="I268" s="17">
        <f>IFERROR(VLOOKUP($C268, 'Breakdown - Multi Indicators'!$C:$DD, I$1, FALSE), " ")</f>
        <v>1</v>
      </c>
      <c r="J268">
        <f t="shared" si="36"/>
        <v>2</v>
      </c>
      <c r="K268">
        <f t="shared" si="36"/>
        <v>2</v>
      </c>
      <c r="L268">
        <f t="shared" si="36"/>
        <v>1</v>
      </c>
      <c r="M268">
        <f t="shared" si="36"/>
        <v>1</v>
      </c>
      <c r="N268" t="e">
        <f t="shared" si="36"/>
        <v>#NUM!</v>
      </c>
      <c r="O268" t="e">
        <f t="shared" si="36"/>
        <v>#NUM!</v>
      </c>
    </row>
    <row r="269" spans="1:15" ht="16.2" thickTop="1" thickBot="1" x14ac:dyDescent="0.35">
      <c r="A269" s="47" t="s">
        <v>599</v>
      </c>
      <c r="B269" s="47" t="s">
        <v>624</v>
      </c>
      <c r="C269" s="47" t="s">
        <v>625</v>
      </c>
      <c r="D269" s="10">
        <f t="shared" si="34"/>
        <v>2</v>
      </c>
      <c r="E269" s="28">
        <f t="shared" si="35"/>
        <v>1.8</v>
      </c>
      <c r="F269" s="17">
        <f>IFERROR(VLOOKUP($C269, 'Breakdown - Multi Indicators'!$C:$DD, F$1, FALSE), " ")</f>
        <v>2</v>
      </c>
      <c r="G269" s="17">
        <f>IFERROR(VLOOKUP($C269, 'Breakdown - Multi Indicators'!$C:$DD, G$1, FALSE), " ")</f>
        <v>1</v>
      </c>
      <c r="H269" s="17">
        <f>IFERROR(VLOOKUP($C269, 'Breakdown - Multi Indicators'!$C:$DD, H$1, FALSE), " ")</f>
        <v>2</v>
      </c>
      <c r="I269" s="17">
        <f>IFERROR(VLOOKUP($C269, 'Breakdown - Multi Indicators'!$C:$DD, I$1, FALSE), " ")</f>
        <v>2</v>
      </c>
      <c r="J269">
        <f t="shared" si="36"/>
        <v>2</v>
      </c>
      <c r="K269">
        <f t="shared" si="36"/>
        <v>2</v>
      </c>
      <c r="L269">
        <f t="shared" si="36"/>
        <v>2</v>
      </c>
      <c r="M269">
        <f t="shared" si="36"/>
        <v>1</v>
      </c>
      <c r="N269" t="e">
        <f t="shared" si="36"/>
        <v>#NUM!</v>
      </c>
      <c r="O269" t="e">
        <f t="shared" si="36"/>
        <v>#NUM!</v>
      </c>
    </row>
    <row r="270" spans="1:15" ht="16.2" thickTop="1" thickBot="1" x14ac:dyDescent="0.35">
      <c r="A270" s="47" t="s">
        <v>599</v>
      </c>
      <c r="B270" s="47" t="s">
        <v>626</v>
      </c>
      <c r="C270" s="47" t="s">
        <v>627</v>
      </c>
      <c r="D270" s="10">
        <f t="shared" si="34"/>
        <v>3</v>
      </c>
      <c r="E270" s="28">
        <f t="shared" si="35"/>
        <v>3.3</v>
      </c>
      <c r="F270" s="17">
        <f>IFERROR(VLOOKUP($C270, 'Breakdown - Multi Indicators'!$C:$DD, F$1, FALSE), " ")</f>
        <v>4</v>
      </c>
      <c r="G270" s="17">
        <f>IFERROR(VLOOKUP($C270, 'Breakdown - Multi Indicators'!$C:$DD, G$1, FALSE), " ")</f>
        <v>5</v>
      </c>
      <c r="H270" s="17">
        <f>IFERROR(VLOOKUP($C270, 'Breakdown - Multi Indicators'!$C:$DD, H$1, FALSE), " ")</f>
        <v>2</v>
      </c>
      <c r="I270" s="17">
        <f>IFERROR(VLOOKUP($C270, 'Breakdown - Multi Indicators'!$C:$DD, I$1, FALSE), " ")</f>
        <v>2</v>
      </c>
      <c r="J270">
        <f t="shared" si="36"/>
        <v>5</v>
      </c>
      <c r="K270">
        <f t="shared" si="36"/>
        <v>4</v>
      </c>
      <c r="L270">
        <f t="shared" si="36"/>
        <v>2</v>
      </c>
      <c r="M270">
        <f t="shared" si="36"/>
        <v>2</v>
      </c>
      <c r="N270" t="e">
        <f t="shared" si="36"/>
        <v>#NUM!</v>
      </c>
      <c r="O270" t="e">
        <f t="shared" si="36"/>
        <v>#NUM!</v>
      </c>
    </row>
    <row r="271" spans="1:15" ht="16.2" thickTop="1" thickBot="1" x14ac:dyDescent="0.35">
      <c r="A271" s="47" t="s">
        <v>599</v>
      </c>
      <c r="B271" s="47" t="s">
        <v>628</v>
      </c>
      <c r="C271" s="47" t="s">
        <v>629</v>
      </c>
      <c r="D271" s="10">
        <f t="shared" si="34"/>
        <v>4</v>
      </c>
      <c r="E271" s="28">
        <f t="shared" si="35"/>
        <v>3.5</v>
      </c>
      <c r="F271" s="17">
        <f>IFERROR(VLOOKUP($C271, 'Breakdown - Multi Indicators'!$C:$DD, F$1, FALSE), " ")</f>
        <v>4</v>
      </c>
      <c r="G271" s="17">
        <f>IFERROR(VLOOKUP($C271, 'Breakdown - Multi Indicators'!$C:$DD, G$1, FALSE), " ")</f>
        <v>5</v>
      </c>
      <c r="H271" s="17">
        <f>IFERROR(VLOOKUP($C271, 'Breakdown - Multi Indicators'!$C:$DD, H$1, FALSE), " ")</f>
        <v>2</v>
      </c>
      <c r="I271" s="17">
        <f>IFERROR(VLOOKUP($C271, 'Breakdown - Multi Indicators'!$C:$DD, I$1, FALSE), " ")</f>
        <v>3</v>
      </c>
      <c r="J271">
        <f t="shared" si="36"/>
        <v>5</v>
      </c>
      <c r="K271">
        <f t="shared" si="36"/>
        <v>4</v>
      </c>
      <c r="L271">
        <f t="shared" si="36"/>
        <v>3</v>
      </c>
      <c r="M271">
        <f t="shared" si="36"/>
        <v>2</v>
      </c>
      <c r="N271" t="e">
        <f t="shared" si="36"/>
        <v>#NUM!</v>
      </c>
      <c r="O271" t="e">
        <f t="shared" si="36"/>
        <v>#NUM!</v>
      </c>
    </row>
    <row r="272" spans="1:15" ht="16.2" thickTop="1" thickBot="1" x14ac:dyDescent="0.35">
      <c r="A272" s="47" t="s">
        <v>599</v>
      </c>
      <c r="B272" s="47" t="s">
        <v>630</v>
      </c>
      <c r="C272" s="47" t="s">
        <v>631</v>
      </c>
      <c r="D272" s="10">
        <f t="shared" si="34"/>
        <v>3</v>
      </c>
      <c r="E272" s="28">
        <f t="shared" si="35"/>
        <v>3.3</v>
      </c>
      <c r="F272" s="17">
        <f>IFERROR(VLOOKUP($C272, 'Breakdown - Multi Indicators'!$C:$DD, F$1, FALSE), " ")</f>
        <v>4</v>
      </c>
      <c r="G272" s="17">
        <f>IFERROR(VLOOKUP($C272, 'Breakdown - Multi Indicators'!$C:$DD, G$1, FALSE), " ")</f>
        <v>5</v>
      </c>
      <c r="H272" s="17">
        <f>IFERROR(VLOOKUP($C272, 'Breakdown - Multi Indicators'!$C:$DD, H$1, FALSE), " ")</f>
        <v>2</v>
      </c>
      <c r="I272" s="17">
        <f>IFERROR(VLOOKUP($C272, 'Breakdown - Multi Indicators'!$C:$DD, I$1, FALSE), " ")</f>
        <v>2</v>
      </c>
      <c r="J272">
        <f t="shared" si="36"/>
        <v>5</v>
      </c>
      <c r="K272">
        <f t="shared" si="36"/>
        <v>4</v>
      </c>
      <c r="L272">
        <f t="shared" si="36"/>
        <v>2</v>
      </c>
      <c r="M272">
        <f t="shared" si="36"/>
        <v>2</v>
      </c>
      <c r="N272" t="e">
        <f t="shared" si="36"/>
        <v>#NUM!</v>
      </c>
      <c r="O272" t="e">
        <f t="shared" si="36"/>
        <v>#NUM!</v>
      </c>
    </row>
    <row r="273" spans="1:15" ht="16.2" thickTop="1" thickBot="1" x14ac:dyDescent="0.35">
      <c r="A273" s="47" t="s">
        <v>599</v>
      </c>
      <c r="B273" s="47" t="s">
        <v>632</v>
      </c>
      <c r="C273" s="47" t="s">
        <v>633</v>
      </c>
      <c r="D273" s="10">
        <f t="shared" si="34"/>
        <v>3</v>
      </c>
      <c r="E273" s="28">
        <f t="shared" si="35"/>
        <v>3</v>
      </c>
      <c r="F273" s="17">
        <f>IFERROR(VLOOKUP($C273, 'Breakdown - Multi Indicators'!$C:$DD, F$1, FALSE), " ")</f>
        <v>4</v>
      </c>
      <c r="G273" s="17">
        <f>IFERROR(VLOOKUP($C273, 'Breakdown - Multi Indicators'!$C:$DD, G$1, FALSE), " ")</f>
        <v>5</v>
      </c>
      <c r="H273" s="17">
        <f>IFERROR(VLOOKUP($C273, 'Breakdown - Multi Indicators'!$C:$DD, H$1, FALSE), " ")</f>
        <v>2</v>
      </c>
      <c r="I273" s="17">
        <f>IFERROR(VLOOKUP($C273, 'Breakdown - Multi Indicators'!$C:$DD, I$1, FALSE), " ")</f>
        <v>1</v>
      </c>
      <c r="J273">
        <f t="shared" si="36"/>
        <v>5</v>
      </c>
      <c r="K273">
        <f t="shared" si="36"/>
        <v>4</v>
      </c>
      <c r="L273">
        <f t="shared" si="36"/>
        <v>2</v>
      </c>
      <c r="M273">
        <f t="shared" si="36"/>
        <v>1</v>
      </c>
      <c r="N273" t="e">
        <f t="shared" si="36"/>
        <v>#NUM!</v>
      </c>
      <c r="O273" t="e">
        <f t="shared" si="36"/>
        <v>#NUM!</v>
      </c>
    </row>
    <row r="274" spans="1:15" ht="16.2" thickTop="1" thickBot="1" x14ac:dyDescent="0.35">
      <c r="A274" s="47" t="s">
        <v>599</v>
      </c>
      <c r="B274" s="47" t="s">
        <v>634</v>
      </c>
      <c r="C274" s="47" t="s">
        <v>635</v>
      </c>
      <c r="D274" s="10">
        <f t="shared" si="34"/>
        <v>3</v>
      </c>
      <c r="E274" s="28">
        <f t="shared" si="35"/>
        <v>2.8</v>
      </c>
      <c r="F274" s="17">
        <f>IFERROR(VLOOKUP($C274, 'Breakdown - Multi Indicators'!$C:$DD, F$1, FALSE), " ")</f>
        <v>2</v>
      </c>
      <c r="G274" s="17">
        <f>IFERROR(VLOOKUP($C274, 'Breakdown - Multi Indicators'!$C:$DD, G$1, FALSE), " ")</f>
        <v>5</v>
      </c>
      <c r="H274" s="17">
        <f>IFERROR(VLOOKUP($C274, 'Breakdown - Multi Indicators'!$C:$DD, H$1, FALSE), " ")</f>
        <v>2</v>
      </c>
      <c r="I274" s="17">
        <f>IFERROR(VLOOKUP($C274, 'Breakdown - Multi Indicators'!$C:$DD, I$1, FALSE), " ")</f>
        <v>2</v>
      </c>
      <c r="J274">
        <f t="shared" ref="J274:O283" si="37">LARGE($F274:$I274,J$1)</f>
        <v>5</v>
      </c>
      <c r="K274">
        <f t="shared" si="37"/>
        <v>2</v>
      </c>
      <c r="L274">
        <f t="shared" si="37"/>
        <v>2</v>
      </c>
      <c r="M274">
        <f t="shared" si="37"/>
        <v>2</v>
      </c>
      <c r="N274" t="e">
        <f t="shared" si="37"/>
        <v>#NUM!</v>
      </c>
      <c r="O274" t="e">
        <f t="shared" si="37"/>
        <v>#NUM!</v>
      </c>
    </row>
    <row r="275" spans="1:15" ht="16.2" thickTop="1" thickBot="1" x14ac:dyDescent="0.35">
      <c r="A275" s="47" t="s">
        <v>605</v>
      </c>
      <c r="B275" s="47" t="s">
        <v>636</v>
      </c>
      <c r="C275" s="47" t="s">
        <v>637</v>
      </c>
      <c r="D275" s="10">
        <f t="shared" si="34"/>
        <v>2</v>
      </c>
      <c r="E275" s="28">
        <f t="shared" si="35"/>
        <v>1.8</v>
      </c>
      <c r="F275" s="17">
        <f>IFERROR(VLOOKUP($C275, 'Breakdown - Multi Indicators'!$C:$DD, F$1, FALSE), " ")</f>
        <v>2</v>
      </c>
      <c r="G275" s="17">
        <f>IFERROR(VLOOKUP($C275, 'Breakdown - Multi Indicators'!$C:$DD, G$1, FALSE), " ")</f>
        <v>1</v>
      </c>
      <c r="H275" s="17">
        <f>IFERROR(VLOOKUP($C275, 'Breakdown - Multi Indicators'!$C:$DD, H$1, FALSE), " ")</f>
        <v>2</v>
      </c>
      <c r="I275" s="17">
        <f>IFERROR(VLOOKUP($C275, 'Breakdown - Multi Indicators'!$C:$DD, I$1, FALSE), " ")</f>
        <v>2</v>
      </c>
      <c r="J275">
        <f t="shared" si="37"/>
        <v>2</v>
      </c>
      <c r="K275">
        <f t="shared" si="37"/>
        <v>2</v>
      </c>
      <c r="L275">
        <f t="shared" si="37"/>
        <v>2</v>
      </c>
      <c r="M275">
        <f t="shared" si="37"/>
        <v>1</v>
      </c>
      <c r="N275" t="e">
        <f t="shared" si="37"/>
        <v>#NUM!</v>
      </c>
      <c r="O275" t="e">
        <f t="shared" si="37"/>
        <v>#NUM!</v>
      </c>
    </row>
    <row r="276" spans="1:15" ht="16.2" thickTop="1" thickBot="1" x14ac:dyDescent="0.35">
      <c r="A276" s="47" t="s">
        <v>605</v>
      </c>
      <c r="B276" s="47" t="s">
        <v>638</v>
      </c>
      <c r="C276" s="47" t="s">
        <v>639</v>
      </c>
      <c r="D276" s="10">
        <f t="shared" si="34"/>
        <v>3</v>
      </c>
      <c r="E276" s="28">
        <f t="shared" si="35"/>
        <v>3.3</v>
      </c>
      <c r="F276" s="17">
        <f>IFERROR(VLOOKUP($C276, 'Breakdown - Multi Indicators'!$C:$DD, F$1, FALSE), " ")</f>
        <v>4</v>
      </c>
      <c r="G276" s="17">
        <f>IFERROR(VLOOKUP($C276, 'Breakdown - Multi Indicators'!$C:$DD, G$1, FALSE), " ")</f>
        <v>5</v>
      </c>
      <c r="H276" s="17">
        <f>IFERROR(VLOOKUP($C276, 'Breakdown - Multi Indicators'!$C:$DD, H$1, FALSE), " ")</f>
        <v>2</v>
      </c>
      <c r="I276" s="17">
        <f>IFERROR(VLOOKUP($C276, 'Breakdown - Multi Indicators'!$C:$DD, I$1, FALSE), " ")</f>
        <v>2</v>
      </c>
      <c r="J276">
        <f t="shared" si="37"/>
        <v>5</v>
      </c>
      <c r="K276">
        <f t="shared" si="37"/>
        <v>4</v>
      </c>
      <c r="L276">
        <f t="shared" si="37"/>
        <v>2</v>
      </c>
      <c r="M276">
        <f t="shared" si="37"/>
        <v>2</v>
      </c>
      <c r="N276" t="e">
        <f t="shared" si="37"/>
        <v>#NUM!</v>
      </c>
      <c r="O276" t="e">
        <f t="shared" si="37"/>
        <v>#NUM!</v>
      </c>
    </row>
    <row r="277" spans="1:15" ht="16.2" thickTop="1" thickBot="1" x14ac:dyDescent="0.35">
      <c r="A277" s="47" t="s">
        <v>605</v>
      </c>
      <c r="B277" s="47" t="s">
        <v>606</v>
      </c>
      <c r="C277" s="47" t="s">
        <v>607</v>
      </c>
      <c r="D277" s="10">
        <f t="shared" si="34"/>
        <v>3</v>
      </c>
      <c r="E277" s="28">
        <f t="shared" si="35"/>
        <v>3</v>
      </c>
      <c r="F277" s="17">
        <f>IFERROR(VLOOKUP($C277, 'Breakdown - Multi Indicators'!$C:$DD, F$1, FALSE), " ")</f>
        <v>4</v>
      </c>
      <c r="G277" s="17">
        <f>IFERROR(VLOOKUP($C277, 'Breakdown - Multi Indicators'!$C:$DD, G$1, FALSE), " ")</f>
        <v>5</v>
      </c>
      <c r="H277" s="17">
        <f>IFERROR(VLOOKUP($C277, 'Breakdown - Multi Indicators'!$C:$DD, H$1, FALSE), " ")</f>
        <v>2</v>
      </c>
      <c r="I277" s="17">
        <f>IFERROR(VLOOKUP($C277, 'Breakdown - Multi Indicators'!$C:$DD, I$1, FALSE), " ")</f>
        <v>1</v>
      </c>
      <c r="J277">
        <f t="shared" si="37"/>
        <v>5</v>
      </c>
      <c r="K277">
        <f t="shared" si="37"/>
        <v>4</v>
      </c>
      <c r="L277">
        <f t="shared" si="37"/>
        <v>2</v>
      </c>
      <c r="M277">
        <f t="shared" si="37"/>
        <v>1</v>
      </c>
      <c r="N277" t="e">
        <f t="shared" si="37"/>
        <v>#NUM!</v>
      </c>
      <c r="O277" t="e">
        <f t="shared" si="37"/>
        <v>#NUM!</v>
      </c>
    </row>
    <row r="278" spans="1:15" ht="16.2" thickTop="1" thickBot="1" x14ac:dyDescent="0.35">
      <c r="A278" s="47" t="s">
        <v>605</v>
      </c>
      <c r="B278" s="47" t="s">
        <v>642</v>
      </c>
      <c r="C278" s="47" t="s">
        <v>643</v>
      </c>
      <c r="D278" s="10">
        <f t="shared" si="34"/>
        <v>3</v>
      </c>
      <c r="E278" s="28">
        <f t="shared" si="35"/>
        <v>2.5</v>
      </c>
      <c r="F278" s="17">
        <f>IFERROR(VLOOKUP($C278, 'Breakdown - Multi Indicators'!$C:$DD, F$1, FALSE), " ")</f>
        <v>1</v>
      </c>
      <c r="G278" s="17">
        <f>IFERROR(VLOOKUP($C278, 'Breakdown - Multi Indicators'!$C:$DD, G$1, FALSE), " ")</f>
        <v>5</v>
      </c>
      <c r="H278" s="17">
        <f>IFERROR(VLOOKUP($C278, 'Breakdown - Multi Indicators'!$C:$DD, H$1, FALSE), " ")</f>
        <v>2</v>
      </c>
      <c r="I278" s="17">
        <f>IFERROR(VLOOKUP($C278, 'Breakdown - Multi Indicators'!$C:$DD, I$1, FALSE), " ")</f>
        <v>2</v>
      </c>
      <c r="J278">
        <f t="shared" si="37"/>
        <v>5</v>
      </c>
      <c r="K278">
        <f t="shared" si="37"/>
        <v>2</v>
      </c>
      <c r="L278">
        <f t="shared" si="37"/>
        <v>2</v>
      </c>
      <c r="M278">
        <f t="shared" si="37"/>
        <v>1</v>
      </c>
      <c r="N278" t="e">
        <f t="shared" si="37"/>
        <v>#NUM!</v>
      </c>
      <c r="O278" t="e">
        <f t="shared" si="37"/>
        <v>#NUM!</v>
      </c>
    </row>
    <row r="279" spans="1:15" ht="16.2" thickTop="1" thickBot="1" x14ac:dyDescent="0.35">
      <c r="A279" s="47" t="s">
        <v>605</v>
      </c>
      <c r="B279" s="47" t="s">
        <v>644</v>
      </c>
      <c r="C279" s="47" t="s">
        <v>645</v>
      </c>
      <c r="D279" s="10">
        <f t="shared" si="34"/>
        <v>3</v>
      </c>
      <c r="E279" s="28">
        <f t="shared" si="35"/>
        <v>3</v>
      </c>
      <c r="F279" s="17">
        <f>IFERROR(VLOOKUP($C279, 'Breakdown - Multi Indicators'!$C:$DD, F$1, FALSE), " ")</f>
        <v>3</v>
      </c>
      <c r="G279" s="17">
        <f>IFERROR(VLOOKUP($C279, 'Breakdown - Multi Indicators'!$C:$DD, G$1, FALSE), " ")</f>
        <v>5</v>
      </c>
      <c r="H279" s="17">
        <f>IFERROR(VLOOKUP($C279, 'Breakdown - Multi Indicators'!$C:$DD, H$1, FALSE), " ")</f>
        <v>3</v>
      </c>
      <c r="I279" s="17">
        <f>IFERROR(VLOOKUP($C279, 'Breakdown - Multi Indicators'!$C:$DD, I$1, FALSE), " ")</f>
        <v>1</v>
      </c>
      <c r="J279">
        <f t="shared" si="37"/>
        <v>5</v>
      </c>
      <c r="K279">
        <f t="shared" si="37"/>
        <v>3</v>
      </c>
      <c r="L279">
        <f t="shared" si="37"/>
        <v>3</v>
      </c>
      <c r="M279">
        <f t="shared" si="37"/>
        <v>1</v>
      </c>
      <c r="N279" t="e">
        <f t="shared" si="37"/>
        <v>#NUM!</v>
      </c>
      <c r="O279" t="e">
        <f t="shared" si="37"/>
        <v>#NUM!</v>
      </c>
    </row>
    <row r="280" spans="1:15" ht="16.2" thickTop="1" thickBot="1" x14ac:dyDescent="0.35">
      <c r="A280" s="47" t="s">
        <v>605</v>
      </c>
      <c r="B280" s="47" t="s">
        <v>646</v>
      </c>
      <c r="C280" s="47" t="s">
        <v>647</v>
      </c>
      <c r="D280" s="10">
        <f t="shared" si="34"/>
        <v>3</v>
      </c>
      <c r="E280" s="28">
        <f t="shared" si="35"/>
        <v>2.5</v>
      </c>
      <c r="F280" s="17">
        <f>IFERROR(VLOOKUP($C280, 'Breakdown - Multi Indicators'!$C:$DD, F$1, FALSE), " ")</f>
        <v>2</v>
      </c>
      <c r="G280" s="17">
        <f>IFERROR(VLOOKUP($C280, 'Breakdown - Multi Indicators'!$C:$DD, G$1, FALSE), " ")</f>
        <v>5</v>
      </c>
      <c r="H280" s="17">
        <f>IFERROR(VLOOKUP($C280, 'Breakdown - Multi Indicators'!$C:$DD, H$1, FALSE), " ")</f>
        <v>2</v>
      </c>
      <c r="I280" s="17">
        <f>IFERROR(VLOOKUP($C280, 'Breakdown - Multi Indicators'!$C:$DD, I$1, FALSE), " ")</f>
        <v>1</v>
      </c>
      <c r="J280">
        <f t="shared" si="37"/>
        <v>5</v>
      </c>
      <c r="K280">
        <f t="shared" si="37"/>
        <v>2</v>
      </c>
      <c r="L280">
        <f t="shared" si="37"/>
        <v>2</v>
      </c>
      <c r="M280">
        <f t="shared" si="37"/>
        <v>1</v>
      </c>
      <c r="N280" t="e">
        <f t="shared" si="37"/>
        <v>#NUM!</v>
      </c>
      <c r="O280" t="e">
        <f t="shared" si="37"/>
        <v>#NUM!</v>
      </c>
    </row>
    <row r="281" spans="1:15" ht="16.2" thickTop="1" thickBot="1" x14ac:dyDescent="0.35">
      <c r="A281" s="47" t="s">
        <v>605</v>
      </c>
      <c r="B281" s="47" t="s">
        <v>648</v>
      </c>
      <c r="C281" s="47" t="s">
        <v>649</v>
      </c>
      <c r="D281" s="10">
        <f t="shared" si="34"/>
        <v>3</v>
      </c>
      <c r="E281" s="28">
        <f t="shared" si="35"/>
        <v>2.5</v>
      </c>
      <c r="F281" s="17">
        <f>IFERROR(VLOOKUP($C281, 'Breakdown - Multi Indicators'!$C:$DD, F$1, FALSE), " ")</f>
        <v>4</v>
      </c>
      <c r="G281" s="17">
        <f>IFERROR(VLOOKUP($C281, 'Breakdown - Multi Indicators'!$C:$DD, G$1, FALSE), " ")</f>
        <v>2</v>
      </c>
      <c r="H281" s="17">
        <f>IFERROR(VLOOKUP($C281, 'Breakdown - Multi Indicators'!$C:$DD, H$1, FALSE), " ")</f>
        <v>3</v>
      </c>
      <c r="I281" s="17">
        <f>IFERROR(VLOOKUP($C281, 'Breakdown - Multi Indicators'!$C:$DD, I$1, FALSE), " ")</f>
        <v>1</v>
      </c>
      <c r="J281">
        <f t="shared" si="37"/>
        <v>4</v>
      </c>
      <c r="K281">
        <f t="shared" si="37"/>
        <v>3</v>
      </c>
      <c r="L281">
        <f t="shared" si="37"/>
        <v>2</v>
      </c>
      <c r="M281">
        <f t="shared" si="37"/>
        <v>1</v>
      </c>
      <c r="N281" t="e">
        <f t="shared" si="37"/>
        <v>#NUM!</v>
      </c>
      <c r="O281" t="e">
        <f t="shared" si="37"/>
        <v>#NUM!</v>
      </c>
    </row>
    <row r="282" spans="1:15" ht="16.2" thickTop="1" thickBot="1" x14ac:dyDescent="0.35">
      <c r="A282" s="47" t="s">
        <v>605</v>
      </c>
      <c r="B282" s="47" t="s">
        <v>622</v>
      </c>
      <c r="C282" s="47" t="s">
        <v>623</v>
      </c>
      <c r="D282" s="10">
        <f t="shared" si="34"/>
        <v>3</v>
      </c>
      <c r="E282" s="28">
        <f t="shared" si="35"/>
        <v>3.3</v>
      </c>
      <c r="F282" s="17">
        <f>IFERROR(VLOOKUP($C282, 'Breakdown - Multi Indicators'!$C:$DD, F$1, FALSE), " ")</f>
        <v>4</v>
      </c>
      <c r="G282" s="17">
        <f>IFERROR(VLOOKUP($C282, 'Breakdown - Multi Indicators'!$C:$DD, G$1, FALSE), " ")</f>
        <v>5</v>
      </c>
      <c r="H282" s="17">
        <f>IFERROR(VLOOKUP($C282, 'Breakdown - Multi Indicators'!$C:$DD, H$1, FALSE), " ")</f>
        <v>3</v>
      </c>
      <c r="I282" s="17">
        <f>IFERROR(VLOOKUP($C282, 'Breakdown - Multi Indicators'!$C:$DD, I$1, FALSE), " ")</f>
        <v>1</v>
      </c>
      <c r="J282">
        <f t="shared" si="37"/>
        <v>5</v>
      </c>
      <c r="K282">
        <f t="shared" si="37"/>
        <v>4</v>
      </c>
      <c r="L282">
        <f t="shared" si="37"/>
        <v>3</v>
      </c>
      <c r="M282">
        <f t="shared" si="37"/>
        <v>1</v>
      </c>
      <c r="N282" t="e">
        <f t="shared" si="37"/>
        <v>#NUM!</v>
      </c>
      <c r="O282" t="e">
        <f t="shared" si="37"/>
        <v>#NUM!</v>
      </c>
    </row>
    <row r="283" spans="1:15" ht="16.2" thickTop="1" thickBot="1" x14ac:dyDescent="0.35">
      <c r="A283" s="47" t="s">
        <v>605</v>
      </c>
      <c r="B283" s="47" t="s">
        <v>640</v>
      </c>
      <c r="C283" s="47" t="s">
        <v>641</v>
      </c>
      <c r="D283" s="10">
        <f t="shared" si="34"/>
        <v>3</v>
      </c>
      <c r="E283" s="28">
        <f t="shared" si="35"/>
        <v>3</v>
      </c>
      <c r="F283" s="17">
        <f>IFERROR(VLOOKUP($C283, 'Breakdown - Multi Indicators'!$C:$DD, F$1, FALSE), " ")</f>
        <v>3</v>
      </c>
      <c r="G283" s="17">
        <f>IFERROR(VLOOKUP($C283, 'Breakdown - Multi Indicators'!$C:$DD, G$1, FALSE), " ")</f>
        <v>5</v>
      </c>
      <c r="H283" s="17">
        <f>IFERROR(VLOOKUP($C283, 'Breakdown - Multi Indicators'!$C:$DD, H$1, FALSE), " ")</f>
        <v>3</v>
      </c>
      <c r="I283" s="17">
        <f>IFERROR(VLOOKUP($C283, 'Breakdown - Multi Indicators'!$C:$DD, I$1, FALSE), " ")</f>
        <v>1</v>
      </c>
      <c r="J283">
        <f t="shared" si="37"/>
        <v>5</v>
      </c>
      <c r="K283">
        <f t="shared" si="37"/>
        <v>3</v>
      </c>
      <c r="L283">
        <f t="shared" si="37"/>
        <v>3</v>
      </c>
      <c r="M283">
        <f t="shared" si="37"/>
        <v>1</v>
      </c>
      <c r="N283" t="e">
        <f t="shared" si="37"/>
        <v>#NUM!</v>
      </c>
      <c r="O283" t="e">
        <f t="shared" si="37"/>
        <v>#NUM!</v>
      </c>
    </row>
    <row r="284" spans="1:15" ht="16.2" thickTop="1" thickBot="1" x14ac:dyDescent="0.35">
      <c r="A284" s="47" t="s">
        <v>605</v>
      </c>
      <c r="B284" s="47" t="s">
        <v>650</v>
      </c>
      <c r="C284" s="47" t="s">
        <v>651</v>
      </c>
      <c r="D284" s="10">
        <f t="shared" si="34"/>
        <v>3</v>
      </c>
      <c r="E284" s="28">
        <f t="shared" si="35"/>
        <v>3.3</v>
      </c>
      <c r="F284" s="17">
        <f>IFERROR(VLOOKUP($C284, 'Breakdown - Multi Indicators'!$C:$DD, F$1, FALSE), " ")</f>
        <v>4</v>
      </c>
      <c r="G284" s="17">
        <f>IFERROR(VLOOKUP($C284, 'Breakdown - Multi Indicators'!$C:$DD, G$1, FALSE), " ")</f>
        <v>5</v>
      </c>
      <c r="H284" s="17">
        <f>IFERROR(VLOOKUP($C284, 'Breakdown - Multi Indicators'!$C:$DD, H$1, FALSE), " ")</f>
        <v>3</v>
      </c>
      <c r="I284" s="17">
        <f>IFERROR(VLOOKUP($C284, 'Breakdown - Multi Indicators'!$C:$DD, I$1, FALSE), " ")</f>
        <v>1</v>
      </c>
      <c r="J284">
        <f t="shared" ref="J284:O293" si="38">LARGE($F284:$I284,J$1)</f>
        <v>5</v>
      </c>
      <c r="K284">
        <f t="shared" si="38"/>
        <v>4</v>
      </c>
      <c r="L284">
        <f t="shared" si="38"/>
        <v>3</v>
      </c>
      <c r="M284">
        <f t="shared" si="38"/>
        <v>1</v>
      </c>
      <c r="N284" t="e">
        <f t="shared" si="38"/>
        <v>#NUM!</v>
      </c>
      <c r="O284" t="e">
        <f t="shared" si="38"/>
        <v>#NUM!</v>
      </c>
    </row>
    <row r="285" spans="1:15" ht="16.2" thickTop="1" thickBot="1" x14ac:dyDescent="0.35">
      <c r="A285" s="47" t="s">
        <v>652</v>
      </c>
      <c r="B285" s="47" t="s">
        <v>653</v>
      </c>
      <c r="C285" s="47" t="s">
        <v>654</v>
      </c>
      <c r="D285" s="10">
        <f t="shared" si="34"/>
        <v>3</v>
      </c>
      <c r="E285" s="28">
        <f t="shared" si="35"/>
        <v>2.8</v>
      </c>
      <c r="F285" s="17">
        <f>IFERROR(VLOOKUP($C285, 'Breakdown - Multi Indicators'!$C:$DD, F$1, FALSE), " ")</f>
        <v>3</v>
      </c>
      <c r="G285" s="17">
        <f>IFERROR(VLOOKUP($C285, 'Breakdown - Multi Indicators'!$C:$DD, G$1, FALSE), " ")</f>
        <v>2</v>
      </c>
      <c r="H285" s="17">
        <f>IFERROR(VLOOKUP($C285, 'Breakdown - Multi Indicators'!$C:$DD, H$1, FALSE), " ")</f>
        <v>5</v>
      </c>
      <c r="I285" s="17">
        <f>IFERROR(VLOOKUP($C285, 'Breakdown - Multi Indicators'!$C:$DD, I$1, FALSE), " ")</f>
        <v>1</v>
      </c>
      <c r="J285">
        <f t="shared" si="38"/>
        <v>5</v>
      </c>
      <c r="K285">
        <f t="shared" si="38"/>
        <v>3</v>
      </c>
      <c r="L285">
        <f t="shared" si="38"/>
        <v>2</v>
      </c>
      <c r="M285">
        <f t="shared" si="38"/>
        <v>1</v>
      </c>
      <c r="N285" t="e">
        <f t="shared" si="38"/>
        <v>#NUM!</v>
      </c>
      <c r="O285" t="e">
        <f t="shared" si="38"/>
        <v>#NUM!</v>
      </c>
    </row>
    <row r="286" spans="1:15" ht="16.2" thickTop="1" thickBot="1" x14ac:dyDescent="0.35">
      <c r="A286" s="47" t="s">
        <v>652</v>
      </c>
      <c r="B286" s="47" t="s">
        <v>660</v>
      </c>
      <c r="C286" s="47" t="s">
        <v>661</v>
      </c>
      <c r="D286" s="10">
        <f t="shared" si="34"/>
        <v>2</v>
      </c>
      <c r="E286" s="28">
        <f t="shared" si="35"/>
        <v>2</v>
      </c>
      <c r="F286" s="17">
        <f>IFERROR(VLOOKUP($C286, 'Breakdown - Multi Indicators'!$C:$DD, F$1, FALSE), " ")</f>
        <v>2</v>
      </c>
      <c r="G286" s="17">
        <f>IFERROR(VLOOKUP($C286, 'Breakdown - Multi Indicators'!$C:$DD, G$1, FALSE), " ")</f>
        <v>2</v>
      </c>
      <c r="H286" s="17">
        <f>IFERROR(VLOOKUP($C286, 'Breakdown - Multi Indicators'!$C:$DD, H$1, FALSE), " ")</f>
        <v>3</v>
      </c>
      <c r="I286" s="17">
        <f>IFERROR(VLOOKUP($C286, 'Breakdown - Multi Indicators'!$C:$DD, I$1, FALSE), " ")</f>
        <v>1</v>
      </c>
      <c r="J286">
        <f t="shared" si="38"/>
        <v>3</v>
      </c>
      <c r="K286">
        <f t="shared" si="38"/>
        <v>2</v>
      </c>
      <c r="L286">
        <f t="shared" si="38"/>
        <v>2</v>
      </c>
      <c r="M286">
        <f t="shared" si="38"/>
        <v>1</v>
      </c>
      <c r="N286" t="e">
        <f t="shared" si="38"/>
        <v>#NUM!</v>
      </c>
      <c r="O286" t="e">
        <f t="shared" si="38"/>
        <v>#NUM!</v>
      </c>
    </row>
    <row r="287" spans="1:15" ht="16.2" thickTop="1" thickBot="1" x14ac:dyDescent="0.35">
      <c r="A287" s="47" t="s">
        <v>652</v>
      </c>
      <c r="B287" s="47" t="s">
        <v>662</v>
      </c>
      <c r="C287" s="47" t="s">
        <v>663</v>
      </c>
      <c r="D287" s="10">
        <f t="shared" si="34"/>
        <v>3</v>
      </c>
      <c r="E287" s="28">
        <f t="shared" si="35"/>
        <v>3.3</v>
      </c>
      <c r="F287" s="17">
        <f>IFERROR(VLOOKUP($C287, 'Breakdown - Multi Indicators'!$C:$DD, F$1, FALSE), " ")</f>
        <v>3</v>
      </c>
      <c r="G287" s="17">
        <f>IFERROR(VLOOKUP($C287, 'Breakdown - Multi Indicators'!$C:$DD, G$1, FALSE), " ")</f>
        <v>5</v>
      </c>
      <c r="H287" s="17">
        <f>IFERROR(VLOOKUP($C287, 'Breakdown - Multi Indicators'!$C:$DD, H$1, FALSE), " ")</f>
        <v>3</v>
      </c>
      <c r="I287" s="17">
        <f>IFERROR(VLOOKUP($C287, 'Breakdown - Multi Indicators'!$C:$DD, I$1, FALSE), " ")</f>
        <v>2</v>
      </c>
      <c r="J287">
        <f t="shared" si="38"/>
        <v>5</v>
      </c>
      <c r="K287">
        <f t="shared" si="38"/>
        <v>3</v>
      </c>
      <c r="L287">
        <f t="shared" si="38"/>
        <v>3</v>
      </c>
      <c r="M287">
        <f t="shared" si="38"/>
        <v>2</v>
      </c>
      <c r="N287" t="e">
        <f t="shared" si="38"/>
        <v>#NUM!</v>
      </c>
      <c r="O287" t="e">
        <f t="shared" si="38"/>
        <v>#NUM!</v>
      </c>
    </row>
    <row r="288" spans="1:15" ht="16.2" thickTop="1" thickBot="1" x14ac:dyDescent="0.35">
      <c r="A288" s="47" t="s">
        <v>652</v>
      </c>
      <c r="B288" s="47" t="s">
        <v>664</v>
      </c>
      <c r="C288" s="47" t="s">
        <v>665</v>
      </c>
      <c r="D288" s="10">
        <f t="shared" si="34"/>
        <v>3</v>
      </c>
      <c r="E288" s="28">
        <f t="shared" si="35"/>
        <v>3</v>
      </c>
      <c r="F288" s="17">
        <f>IFERROR(VLOOKUP($C288, 'Breakdown - Multi Indicators'!$C:$DD, F$1, FALSE), " ")</f>
        <v>3</v>
      </c>
      <c r="G288" s="17">
        <f>IFERROR(VLOOKUP($C288, 'Breakdown - Multi Indicators'!$C:$DD, G$1, FALSE), " ")</f>
        <v>5</v>
      </c>
      <c r="H288" s="17">
        <f>IFERROR(VLOOKUP($C288, 'Breakdown - Multi Indicators'!$C:$DD, H$1, FALSE), " ")</f>
        <v>3</v>
      </c>
      <c r="I288" s="17">
        <f>IFERROR(VLOOKUP($C288, 'Breakdown - Multi Indicators'!$C:$DD, I$1, FALSE), " ")</f>
        <v>1</v>
      </c>
      <c r="J288">
        <f t="shared" si="38"/>
        <v>5</v>
      </c>
      <c r="K288">
        <f t="shared" si="38"/>
        <v>3</v>
      </c>
      <c r="L288">
        <f t="shared" si="38"/>
        <v>3</v>
      </c>
      <c r="M288">
        <f t="shared" si="38"/>
        <v>1</v>
      </c>
      <c r="N288" t="e">
        <f t="shared" si="38"/>
        <v>#NUM!</v>
      </c>
      <c r="O288" t="e">
        <f t="shared" si="38"/>
        <v>#NUM!</v>
      </c>
    </row>
    <row r="289" spans="1:15" ht="16.2" thickTop="1" thickBot="1" x14ac:dyDescent="0.35">
      <c r="A289" s="47" t="s">
        <v>652</v>
      </c>
      <c r="B289" s="47" t="s">
        <v>666</v>
      </c>
      <c r="C289" s="47" t="s">
        <v>667</v>
      </c>
      <c r="D289" s="10">
        <f t="shared" si="34"/>
        <v>3</v>
      </c>
      <c r="E289" s="28">
        <f t="shared" si="35"/>
        <v>2.8</v>
      </c>
      <c r="F289" s="17">
        <f>IFERROR(VLOOKUP($C289, 'Breakdown - Multi Indicators'!$C:$DD, F$1, FALSE), " ")</f>
        <v>2</v>
      </c>
      <c r="G289" s="17">
        <f>IFERROR(VLOOKUP($C289, 'Breakdown - Multi Indicators'!$C:$DD, G$1, FALSE), " ")</f>
        <v>5</v>
      </c>
      <c r="H289" s="17">
        <f>IFERROR(VLOOKUP($C289, 'Breakdown - Multi Indicators'!$C:$DD, H$1, FALSE), " ")</f>
        <v>3</v>
      </c>
      <c r="I289" s="17">
        <f>IFERROR(VLOOKUP($C289, 'Breakdown - Multi Indicators'!$C:$DD, I$1, FALSE), " ")</f>
        <v>1</v>
      </c>
      <c r="J289">
        <f t="shared" si="38"/>
        <v>5</v>
      </c>
      <c r="K289">
        <f t="shared" si="38"/>
        <v>3</v>
      </c>
      <c r="L289">
        <f t="shared" si="38"/>
        <v>2</v>
      </c>
      <c r="M289">
        <f t="shared" si="38"/>
        <v>1</v>
      </c>
      <c r="N289" t="e">
        <f t="shared" si="38"/>
        <v>#NUM!</v>
      </c>
      <c r="O289" t="e">
        <f t="shared" si="38"/>
        <v>#NUM!</v>
      </c>
    </row>
    <row r="290" spans="1:15" ht="16.2" thickTop="1" thickBot="1" x14ac:dyDescent="0.35">
      <c r="A290" s="47" t="s">
        <v>652</v>
      </c>
      <c r="B290" s="47" t="s">
        <v>668</v>
      </c>
      <c r="C290" s="47" t="s">
        <v>669</v>
      </c>
      <c r="D290" s="10">
        <f t="shared" si="34"/>
        <v>3</v>
      </c>
      <c r="E290" s="28">
        <f t="shared" si="35"/>
        <v>2.8</v>
      </c>
      <c r="F290" s="17">
        <f>IFERROR(VLOOKUP($C290, 'Breakdown - Multi Indicators'!$C:$DD, F$1, FALSE), " ")</f>
        <v>2</v>
      </c>
      <c r="G290" s="17">
        <f>IFERROR(VLOOKUP($C290, 'Breakdown - Multi Indicators'!$C:$DD, G$1, FALSE), " ")</f>
        <v>5</v>
      </c>
      <c r="H290" s="17">
        <f>IFERROR(VLOOKUP($C290, 'Breakdown - Multi Indicators'!$C:$DD, H$1, FALSE), " ")</f>
        <v>3</v>
      </c>
      <c r="I290" s="17">
        <f>IFERROR(VLOOKUP($C290, 'Breakdown - Multi Indicators'!$C:$DD, I$1, FALSE), " ")</f>
        <v>1</v>
      </c>
      <c r="J290">
        <f t="shared" si="38"/>
        <v>5</v>
      </c>
      <c r="K290">
        <f t="shared" si="38"/>
        <v>3</v>
      </c>
      <c r="L290">
        <f t="shared" si="38"/>
        <v>2</v>
      </c>
      <c r="M290">
        <f t="shared" si="38"/>
        <v>1</v>
      </c>
      <c r="N290" t="e">
        <f t="shared" si="38"/>
        <v>#NUM!</v>
      </c>
      <c r="O290" t="e">
        <f t="shared" si="38"/>
        <v>#NUM!</v>
      </c>
    </row>
    <row r="291" spans="1:15" ht="16.2" thickTop="1" thickBot="1" x14ac:dyDescent="0.35">
      <c r="A291" s="47" t="s">
        <v>652</v>
      </c>
      <c r="B291" s="47" t="s">
        <v>670</v>
      </c>
      <c r="C291" s="47" t="s">
        <v>671</v>
      </c>
      <c r="D291" s="10">
        <f t="shared" si="34"/>
        <v>3</v>
      </c>
      <c r="E291" s="28">
        <f t="shared" si="35"/>
        <v>2.8</v>
      </c>
      <c r="F291" s="17">
        <f>IFERROR(VLOOKUP($C291, 'Breakdown - Multi Indicators'!$C:$DD, F$1, FALSE), " ")</f>
        <v>2</v>
      </c>
      <c r="G291" s="17">
        <f>IFERROR(VLOOKUP($C291, 'Breakdown - Multi Indicators'!$C:$DD, G$1, FALSE), " ")</f>
        <v>5</v>
      </c>
      <c r="H291" s="17">
        <f>IFERROR(VLOOKUP($C291, 'Breakdown - Multi Indicators'!$C:$DD, H$1, FALSE), " ")</f>
        <v>3</v>
      </c>
      <c r="I291" s="17">
        <f>IFERROR(VLOOKUP($C291, 'Breakdown - Multi Indicators'!$C:$DD, I$1, FALSE), " ")</f>
        <v>1</v>
      </c>
      <c r="J291">
        <f t="shared" si="38"/>
        <v>5</v>
      </c>
      <c r="K291">
        <f t="shared" si="38"/>
        <v>3</v>
      </c>
      <c r="L291">
        <f t="shared" si="38"/>
        <v>2</v>
      </c>
      <c r="M291">
        <f t="shared" si="38"/>
        <v>1</v>
      </c>
      <c r="N291" t="e">
        <f t="shared" si="38"/>
        <v>#NUM!</v>
      </c>
      <c r="O291" t="e">
        <f t="shared" si="38"/>
        <v>#NUM!</v>
      </c>
    </row>
    <row r="292" spans="1:15" ht="16.2" thickTop="1" thickBot="1" x14ac:dyDescent="0.35">
      <c r="A292" s="47" t="s">
        <v>652</v>
      </c>
      <c r="B292" s="47" t="s">
        <v>672</v>
      </c>
      <c r="C292" s="47" t="s">
        <v>673</v>
      </c>
      <c r="D292" s="10">
        <f t="shared" si="34"/>
        <v>2</v>
      </c>
      <c r="E292" s="28">
        <f t="shared" si="35"/>
        <v>2</v>
      </c>
      <c r="F292" s="17">
        <f>IFERROR(VLOOKUP($C292, 'Breakdown - Multi Indicators'!$C:$DD, F$1, FALSE), " ")</f>
        <v>1</v>
      </c>
      <c r="G292" s="17">
        <f>IFERROR(VLOOKUP($C292, 'Breakdown - Multi Indicators'!$C:$DD, G$1, FALSE), " ")</f>
        <v>5</v>
      </c>
      <c r="H292" s="17">
        <f>IFERROR(VLOOKUP($C292, 'Breakdown - Multi Indicators'!$C:$DD, H$1, FALSE), " ")</f>
        <v>1</v>
      </c>
      <c r="I292" s="17">
        <f>IFERROR(VLOOKUP($C292, 'Breakdown - Multi Indicators'!$C:$DD, I$1, FALSE), " ")</f>
        <v>1</v>
      </c>
      <c r="J292">
        <f t="shared" si="38"/>
        <v>5</v>
      </c>
      <c r="K292">
        <f t="shared" si="38"/>
        <v>1</v>
      </c>
      <c r="L292">
        <f t="shared" si="38"/>
        <v>1</v>
      </c>
      <c r="M292">
        <f t="shared" si="38"/>
        <v>1</v>
      </c>
      <c r="N292" t="e">
        <f t="shared" si="38"/>
        <v>#NUM!</v>
      </c>
      <c r="O292" t="e">
        <f t="shared" si="38"/>
        <v>#NUM!</v>
      </c>
    </row>
    <row r="293" spans="1:15" ht="16.2" thickTop="1" thickBot="1" x14ac:dyDescent="0.35">
      <c r="A293" s="47" t="s">
        <v>652</v>
      </c>
      <c r="B293" s="47" t="s">
        <v>674</v>
      </c>
      <c r="C293" s="47" t="s">
        <v>675</v>
      </c>
      <c r="D293" s="10">
        <f t="shared" si="34"/>
        <v>3</v>
      </c>
      <c r="E293" s="28">
        <f t="shared" si="35"/>
        <v>2.5</v>
      </c>
      <c r="F293" s="17">
        <f>IFERROR(VLOOKUP($C293, 'Breakdown - Multi Indicators'!$C:$DD, F$1, FALSE), " ")</f>
        <v>2</v>
      </c>
      <c r="G293" s="17">
        <f>IFERROR(VLOOKUP($C293, 'Breakdown - Multi Indicators'!$C:$DD, G$1, FALSE), " ")</f>
        <v>5</v>
      </c>
      <c r="H293" s="17">
        <f>IFERROR(VLOOKUP($C293, 'Breakdown - Multi Indicators'!$C:$DD, H$1, FALSE), " ")</f>
        <v>2</v>
      </c>
      <c r="I293" s="17">
        <f>IFERROR(VLOOKUP($C293, 'Breakdown - Multi Indicators'!$C:$DD, I$1, FALSE), " ")</f>
        <v>1</v>
      </c>
      <c r="J293">
        <f t="shared" si="38"/>
        <v>5</v>
      </c>
      <c r="K293">
        <f t="shared" si="38"/>
        <v>2</v>
      </c>
      <c r="L293">
        <f t="shared" si="38"/>
        <v>2</v>
      </c>
      <c r="M293">
        <f t="shared" si="38"/>
        <v>1</v>
      </c>
      <c r="N293" t="e">
        <f t="shared" si="38"/>
        <v>#NUM!</v>
      </c>
      <c r="O293" t="e">
        <f t="shared" si="38"/>
        <v>#NUM!</v>
      </c>
    </row>
    <row r="294" spans="1:15" ht="16.2" thickTop="1" thickBot="1" x14ac:dyDescent="0.35">
      <c r="A294" s="47" t="s">
        <v>676</v>
      </c>
      <c r="B294" s="47" t="s">
        <v>677</v>
      </c>
      <c r="C294" s="47" t="s">
        <v>678</v>
      </c>
      <c r="D294" s="10">
        <f t="shared" si="34"/>
        <v>2</v>
      </c>
      <c r="E294" s="28">
        <f t="shared" si="35"/>
        <v>2</v>
      </c>
      <c r="F294" s="17">
        <f>IFERROR(VLOOKUP($C294, 'Breakdown - Multi Indicators'!$C:$DD, F$1, FALSE), " ")</f>
        <v>2</v>
      </c>
      <c r="G294" s="17">
        <f>IFERROR(VLOOKUP($C294, 'Breakdown - Multi Indicators'!$C:$DD, G$1, FALSE), " ")</f>
        <v>1</v>
      </c>
      <c r="H294" s="17">
        <f>IFERROR(VLOOKUP($C294, 'Breakdown - Multi Indicators'!$C:$DD, H$1, FALSE), " ")</f>
        <v>3</v>
      </c>
      <c r="I294" s="17">
        <f>IFERROR(VLOOKUP($C294, 'Breakdown - Multi Indicators'!$C:$DD, I$1, FALSE), " ")</f>
        <v>2</v>
      </c>
      <c r="J294">
        <f t="shared" ref="J294:O303" si="39">LARGE($F294:$I294,J$1)</f>
        <v>3</v>
      </c>
      <c r="K294">
        <f t="shared" si="39"/>
        <v>2</v>
      </c>
      <c r="L294">
        <f t="shared" si="39"/>
        <v>2</v>
      </c>
      <c r="M294">
        <f t="shared" si="39"/>
        <v>1</v>
      </c>
      <c r="N294" t="e">
        <f t="shared" si="39"/>
        <v>#NUM!</v>
      </c>
      <c r="O294" t="e">
        <f t="shared" si="39"/>
        <v>#NUM!</v>
      </c>
    </row>
    <row r="295" spans="1:15" ht="16.2" thickTop="1" thickBot="1" x14ac:dyDescent="0.35">
      <c r="A295" s="47" t="s">
        <v>676</v>
      </c>
      <c r="B295" s="47" t="s">
        <v>679</v>
      </c>
      <c r="C295" s="47" t="s">
        <v>680</v>
      </c>
      <c r="D295" s="10">
        <f t="shared" si="34"/>
        <v>3</v>
      </c>
      <c r="E295" s="28">
        <f t="shared" si="35"/>
        <v>2.8</v>
      </c>
      <c r="F295" s="17">
        <f>IFERROR(VLOOKUP($C295, 'Breakdown - Multi Indicators'!$C:$DD, F$1, FALSE), " ")</f>
        <v>2</v>
      </c>
      <c r="G295" s="17">
        <f>IFERROR(VLOOKUP($C295, 'Breakdown - Multi Indicators'!$C:$DD, G$1, FALSE), " ")</f>
        <v>5</v>
      </c>
      <c r="H295" s="17">
        <f>IFERROR(VLOOKUP($C295, 'Breakdown - Multi Indicators'!$C:$DD, H$1, FALSE), " ")</f>
        <v>3</v>
      </c>
      <c r="I295" s="17">
        <f>IFERROR(VLOOKUP($C295, 'Breakdown - Multi Indicators'!$C:$DD, I$1, FALSE), " ")</f>
        <v>1</v>
      </c>
      <c r="J295">
        <f t="shared" si="39"/>
        <v>5</v>
      </c>
      <c r="K295">
        <f t="shared" si="39"/>
        <v>3</v>
      </c>
      <c r="L295">
        <f t="shared" si="39"/>
        <v>2</v>
      </c>
      <c r="M295">
        <f t="shared" si="39"/>
        <v>1</v>
      </c>
      <c r="N295" t="e">
        <f t="shared" si="39"/>
        <v>#NUM!</v>
      </c>
      <c r="O295" t="e">
        <f t="shared" si="39"/>
        <v>#NUM!</v>
      </c>
    </row>
    <row r="296" spans="1:15" ht="16.2" thickTop="1" thickBot="1" x14ac:dyDescent="0.35">
      <c r="A296" s="47" t="s">
        <v>676</v>
      </c>
      <c r="B296" s="47" t="s">
        <v>681</v>
      </c>
      <c r="C296" s="47" t="s">
        <v>682</v>
      </c>
      <c r="D296" s="10">
        <f t="shared" si="34"/>
        <v>3</v>
      </c>
      <c r="E296" s="28">
        <f t="shared" si="35"/>
        <v>3.3</v>
      </c>
      <c r="F296" s="17">
        <f>IFERROR(VLOOKUP($C296, 'Breakdown - Multi Indicators'!$C:$DD, F$1, FALSE), " ")</f>
        <v>2</v>
      </c>
      <c r="G296" s="17">
        <f>IFERROR(VLOOKUP($C296, 'Breakdown - Multi Indicators'!$C:$DD, G$1, FALSE), " ")</f>
        <v>5</v>
      </c>
      <c r="H296" s="17">
        <f>IFERROR(VLOOKUP($C296, 'Breakdown - Multi Indicators'!$C:$DD, H$1, FALSE), " ")</f>
        <v>3</v>
      </c>
      <c r="I296" s="17">
        <f>IFERROR(VLOOKUP($C296, 'Breakdown - Multi Indicators'!$C:$DD, I$1, FALSE), " ")</f>
        <v>3</v>
      </c>
      <c r="J296">
        <f t="shared" si="39"/>
        <v>5</v>
      </c>
      <c r="K296">
        <f t="shared" si="39"/>
        <v>3</v>
      </c>
      <c r="L296">
        <f t="shared" si="39"/>
        <v>3</v>
      </c>
      <c r="M296">
        <f t="shared" si="39"/>
        <v>2</v>
      </c>
      <c r="N296" t="e">
        <f t="shared" si="39"/>
        <v>#NUM!</v>
      </c>
      <c r="O296" t="e">
        <f t="shared" si="39"/>
        <v>#NUM!</v>
      </c>
    </row>
    <row r="297" spans="1:15" ht="16.2" thickTop="1" thickBot="1" x14ac:dyDescent="0.35">
      <c r="A297" s="47" t="s">
        <v>676</v>
      </c>
      <c r="B297" s="47" t="s">
        <v>683</v>
      </c>
      <c r="C297" s="47" t="s">
        <v>684</v>
      </c>
      <c r="D297" s="10">
        <f t="shared" si="34"/>
        <v>3</v>
      </c>
      <c r="E297" s="28">
        <f t="shared" si="35"/>
        <v>3</v>
      </c>
      <c r="F297" s="17">
        <f>IFERROR(VLOOKUP($C297, 'Breakdown - Multi Indicators'!$C:$DD, F$1, FALSE), " ")</f>
        <v>3</v>
      </c>
      <c r="G297" s="17">
        <f>IFERROR(VLOOKUP($C297, 'Breakdown - Multi Indicators'!$C:$DD, G$1, FALSE), " ")</f>
        <v>5</v>
      </c>
      <c r="H297" s="17">
        <f>IFERROR(VLOOKUP($C297, 'Breakdown - Multi Indicators'!$C:$DD, H$1, FALSE), " ")</f>
        <v>3</v>
      </c>
      <c r="I297" s="17">
        <f>IFERROR(VLOOKUP($C297, 'Breakdown - Multi Indicators'!$C:$DD, I$1, FALSE), " ")</f>
        <v>1</v>
      </c>
      <c r="J297">
        <f t="shared" si="39"/>
        <v>5</v>
      </c>
      <c r="K297">
        <f t="shared" si="39"/>
        <v>3</v>
      </c>
      <c r="L297">
        <f t="shared" si="39"/>
        <v>3</v>
      </c>
      <c r="M297">
        <f t="shared" si="39"/>
        <v>1</v>
      </c>
      <c r="N297" t="e">
        <f t="shared" si="39"/>
        <v>#NUM!</v>
      </c>
      <c r="O297" t="e">
        <f t="shared" si="39"/>
        <v>#NUM!</v>
      </c>
    </row>
    <row r="298" spans="1:15" ht="16.2" thickTop="1" thickBot="1" x14ac:dyDescent="0.35">
      <c r="A298" s="47" t="s">
        <v>676</v>
      </c>
      <c r="B298" s="47" t="s">
        <v>685</v>
      </c>
      <c r="C298" s="47" t="s">
        <v>686</v>
      </c>
      <c r="D298" s="10">
        <f t="shared" si="34"/>
        <v>2</v>
      </c>
      <c r="E298" s="28">
        <f t="shared" si="35"/>
        <v>2</v>
      </c>
      <c r="F298" s="17">
        <f>IFERROR(VLOOKUP($C298, 'Breakdown - Multi Indicators'!$C:$DD, F$1, FALSE), " ")</f>
        <v>3</v>
      </c>
      <c r="G298" s="17">
        <f>IFERROR(VLOOKUP($C298, 'Breakdown - Multi Indicators'!$C:$DD, G$1, FALSE), " ")</f>
        <v>1</v>
      </c>
      <c r="H298" s="17">
        <f>IFERROR(VLOOKUP($C298, 'Breakdown - Multi Indicators'!$C:$DD, H$1, FALSE), " ")</f>
        <v>3</v>
      </c>
      <c r="I298" s="17">
        <f>IFERROR(VLOOKUP($C298, 'Breakdown - Multi Indicators'!$C:$DD, I$1, FALSE), " ")</f>
        <v>1</v>
      </c>
      <c r="J298">
        <f t="shared" si="39"/>
        <v>3</v>
      </c>
      <c r="K298">
        <f t="shared" si="39"/>
        <v>3</v>
      </c>
      <c r="L298">
        <f t="shared" si="39"/>
        <v>1</v>
      </c>
      <c r="M298">
        <f t="shared" si="39"/>
        <v>1</v>
      </c>
      <c r="N298" t="e">
        <f t="shared" si="39"/>
        <v>#NUM!</v>
      </c>
      <c r="O298" t="e">
        <f t="shared" si="39"/>
        <v>#NUM!</v>
      </c>
    </row>
    <row r="299" spans="1:15" ht="16.2" thickTop="1" thickBot="1" x14ac:dyDescent="0.35">
      <c r="A299" s="47" t="s">
        <v>676</v>
      </c>
      <c r="B299" s="47" t="s">
        <v>687</v>
      </c>
      <c r="C299" s="47" t="s">
        <v>688</v>
      </c>
      <c r="D299" s="10">
        <f t="shared" si="34"/>
        <v>3</v>
      </c>
      <c r="E299" s="28">
        <f t="shared" si="35"/>
        <v>3</v>
      </c>
      <c r="F299" s="17">
        <f>IFERROR(VLOOKUP($C299, 'Breakdown - Multi Indicators'!$C:$DD, F$1, FALSE), " ")</f>
        <v>3</v>
      </c>
      <c r="G299" s="17">
        <f>IFERROR(VLOOKUP($C299, 'Breakdown - Multi Indicators'!$C:$DD, G$1, FALSE), " ")</f>
        <v>5</v>
      </c>
      <c r="H299" s="17">
        <f>IFERROR(VLOOKUP($C299, 'Breakdown - Multi Indicators'!$C:$DD, H$1, FALSE), " ")</f>
        <v>3</v>
      </c>
      <c r="I299" s="17">
        <f>IFERROR(VLOOKUP($C299, 'Breakdown - Multi Indicators'!$C:$DD, I$1, FALSE), " ")</f>
        <v>1</v>
      </c>
      <c r="J299">
        <f t="shared" si="39"/>
        <v>5</v>
      </c>
      <c r="K299">
        <f t="shared" si="39"/>
        <v>3</v>
      </c>
      <c r="L299">
        <f t="shared" si="39"/>
        <v>3</v>
      </c>
      <c r="M299">
        <f t="shared" si="39"/>
        <v>1</v>
      </c>
      <c r="N299" t="e">
        <f t="shared" si="39"/>
        <v>#NUM!</v>
      </c>
      <c r="O299" t="e">
        <f t="shared" si="39"/>
        <v>#NUM!</v>
      </c>
    </row>
    <row r="300" spans="1:15" ht="16.2" thickTop="1" thickBot="1" x14ac:dyDescent="0.35">
      <c r="A300" s="47" t="s">
        <v>676</v>
      </c>
      <c r="B300" s="47" t="s">
        <v>689</v>
      </c>
      <c r="C300" s="47" t="s">
        <v>690</v>
      </c>
      <c r="D300" s="10">
        <f t="shared" si="34"/>
        <v>3</v>
      </c>
      <c r="E300" s="28">
        <f t="shared" si="35"/>
        <v>3</v>
      </c>
      <c r="F300" s="17">
        <f>IFERROR(VLOOKUP($C300, 'Breakdown - Multi Indicators'!$C:$DD, F$1, FALSE), " ")</f>
        <v>3</v>
      </c>
      <c r="G300" s="17">
        <f>IFERROR(VLOOKUP($C300, 'Breakdown - Multi Indicators'!$C:$DD, G$1, FALSE), " ")</f>
        <v>5</v>
      </c>
      <c r="H300" s="17">
        <f>IFERROR(VLOOKUP($C300, 'Breakdown - Multi Indicators'!$C:$DD, H$1, FALSE), " ")</f>
        <v>2</v>
      </c>
      <c r="I300" s="17">
        <f>IFERROR(VLOOKUP($C300, 'Breakdown - Multi Indicators'!$C:$DD, I$1, FALSE), " ")</f>
        <v>2</v>
      </c>
      <c r="J300">
        <f t="shared" si="39"/>
        <v>5</v>
      </c>
      <c r="K300">
        <f t="shared" si="39"/>
        <v>3</v>
      </c>
      <c r="L300">
        <f t="shared" si="39"/>
        <v>2</v>
      </c>
      <c r="M300">
        <f t="shared" si="39"/>
        <v>2</v>
      </c>
      <c r="N300" t="e">
        <f t="shared" si="39"/>
        <v>#NUM!</v>
      </c>
      <c r="O300" t="e">
        <f t="shared" si="39"/>
        <v>#NUM!</v>
      </c>
    </row>
    <row r="301" spans="1:15" ht="16.2" thickTop="1" thickBot="1" x14ac:dyDescent="0.35">
      <c r="A301" s="47" t="s">
        <v>655</v>
      </c>
      <c r="B301" s="47" t="s">
        <v>656</v>
      </c>
      <c r="C301" s="47" t="s">
        <v>657</v>
      </c>
      <c r="D301" s="10">
        <f t="shared" si="34"/>
        <v>2</v>
      </c>
      <c r="E301" s="28">
        <f t="shared" si="35"/>
        <v>1.8</v>
      </c>
      <c r="F301" s="17">
        <f>IFERROR(VLOOKUP($C301, 'Breakdown - Multi Indicators'!$C:$DD, F$1, FALSE), " ")</f>
        <v>2</v>
      </c>
      <c r="G301" s="17">
        <f>IFERROR(VLOOKUP($C301, 'Breakdown - Multi Indicators'!$C:$DD, G$1, FALSE), " ")</f>
        <v>1</v>
      </c>
      <c r="H301" s="17">
        <f>IFERROR(VLOOKUP($C301, 'Breakdown - Multi Indicators'!$C:$DD, H$1, FALSE), " ")</f>
        <v>2</v>
      </c>
      <c r="I301" s="17">
        <f>IFERROR(VLOOKUP($C301, 'Breakdown - Multi Indicators'!$C:$DD, I$1, FALSE), " ")</f>
        <v>2</v>
      </c>
      <c r="J301">
        <f t="shared" si="39"/>
        <v>2</v>
      </c>
      <c r="K301">
        <f t="shared" si="39"/>
        <v>2</v>
      </c>
      <c r="L301">
        <f t="shared" si="39"/>
        <v>2</v>
      </c>
      <c r="M301">
        <f t="shared" si="39"/>
        <v>1</v>
      </c>
      <c r="N301" t="e">
        <f t="shared" si="39"/>
        <v>#NUM!</v>
      </c>
      <c r="O301" t="e">
        <f t="shared" si="39"/>
        <v>#NUM!</v>
      </c>
    </row>
    <row r="302" spans="1:15" ht="16.2" thickTop="1" thickBot="1" x14ac:dyDescent="0.35">
      <c r="A302" s="47" t="s">
        <v>655</v>
      </c>
      <c r="B302" s="47" t="s">
        <v>693</v>
      </c>
      <c r="C302" s="47" t="s">
        <v>694</v>
      </c>
      <c r="D302" s="10">
        <f t="shared" si="34"/>
        <v>3</v>
      </c>
      <c r="E302" s="28">
        <f t="shared" si="35"/>
        <v>2.5</v>
      </c>
      <c r="F302" s="17">
        <f>IFERROR(VLOOKUP($C302, 'Breakdown - Multi Indicators'!$C:$DD, F$1, FALSE), " ")</f>
        <v>1</v>
      </c>
      <c r="G302" s="17">
        <f>IFERROR(VLOOKUP($C302, 'Breakdown - Multi Indicators'!$C:$DD, G$1, FALSE), " ")</f>
        <v>5</v>
      </c>
      <c r="H302" s="17">
        <f>IFERROR(VLOOKUP($C302, 'Breakdown - Multi Indicators'!$C:$DD, H$1, FALSE), " ")</f>
        <v>2</v>
      </c>
      <c r="I302" s="17">
        <f>IFERROR(VLOOKUP($C302, 'Breakdown - Multi Indicators'!$C:$DD, I$1, FALSE), " ")</f>
        <v>2</v>
      </c>
      <c r="J302">
        <f t="shared" si="39"/>
        <v>5</v>
      </c>
      <c r="K302">
        <f t="shared" si="39"/>
        <v>2</v>
      </c>
      <c r="L302">
        <f t="shared" si="39"/>
        <v>2</v>
      </c>
      <c r="M302">
        <f t="shared" si="39"/>
        <v>1</v>
      </c>
      <c r="N302" t="e">
        <f t="shared" si="39"/>
        <v>#NUM!</v>
      </c>
      <c r="O302" t="e">
        <f t="shared" si="39"/>
        <v>#NUM!</v>
      </c>
    </row>
    <row r="303" spans="1:15" ht="16.2" thickTop="1" thickBot="1" x14ac:dyDescent="0.35">
      <c r="A303" s="47" t="s">
        <v>655</v>
      </c>
      <c r="B303" s="47" t="s">
        <v>658</v>
      </c>
      <c r="C303" s="47" t="s">
        <v>659</v>
      </c>
      <c r="D303" s="10">
        <f t="shared" si="34"/>
        <v>3</v>
      </c>
      <c r="E303" s="28">
        <f t="shared" si="35"/>
        <v>2.5</v>
      </c>
      <c r="F303" s="17">
        <f>IFERROR(VLOOKUP($C303, 'Breakdown - Multi Indicators'!$C:$DD, F$1, FALSE), " ")</f>
        <v>1</v>
      </c>
      <c r="G303" s="17">
        <f>IFERROR(VLOOKUP($C303, 'Breakdown - Multi Indicators'!$C:$DD, G$1, FALSE), " ")</f>
        <v>5</v>
      </c>
      <c r="H303" s="17">
        <f>IFERROR(VLOOKUP($C303, 'Breakdown - Multi Indicators'!$C:$DD, H$1, FALSE), " ")</f>
        <v>2</v>
      </c>
      <c r="I303" s="17">
        <f>IFERROR(VLOOKUP($C303, 'Breakdown - Multi Indicators'!$C:$DD, I$1, FALSE), " ")</f>
        <v>2</v>
      </c>
      <c r="J303">
        <f t="shared" si="39"/>
        <v>5</v>
      </c>
      <c r="K303">
        <f t="shared" si="39"/>
        <v>2</v>
      </c>
      <c r="L303">
        <f t="shared" si="39"/>
        <v>2</v>
      </c>
      <c r="M303">
        <f t="shared" si="39"/>
        <v>1</v>
      </c>
      <c r="N303" t="e">
        <f t="shared" si="39"/>
        <v>#NUM!</v>
      </c>
      <c r="O303" t="e">
        <f t="shared" si="39"/>
        <v>#NUM!</v>
      </c>
    </row>
    <row r="304" spans="1:15" ht="16.2" thickTop="1" thickBot="1" x14ac:dyDescent="0.35">
      <c r="A304" s="47" t="s">
        <v>655</v>
      </c>
      <c r="B304" s="47" t="s">
        <v>691</v>
      </c>
      <c r="C304" s="47" t="s">
        <v>692</v>
      </c>
      <c r="D304" s="10">
        <f t="shared" si="34"/>
        <v>3</v>
      </c>
      <c r="E304" s="28">
        <f t="shared" si="35"/>
        <v>2.5</v>
      </c>
      <c r="F304" s="17">
        <f>IFERROR(VLOOKUP($C304, 'Breakdown - Multi Indicators'!$C:$DD, F$1, FALSE), " ")</f>
        <v>1</v>
      </c>
      <c r="G304" s="17">
        <f>IFERROR(VLOOKUP($C304, 'Breakdown - Multi Indicators'!$C:$DD, G$1, FALSE), " ")</f>
        <v>5</v>
      </c>
      <c r="H304" s="17">
        <f>IFERROR(VLOOKUP($C304, 'Breakdown - Multi Indicators'!$C:$DD, H$1, FALSE), " ")</f>
        <v>2</v>
      </c>
      <c r="I304" s="17">
        <f>IFERROR(VLOOKUP($C304, 'Breakdown - Multi Indicators'!$C:$DD, I$1, FALSE), " ")</f>
        <v>2</v>
      </c>
      <c r="J304">
        <f t="shared" ref="J304:O313" si="40">LARGE($F304:$I304,J$1)</f>
        <v>5</v>
      </c>
      <c r="K304">
        <f t="shared" si="40"/>
        <v>2</v>
      </c>
      <c r="L304">
        <f t="shared" si="40"/>
        <v>2</v>
      </c>
      <c r="M304">
        <f t="shared" si="40"/>
        <v>1</v>
      </c>
      <c r="N304" t="e">
        <f t="shared" si="40"/>
        <v>#NUM!</v>
      </c>
      <c r="O304" t="e">
        <f t="shared" si="40"/>
        <v>#NUM!</v>
      </c>
    </row>
    <row r="305" spans="1:15" ht="16.2" thickTop="1" thickBot="1" x14ac:dyDescent="0.35">
      <c r="A305" s="47" t="s">
        <v>655</v>
      </c>
      <c r="B305" s="47" t="s">
        <v>700</v>
      </c>
      <c r="C305" s="47" t="s">
        <v>701</v>
      </c>
      <c r="D305" s="10">
        <f t="shared" si="34"/>
        <v>3</v>
      </c>
      <c r="E305" s="28">
        <f t="shared" si="35"/>
        <v>2.8</v>
      </c>
      <c r="F305" s="17">
        <f>IFERROR(VLOOKUP($C305, 'Breakdown - Multi Indicators'!$C:$DD, F$1, FALSE), " ")</f>
        <v>2</v>
      </c>
      <c r="G305" s="17">
        <f>IFERROR(VLOOKUP($C305, 'Breakdown - Multi Indicators'!$C:$DD, G$1, FALSE), " ")</f>
        <v>5</v>
      </c>
      <c r="H305" s="17">
        <f>IFERROR(VLOOKUP($C305, 'Breakdown - Multi Indicators'!$C:$DD, H$1, FALSE), " ")</f>
        <v>2</v>
      </c>
      <c r="I305" s="17">
        <f>IFERROR(VLOOKUP($C305, 'Breakdown - Multi Indicators'!$C:$DD, I$1, FALSE), " ")</f>
        <v>2</v>
      </c>
      <c r="J305">
        <f t="shared" si="40"/>
        <v>5</v>
      </c>
      <c r="K305">
        <f t="shared" si="40"/>
        <v>2</v>
      </c>
      <c r="L305">
        <f t="shared" si="40"/>
        <v>2</v>
      </c>
      <c r="M305">
        <f t="shared" si="40"/>
        <v>2</v>
      </c>
      <c r="N305" t="e">
        <f t="shared" si="40"/>
        <v>#NUM!</v>
      </c>
      <c r="O305" t="e">
        <f t="shared" si="40"/>
        <v>#NUM!</v>
      </c>
    </row>
    <row r="306" spans="1:15" ht="16.2" thickTop="1" thickBot="1" x14ac:dyDescent="0.35">
      <c r="A306" s="47" t="s">
        <v>655</v>
      </c>
      <c r="B306" s="47" t="s">
        <v>702</v>
      </c>
      <c r="C306" s="47" t="s">
        <v>703</v>
      </c>
      <c r="D306" s="10">
        <f t="shared" si="34"/>
        <v>3</v>
      </c>
      <c r="E306" s="28">
        <f t="shared" si="35"/>
        <v>2.8</v>
      </c>
      <c r="F306" s="17">
        <f>IFERROR(VLOOKUP($C306, 'Breakdown - Multi Indicators'!$C:$DD, F$1, FALSE), " ")</f>
        <v>2</v>
      </c>
      <c r="G306" s="17">
        <f>IFERROR(VLOOKUP($C306, 'Breakdown - Multi Indicators'!$C:$DD, G$1, FALSE), " ")</f>
        <v>5</v>
      </c>
      <c r="H306" s="17">
        <f>IFERROR(VLOOKUP($C306, 'Breakdown - Multi Indicators'!$C:$DD, H$1, FALSE), " ")</f>
        <v>2</v>
      </c>
      <c r="I306" s="17">
        <f>IFERROR(VLOOKUP($C306, 'Breakdown - Multi Indicators'!$C:$DD, I$1, FALSE), " ")</f>
        <v>2</v>
      </c>
      <c r="J306">
        <f t="shared" si="40"/>
        <v>5</v>
      </c>
      <c r="K306">
        <f t="shared" si="40"/>
        <v>2</v>
      </c>
      <c r="L306">
        <f t="shared" si="40"/>
        <v>2</v>
      </c>
      <c r="M306">
        <f t="shared" si="40"/>
        <v>2</v>
      </c>
      <c r="N306" t="e">
        <f t="shared" si="40"/>
        <v>#NUM!</v>
      </c>
      <c r="O306" t="e">
        <f t="shared" si="40"/>
        <v>#NUM!</v>
      </c>
    </row>
    <row r="307" spans="1:15" ht="16.2" thickTop="1" thickBot="1" x14ac:dyDescent="0.35">
      <c r="A307" s="47" t="s">
        <v>655</v>
      </c>
      <c r="B307" s="47" t="s">
        <v>704</v>
      </c>
      <c r="C307" s="47" t="s">
        <v>705</v>
      </c>
      <c r="D307" s="10">
        <f t="shared" si="34"/>
        <v>3</v>
      </c>
      <c r="E307" s="28">
        <f t="shared" si="35"/>
        <v>2.8</v>
      </c>
      <c r="F307" s="17">
        <f>IFERROR(VLOOKUP($C307, 'Breakdown - Multi Indicators'!$C:$DD, F$1, FALSE), " ")</f>
        <v>1</v>
      </c>
      <c r="G307" s="17">
        <f>IFERROR(VLOOKUP($C307, 'Breakdown - Multi Indicators'!$C:$DD, G$1, FALSE), " ")</f>
        <v>5</v>
      </c>
      <c r="H307" s="17">
        <f>IFERROR(VLOOKUP($C307, 'Breakdown - Multi Indicators'!$C:$DD, H$1, FALSE), " ")</f>
        <v>3</v>
      </c>
      <c r="I307" s="17">
        <f>IFERROR(VLOOKUP($C307, 'Breakdown - Multi Indicators'!$C:$DD, I$1, FALSE), " ")</f>
        <v>2</v>
      </c>
      <c r="J307">
        <f t="shared" si="40"/>
        <v>5</v>
      </c>
      <c r="K307">
        <f t="shared" si="40"/>
        <v>3</v>
      </c>
      <c r="L307">
        <f t="shared" si="40"/>
        <v>2</v>
      </c>
      <c r="M307">
        <f t="shared" si="40"/>
        <v>1</v>
      </c>
      <c r="N307" t="e">
        <f t="shared" si="40"/>
        <v>#NUM!</v>
      </c>
      <c r="O307" t="e">
        <f t="shared" si="40"/>
        <v>#NUM!</v>
      </c>
    </row>
    <row r="308" spans="1:15" ht="16.2" thickTop="1" thickBot="1" x14ac:dyDescent="0.35">
      <c r="A308" s="47" t="s">
        <v>655</v>
      </c>
      <c r="B308" s="47" t="s">
        <v>706</v>
      </c>
      <c r="C308" s="47" t="s">
        <v>707</v>
      </c>
      <c r="D308" s="10">
        <f t="shared" si="34"/>
        <v>3</v>
      </c>
      <c r="E308" s="28">
        <f t="shared" si="35"/>
        <v>2.5</v>
      </c>
      <c r="F308" s="17">
        <f>IFERROR(VLOOKUP($C308, 'Breakdown - Multi Indicators'!$C:$DD, F$1, FALSE), " ")</f>
        <v>1</v>
      </c>
      <c r="G308" s="17">
        <f>IFERROR(VLOOKUP($C308, 'Breakdown - Multi Indicators'!$C:$DD, G$1, FALSE), " ")</f>
        <v>5</v>
      </c>
      <c r="H308" s="17">
        <f>IFERROR(VLOOKUP($C308, 'Breakdown - Multi Indicators'!$C:$DD, H$1, FALSE), " ")</f>
        <v>2</v>
      </c>
      <c r="I308" s="17">
        <f>IFERROR(VLOOKUP($C308, 'Breakdown - Multi Indicators'!$C:$DD, I$1, FALSE), " ")</f>
        <v>2</v>
      </c>
      <c r="J308">
        <f t="shared" si="40"/>
        <v>5</v>
      </c>
      <c r="K308">
        <f t="shared" si="40"/>
        <v>2</v>
      </c>
      <c r="L308">
        <f t="shared" si="40"/>
        <v>2</v>
      </c>
      <c r="M308">
        <f t="shared" si="40"/>
        <v>1</v>
      </c>
      <c r="N308" t="e">
        <f t="shared" si="40"/>
        <v>#NUM!</v>
      </c>
      <c r="O308" t="e">
        <f t="shared" si="40"/>
        <v>#NUM!</v>
      </c>
    </row>
    <row r="309" spans="1:15" ht="16.2" thickTop="1" thickBot="1" x14ac:dyDescent="0.35">
      <c r="A309" s="47" t="s">
        <v>655</v>
      </c>
      <c r="B309" s="47" t="s">
        <v>695</v>
      </c>
      <c r="C309" s="47" t="s">
        <v>696</v>
      </c>
      <c r="D309" s="10">
        <f t="shared" si="34"/>
        <v>3</v>
      </c>
      <c r="E309" s="28">
        <f t="shared" si="35"/>
        <v>2.5</v>
      </c>
      <c r="F309" s="17">
        <f>IFERROR(VLOOKUP($C309, 'Breakdown - Multi Indicators'!$C:$DD, F$1, FALSE), " ")</f>
        <v>1</v>
      </c>
      <c r="G309" s="17">
        <f>IFERROR(VLOOKUP($C309, 'Breakdown - Multi Indicators'!$C:$DD, G$1, FALSE), " ")</f>
        <v>5</v>
      </c>
      <c r="H309" s="17">
        <f>IFERROR(VLOOKUP($C309, 'Breakdown - Multi Indicators'!$C:$DD, H$1, FALSE), " ")</f>
        <v>2</v>
      </c>
      <c r="I309" s="17">
        <f>IFERROR(VLOOKUP($C309, 'Breakdown - Multi Indicators'!$C:$DD, I$1, FALSE), " ")</f>
        <v>2</v>
      </c>
      <c r="J309">
        <f t="shared" si="40"/>
        <v>5</v>
      </c>
      <c r="K309">
        <f t="shared" si="40"/>
        <v>2</v>
      </c>
      <c r="L309">
        <f t="shared" si="40"/>
        <v>2</v>
      </c>
      <c r="M309">
        <f t="shared" si="40"/>
        <v>1</v>
      </c>
      <c r="N309" t="e">
        <f t="shared" si="40"/>
        <v>#NUM!</v>
      </c>
      <c r="O309" t="e">
        <f t="shared" si="40"/>
        <v>#NUM!</v>
      </c>
    </row>
    <row r="310" spans="1:15" ht="16.2" thickTop="1" thickBot="1" x14ac:dyDescent="0.35">
      <c r="A310" s="47" t="s">
        <v>655</v>
      </c>
      <c r="B310" s="47" t="s">
        <v>710</v>
      </c>
      <c r="C310" s="47" t="s">
        <v>711</v>
      </c>
      <c r="D310" s="10">
        <f t="shared" si="34"/>
        <v>3</v>
      </c>
      <c r="E310" s="28">
        <f t="shared" si="35"/>
        <v>2.5</v>
      </c>
      <c r="F310" s="17">
        <f>IFERROR(VLOOKUP($C310, 'Breakdown - Multi Indicators'!$C:$DD, F$1, FALSE), " ")</f>
        <v>1</v>
      </c>
      <c r="G310" s="17">
        <f>IFERROR(VLOOKUP($C310, 'Breakdown - Multi Indicators'!$C:$DD, G$1, FALSE), " ")</f>
        <v>5</v>
      </c>
      <c r="H310" s="17">
        <f>IFERROR(VLOOKUP($C310, 'Breakdown - Multi Indicators'!$C:$DD, H$1, FALSE), " ")</f>
        <v>2</v>
      </c>
      <c r="I310" s="17">
        <f>IFERROR(VLOOKUP($C310, 'Breakdown - Multi Indicators'!$C:$DD, I$1, FALSE), " ")</f>
        <v>2</v>
      </c>
      <c r="J310">
        <f t="shared" si="40"/>
        <v>5</v>
      </c>
      <c r="K310">
        <f t="shared" si="40"/>
        <v>2</v>
      </c>
      <c r="L310">
        <f t="shared" si="40"/>
        <v>2</v>
      </c>
      <c r="M310">
        <f t="shared" si="40"/>
        <v>1</v>
      </c>
      <c r="N310" t="e">
        <f t="shared" si="40"/>
        <v>#NUM!</v>
      </c>
      <c r="O310" t="e">
        <f t="shared" si="40"/>
        <v>#NUM!</v>
      </c>
    </row>
    <row r="311" spans="1:15" ht="16.2" thickTop="1" thickBot="1" x14ac:dyDescent="0.35">
      <c r="A311" s="47" t="s">
        <v>655</v>
      </c>
      <c r="B311" s="47" t="s">
        <v>712</v>
      </c>
      <c r="C311" s="47" t="s">
        <v>713</v>
      </c>
      <c r="D311" s="10">
        <f t="shared" si="34"/>
        <v>3</v>
      </c>
      <c r="E311" s="28">
        <f t="shared" si="35"/>
        <v>2.8</v>
      </c>
      <c r="F311" s="17">
        <f>IFERROR(VLOOKUP($C311, 'Breakdown - Multi Indicators'!$C:$DD, F$1, FALSE), " ")</f>
        <v>1</v>
      </c>
      <c r="G311" s="17">
        <f>IFERROR(VLOOKUP($C311, 'Breakdown - Multi Indicators'!$C:$DD, G$1, FALSE), " ")</f>
        <v>5</v>
      </c>
      <c r="H311" s="17">
        <f>IFERROR(VLOOKUP($C311, 'Breakdown - Multi Indicators'!$C:$DD, H$1, FALSE), " ")</f>
        <v>3</v>
      </c>
      <c r="I311" s="17">
        <f>IFERROR(VLOOKUP($C311, 'Breakdown - Multi Indicators'!$C:$DD, I$1, FALSE), " ")</f>
        <v>2</v>
      </c>
      <c r="J311">
        <f t="shared" si="40"/>
        <v>5</v>
      </c>
      <c r="K311">
        <f t="shared" si="40"/>
        <v>3</v>
      </c>
      <c r="L311">
        <f t="shared" si="40"/>
        <v>2</v>
      </c>
      <c r="M311">
        <f t="shared" si="40"/>
        <v>1</v>
      </c>
      <c r="N311" t="e">
        <f t="shared" si="40"/>
        <v>#NUM!</v>
      </c>
      <c r="O311" t="e">
        <f t="shared" si="40"/>
        <v>#NUM!</v>
      </c>
    </row>
    <row r="312" spans="1:15" ht="16.2" thickTop="1" thickBot="1" x14ac:dyDescent="0.35">
      <c r="A312" s="47" t="s">
        <v>697</v>
      </c>
      <c r="B312" s="47" t="s">
        <v>697</v>
      </c>
      <c r="C312" s="47" t="s">
        <v>714</v>
      </c>
      <c r="D312" s="10">
        <f t="shared" si="34"/>
        <v>2</v>
      </c>
      <c r="E312" s="28">
        <f t="shared" si="35"/>
        <v>1.5</v>
      </c>
      <c r="F312" s="17">
        <f>IFERROR(VLOOKUP($C312, 'Breakdown - Multi Indicators'!$C:$DD, F$1, FALSE), " ")</f>
        <v>1</v>
      </c>
      <c r="G312" s="17">
        <f>IFERROR(VLOOKUP($C312, 'Breakdown - Multi Indicators'!$C:$DD, G$1, FALSE), " ")</f>
        <v>1</v>
      </c>
      <c r="H312" s="17">
        <f>IFERROR(VLOOKUP($C312, 'Breakdown - Multi Indicators'!$C:$DD, H$1, FALSE), " ")</f>
        <v>2</v>
      </c>
      <c r="I312" s="17">
        <f>IFERROR(VLOOKUP($C312, 'Breakdown - Multi Indicators'!$C:$DD, I$1, FALSE), " ")</f>
        <v>2</v>
      </c>
      <c r="J312">
        <f t="shared" si="40"/>
        <v>2</v>
      </c>
      <c r="K312">
        <f t="shared" si="40"/>
        <v>2</v>
      </c>
      <c r="L312">
        <f t="shared" si="40"/>
        <v>1</v>
      </c>
      <c r="M312">
        <f t="shared" si="40"/>
        <v>1</v>
      </c>
      <c r="N312" t="e">
        <f t="shared" si="40"/>
        <v>#NUM!</v>
      </c>
      <c r="O312" t="e">
        <f t="shared" si="40"/>
        <v>#NUM!</v>
      </c>
    </row>
    <row r="313" spans="1:15" ht="16.2" thickTop="1" thickBot="1" x14ac:dyDescent="0.35">
      <c r="A313" s="47" t="s">
        <v>697</v>
      </c>
      <c r="B313" s="47" t="s">
        <v>700</v>
      </c>
      <c r="C313" s="47" t="s">
        <v>715</v>
      </c>
      <c r="D313" s="10">
        <f t="shared" si="34"/>
        <v>4</v>
      </c>
      <c r="E313" s="28">
        <f t="shared" si="35"/>
        <v>4</v>
      </c>
      <c r="F313" s="17">
        <f>IFERROR(VLOOKUP($C313, 'Breakdown - Multi Indicators'!$C:$DD, F$1, FALSE), " ")</f>
        <v>4</v>
      </c>
      <c r="G313" s="17">
        <f>IFERROR(VLOOKUP($C313, 'Breakdown - Multi Indicators'!$C:$DD, G$1, FALSE), " ")</f>
        <v>5</v>
      </c>
      <c r="H313" s="17">
        <f>IFERROR(VLOOKUP($C313, 'Breakdown - Multi Indicators'!$C:$DD, H$1, FALSE), " ")</f>
        <v>3</v>
      </c>
      <c r="I313" s="17">
        <f>IFERROR(VLOOKUP($C313, 'Breakdown - Multi Indicators'!$C:$DD, I$1, FALSE), " ")</f>
        <v>4</v>
      </c>
      <c r="J313">
        <f t="shared" si="40"/>
        <v>5</v>
      </c>
      <c r="K313">
        <f t="shared" si="40"/>
        <v>4</v>
      </c>
      <c r="L313">
        <f t="shared" si="40"/>
        <v>4</v>
      </c>
      <c r="M313">
        <f t="shared" si="40"/>
        <v>3</v>
      </c>
      <c r="N313" t="e">
        <f t="shared" si="40"/>
        <v>#NUM!</v>
      </c>
      <c r="O313" t="e">
        <f t="shared" si="40"/>
        <v>#NUM!</v>
      </c>
    </row>
    <row r="314" spans="1:15" ht="16.2" thickTop="1" thickBot="1" x14ac:dyDescent="0.35">
      <c r="A314" s="47" t="s">
        <v>697</v>
      </c>
      <c r="B314" s="47" t="s">
        <v>716</v>
      </c>
      <c r="C314" s="47" t="s">
        <v>717</v>
      </c>
      <c r="D314" s="10">
        <f t="shared" si="34"/>
        <v>3</v>
      </c>
      <c r="E314" s="28">
        <f t="shared" si="35"/>
        <v>2.8</v>
      </c>
      <c r="F314" s="17">
        <f>IFERROR(VLOOKUP($C314, 'Breakdown - Multi Indicators'!$C:$DD, F$1, FALSE), " ")</f>
        <v>2</v>
      </c>
      <c r="G314" s="17">
        <f>IFERROR(VLOOKUP($C314, 'Breakdown - Multi Indicators'!$C:$DD, G$1, FALSE), " ")</f>
        <v>5</v>
      </c>
      <c r="H314" s="17">
        <f>IFERROR(VLOOKUP($C314, 'Breakdown - Multi Indicators'!$C:$DD, H$1, FALSE), " ")</f>
        <v>2</v>
      </c>
      <c r="I314" s="17">
        <f>IFERROR(VLOOKUP($C314, 'Breakdown - Multi Indicators'!$C:$DD, I$1, FALSE), " ")</f>
        <v>2</v>
      </c>
      <c r="J314">
        <f t="shared" ref="J314:O323" si="41">LARGE($F314:$I314,J$1)</f>
        <v>5</v>
      </c>
      <c r="K314">
        <f t="shared" si="41"/>
        <v>2</v>
      </c>
      <c r="L314">
        <f t="shared" si="41"/>
        <v>2</v>
      </c>
      <c r="M314">
        <f t="shared" si="41"/>
        <v>2</v>
      </c>
      <c r="N314" t="e">
        <f t="shared" si="41"/>
        <v>#NUM!</v>
      </c>
      <c r="O314" t="e">
        <f t="shared" si="41"/>
        <v>#NUM!</v>
      </c>
    </row>
    <row r="315" spans="1:15" ht="16.2" thickTop="1" thickBot="1" x14ac:dyDescent="0.35">
      <c r="A315" s="47" t="s">
        <v>697</v>
      </c>
      <c r="B315" s="47" t="s">
        <v>718</v>
      </c>
      <c r="C315" s="47" t="s">
        <v>719</v>
      </c>
      <c r="D315" s="10">
        <f t="shared" si="34"/>
        <v>4</v>
      </c>
      <c r="E315" s="28">
        <f t="shared" si="35"/>
        <v>3.5</v>
      </c>
      <c r="F315" s="17">
        <f>IFERROR(VLOOKUP($C315, 'Breakdown - Multi Indicators'!$C:$DD, F$1, FALSE), " ")</f>
        <v>4</v>
      </c>
      <c r="G315" s="17">
        <f>IFERROR(VLOOKUP($C315, 'Breakdown - Multi Indicators'!$C:$DD, G$1, FALSE), " ")</f>
        <v>5</v>
      </c>
      <c r="H315" s="17">
        <f>IFERROR(VLOOKUP($C315, 'Breakdown - Multi Indicators'!$C:$DD, H$1, FALSE), " ")</f>
        <v>2</v>
      </c>
      <c r="I315" s="17">
        <f>IFERROR(VLOOKUP($C315, 'Breakdown - Multi Indicators'!$C:$DD, I$1, FALSE), " ")</f>
        <v>3</v>
      </c>
      <c r="J315">
        <f t="shared" si="41"/>
        <v>5</v>
      </c>
      <c r="K315">
        <f t="shared" si="41"/>
        <v>4</v>
      </c>
      <c r="L315">
        <f t="shared" si="41"/>
        <v>3</v>
      </c>
      <c r="M315">
        <f t="shared" si="41"/>
        <v>2</v>
      </c>
      <c r="N315" t="e">
        <f t="shared" si="41"/>
        <v>#NUM!</v>
      </c>
      <c r="O315" t="e">
        <f t="shared" si="41"/>
        <v>#NUM!</v>
      </c>
    </row>
    <row r="316" spans="1:15" ht="16.2" thickTop="1" thickBot="1" x14ac:dyDescent="0.35">
      <c r="A316" s="47" t="s">
        <v>697</v>
      </c>
      <c r="B316" s="47" t="s">
        <v>720</v>
      </c>
      <c r="C316" s="47" t="s">
        <v>721</v>
      </c>
      <c r="D316" s="10">
        <f t="shared" si="34"/>
        <v>4</v>
      </c>
      <c r="E316" s="28">
        <f t="shared" si="35"/>
        <v>3.5</v>
      </c>
      <c r="F316" s="17">
        <f>IFERROR(VLOOKUP($C316, 'Breakdown - Multi Indicators'!$C:$DD, F$1, FALSE), " ")</f>
        <v>3</v>
      </c>
      <c r="G316" s="17">
        <f>IFERROR(VLOOKUP($C316, 'Breakdown - Multi Indicators'!$C:$DD, G$1, FALSE), " ")</f>
        <v>5</v>
      </c>
      <c r="H316" s="17">
        <f>IFERROR(VLOOKUP($C316, 'Breakdown - Multi Indicators'!$C:$DD, H$1, FALSE), " ")</f>
        <v>3</v>
      </c>
      <c r="I316" s="17">
        <f>IFERROR(VLOOKUP($C316, 'Breakdown - Multi Indicators'!$C:$DD, I$1, FALSE), " ")</f>
        <v>3</v>
      </c>
      <c r="J316">
        <f t="shared" si="41"/>
        <v>5</v>
      </c>
      <c r="K316">
        <f t="shared" si="41"/>
        <v>3</v>
      </c>
      <c r="L316">
        <f t="shared" si="41"/>
        <v>3</v>
      </c>
      <c r="M316">
        <f t="shared" si="41"/>
        <v>3</v>
      </c>
      <c r="N316" t="e">
        <f t="shared" si="41"/>
        <v>#NUM!</v>
      </c>
      <c r="O316" t="e">
        <f t="shared" si="41"/>
        <v>#NUM!</v>
      </c>
    </row>
    <row r="317" spans="1:15" ht="16.2" thickTop="1" thickBot="1" x14ac:dyDescent="0.35">
      <c r="A317" s="47" t="s">
        <v>697</v>
      </c>
      <c r="B317" s="47" t="s">
        <v>722</v>
      </c>
      <c r="C317" s="47" t="s">
        <v>723</v>
      </c>
      <c r="D317" s="10">
        <f t="shared" si="34"/>
        <v>4</v>
      </c>
      <c r="E317" s="28">
        <f t="shared" si="35"/>
        <v>3.8</v>
      </c>
      <c r="F317" s="17">
        <f>IFERROR(VLOOKUP($C317, 'Breakdown - Multi Indicators'!$C:$DD, F$1, FALSE), " ")</f>
        <v>4</v>
      </c>
      <c r="G317" s="17">
        <f>IFERROR(VLOOKUP($C317, 'Breakdown - Multi Indicators'!$C:$DD, G$1, FALSE), " ")</f>
        <v>5</v>
      </c>
      <c r="H317" s="17">
        <f>IFERROR(VLOOKUP($C317, 'Breakdown - Multi Indicators'!$C:$DD, H$1, FALSE), " ")</f>
        <v>2</v>
      </c>
      <c r="I317" s="17">
        <f>IFERROR(VLOOKUP($C317, 'Breakdown - Multi Indicators'!$C:$DD, I$1, FALSE), " ")</f>
        <v>4</v>
      </c>
      <c r="J317">
        <f t="shared" si="41"/>
        <v>5</v>
      </c>
      <c r="K317">
        <f t="shared" si="41"/>
        <v>4</v>
      </c>
      <c r="L317">
        <f t="shared" si="41"/>
        <v>4</v>
      </c>
      <c r="M317">
        <f t="shared" si="41"/>
        <v>2</v>
      </c>
      <c r="N317" t="e">
        <f t="shared" si="41"/>
        <v>#NUM!</v>
      </c>
      <c r="O317" t="e">
        <f t="shared" si="41"/>
        <v>#NUM!</v>
      </c>
    </row>
    <row r="318" spans="1:15" ht="16.2" thickTop="1" thickBot="1" x14ac:dyDescent="0.35">
      <c r="A318" s="47" t="s">
        <v>697</v>
      </c>
      <c r="B318" s="47" t="s">
        <v>724</v>
      </c>
      <c r="C318" s="47" t="s">
        <v>725</v>
      </c>
      <c r="D318" s="10">
        <f t="shared" si="34"/>
        <v>3</v>
      </c>
      <c r="E318" s="28">
        <f t="shared" si="35"/>
        <v>3.3</v>
      </c>
      <c r="F318" s="17">
        <f>IFERROR(VLOOKUP($C318, 'Breakdown - Multi Indicators'!$C:$DD, F$1, FALSE), " ")</f>
        <v>2</v>
      </c>
      <c r="G318" s="17">
        <f>IFERROR(VLOOKUP($C318, 'Breakdown - Multi Indicators'!$C:$DD, G$1, FALSE), " ")</f>
        <v>5</v>
      </c>
      <c r="H318" s="17">
        <f>IFERROR(VLOOKUP($C318, 'Breakdown - Multi Indicators'!$C:$DD, H$1, FALSE), " ")</f>
        <v>3</v>
      </c>
      <c r="I318" s="17">
        <f>IFERROR(VLOOKUP($C318, 'Breakdown - Multi Indicators'!$C:$DD, I$1, FALSE), " ")</f>
        <v>3</v>
      </c>
      <c r="J318">
        <f t="shared" si="41"/>
        <v>5</v>
      </c>
      <c r="K318">
        <f t="shared" si="41"/>
        <v>3</v>
      </c>
      <c r="L318">
        <f t="shared" si="41"/>
        <v>3</v>
      </c>
      <c r="M318">
        <f t="shared" si="41"/>
        <v>2</v>
      </c>
      <c r="N318" t="e">
        <f t="shared" si="41"/>
        <v>#NUM!</v>
      </c>
      <c r="O318" t="e">
        <f t="shared" si="41"/>
        <v>#NUM!</v>
      </c>
    </row>
    <row r="319" spans="1:15" ht="16.2" thickTop="1" thickBot="1" x14ac:dyDescent="0.35">
      <c r="A319" s="47" t="s">
        <v>697</v>
      </c>
      <c r="B319" s="47" t="s">
        <v>726</v>
      </c>
      <c r="C319" s="47" t="s">
        <v>727</v>
      </c>
      <c r="D319" s="10">
        <f t="shared" si="34"/>
        <v>4</v>
      </c>
      <c r="E319" s="28">
        <f t="shared" si="35"/>
        <v>3.5</v>
      </c>
      <c r="F319" s="17">
        <f>IFERROR(VLOOKUP($C319, 'Breakdown - Multi Indicators'!$C:$DD, F$1, FALSE), " ")</f>
        <v>3</v>
      </c>
      <c r="G319" s="17">
        <f>IFERROR(VLOOKUP($C319, 'Breakdown - Multi Indicators'!$C:$DD, G$1, FALSE), " ")</f>
        <v>5</v>
      </c>
      <c r="H319" s="17">
        <f>IFERROR(VLOOKUP($C319, 'Breakdown - Multi Indicators'!$C:$DD, H$1, FALSE), " ")</f>
        <v>3</v>
      </c>
      <c r="I319" s="17">
        <f>IFERROR(VLOOKUP($C319, 'Breakdown - Multi Indicators'!$C:$DD, I$1, FALSE), " ")</f>
        <v>3</v>
      </c>
      <c r="J319">
        <f t="shared" si="41"/>
        <v>5</v>
      </c>
      <c r="K319">
        <f t="shared" si="41"/>
        <v>3</v>
      </c>
      <c r="L319">
        <f t="shared" si="41"/>
        <v>3</v>
      </c>
      <c r="M319">
        <f t="shared" si="41"/>
        <v>3</v>
      </c>
      <c r="N319" t="e">
        <f t="shared" si="41"/>
        <v>#NUM!</v>
      </c>
      <c r="O319" t="e">
        <f t="shared" si="41"/>
        <v>#NUM!</v>
      </c>
    </row>
    <row r="320" spans="1:15" ht="16.2" thickTop="1" thickBot="1" x14ac:dyDescent="0.35">
      <c r="A320" s="47" t="s">
        <v>697</v>
      </c>
      <c r="B320" s="47" t="s">
        <v>728</v>
      </c>
      <c r="C320" s="47" t="s">
        <v>729</v>
      </c>
      <c r="D320" s="10">
        <f t="shared" si="34"/>
        <v>3</v>
      </c>
      <c r="E320" s="28">
        <f t="shared" si="35"/>
        <v>3</v>
      </c>
      <c r="F320" s="17">
        <f>IFERROR(VLOOKUP($C320, 'Breakdown - Multi Indicators'!$C:$DD, F$1, FALSE), " ")</f>
        <v>2</v>
      </c>
      <c r="G320" s="17">
        <f>IFERROR(VLOOKUP($C320, 'Breakdown - Multi Indicators'!$C:$DD, G$1, FALSE), " ")</f>
        <v>5</v>
      </c>
      <c r="H320" s="17">
        <f>IFERROR(VLOOKUP($C320, 'Breakdown - Multi Indicators'!$C:$DD, H$1, FALSE), " ")</f>
        <v>2</v>
      </c>
      <c r="I320" s="17">
        <f>IFERROR(VLOOKUP($C320, 'Breakdown - Multi Indicators'!$C:$DD, I$1, FALSE), " ")</f>
        <v>3</v>
      </c>
      <c r="J320">
        <f t="shared" si="41"/>
        <v>5</v>
      </c>
      <c r="K320">
        <f t="shared" si="41"/>
        <v>3</v>
      </c>
      <c r="L320">
        <f t="shared" si="41"/>
        <v>2</v>
      </c>
      <c r="M320">
        <f t="shared" si="41"/>
        <v>2</v>
      </c>
      <c r="N320" t="e">
        <f t="shared" si="41"/>
        <v>#NUM!</v>
      </c>
      <c r="O320" t="e">
        <f t="shared" si="41"/>
        <v>#NUM!</v>
      </c>
    </row>
    <row r="321" spans="1:15" ht="16.2" thickTop="1" thickBot="1" x14ac:dyDescent="0.35">
      <c r="A321" s="47" t="s">
        <v>697</v>
      </c>
      <c r="B321" s="47" t="s">
        <v>730</v>
      </c>
      <c r="C321" s="47" t="s">
        <v>731</v>
      </c>
      <c r="D321" s="10">
        <f t="shared" si="34"/>
        <v>3</v>
      </c>
      <c r="E321" s="28">
        <f t="shared" si="35"/>
        <v>3</v>
      </c>
      <c r="F321" s="17">
        <f>IFERROR(VLOOKUP($C321, 'Breakdown - Multi Indicators'!$C:$DD, F$1, FALSE), " ")</f>
        <v>2</v>
      </c>
      <c r="G321" s="17">
        <f>IFERROR(VLOOKUP($C321, 'Breakdown - Multi Indicators'!$C:$DD, G$1, FALSE), " ")</f>
        <v>5</v>
      </c>
      <c r="H321" s="17">
        <f>IFERROR(VLOOKUP($C321, 'Breakdown - Multi Indicators'!$C:$DD, H$1, FALSE), " ")</f>
        <v>2</v>
      </c>
      <c r="I321" s="17">
        <f>IFERROR(VLOOKUP($C321, 'Breakdown - Multi Indicators'!$C:$DD, I$1, FALSE), " ")</f>
        <v>3</v>
      </c>
      <c r="J321">
        <f t="shared" si="41"/>
        <v>5</v>
      </c>
      <c r="K321">
        <f t="shared" si="41"/>
        <v>3</v>
      </c>
      <c r="L321">
        <f t="shared" si="41"/>
        <v>2</v>
      </c>
      <c r="M321">
        <f t="shared" si="41"/>
        <v>2</v>
      </c>
      <c r="N321" t="e">
        <f t="shared" si="41"/>
        <v>#NUM!</v>
      </c>
      <c r="O321" t="e">
        <f t="shared" si="41"/>
        <v>#NUM!</v>
      </c>
    </row>
    <row r="322" spans="1:15" ht="16.2" thickTop="1" thickBot="1" x14ac:dyDescent="0.35">
      <c r="A322" s="47" t="s">
        <v>697</v>
      </c>
      <c r="B322" s="47" t="s">
        <v>732</v>
      </c>
      <c r="C322" s="47" t="s">
        <v>733</v>
      </c>
      <c r="D322" s="10">
        <f t="shared" si="34"/>
        <v>2</v>
      </c>
      <c r="E322" s="28">
        <f t="shared" si="35"/>
        <v>1.8</v>
      </c>
      <c r="F322" s="17">
        <f>IFERROR(VLOOKUP($C322, 'Breakdown - Multi Indicators'!$C:$DD, F$1, FALSE), " ")</f>
        <v>2</v>
      </c>
      <c r="G322" s="17">
        <f>IFERROR(VLOOKUP($C322, 'Breakdown - Multi Indicators'!$C:$DD, G$1, FALSE), " ")</f>
        <v>1</v>
      </c>
      <c r="H322" s="17">
        <f>IFERROR(VLOOKUP($C322, 'Breakdown - Multi Indicators'!$C:$DD, H$1, FALSE), " ")</f>
        <v>2</v>
      </c>
      <c r="I322" s="17">
        <f>IFERROR(VLOOKUP($C322, 'Breakdown - Multi Indicators'!$C:$DD, I$1, FALSE), " ")</f>
        <v>2</v>
      </c>
      <c r="J322">
        <f t="shared" si="41"/>
        <v>2</v>
      </c>
      <c r="K322">
        <f t="shared" si="41"/>
        <v>2</v>
      </c>
      <c r="L322">
        <f t="shared" si="41"/>
        <v>2</v>
      </c>
      <c r="M322">
        <f t="shared" si="41"/>
        <v>1</v>
      </c>
      <c r="N322" t="e">
        <f t="shared" si="41"/>
        <v>#NUM!</v>
      </c>
      <c r="O322" t="e">
        <f t="shared" si="41"/>
        <v>#NUM!</v>
      </c>
    </row>
    <row r="323" spans="1:15" ht="16.2" thickTop="1" thickBot="1" x14ac:dyDescent="0.35">
      <c r="A323" s="47" t="s">
        <v>697</v>
      </c>
      <c r="B323" s="47" t="s">
        <v>734</v>
      </c>
      <c r="C323" s="47" t="s">
        <v>735</v>
      </c>
      <c r="D323" s="10">
        <f t="shared" si="34"/>
        <v>3</v>
      </c>
      <c r="E323" s="28">
        <f t="shared" si="35"/>
        <v>3.3</v>
      </c>
      <c r="F323" s="17">
        <f>IFERROR(VLOOKUP($C323, 'Breakdown - Multi Indicators'!$C:$DD, F$1, FALSE), " ")</f>
        <v>2</v>
      </c>
      <c r="G323" s="17">
        <f>IFERROR(VLOOKUP($C323, 'Breakdown - Multi Indicators'!$C:$DD, G$1, FALSE), " ")</f>
        <v>5</v>
      </c>
      <c r="H323" s="17">
        <f>IFERROR(VLOOKUP($C323, 'Breakdown - Multi Indicators'!$C:$DD, H$1, FALSE), " ")</f>
        <v>3</v>
      </c>
      <c r="I323" s="17">
        <f>IFERROR(VLOOKUP($C323, 'Breakdown - Multi Indicators'!$C:$DD, I$1, FALSE), " ")</f>
        <v>3</v>
      </c>
      <c r="J323">
        <f t="shared" si="41"/>
        <v>5</v>
      </c>
      <c r="K323">
        <f t="shared" si="41"/>
        <v>3</v>
      </c>
      <c r="L323">
        <f t="shared" si="41"/>
        <v>3</v>
      </c>
      <c r="M323">
        <f t="shared" si="41"/>
        <v>2</v>
      </c>
      <c r="N323" t="e">
        <f t="shared" si="41"/>
        <v>#NUM!</v>
      </c>
      <c r="O323" t="e">
        <f t="shared" si="41"/>
        <v>#NUM!</v>
      </c>
    </row>
    <row r="324" spans="1:15" ht="16.2" thickTop="1" thickBot="1" x14ac:dyDescent="0.35">
      <c r="A324" s="47" t="s">
        <v>697</v>
      </c>
      <c r="B324" s="47" t="s">
        <v>736</v>
      </c>
      <c r="C324" s="47" t="s">
        <v>737</v>
      </c>
      <c r="D324" s="10">
        <f t="shared" ref="D324:D387" si="42">ROUND(AVERAGE($F324:$I324), 0)</f>
        <v>4</v>
      </c>
      <c r="E324" s="28">
        <f t="shared" ref="E324:E387" si="43">ROUND(AVERAGE(F324:I324), 1)</f>
        <v>3.5</v>
      </c>
      <c r="F324" s="17">
        <f>IFERROR(VLOOKUP($C324, 'Breakdown - Multi Indicators'!$C:$DD, F$1, FALSE), " ")</f>
        <v>3</v>
      </c>
      <c r="G324" s="17">
        <f>IFERROR(VLOOKUP($C324, 'Breakdown - Multi Indicators'!$C:$DD, G$1, FALSE), " ")</f>
        <v>5</v>
      </c>
      <c r="H324" s="17">
        <f>IFERROR(VLOOKUP($C324, 'Breakdown - Multi Indicators'!$C:$DD, H$1, FALSE), " ")</f>
        <v>3</v>
      </c>
      <c r="I324" s="17">
        <f>IFERROR(VLOOKUP($C324, 'Breakdown - Multi Indicators'!$C:$DD, I$1, FALSE), " ")</f>
        <v>3</v>
      </c>
      <c r="J324">
        <f t="shared" ref="J324:O333" si="44">LARGE($F324:$I324,J$1)</f>
        <v>5</v>
      </c>
      <c r="K324">
        <f t="shared" si="44"/>
        <v>3</v>
      </c>
      <c r="L324">
        <f t="shared" si="44"/>
        <v>3</v>
      </c>
      <c r="M324">
        <f t="shared" si="44"/>
        <v>3</v>
      </c>
      <c r="N324" t="e">
        <f t="shared" si="44"/>
        <v>#NUM!</v>
      </c>
      <c r="O324" t="e">
        <f t="shared" si="44"/>
        <v>#NUM!</v>
      </c>
    </row>
    <row r="325" spans="1:15" ht="16.2" thickTop="1" thickBot="1" x14ac:dyDescent="0.35">
      <c r="A325" s="47" t="s">
        <v>697</v>
      </c>
      <c r="B325" s="47" t="s">
        <v>698</v>
      </c>
      <c r="C325" s="47" t="s">
        <v>699</v>
      </c>
      <c r="D325" s="10">
        <f t="shared" si="42"/>
        <v>3</v>
      </c>
      <c r="E325" s="28">
        <f t="shared" si="43"/>
        <v>2.8</v>
      </c>
      <c r="F325" s="17">
        <f>IFERROR(VLOOKUP($C325, 'Breakdown - Multi Indicators'!$C:$DD, F$1, FALSE), " ")</f>
        <v>2</v>
      </c>
      <c r="G325" s="17">
        <f>IFERROR(VLOOKUP($C325, 'Breakdown - Multi Indicators'!$C:$DD, G$1, FALSE), " ")</f>
        <v>3</v>
      </c>
      <c r="H325" s="17">
        <f>IFERROR(VLOOKUP($C325, 'Breakdown - Multi Indicators'!$C:$DD, H$1, FALSE), " ")</f>
        <v>3</v>
      </c>
      <c r="I325" s="17">
        <f>IFERROR(VLOOKUP($C325, 'Breakdown - Multi Indicators'!$C:$DD, I$1, FALSE), " ")</f>
        <v>3</v>
      </c>
      <c r="J325">
        <f t="shared" si="44"/>
        <v>3</v>
      </c>
      <c r="K325">
        <f t="shared" si="44"/>
        <v>3</v>
      </c>
      <c r="L325">
        <f t="shared" si="44"/>
        <v>3</v>
      </c>
      <c r="M325">
        <f t="shared" si="44"/>
        <v>2</v>
      </c>
      <c r="N325" t="e">
        <f t="shared" si="44"/>
        <v>#NUM!</v>
      </c>
      <c r="O325" t="e">
        <f t="shared" si="44"/>
        <v>#NUM!</v>
      </c>
    </row>
    <row r="326" spans="1:15" ht="16.2" thickTop="1" thickBot="1" x14ac:dyDescent="0.35">
      <c r="A326" s="47" t="s">
        <v>697</v>
      </c>
      <c r="B326" s="47" t="s">
        <v>741</v>
      </c>
      <c r="C326" s="47" t="s">
        <v>742</v>
      </c>
      <c r="D326" s="10">
        <f t="shared" si="42"/>
        <v>3</v>
      </c>
      <c r="E326" s="28">
        <f t="shared" si="43"/>
        <v>2.5</v>
      </c>
      <c r="F326" s="17">
        <f>IFERROR(VLOOKUP($C326, 'Breakdown - Multi Indicators'!$C:$DD, F$1, FALSE), " ")</f>
        <v>2</v>
      </c>
      <c r="G326" s="17">
        <f>IFERROR(VLOOKUP($C326, 'Breakdown - Multi Indicators'!$C:$DD, G$1, FALSE), " ")</f>
        <v>5</v>
      </c>
      <c r="H326" s="17">
        <f>IFERROR(VLOOKUP($C326, 'Breakdown - Multi Indicators'!$C:$DD, H$1, FALSE), " ")</f>
        <v>2</v>
      </c>
      <c r="I326" s="17">
        <f>IFERROR(VLOOKUP($C326, 'Breakdown - Multi Indicators'!$C:$DD, I$1, FALSE), " ")</f>
        <v>1</v>
      </c>
      <c r="J326">
        <f t="shared" si="44"/>
        <v>5</v>
      </c>
      <c r="K326">
        <f t="shared" si="44"/>
        <v>2</v>
      </c>
      <c r="L326">
        <f t="shared" si="44"/>
        <v>2</v>
      </c>
      <c r="M326">
        <f t="shared" si="44"/>
        <v>1</v>
      </c>
      <c r="N326" t="e">
        <f t="shared" si="44"/>
        <v>#NUM!</v>
      </c>
      <c r="O326" t="e">
        <f t="shared" si="44"/>
        <v>#NUM!</v>
      </c>
    </row>
    <row r="327" spans="1:15" ht="16.2" thickTop="1" thickBot="1" x14ac:dyDescent="0.35">
      <c r="A327" s="47" t="s">
        <v>697</v>
      </c>
      <c r="B327" s="47" t="s">
        <v>708</v>
      </c>
      <c r="C327" s="47" t="s">
        <v>709</v>
      </c>
      <c r="D327" s="10">
        <f t="shared" si="42"/>
        <v>3</v>
      </c>
      <c r="E327" s="28">
        <f t="shared" si="43"/>
        <v>3</v>
      </c>
      <c r="F327" s="17">
        <f>IFERROR(VLOOKUP($C327, 'Breakdown - Multi Indicators'!$C:$DD, F$1, FALSE), " ")</f>
        <v>2</v>
      </c>
      <c r="G327" s="17">
        <f>IFERROR(VLOOKUP($C327, 'Breakdown - Multi Indicators'!$C:$DD, G$1, FALSE), " ")</f>
        <v>5</v>
      </c>
      <c r="H327" s="17">
        <f>IFERROR(VLOOKUP($C327, 'Breakdown - Multi Indicators'!$C:$DD, H$1, FALSE), " ")</f>
        <v>2</v>
      </c>
      <c r="I327" s="17">
        <f>IFERROR(VLOOKUP($C327, 'Breakdown - Multi Indicators'!$C:$DD, I$1, FALSE), " ")</f>
        <v>3</v>
      </c>
      <c r="J327">
        <f t="shared" si="44"/>
        <v>5</v>
      </c>
      <c r="K327">
        <f t="shared" si="44"/>
        <v>3</v>
      </c>
      <c r="L327">
        <f t="shared" si="44"/>
        <v>2</v>
      </c>
      <c r="M327">
        <f t="shared" si="44"/>
        <v>2</v>
      </c>
      <c r="N327" t="e">
        <f t="shared" si="44"/>
        <v>#NUM!</v>
      </c>
      <c r="O327" t="e">
        <f t="shared" si="44"/>
        <v>#NUM!</v>
      </c>
    </row>
    <row r="328" spans="1:15" ht="16.2" thickTop="1" thickBot="1" x14ac:dyDescent="0.35">
      <c r="A328" s="47" t="s">
        <v>745</v>
      </c>
      <c r="B328" s="47" t="s">
        <v>746</v>
      </c>
      <c r="C328" s="47" t="s">
        <v>747</v>
      </c>
      <c r="D328" s="10">
        <f t="shared" si="42"/>
        <v>2</v>
      </c>
      <c r="E328" s="28">
        <f t="shared" si="43"/>
        <v>1.8</v>
      </c>
      <c r="F328" s="17">
        <f>IFERROR(VLOOKUP($C328, 'Breakdown - Multi Indicators'!$C:$DD, F$1, FALSE), " ")</f>
        <v>2</v>
      </c>
      <c r="G328" s="17">
        <f>IFERROR(VLOOKUP($C328, 'Breakdown - Multi Indicators'!$C:$DD, G$1, FALSE), " ")</f>
        <v>1</v>
      </c>
      <c r="H328" s="17">
        <f>IFERROR(VLOOKUP($C328, 'Breakdown - Multi Indicators'!$C:$DD, H$1, FALSE), " ")</f>
        <v>3</v>
      </c>
      <c r="I328" s="17">
        <f>IFERROR(VLOOKUP($C328, 'Breakdown - Multi Indicators'!$C:$DD, I$1, FALSE), " ")</f>
        <v>1</v>
      </c>
      <c r="J328">
        <f t="shared" si="44"/>
        <v>3</v>
      </c>
      <c r="K328">
        <f t="shared" si="44"/>
        <v>2</v>
      </c>
      <c r="L328">
        <f t="shared" si="44"/>
        <v>1</v>
      </c>
      <c r="M328">
        <f t="shared" si="44"/>
        <v>1</v>
      </c>
      <c r="N328" t="e">
        <f t="shared" si="44"/>
        <v>#NUM!</v>
      </c>
      <c r="O328" t="e">
        <f t="shared" si="44"/>
        <v>#NUM!</v>
      </c>
    </row>
    <row r="329" spans="1:15" ht="16.2" thickTop="1" thickBot="1" x14ac:dyDescent="0.35">
      <c r="A329" s="47" t="s">
        <v>745</v>
      </c>
      <c r="B329" s="47" t="s">
        <v>748</v>
      </c>
      <c r="C329" s="47" t="s">
        <v>749</v>
      </c>
      <c r="D329" s="10">
        <f t="shared" si="42"/>
        <v>3</v>
      </c>
      <c r="E329" s="28">
        <f t="shared" si="43"/>
        <v>2.5</v>
      </c>
      <c r="F329" s="17">
        <f>IFERROR(VLOOKUP($C329, 'Breakdown - Multi Indicators'!$C:$DD, F$1, FALSE), " ")</f>
        <v>2</v>
      </c>
      <c r="G329" s="17">
        <f>IFERROR(VLOOKUP($C329, 'Breakdown - Multi Indicators'!$C:$DD, G$1, FALSE), " ")</f>
        <v>5</v>
      </c>
      <c r="H329" s="17">
        <f>IFERROR(VLOOKUP($C329, 'Breakdown - Multi Indicators'!$C:$DD, H$1, FALSE), " ")</f>
        <v>2</v>
      </c>
      <c r="I329" s="17">
        <f>IFERROR(VLOOKUP($C329, 'Breakdown - Multi Indicators'!$C:$DD, I$1, FALSE), " ")</f>
        <v>1</v>
      </c>
      <c r="J329">
        <f t="shared" si="44"/>
        <v>5</v>
      </c>
      <c r="K329">
        <f t="shared" si="44"/>
        <v>2</v>
      </c>
      <c r="L329">
        <f t="shared" si="44"/>
        <v>2</v>
      </c>
      <c r="M329">
        <f t="shared" si="44"/>
        <v>1</v>
      </c>
      <c r="N329" t="e">
        <f t="shared" si="44"/>
        <v>#NUM!</v>
      </c>
      <c r="O329" t="e">
        <f t="shared" si="44"/>
        <v>#NUM!</v>
      </c>
    </row>
    <row r="330" spans="1:15" ht="16.2" thickTop="1" thickBot="1" x14ac:dyDescent="0.35">
      <c r="A330" s="47" t="s">
        <v>745</v>
      </c>
      <c r="B330" s="47" t="s">
        <v>750</v>
      </c>
      <c r="C330" s="47" t="s">
        <v>751</v>
      </c>
      <c r="D330" s="10">
        <f t="shared" si="42"/>
        <v>3</v>
      </c>
      <c r="E330" s="28">
        <f t="shared" si="43"/>
        <v>2.5</v>
      </c>
      <c r="F330" s="17">
        <f>IFERROR(VLOOKUP($C330, 'Breakdown - Multi Indicators'!$C:$DD, F$1, FALSE), " ")</f>
        <v>2</v>
      </c>
      <c r="G330" s="17">
        <f>IFERROR(VLOOKUP($C330, 'Breakdown - Multi Indicators'!$C:$DD, G$1, FALSE), " ")</f>
        <v>5</v>
      </c>
      <c r="H330" s="17">
        <f>IFERROR(VLOOKUP($C330, 'Breakdown - Multi Indicators'!$C:$DD, H$1, FALSE), " ")</f>
        <v>2</v>
      </c>
      <c r="I330" s="17">
        <f>IFERROR(VLOOKUP($C330, 'Breakdown - Multi Indicators'!$C:$DD, I$1, FALSE), " ")</f>
        <v>1</v>
      </c>
      <c r="J330">
        <f t="shared" si="44"/>
        <v>5</v>
      </c>
      <c r="K330">
        <f t="shared" si="44"/>
        <v>2</v>
      </c>
      <c r="L330">
        <f t="shared" si="44"/>
        <v>2</v>
      </c>
      <c r="M330">
        <f t="shared" si="44"/>
        <v>1</v>
      </c>
      <c r="N330" t="e">
        <f t="shared" si="44"/>
        <v>#NUM!</v>
      </c>
      <c r="O330" t="e">
        <f t="shared" si="44"/>
        <v>#NUM!</v>
      </c>
    </row>
    <row r="331" spans="1:15" ht="16.2" thickTop="1" thickBot="1" x14ac:dyDescent="0.35">
      <c r="A331" s="47" t="s">
        <v>745</v>
      </c>
      <c r="B331" s="47" t="s">
        <v>752</v>
      </c>
      <c r="C331" s="47" t="s">
        <v>753</v>
      </c>
      <c r="D331" s="10">
        <f t="shared" si="42"/>
        <v>3</v>
      </c>
      <c r="E331" s="28">
        <f t="shared" si="43"/>
        <v>2.5</v>
      </c>
      <c r="F331" s="17">
        <f>IFERROR(VLOOKUP($C331, 'Breakdown - Multi Indicators'!$C:$DD, F$1, FALSE), " ")</f>
        <v>2</v>
      </c>
      <c r="G331" s="17">
        <f>IFERROR(VLOOKUP($C331, 'Breakdown - Multi Indicators'!$C:$DD, G$1, FALSE), " ")</f>
        <v>5</v>
      </c>
      <c r="H331" s="17">
        <f>IFERROR(VLOOKUP($C331, 'Breakdown - Multi Indicators'!$C:$DD, H$1, FALSE), " ")</f>
        <v>2</v>
      </c>
      <c r="I331" s="17">
        <f>IFERROR(VLOOKUP($C331, 'Breakdown - Multi Indicators'!$C:$DD, I$1, FALSE), " ")</f>
        <v>1</v>
      </c>
      <c r="J331">
        <f t="shared" si="44"/>
        <v>5</v>
      </c>
      <c r="K331">
        <f t="shared" si="44"/>
        <v>2</v>
      </c>
      <c r="L331">
        <f t="shared" si="44"/>
        <v>2</v>
      </c>
      <c r="M331">
        <f t="shared" si="44"/>
        <v>1</v>
      </c>
      <c r="N331" t="e">
        <f t="shared" si="44"/>
        <v>#NUM!</v>
      </c>
      <c r="O331" t="e">
        <f t="shared" si="44"/>
        <v>#NUM!</v>
      </c>
    </row>
    <row r="332" spans="1:15" ht="16.2" thickTop="1" thickBot="1" x14ac:dyDescent="0.35">
      <c r="A332" s="47" t="s">
        <v>745</v>
      </c>
      <c r="B332" s="47" t="s">
        <v>754</v>
      </c>
      <c r="C332" s="47" t="s">
        <v>755</v>
      </c>
      <c r="D332" s="10">
        <f t="shared" si="42"/>
        <v>3</v>
      </c>
      <c r="E332" s="28">
        <f t="shared" si="43"/>
        <v>2.8</v>
      </c>
      <c r="F332" s="17">
        <f>IFERROR(VLOOKUP($C332, 'Breakdown - Multi Indicators'!$C:$DD, F$1, FALSE), " ")</f>
        <v>2</v>
      </c>
      <c r="G332" s="17">
        <f>IFERROR(VLOOKUP($C332, 'Breakdown - Multi Indicators'!$C:$DD, G$1, FALSE), " ")</f>
        <v>5</v>
      </c>
      <c r="H332" s="17">
        <f>IFERROR(VLOOKUP($C332, 'Breakdown - Multi Indicators'!$C:$DD, H$1, FALSE), " ")</f>
        <v>3</v>
      </c>
      <c r="I332" s="17">
        <f>IFERROR(VLOOKUP($C332, 'Breakdown - Multi Indicators'!$C:$DD, I$1, FALSE), " ")</f>
        <v>1</v>
      </c>
      <c r="J332">
        <f t="shared" si="44"/>
        <v>5</v>
      </c>
      <c r="K332">
        <f t="shared" si="44"/>
        <v>3</v>
      </c>
      <c r="L332">
        <f t="shared" si="44"/>
        <v>2</v>
      </c>
      <c r="M332">
        <f t="shared" si="44"/>
        <v>1</v>
      </c>
      <c r="N332" t="e">
        <f t="shared" si="44"/>
        <v>#NUM!</v>
      </c>
      <c r="O332" t="e">
        <f t="shared" si="44"/>
        <v>#NUM!</v>
      </c>
    </row>
    <row r="333" spans="1:15" ht="16.2" thickTop="1" thickBot="1" x14ac:dyDescent="0.35">
      <c r="A333" s="47" t="s">
        <v>745</v>
      </c>
      <c r="B333" s="47" t="s">
        <v>756</v>
      </c>
      <c r="C333" s="47" t="s">
        <v>757</v>
      </c>
      <c r="D333" s="10">
        <f t="shared" si="42"/>
        <v>3</v>
      </c>
      <c r="E333" s="28">
        <f t="shared" si="43"/>
        <v>2.8</v>
      </c>
      <c r="F333" s="17">
        <f>IFERROR(VLOOKUP($C333, 'Breakdown - Multi Indicators'!$C:$DD, F$1, FALSE), " ")</f>
        <v>2</v>
      </c>
      <c r="G333" s="17">
        <f>IFERROR(VLOOKUP($C333, 'Breakdown - Multi Indicators'!$C:$DD, G$1, FALSE), " ")</f>
        <v>5</v>
      </c>
      <c r="H333" s="17">
        <f>IFERROR(VLOOKUP($C333, 'Breakdown - Multi Indicators'!$C:$DD, H$1, FALSE), " ")</f>
        <v>2</v>
      </c>
      <c r="I333" s="17">
        <f>IFERROR(VLOOKUP($C333, 'Breakdown - Multi Indicators'!$C:$DD, I$1, FALSE), " ")</f>
        <v>2</v>
      </c>
      <c r="J333">
        <f t="shared" si="44"/>
        <v>5</v>
      </c>
      <c r="K333">
        <f t="shared" si="44"/>
        <v>2</v>
      </c>
      <c r="L333">
        <f t="shared" si="44"/>
        <v>2</v>
      </c>
      <c r="M333">
        <f t="shared" si="44"/>
        <v>2</v>
      </c>
      <c r="N333" t="e">
        <f t="shared" si="44"/>
        <v>#NUM!</v>
      </c>
      <c r="O333" t="e">
        <f t="shared" si="44"/>
        <v>#NUM!</v>
      </c>
    </row>
    <row r="334" spans="1:15" ht="16.2" thickTop="1" thickBot="1" x14ac:dyDescent="0.35">
      <c r="A334" s="47" t="s">
        <v>745</v>
      </c>
      <c r="B334" s="47" t="s">
        <v>758</v>
      </c>
      <c r="C334" s="47" t="s">
        <v>759</v>
      </c>
      <c r="D334" s="10">
        <f t="shared" si="42"/>
        <v>3</v>
      </c>
      <c r="E334" s="28">
        <f t="shared" si="43"/>
        <v>2.5</v>
      </c>
      <c r="F334" s="17">
        <f>IFERROR(VLOOKUP($C334, 'Breakdown - Multi Indicators'!$C:$DD, F$1, FALSE), " ")</f>
        <v>1</v>
      </c>
      <c r="G334" s="17">
        <f>IFERROR(VLOOKUP($C334, 'Breakdown - Multi Indicators'!$C:$DD, G$1, FALSE), " ")</f>
        <v>5</v>
      </c>
      <c r="H334" s="17">
        <f>IFERROR(VLOOKUP($C334, 'Breakdown - Multi Indicators'!$C:$DD, H$1, FALSE), " ")</f>
        <v>3</v>
      </c>
      <c r="I334" s="17">
        <f>IFERROR(VLOOKUP($C334, 'Breakdown - Multi Indicators'!$C:$DD, I$1, FALSE), " ")</f>
        <v>1</v>
      </c>
      <c r="J334">
        <f t="shared" ref="J334:O343" si="45">LARGE($F334:$I334,J$1)</f>
        <v>5</v>
      </c>
      <c r="K334">
        <f t="shared" si="45"/>
        <v>3</v>
      </c>
      <c r="L334">
        <f t="shared" si="45"/>
        <v>1</v>
      </c>
      <c r="M334">
        <f t="shared" si="45"/>
        <v>1</v>
      </c>
      <c r="N334" t="e">
        <f t="shared" si="45"/>
        <v>#NUM!</v>
      </c>
      <c r="O334" t="e">
        <f t="shared" si="45"/>
        <v>#NUM!</v>
      </c>
    </row>
    <row r="335" spans="1:15" ht="16.2" thickTop="1" thickBot="1" x14ac:dyDescent="0.35">
      <c r="A335" s="47" t="s">
        <v>745</v>
      </c>
      <c r="B335" s="47" t="s">
        <v>760</v>
      </c>
      <c r="C335" s="47" t="s">
        <v>761</v>
      </c>
      <c r="D335" s="10">
        <f t="shared" si="42"/>
        <v>3</v>
      </c>
      <c r="E335" s="28">
        <f t="shared" si="43"/>
        <v>2.8</v>
      </c>
      <c r="F335" s="17">
        <f>IFERROR(VLOOKUP($C335, 'Breakdown - Multi Indicators'!$C:$DD, F$1, FALSE), " ")</f>
        <v>2</v>
      </c>
      <c r="G335" s="17">
        <f>IFERROR(VLOOKUP($C335, 'Breakdown - Multi Indicators'!$C:$DD, G$1, FALSE), " ")</f>
        <v>5</v>
      </c>
      <c r="H335" s="17">
        <f>IFERROR(VLOOKUP($C335, 'Breakdown - Multi Indicators'!$C:$DD, H$1, FALSE), " ")</f>
        <v>3</v>
      </c>
      <c r="I335" s="17">
        <f>IFERROR(VLOOKUP($C335, 'Breakdown - Multi Indicators'!$C:$DD, I$1, FALSE), " ")</f>
        <v>1</v>
      </c>
      <c r="J335">
        <f t="shared" si="45"/>
        <v>5</v>
      </c>
      <c r="K335">
        <f t="shared" si="45"/>
        <v>3</v>
      </c>
      <c r="L335">
        <f t="shared" si="45"/>
        <v>2</v>
      </c>
      <c r="M335">
        <f t="shared" si="45"/>
        <v>1</v>
      </c>
      <c r="N335" t="e">
        <f t="shared" si="45"/>
        <v>#NUM!</v>
      </c>
      <c r="O335" t="e">
        <f t="shared" si="45"/>
        <v>#NUM!</v>
      </c>
    </row>
    <row r="336" spans="1:15" ht="16.2" thickTop="1" thickBot="1" x14ac:dyDescent="0.35">
      <c r="A336" s="47" t="s">
        <v>745</v>
      </c>
      <c r="B336" s="47" t="s">
        <v>762</v>
      </c>
      <c r="C336" s="47" t="s">
        <v>763</v>
      </c>
      <c r="D336" s="10">
        <f t="shared" si="42"/>
        <v>3</v>
      </c>
      <c r="E336" s="28">
        <f t="shared" si="43"/>
        <v>2.5</v>
      </c>
      <c r="F336" s="17">
        <f>IFERROR(VLOOKUP($C336, 'Breakdown - Multi Indicators'!$C:$DD, F$1, FALSE), " ")</f>
        <v>2</v>
      </c>
      <c r="G336" s="17">
        <f>IFERROR(VLOOKUP($C336, 'Breakdown - Multi Indicators'!$C:$DD, G$1, FALSE), " ")</f>
        <v>5</v>
      </c>
      <c r="H336" s="17">
        <f>IFERROR(VLOOKUP($C336, 'Breakdown - Multi Indicators'!$C:$DD, H$1, FALSE), " ")</f>
        <v>2</v>
      </c>
      <c r="I336" s="17">
        <f>IFERROR(VLOOKUP($C336, 'Breakdown - Multi Indicators'!$C:$DD, I$1, FALSE), " ")</f>
        <v>1</v>
      </c>
      <c r="J336">
        <f t="shared" si="45"/>
        <v>5</v>
      </c>
      <c r="K336">
        <f t="shared" si="45"/>
        <v>2</v>
      </c>
      <c r="L336">
        <f t="shared" si="45"/>
        <v>2</v>
      </c>
      <c r="M336">
        <f t="shared" si="45"/>
        <v>1</v>
      </c>
      <c r="N336" t="e">
        <f t="shared" si="45"/>
        <v>#NUM!</v>
      </c>
      <c r="O336" t="e">
        <f t="shared" si="45"/>
        <v>#NUM!</v>
      </c>
    </row>
    <row r="337" spans="1:15" ht="16.2" thickTop="1" thickBot="1" x14ac:dyDescent="0.35">
      <c r="A337" s="47" t="s">
        <v>745</v>
      </c>
      <c r="B337" s="47" t="s">
        <v>764</v>
      </c>
      <c r="C337" s="47" t="s">
        <v>765</v>
      </c>
      <c r="D337" s="10">
        <f t="shared" si="42"/>
        <v>3</v>
      </c>
      <c r="E337" s="28">
        <f t="shared" si="43"/>
        <v>3</v>
      </c>
      <c r="F337" s="17">
        <f>IFERROR(VLOOKUP($C337, 'Breakdown - Multi Indicators'!$C:$DD, F$1, FALSE), " ")</f>
        <v>2</v>
      </c>
      <c r="G337" s="17">
        <f>IFERROR(VLOOKUP($C337, 'Breakdown - Multi Indicators'!$C:$DD, G$1, FALSE), " ")</f>
        <v>5</v>
      </c>
      <c r="H337" s="17">
        <f>IFERROR(VLOOKUP($C337, 'Breakdown - Multi Indicators'!$C:$DD, H$1, FALSE), " ")</f>
        <v>2</v>
      </c>
      <c r="I337" s="17" t="str">
        <f>IFERROR(VLOOKUP($C337, 'Breakdown - Multi Indicators'!$C:$DD, I$1, FALSE), " ")</f>
        <v>N/A</v>
      </c>
      <c r="J337">
        <f t="shared" si="45"/>
        <v>5</v>
      </c>
      <c r="K337">
        <f t="shared" si="45"/>
        <v>2</v>
      </c>
      <c r="L337">
        <f t="shared" si="45"/>
        <v>2</v>
      </c>
      <c r="M337" t="e">
        <f t="shared" si="45"/>
        <v>#NUM!</v>
      </c>
      <c r="N337" t="e">
        <f t="shared" si="45"/>
        <v>#NUM!</v>
      </c>
      <c r="O337" t="e">
        <f t="shared" si="45"/>
        <v>#NUM!</v>
      </c>
    </row>
    <row r="338" spans="1:15" ht="16.2" thickTop="1" thickBot="1" x14ac:dyDescent="0.35">
      <c r="A338" s="47" t="s">
        <v>745</v>
      </c>
      <c r="B338" s="47" t="s">
        <v>766</v>
      </c>
      <c r="C338" s="47" t="s">
        <v>767</v>
      </c>
      <c r="D338" s="10">
        <f t="shared" si="42"/>
        <v>3</v>
      </c>
      <c r="E338" s="28">
        <f t="shared" si="43"/>
        <v>3</v>
      </c>
      <c r="F338" s="17">
        <f>IFERROR(VLOOKUP($C338, 'Breakdown - Multi Indicators'!$C:$DD, F$1, FALSE), " ")</f>
        <v>3</v>
      </c>
      <c r="G338" s="17">
        <f>IFERROR(VLOOKUP($C338, 'Breakdown - Multi Indicators'!$C:$DD, G$1, FALSE), " ")</f>
        <v>5</v>
      </c>
      <c r="H338" s="17">
        <f>IFERROR(VLOOKUP($C338, 'Breakdown - Multi Indicators'!$C:$DD, H$1, FALSE), " ")</f>
        <v>3</v>
      </c>
      <c r="I338" s="17">
        <f>IFERROR(VLOOKUP($C338, 'Breakdown - Multi Indicators'!$C:$DD, I$1, FALSE), " ")</f>
        <v>1</v>
      </c>
      <c r="J338">
        <f t="shared" si="45"/>
        <v>5</v>
      </c>
      <c r="K338">
        <f t="shared" si="45"/>
        <v>3</v>
      </c>
      <c r="L338">
        <f t="shared" si="45"/>
        <v>3</v>
      </c>
      <c r="M338">
        <f t="shared" si="45"/>
        <v>1</v>
      </c>
      <c r="N338" t="e">
        <f t="shared" si="45"/>
        <v>#NUM!</v>
      </c>
      <c r="O338" t="e">
        <f t="shared" si="45"/>
        <v>#NUM!</v>
      </c>
    </row>
    <row r="339" spans="1:15" ht="16.2" thickTop="1" thickBot="1" x14ac:dyDescent="0.35">
      <c r="A339" s="47" t="s">
        <v>738</v>
      </c>
      <c r="B339" s="47" t="s">
        <v>739</v>
      </c>
      <c r="C339" s="47" t="s">
        <v>740</v>
      </c>
      <c r="D339" s="10">
        <f t="shared" si="42"/>
        <v>2</v>
      </c>
      <c r="E339" s="28">
        <f t="shared" si="43"/>
        <v>2</v>
      </c>
      <c r="F339" s="17" t="str">
        <f>IFERROR(VLOOKUP($C339, 'Breakdown - Multi Indicators'!$C:$DD, F$1, FALSE), " ")</f>
        <v>N/A</v>
      </c>
      <c r="G339" s="17">
        <f>IFERROR(VLOOKUP($C339, 'Breakdown - Multi Indicators'!$C:$DD, G$1, FALSE), " ")</f>
        <v>1</v>
      </c>
      <c r="H339" s="17">
        <f>IFERROR(VLOOKUP($C339, 'Breakdown - Multi Indicators'!$C:$DD, H$1, FALSE), " ")</f>
        <v>3</v>
      </c>
      <c r="I339" s="17" t="str">
        <f>IFERROR(VLOOKUP($C339, 'Breakdown - Multi Indicators'!$C:$DD, I$1, FALSE), " ")</f>
        <v>N/A</v>
      </c>
      <c r="J339">
        <f t="shared" si="45"/>
        <v>3</v>
      </c>
      <c r="K339">
        <f t="shared" si="45"/>
        <v>1</v>
      </c>
      <c r="L339" t="e">
        <f t="shared" si="45"/>
        <v>#NUM!</v>
      </c>
      <c r="M339" t="e">
        <f t="shared" si="45"/>
        <v>#NUM!</v>
      </c>
      <c r="N339" t="e">
        <f t="shared" si="45"/>
        <v>#NUM!</v>
      </c>
      <c r="O339" t="e">
        <f t="shared" si="45"/>
        <v>#NUM!</v>
      </c>
    </row>
    <row r="340" spans="1:15" ht="16.2" thickTop="1" thickBot="1" x14ac:dyDescent="0.35">
      <c r="A340" s="47" t="s">
        <v>738</v>
      </c>
      <c r="B340" s="47" t="s">
        <v>770</v>
      </c>
      <c r="C340" s="47" t="s">
        <v>771</v>
      </c>
      <c r="D340" s="10">
        <f t="shared" si="42"/>
        <v>4</v>
      </c>
      <c r="E340" s="28">
        <f t="shared" si="43"/>
        <v>3.5</v>
      </c>
      <c r="F340" s="17">
        <f>IFERROR(VLOOKUP($C340, 'Breakdown - Multi Indicators'!$C:$DD, F$1, FALSE), " ")</f>
        <v>3</v>
      </c>
      <c r="G340" s="17">
        <f>IFERROR(VLOOKUP($C340, 'Breakdown - Multi Indicators'!$C:$DD, G$1, FALSE), " ")</f>
        <v>5</v>
      </c>
      <c r="H340" s="17">
        <f>IFERROR(VLOOKUP($C340, 'Breakdown - Multi Indicators'!$C:$DD, H$1, FALSE), " ")</f>
        <v>5</v>
      </c>
      <c r="I340" s="17">
        <f>IFERROR(VLOOKUP($C340, 'Breakdown - Multi Indicators'!$C:$DD, I$1, FALSE), " ")</f>
        <v>1</v>
      </c>
      <c r="J340">
        <f t="shared" si="45"/>
        <v>5</v>
      </c>
      <c r="K340">
        <f t="shared" si="45"/>
        <v>5</v>
      </c>
      <c r="L340">
        <f t="shared" si="45"/>
        <v>3</v>
      </c>
      <c r="M340">
        <f t="shared" si="45"/>
        <v>1</v>
      </c>
      <c r="N340" t="e">
        <f t="shared" si="45"/>
        <v>#NUM!</v>
      </c>
      <c r="O340" t="e">
        <f t="shared" si="45"/>
        <v>#NUM!</v>
      </c>
    </row>
    <row r="341" spans="1:15" ht="16.2" thickTop="1" thickBot="1" x14ac:dyDescent="0.35">
      <c r="A341" s="47" t="s">
        <v>738</v>
      </c>
      <c r="B341" s="47" t="s">
        <v>772</v>
      </c>
      <c r="C341" s="47" t="s">
        <v>773</v>
      </c>
      <c r="D341" s="10">
        <f t="shared" si="42"/>
        <v>3</v>
      </c>
      <c r="E341" s="28">
        <f t="shared" si="43"/>
        <v>2.5</v>
      </c>
      <c r="F341" s="17">
        <f>IFERROR(VLOOKUP($C341, 'Breakdown - Multi Indicators'!$C:$DD, F$1, FALSE), " ")</f>
        <v>1</v>
      </c>
      <c r="G341" s="17">
        <f>IFERROR(VLOOKUP($C341, 'Breakdown - Multi Indicators'!$C:$DD, G$1, FALSE), " ")</f>
        <v>5</v>
      </c>
      <c r="H341" s="17">
        <f>IFERROR(VLOOKUP($C341, 'Breakdown - Multi Indicators'!$C:$DD, H$1, FALSE), " ")</f>
        <v>3</v>
      </c>
      <c r="I341" s="17">
        <f>IFERROR(VLOOKUP($C341, 'Breakdown - Multi Indicators'!$C:$DD, I$1, FALSE), " ")</f>
        <v>1</v>
      </c>
      <c r="J341">
        <f t="shared" si="45"/>
        <v>5</v>
      </c>
      <c r="K341">
        <f t="shared" si="45"/>
        <v>3</v>
      </c>
      <c r="L341">
        <f t="shared" si="45"/>
        <v>1</v>
      </c>
      <c r="M341">
        <f t="shared" si="45"/>
        <v>1</v>
      </c>
      <c r="N341" t="e">
        <f t="shared" si="45"/>
        <v>#NUM!</v>
      </c>
      <c r="O341" t="e">
        <f t="shared" si="45"/>
        <v>#NUM!</v>
      </c>
    </row>
    <row r="342" spans="1:15" ht="16.2" thickTop="1" thickBot="1" x14ac:dyDescent="0.35">
      <c r="A342" s="47" t="s">
        <v>738</v>
      </c>
      <c r="B342" s="47" t="s">
        <v>743</v>
      </c>
      <c r="C342" s="47" t="s">
        <v>744</v>
      </c>
      <c r="D342" s="10">
        <f t="shared" si="42"/>
        <v>4</v>
      </c>
      <c r="E342" s="28">
        <f t="shared" si="43"/>
        <v>3.8</v>
      </c>
      <c r="F342" s="17">
        <f>IFERROR(VLOOKUP($C342, 'Breakdown - Multi Indicators'!$C:$DD, F$1, FALSE), " ")</f>
        <v>4</v>
      </c>
      <c r="G342" s="17">
        <f>IFERROR(VLOOKUP($C342, 'Breakdown - Multi Indicators'!$C:$DD, G$1, FALSE), " ")</f>
        <v>5</v>
      </c>
      <c r="H342" s="17">
        <f>IFERROR(VLOOKUP($C342, 'Breakdown - Multi Indicators'!$C:$DD, H$1, FALSE), " ")</f>
        <v>5</v>
      </c>
      <c r="I342" s="17">
        <f>IFERROR(VLOOKUP($C342, 'Breakdown - Multi Indicators'!$C:$DD, I$1, FALSE), " ")</f>
        <v>1</v>
      </c>
      <c r="J342">
        <f t="shared" si="45"/>
        <v>5</v>
      </c>
      <c r="K342">
        <f t="shared" si="45"/>
        <v>5</v>
      </c>
      <c r="L342">
        <f t="shared" si="45"/>
        <v>4</v>
      </c>
      <c r="M342">
        <f t="shared" si="45"/>
        <v>1</v>
      </c>
      <c r="N342" t="e">
        <f t="shared" si="45"/>
        <v>#NUM!</v>
      </c>
      <c r="O342" t="e">
        <f t="shared" si="45"/>
        <v>#NUM!</v>
      </c>
    </row>
    <row r="343" spans="1:15" ht="16.2" thickTop="1" thickBot="1" x14ac:dyDescent="0.35">
      <c r="A343" s="47" t="s">
        <v>738</v>
      </c>
      <c r="B343" s="47" t="s">
        <v>776</v>
      </c>
      <c r="C343" s="47" t="s">
        <v>777</v>
      </c>
      <c r="D343" s="10">
        <f t="shared" si="42"/>
        <v>3</v>
      </c>
      <c r="E343" s="28">
        <f t="shared" si="43"/>
        <v>2.5</v>
      </c>
      <c r="F343" s="17">
        <f>IFERROR(VLOOKUP($C343, 'Breakdown - Multi Indicators'!$C:$DD, F$1, FALSE), " ")</f>
        <v>1</v>
      </c>
      <c r="G343" s="17">
        <f>IFERROR(VLOOKUP($C343, 'Breakdown - Multi Indicators'!$C:$DD, G$1, FALSE), " ")</f>
        <v>5</v>
      </c>
      <c r="H343" s="17">
        <f>IFERROR(VLOOKUP($C343, 'Breakdown - Multi Indicators'!$C:$DD, H$1, FALSE), " ")</f>
        <v>3</v>
      </c>
      <c r="I343" s="17">
        <f>IFERROR(VLOOKUP($C343, 'Breakdown - Multi Indicators'!$C:$DD, I$1, FALSE), " ")</f>
        <v>1</v>
      </c>
      <c r="J343">
        <f t="shared" si="45"/>
        <v>5</v>
      </c>
      <c r="K343">
        <f t="shared" si="45"/>
        <v>3</v>
      </c>
      <c r="L343">
        <f t="shared" si="45"/>
        <v>1</v>
      </c>
      <c r="M343">
        <f t="shared" si="45"/>
        <v>1</v>
      </c>
      <c r="N343" t="e">
        <f t="shared" si="45"/>
        <v>#NUM!</v>
      </c>
      <c r="O343" t="e">
        <f t="shared" si="45"/>
        <v>#NUM!</v>
      </c>
    </row>
    <row r="344" spans="1:15" ht="16.2" thickTop="1" thickBot="1" x14ac:dyDescent="0.35">
      <c r="A344" s="47" t="s">
        <v>738</v>
      </c>
      <c r="B344" s="47" t="s">
        <v>778</v>
      </c>
      <c r="C344" s="47" t="s">
        <v>779</v>
      </c>
      <c r="D344" s="10">
        <f t="shared" si="42"/>
        <v>3</v>
      </c>
      <c r="E344" s="28">
        <f t="shared" si="43"/>
        <v>2.8</v>
      </c>
      <c r="F344" s="17">
        <f>IFERROR(VLOOKUP($C344, 'Breakdown - Multi Indicators'!$C:$DD, F$1, FALSE), " ")</f>
        <v>4</v>
      </c>
      <c r="G344" s="17">
        <f>IFERROR(VLOOKUP($C344, 'Breakdown - Multi Indicators'!$C:$DD, G$1, FALSE), " ")</f>
        <v>5</v>
      </c>
      <c r="H344" s="17">
        <f>IFERROR(VLOOKUP($C344, 'Breakdown - Multi Indicators'!$C:$DD, H$1, FALSE), " ")</f>
        <v>1</v>
      </c>
      <c r="I344" s="17">
        <f>IFERROR(VLOOKUP($C344, 'Breakdown - Multi Indicators'!$C:$DD, I$1, FALSE), " ")</f>
        <v>1</v>
      </c>
      <c r="J344">
        <f t="shared" ref="J344:O353" si="46">LARGE($F344:$I344,J$1)</f>
        <v>5</v>
      </c>
      <c r="K344">
        <f t="shared" si="46"/>
        <v>4</v>
      </c>
      <c r="L344">
        <f t="shared" si="46"/>
        <v>1</v>
      </c>
      <c r="M344">
        <f t="shared" si="46"/>
        <v>1</v>
      </c>
      <c r="N344" t="e">
        <f t="shared" si="46"/>
        <v>#NUM!</v>
      </c>
      <c r="O344" t="e">
        <f t="shared" si="46"/>
        <v>#NUM!</v>
      </c>
    </row>
    <row r="345" spans="1:15" ht="16.2" thickTop="1" thickBot="1" x14ac:dyDescent="0.35">
      <c r="A345" s="47" t="s">
        <v>738</v>
      </c>
      <c r="B345" s="47" t="s">
        <v>768</v>
      </c>
      <c r="C345" s="47" t="s">
        <v>769</v>
      </c>
      <c r="D345" s="10">
        <f t="shared" si="42"/>
        <v>2</v>
      </c>
      <c r="E345" s="28">
        <f t="shared" si="43"/>
        <v>1.8</v>
      </c>
      <c r="F345" s="17">
        <f>IFERROR(VLOOKUP($C345, 'Breakdown - Multi Indicators'!$C:$DD, F$1, FALSE), " ")</f>
        <v>2</v>
      </c>
      <c r="G345" s="17">
        <f>IFERROR(VLOOKUP($C345, 'Breakdown - Multi Indicators'!$C:$DD, G$1, FALSE), " ")</f>
        <v>1</v>
      </c>
      <c r="H345" s="17">
        <f>IFERROR(VLOOKUP($C345, 'Breakdown - Multi Indicators'!$C:$DD, H$1, FALSE), " ")</f>
        <v>3</v>
      </c>
      <c r="I345" s="17">
        <f>IFERROR(VLOOKUP($C345, 'Breakdown - Multi Indicators'!$C:$DD, I$1, FALSE), " ")</f>
        <v>1</v>
      </c>
      <c r="J345">
        <f t="shared" si="46"/>
        <v>3</v>
      </c>
      <c r="K345">
        <f t="shared" si="46"/>
        <v>2</v>
      </c>
      <c r="L345">
        <f t="shared" si="46"/>
        <v>1</v>
      </c>
      <c r="M345">
        <f t="shared" si="46"/>
        <v>1</v>
      </c>
      <c r="N345" t="e">
        <f t="shared" si="46"/>
        <v>#NUM!</v>
      </c>
      <c r="O345" t="e">
        <f t="shared" si="46"/>
        <v>#NUM!</v>
      </c>
    </row>
    <row r="346" spans="1:15" ht="16.2" thickTop="1" thickBot="1" x14ac:dyDescent="0.35">
      <c r="A346" s="47" t="s">
        <v>738</v>
      </c>
      <c r="B346" s="47" t="s">
        <v>782</v>
      </c>
      <c r="C346" s="47" t="s">
        <v>783</v>
      </c>
      <c r="D346" s="10">
        <f t="shared" si="42"/>
        <v>3</v>
      </c>
      <c r="E346" s="28">
        <f t="shared" si="43"/>
        <v>2.8</v>
      </c>
      <c r="F346" s="17">
        <f>IFERROR(VLOOKUP($C346, 'Breakdown - Multi Indicators'!$C:$DD, F$1, FALSE), " ")</f>
        <v>2</v>
      </c>
      <c r="G346" s="17">
        <f>IFERROR(VLOOKUP($C346, 'Breakdown - Multi Indicators'!$C:$DD, G$1, FALSE), " ")</f>
        <v>5</v>
      </c>
      <c r="H346" s="17">
        <f>IFERROR(VLOOKUP($C346, 'Breakdown - Multi Indicators'!$C:$DD, H$1, FALSE), " ")</f>
        <v>3</v>
      </c>
      <c r="I346" s="17">
        <f>IFERROR(VLOOKUP($C346, 'Breakdown - Multi Indicators'!$C:$DD, I$1, FALSE), " ")</f>
        <v>1</v>
      </c>
      <c r="J346">
        <f t="shared" si="46"/>
        <v>5</v>
      </c>
      <c r="K346">
        <f t="shared" si="46"/>
        <v>3</v>
      </c>
      <c r="L346">
        <f t="shared" si="46"/>
        <v>2</v>
      </c>
      <c r="M346">
        <f t="shared" si="46"/>
        <v>1</v>
      </c>
      <c r="N346" t="e">
        <f t="shared" si="46"/>
        <v>#NUM!</v>
      </c>
      <c r="O346" t="e">
        <f t="shared" si="46"/>
        <v>#NUM!</v>
      </c>
    </row>
    <row r="347" spans="1:15" ht="16.2" thickTop="1" thickBot="1" x14ac:dyDescent="0.35">
      <c r="A347" s="47" t="s">
        <v>738</v>
      </c>
      <c r="B347" s="47" t="s">
        <v>774</v>
      </c>
      <c r="C347" s="47" t="s">
        <v>775</v>
      </c>
      <c r="D347" s="10">
        <f t="shared" si="42"/>
        <v>3</v>
      </c>
      <c r="E347" s="28">
        <f t="shared" si="43"/>
        <v>2.8</v>
      </c>
      <c r="F347" s="17">
        <f>IFERROR(VLOOKUP($C347, 'Breakdown - Multi Indicators'!$C:$DD, F$1, FALSE), " ")</f>
        <v>4</v>
      </c>
      <c r="G347" s="17">
        <f>IFERROR(VLOOKUP($C347, 'Breakdown - Multi Indicators'!$C:$DD, G$1, FALSE), " ")</f>
        <v>5</v>
      </c>
      <c r="H347" s="17">
        <f>IFERROR(VLOOKUP($C347, 'Breakdown - Multi Indicators'!$C:$DD, H$1, FALSE), " ")</f>
        <v>1</v>
      </c>
      <c r="I347" s="17">
        <f>IFERROR(VLOOKUP($C347, 'Breakdown - Multi Indicators'!$C:$DD, I$1, FALSE), " ")</f>
        <v>1</v>
      </c>
      <c r="J347">
        <f t="shared" si="46"/>
        <v>5</v>
      </c>
      <c r="K347">
        <f t="shared" si="46"/>
        <v>4</v>
      </c>
      <c r="L347">
        <f t="shared" si="46"/>
        <v>1</v>
      </c>
      <c r="M347">
        <f t="shared" si="46"/>
        <v>1</v>
      </c>
      <c r="N347" t="e">
        <f t="shared" si="46"/>
        <v>#NUM!</v>
      </c>
      <c r="O347" t="e">
        <f t="shared" si="46"/>
        <v>#NUM!</v>
      </c>
    </row>
    <row r="348" spans="1:15" ht="16.2" thickTop="1" thickBot="1" x14ac:dyDescent="0.35">
      <c r="A348" s="47" t="s">
        <v>738</v>
      </c>
      <c r="B348" s="47" t="s">
        <v>787</v>
      </c>
      <c r="C348" s="47" t="s">
        <v>788</v>
      </c>
      <c r="D348" s="10">
        <f t="shared" si="42"/>
        <v>3</v>
      </c>
      <c r="E348" s="28">
        <f t="shared" si="43"/>
        <v>2.5</v>
      </c>
      <c r="F348" s="17">
        <f>IFERROR(VLOOKUP($C348, 'Breakdown - Multi Indicators'!$C:$DD, F$1, FALSE), " ")</f>
        <v>1</v>
      </c>
      <c r="G348" s="17">
        <f>IFERROR(VLOOKUP($C348, 'Breakdown - Multi Indicators'!$C:$DD, G$1, FALSE), " ")</f>
        <v>5</v>
      </c>
      <c r="H348" s="17">
        <f>IFERROR(VLOOKUP($C348, 'Breakdown - Multi Indicators'!$C:$DD, H$1, FALSE), " ")</f>
        <v>3</v>
      </c>
      <c r="I348" s="17">
        <f>IFERROR(VLOOKUP($C348, 'Breakdown - Multi Indicators'!$C:$DD, I$1, FALSE), " ")</f>
        <v>1</v>
      </c>
      <c r="J348">
        <f t="shared" si="46"/>
        <v>5</v>
      </c>
      <c r="K348">
        <f t="shared" si="46"/>
        <v>3</v>
      </c>
      <c r="L348">
        <f t="shared" si="46"/>
        <v>1</v>
      </c>
      <c r="M348">
        <f t="shared" si="46"/>
        <v>1</v>
      </c>
      <c r="N348" t="e">
        <f t="shared" si="46"/>
        <v>#NUM!</v>
      </c>
      <c r="O348" t="e">
        <f t="shared" si="46"/>
        <v>#NUM!</v>
      </c>
    </row>
    <row r="349" spans="1:15" ht="16.2" thickTop="1" thickBot="1" x14ac:dyDescent="0.35">
      <c r="A349" s="47" t="s">
        <v>738</v>
      </c>
      <c r="B349" s="47" t="s">
        <v>789</v>
      </c>
      <c r="C349" s="47" t="s">
        <v>790</v>
      </c>
      <c r="D349" s="10">
        <f t="shared" si="42"/>
        <v>3</v>
      </c>
      <c r="E349" s="28">
        <f t="shared" si="43"/>
        <v>2.8</v>
      </c>
      <c r="F349" s="17">
        <f>IFERROR(VLOOKUP($C349, 'Breakdown - Multi Indicators'!$C:$DD, F$1, FALSE), " ")</f>
        <v>4</v>
      </c>
      <c r="G349" s="17">
        <f>IFERROR(VLOOKUP($C349, 'Breakdown - Multi Indicators'!$C:$DD, G$1, FALSE), " ")</f>
        <v>5</v>
      </c>
      <c r="H349" s="17">
        <f>IFERROR(VLOOKUP($C349, 'Breakdown - Multi Indicators'!$C:$DD, H$1, FALSE), " ")</f>
        <v>1</v>
      </c>
      <c r="I349" s="17">
        <f>IFERROR(VLOOKUP($C349, 'Breakdown - Multi Indicators'!$C:$DD, I$1, FALSE), " ")</f>
        <v>1</v>
      </c>
      <c r="J349">
        <f t="shared" si="46"/>
        <v>5</v>
      </c>
      <c r="K349">
        <f t="shared" si="46"/>
        <v>4</v>
      </c>
      <c r="L349">
        <f t="shared" si="46"/>
        <v>1</v>
      </c>
      <c r="M349">
        <f t="shared" si="46"/>
        <v>1</v>
      </c>
      <c r="N349" t="e">
        <f t="shared" si="46"/>
        <v>#NUM!</v>
      </c>
      <c r="O349" t="e">
        <f t="shared" si="46"/>
        <v>#NUM!</v>
      </c>
    </row>
    <row r="350" spans="1:15" ht="16.2" thickTop="1" thickBot="1" x14ac:dyDescent="0.35">
      <c r="A350" s="47" t="s">
        <v>738</v>
      </c>
      <c r="B350" s="47" t="s">
        <v>791</v>
      </c>
      <c r="C350" s="47" t="s">
        <v>792</v>
      </c>
      <c r="D350" s="10">
        <f t="shared" si="42"/>
        <v>3</v>
      </c>
      <c r="E350" s="28">
        <f t="shared" si="43"/>
        <v>3</v>
      </c>
      <c r="F350" s="17">
        <f>IFERROR(VLOOKUP($C350, 'Breakdown - Multi Indicators'!$C:$DD, F$1, FALSE), " ")</f>
        <v>4</v>
      </c>
      <c r="G350" s="17">
        <f>IFERROR(VLOOKUP($C350, 'Breakdown - Multi Indicators'!$C:$DD, G$1, FALSE), " ")</f>
        <v>5</v>
      </c>
      <c r="H350" s="17">
        <f>IFERROR(VLOOKUP($C350, 'Breakdown - Multi Indicators'!$C:$DD, H$1, FALSE), " ")</f>
        <v>2</v>
      </c>
      <c r="I350" s="17">
        <f>IFERROR(VLOOKUP($C350, 'Breakdown - Multi Indicators'!$C:$DD, I$1, FALSE), " ")</f>
        <v>1</v>
      </c>
      <c r="J350">
        <f t="shared" si="46"/>
        <v>5</v>
      </c>
      <c r="K350">
        <f t="shared" si="46"/>
        <v>4</v>
      </c>
      <c r="L350">
        <f t="shared" si="46"/>
        <v>2</v>
      </c>
      <c r="M350">
        <f t="shared" si="46"/>
        <v>1</v>
      </c>
      <c r="N350" t="e">
        <f t="shared" si="46"/>
        <v>#NUM!</v>
      </c>
      <c r="O350" t="e">
        <f t="shared" si="46"/>
        <v>#NUM!</v>
      </c>
    </row>
    <row r="351" spans="1:15" ht="16.2" thickTop="1" thickBot="1" x14ac:dyDescent="0.35">
      <c r="A351" s="47" t="s">
        <v>738</v>
      </c>
      <c r="B351" s="47" t="s">
        <v>780</v>
      </c>
      <c r="C351" s="47" t="s">
        <v>781</v>
      </c>
      <c r="D351" s="10">
        <f t="shared" si="42"/>
        <v>2</v>
      </c>
      <c r="E351" s="28">
        <f t="shared" si="43"/>
        <v>1.8</v>
      </c>
      <c r="F351" s="17">
        <f>IFERROR(VLOOKUP($C351, 'Breakdown - Multi Indicators'!$C:$DD, F$1, FALSE), " ")</f>
        <v>4</v>
      </c>
      <c r="G351" s="17">
        <f>IFERROR(VLOOKUP($C351, 'Breakdown - Multi Indicators'!$C:$DD, G$1, FALSE), " ")</f>
        <v>1</v>
      </c>
      <c r="H351" s="17">
        <f>IFERROR(VLOOKUP($C351, 'Breakdown - Multi Indicators'!$C:$DD, H$1, FALSE), " ")</f>
        <v>1</v>
      </c>
      <c r="I351" s="17">
        <f>IFERROR(VLOOKUP($C351, 'Breakdown - Multi Indicators'!$C:$DD, I$1, FALSE), " ")</f>
        <v>1</v>
      </c>
      <c r="J351">
        <f t="shared" si="46"/>
        <v>4</v>
      </c>
      <c r="K351">
        <f t="shared" si="46"/>
        <v>1</v>
      </c>
      <c r="L351">
        <f t="shared" si="46"/>
        <v>1</v>
      </c>
      <c r="M351">
        <f t="shared" si="46"/>
        <v>1</v>
      </c>
      <c r="N351" t="e">
        <f t="shared" si="46"/>
        <v>#NUM!</v>
      </c>
      <c r="O351" t="e">
        <f t="shared" si="46"/>
        <v>#NUM!</v>
      </c>
    </row>
    <row r="352" spans="1:15" ht="16.2" thickTop="1" thickBot="1" x14ac:dyDescent="0.35">
      <c r="A352" s="47" t="s">
        <v>738</v>
      </c>
      <c r="B352" s="47" t="s">
        <v>796</v>
      </c>
      <c r="C352" s="47" t="s">
        <v>797</v>
      </c>
      <c r="D352" s="10">
        <f t="shared" si="42"/>
        <v>3</v>
      </c>
      <c r="E352" s="28">
        <f t="shared" si="43"/>
        <v>2.8</v>
      </c>
      <c r="F352" s="17">
        <f>IFERROR(VLOOKUP($C352, 'Breakdown - Multi Indicators'!$C:$DD, F$1, FALSE), " ")</f>
        <v>4</v>
      </c>
      <c r="G352" s="17">
        <f>IFERROR(VLOOKUP($C352, 'Breakdown - Multi Indicators'!$C:$DD, G$1, FALSE), " ")</f>
        <v>5</v>
      </c>
      <c r="H352" s="17">
        <f>IFERROR(VLOOKUP($C352, 'Breakdown - Multi Indicators'!$C:$DD, H$1, FALSE), " ")</f>
        <v>1</v>
      </c>
      <c r="I352" s="17">
        <f>IFERROR(VLOOKUP($C352, 'Breakdown - Multi Indicators'!$C:$DD, I$1, FALSE), " ")</f>
        <v>1</v>
      </c>
      <c r="J352">
        <f t="shared" si="46"/>
        <v>5</v>
      </c>
      <c r="K352">
        <f t="shared" si="46"/>
        <v>4</v>
      </c>
      <c r="L352">
        <f t="shared" si="46"/>
        <v>1</v>
      </c>
      <c r="M352">
        <f t="shared" si="46"/>
        <v>1</v>
      </c>
      <c r="N352" t="e">
        <f t="shared" si="46"/>
        <v>#NUM!</v>
      </c>
      <c r="O352" t="e">
        <f t="shared" si="46"/>
        <v>#NUM!</v>
      </c>
    </row>
    <row r="353" spans="1:15" ht="16.2" thickTop="1" thickBot="1" x14ac:dyDescent="0.35">
      <c r="A353" s="47" t="s">
        <v>798</v>
      </c>
      <c r="B353" s="47" t="s">
        <v>799</v>
      </c>
      <c r="C353" s="47" t="s">
        <v>800</v>
      </c>
      <c r="D353" s="10">
        <f t="shared" si="42"/>
        <v>2</v>
      </c>
      <c r="E353" s="28">
        <f t="shared" si="43"/>
        <v>2.2999999999999998</v>
      </c>
      <c r="F353" s="17">
        <f>IFERROR(VLOOKUP($C353, 'Breakdown - Multi Indicators'!$C:$DD, F$1, FALSE), " ")</f>
        <v>3</v>
      </c>
      <c r="G353" s="17">
        <f>IFERROR(VLOOKUP($C353, 'Breakdown - Multi Indicators'!$C:$DD, G$1, FALSE), " ")</f>
        <v>1</v>
      </c>
      <c r="H353" s="17">
        <f>IFERROR(VLOOKUP($C353, 'Breakdown - Multi Indicators'!$C:$DD, H$1, FALSE), " ")</f>
        <v>3</v>
      </c>
      <c r="I353" s="17">
        <f>IFERROR(VLOOKUP($C353, 'Breakdown - Multi Indicators'!$C:$DD, I$1, FALSE), " ")</f>
        <v>2</v>
      </c>
      <c r="J353">
        <f t="shared" si="46"/>
        <v>3</v>
      </c>
      <c r="K353">
        <f t="shared" si="46"/>
        <v>3</v>
      </c>
      <c r="L353">
        <f t="shared" si="46"/>
        <v>2</v>
      </c>
      <c r="M353">
        <f t="shared" si="46"/>
        <v>1</v>
      </c>
      <c r="N353" t="e">
        <f t="shared" si="46"/>
        <v>#NUM!</v>
      </c>
      <c r="O353" t="e">
        <f t="shared" si="46"/>
        <v>#NUM!</v>
      </c>
    </row>
    <row r="354" spans="1:15" ht="16.2" thickTop="1" thickBot="1" x14ac:dyDescent="0.35">
      <c r="A354" s="47" t="s">
        <v>798</v>
      </c>
      <c r="B354" s="47" t="s">
        <v>801</v>
      </c>
      <c r="C354" s="47" t="s">
        <v>802</v>
      </c>
      <c r="D354" s="10">
        <f t="shared" si="42"/>
        <v>3</v>
      </c>
      <c r="E354" s="28">
        <f t="shared" si="43"/>
        <v>3.3</v>
      </c>
      <c r="F354" s="17">
        <f>IFERROR(VLOOKUP($C354, 'Breakdown - Multi Indicators'!$C:$DD, F$1, FALSE), " ")</f>
        <v>2</v>
      </c>
      <c r="G354" s="17">
        <f>IFERROR(VLOOKUP($C354, 'Breakdown - Multi Indicators'!$C:$DD, G$1, FALSE), " ")</f>
        <v>5</v>
      </c>
      <c r="H354" s="17">
        <f>IFERROR(VLOOKUP($C354, 'Breakdown - Multi Indicators'!$C:$DD, H$1, FALSE), " ")</f>
        <v>3</v>
      </c>
      <c r="I354" s="17">
        <f>IFERROR(VLOOKUP($C354, 'Breakdown - Multi Indicators'!$C:$DD, I$1, FALSE), " ")</f>
        <v>3</v>
      </c>
      <c r="J354">
        <f t="shared" ref="J354:O363" si="47">LARGE($F354:$I354,J$1)</f>
        <v>5</v>
      </c>
      <c r="K354">
        <f t="shared" si="47"/>
        <v>3</v>
      </c>
      <c r="L354">
        <f t="shared" si="47"/>
        <v>3</v>
      </c>
      <c r="M354">
        <f t="shared" si="47"/>
        <v>2</v>
      </c>
      <c r="N354" t="e">
        <f t="shared" si="47"/>
        <v>#NUM!</v>
      </c>
      <c r="O354" t="e">
        <f t="shared" si="47"/>
        <v>#NUM!</v>
      </c>
    </row>
    <row r="355" spans="1:15" ht="16.2" thickTop="1" thickBot="1" x14ac:dyDescent="0.35">
      <c r="A355" s="47" t="s">
        <v>798</v>
      </c>
      <c r="B355" s="47" t="s">
        <v>803</v>
      </c>
      <c r="C355" s="47" t="s">
        <v>804</v>
      </c>
      <c r="D355" s="10">
        <f t="shared" si="42"/>
        <v>4</v>
      </c>
      <c r="E355" s="28">
        <f t="shared" si="43"/>
        <v>3.5</v>
      </c>
      <c r="F355" s="17">
        <f>IFERROR(VLOOKUP($C355, 'Breakdown - Multi Indicators'!$C:$DD, F$1, FALSE), " ")</f>
        <v>3</v>
      </c>
      <c r="G355" s="17">
        <f>IFERROR(VLOOKUP($C355, 'Breakdown - Multi Indicators'!$C:$DD, G$1, FALSE), " ")</f>
        <v>5</v>
      </c>
      <c r="H355" s="17">
        <f>IFERROR(VLOOKUP($C355, 'Breakdown - Multi Indicators'!$C:$DD, H$1, FALSE), " ")</f>
        <v>3</v>
      </c>
      <c r="I355" s="17">
        <f>IFERROR(VLOOKUP($C355, 'Breakdown - Multi Indicators'!$C:$DD, I$1, FALSE), " ")</f>
        <v>3</v>
      </c>
      <c r="J355">
        <f t="shared" si="47"/>
        <v>5</v>
      </c>
      <c r="K355">
        <f t="shared" si="47"/>
        <v>3</v>
      </c>
      <c r="L355">
        <f t="shared" si="47"/>
        <v>3</v>
      </c>
      <c r="M355">
        <f t="shared" si="47"/>
        <v>3</v>
      </c>
      <c r="N355" t="e">
        <f t="shared" si="47"/>
        <v>#NUM!</v>
      </c>
      <c r="O355" t="e">
        <f t="shared" si="47"/>
        <v>#NUM!</v>
      </c>
    </row>
    <row r="356" spans="1:15" ht="16.2" thickTop="1" thickBot="1" x14ac:dyDescent="0.35">
      <c r="A356" s="47" t="s">
        <v>798</v>
      </c>
      <c r="B356" s="47" t="s">
        <v>805</v>
      </c>
      <c r="C356" s="47" t="s">
        <v>806</v>
      </c>
      <c r="D356" s="10">
        <f t="shared" si="42"/>
        <v>3</v>
      </c>
      <c r="E356" s="28">
        <f t="shared" si="43"/>
        <v>3.3</v>
      </c>
      <c r="F356" s="17">
        <f>IFERROR(VLOOKUP($C356, 'Breakdown - Multi Indicators'!$C:$DD, F$1, FALSE), " ")</f>
        <v>3</v>
      </c>
      <c r="G356" s="17">
        <f>IFERROR(VLOOKUP($C356, 'Breakdown - Multi Indicators'!$C:$DD, G$1, FALSE), " ")</f>
        <v>5</v>
      </c>
      <c r="H356" s="17">
        <f>IFERROR(VLOOKUP($C356, 'Breakdown - Multi Indicators'!$C:$DD, H$1, FALSE), " ")</f>
        <v>3</v>
      </c>
      <c r="I356" s="17">
        <f>IFERROR(VLOOKUP($C356, 'Breakdown - Multi Indicators'!$C:$DD, I$1, FALSE), " ")</f>
        <v>2</v>
      </c>
      <c r="J356">
        <f t="shared" si="47"/>
        <v>5</v>
      </c>
      <c r="K356">
        <f t="shared" si="47"/>
        <v>3</v>
      </c>
      <c r="L356">
        <f t="shared" si="47"/>
        <v>3</v>
      </c>
      <c r="M356">
        <f t="shared" si="47"/>
        <v>2</v>
      </c>
      <c r="N356" t="e">
        <f t="shared" si="47"/>
        <v>#NUM!</v>
      </c>
      <c r="O356" t="e">
        <f t="shared" si="47"/>
        <v>#NUM!</v>
      </c>
    </row>
    <row r="357" spans="1:15" ht="16.2" thickTop="1" thickBot="1" x14ac:dyDescent="0.35">
      <c r="A357" s="47" t="s">
        <v>798</v>
      </c>
      <c r="B357" s="47" t="s">
        <v>807</v>
      </c>
      <c r="C357" s="47" t="s">
        <v>808</v>
      </c>
      <c r="D357" s="10">
        <f t="shared" si="42"/>
        <v>4</v>
      </c>
      <c r="E357" s="28">
        <f t="shared" si="43"/>
        <v>3.8</v>
      </c>
      <c r="F357" s="17">
        <f>IFERROR(VLOOKUP($C357, 'Breakdown - Multi Indicators'!$C:$DD, F$1, FALSE), " ")</f>
        <v>4</v>
      </c>
      <c r="G357" s="17">
        <f>IFERROR(VLOOKUP($C357, 'Breakdown - Multi Indicators'!$C:$DD, G$1, FALSE), " ")</f>
        <v>5</v>
      </c>
      <c r="H357" s="17">
        <f>IFERROR(VLOOKUP($C357, 'Breakdown - Multi Indicators'!$C:$DD, H$1, FALSE), " ")</f>
        <v>3</v>
      </c>
      <c r="I357" s="17">
        <f>IFERROR(VLOOKUP($C357, 'Breakdown - Multi Indicators'!$C:$DD, I$1, FALSE), " ")</f>
        <v>3</v>
      </c>
      <c r="J357">
        <f t="shared" si="47"/>
        <v>5</v>
      </c>
      <c r="K357">
        <f t="shared" si="47"/>
        <v>4</v>
      </c>
      <c r="L357">
        <f t="shared" si="47"/>
        <v>3</v>
      </c>
      <c r="M357">
        <f t="shared" si="47"/>
        <v>3</v>
      </c>
      <c r="N357" t="e">
        <f t="shared" si="47"/>
        <v>#NUM!</v>
      </c>
      <c r="O357" t="e">
        <f t="shared" si="47"/>
        <v>#NUM!</v>
      </c>
    </row>
    <row r="358" spans="1:15" ht="16.2" thickTop="1" thickBot="1" x14ac:dyDescent="0.35">
      <c r="A358" s="47" t="s">
        <v>798</v>
      </c>
      <c r="B358" s="47" t="s">
        <v>809</v>
      </c>
      <c r="C358" s="47" t="s">
        <v>810</v>
      </c>
      <c r="D358" s="10">
        <f t="shared" si="42"/>
        <v>4</v>
      </c>
      <c r="E358" s="28">
        <f t="shared" si="43"/>
        <v>3.5</v>
      </c>
      <c r="F358" s="17">
        <f>IFERROR(VLOOKUP($C358, 'Breakdown - Multi Indicators'!$C:$DD, F$1, FALSE), " ")</f>
        <v>3</v>
      </c>
      <c r="G358" s="17">
        <f>IFERROR(VLOOKUP($C358, 'Breakdown - Multi Indicators'!$C:$DD, G$1, FALSE), " ")</f>
        <v>5</v>
      </c>
      <c r="H358" s="17">
        <f>IFERROR(VLOOKUP($C358, 'Breakdown - Multi Indicators'!$C:$DD, H$1, FALSE), " ")</f>
        <v>3</v>
      </c>
      <c r="I358" s="17">
        <f>IFERROR(VLOOKUP($C358, 'Breakdown - Multi Indicators'!$C:$DD, I$1, FALSE), " ")</f>
        <v>3</v>
      </c>
      <c r="J358">
        <f t="shared" si="47"/>
        <v>5</v>
      </c>
      <c r="K358">
        <f t="shared" si="47"/>
        <v>3</v>
      </c>
      <c r="L358">
        <f t="shared" si="47"/>
        <v>3</v>
      </c>
      <c r="M358">
        <f t="shared" si="47"/>
        <v>3</v>
      </c>
      <c r="N358" t="e">
        <f t="shared" si="47"/>
        <v>#NUM!</v>
      </c>
      <c r="O358" t="e">
        <f t="shared" si="47"/>
        <v>#NUM!</v>
      </c>
    </row>
    <row r="359" spans="1:15" ht="16.2" thickTop="1" thickBot="1" x14ac:dyDescent="0.35">
      <c r="A359" s="47" t="s">
        <v>798</v>
      </c>
      <c r="B359" s="47" t="s">
        <v>811</v>
      </c>
      <c r="C359" s="47" t="s">
        <v>812</v>
      </c>
      <c r="D359" s="10">
        <f t="shared" si="42"/>
        <v>4</v>
      </c>
      <c r="E359" s="28">
        <f t="shared" si="43"/>
        <v>3.8</v>
      </c>
      <c r="F359" s="17">
        <f>IFERROR(VLOOKUP($C359, 'Breakdown - Multi Indicators'!$C:$DD, F$1, FALSE), " ")</f>
        <v>4</v>
      </c>
      <c r="G359" s="17">
        <f>IFERROR(VLOOKUP($C359, 'Breakdown - Multi Indicators'!$C:$DD, G$1, FALSE), " ")</f>
        <v>5</v>
      </c>
      <c r="H359" s="17">
        <f>IFERROR(VLOOKUP($C359, 'Breakdown - Multi Indicators'!$C:$DD, H$1, FALSE), " ")</f>
        <v>3</v>
      </c>
      <c r="I359" s="17">
        <f>IFERROR(VLOOKUP($C359, 'Breakdown - Multi Indicators'!$C:$DD, I$1, FALSE), " ")</f>
        <v>3</v>
      </c>
      <c r="J359">
        <f t="shared" si="47"/>
        <v>5</v>
      </c>
      <c r="K359">
        <f t="shared" si="47"/>
        <v>4</v>
      </c>
      <c r="L359">
        <f t="shared" si="47"/>
        <v>3</v>
      </c>
      <c r="M359">
        <f t="shared" si="47"/>
        <v>3</v>
      </c>
      <c r="N359" t="e">
        <f t="shared" si="47"/>
        <v>#NUM!</v>
      </c>
      <c r="O359" t="e">
        <f t="shared" si="47"/>
        <v>#NUM!</v>
      </c>
    </row>
    <row r="360" spans="1:15" ht="16.2" thickTop="1" thickBot="1" x14ac:dyDescent="0.35">
      <c r="A360" s="47" t="s">
        <v>798</v>
      </c>
      <c r="B360" s="47" t="s">
        <v>813</v>
      </c>
      <c r="C360" s="47" t="s">
        <v>814</v>
      </c>
      <c r="D360" s="10">
        <f t="shared" si="42"/>
        <v>3</v>
      </c>
      <c r="E360" s="28">
        <f t="shared" si="43"/>
        <v>3.3</v>
      </c>
      <c r="F360" s="17">
        <f>IFERROR(VLOOKUP($C360, 'Breakdown - Multi Indicators'!$C:$DD, F$1, FALSE), " ")</f>
        <v>3</v>
      </c>
      <c r="G360" s="17">
        <f>IFERROR(VLOOKUP($C360, 'Breakdown - Multi Indicators'!$C:$DD, G$1, FALSE), " ")</f>
        <v>5</v>
      </c>
      <c r="H360" s="17">
        <f>IFERROR(VLOOKUP($C360, 'Breakdown - Multi Indicators'!$C:$DD, H$1, FALSE), " ")</f>
        <v>3</v>
      </c>
      <c r="I360" s="17">
        <f>IFERROR(VLOOKUP($C360, 'Breakdown - Multi Indicators'!$C:$DD, I$1, FALSE), " ")</f>
        <v>2</v>
      </c>
      <c r="J360">
        <f t="shared" si="47"/>
        <v>5</v>
      </c>
      <c r="K360">
        <f t="shared" si="47"/>
        <v>3</v>
      </c>
      <c r="L360">
        <f t="shared" si="47"/>
        <v>3</v>
      </c>
      <c r="M360">
        <f t="shared" si="47"/>
        <v>2</v>
      </c>
      <c r="N360" t="e">
        <f t="shared" si="47"/>
        <v>#NUM!</v>
      </c>
      <c r="O360" t="e">
        <f t="shared" si="47"/>
        <v>#NUM!</v>
      </c>
    </row>
    <row r="361" spans="1:15" ht="16.2" thickTop="1" thickBot="1" x14ac:dyDescent="0.35">
      <c r="A361" s="47" t="s">
        <v>798</v>
      </c>
      <c r="B361" s="47" t="s">
        <v>815</v>
      </c>
      <c r="C361" s="47" t="s">
        <v>816</v>
      </c>
      <c r="D361" s="10">
        <f t="shared" si="42"/>
        <v>4</v>
      </c>
      <c r="E361" s="28">
        <f t="shared" si="43"/>
        <v>3.7</v>
      </c>
      <c r="F361" s="17">
        <f>IFERROR(VLOOKUP($C361, 'Breakdown - Multi Indicators'!$C:$DD, F$1, FALSE), " ")</f>
        <v>3</v>
      </c>
      <c r="G361" s="17">
        <f>IFERROR(VLOOKUP($C361, 'Breakdown - Multi Indicators'!$C:$DD, G$1, FALSE), " ")</f>
        <v>5</v>
      </c>
      <c r="H361" s="17">
        <f>IFERROR(VLOOKUP($C361, 'Breakdown - Multi Indicators'!$C:$DD, H$1, FALSE), " ")</f>
        <v>3</v>
      </c>
      <c r="I361" s="17" t="str">
        <f>IFERROR(VLOOKUP($C361, 'Breakdown - Multi Indicators'!$C:$DD, I$1, FALSE), " ")</f>
        <v>N/A</v>
      </c>
      <c r="J361">
        <f t="shared" si="47"/>
        <v>5</v>
      </c>
      <c r="K361">
        <f t="shared" si="47"/>
        <v>3</v>
      </c>
      <c r="L361">
        <f t="shared" si="47"/>
        <v>3</v>
      </c>
      <c r="M361" t="e">
        <f t="shared" si="47"/>
        <v>#NUM!</v>
      </c>
      <c r="N361" t="e">
        <f t="shared" si="47"/>
        <v>#NUM!</v>
      </c>
      <c r="O361" t="e">
        <f t="shared" si="47"/>
        <v>#NUM!</v>
      </c>
    </row>
    <row r="362" spans="1:15" ht="16.2" thickTop="1" thickBot="1" x14ac:dyDescent="0.35">
      <c r="A362" s="47" t="s">
        <v>798</v>
      </c>
      <c r="B362" s="47" t="s">
        <v>817</v>
      </c>
      <c r="C362" s="47" t="s">
        <v>818</v>
      </c>
      <c r="D362" s="10">
        <f t="shared" si="42"/>
        <v>3</v>
      </c>
      <c r="E362" s="28">
        <f t="shared" si="43"/>
        <v>3</v>
      </c>
      <c r="F362" s="17">
        <f>IFERROR(VLOOKUP($C362, 'Breakdown - Multi Indicators'!$C:$DD, F$1, FALSE), " ")</f>
        <v>3</v>
      </c>
      <c r="G362" s="17">
        <f>IFERROR(VLOOKUP($C362, 'Breakdown - Multi Indicators'!$C:$DD, G$1, FALSE), " ")</f>
        <v>5</v>
      </c>
      <c r="H362" s="17">
        <f>IFERROR(VLOOKUP($C362, 'Breakdown - Multi Indicators'!$C:$DD, H$1, FALSE), " ")</f>
        <v>3</v>
      </c>
      <c r="I362" s="17">
        <f>IFERROR(VLOOKUP($C362, 'Breakdown - Multi Indicators'!$C:$DD, I$1, FALSE), " ")</f>
        <v>1</v>
      </c>
      <c r="J362">
        <f t="shared" si="47"/>
        <v>5</v>
      </c>
      <c r="K362">
        <f t="shared" si="47"/>
        <v>3</v>
      </c>
      <c r="L362">
        <f t="shared" si="47"/>
        <v>3</v>
      </c>
      <c r="M362">
        <f t="shared" si="47"/>
        <v>1</v>
      </c>
      <c r="N362" t="e">
        <f t="shared" si="47"/>
        <v>#NUM!</v>
      </c>
      <c r="O362" t="e">
        <f t="shared" si="47"/>
        <v>#NUM!</v>
      </c>
    </row>
    <row r="363" spans="1:15" ht="16.2" thickTop="1" thickBot="1" x14ac:dyDescent="0.35">
      <c r="A363" s="47" t="s">
        <v>798</v>
      </c>
      <c r="B363" s="47" t="s">
        <v>819</v>
      </c>
      <c r="C363" s="47" t="s">
        <v>820</v>
      </c>
      <c r="D363" s="10">
        <f t="shared" si="42"/>
        <v>4</v>
      </c>
      <c r="E363" s="28">
        <f t="shared" si="43"/>
        <v>3.7</v>
      </c>
      <c r="F363" s="17">
        <f>IFERROR(VLOOKUP($C363, 'Breakdown - Multi Indicators'!$C:$DD, F$1, FALSE), " ")</f>
        <v>3</v>
      </c>
      <c r="G363" s="17">
        <f>IFERROR(VLOOKUP($C363, 'Breakdown - Multi Indicators'!$C:$DD, G$1, FALSE), " ")</f>
        <v>5</v>
      </c>
      <c r="H363" s="17">
        <f>IFERROR(VLOOKUP($C363, 'Breakdown - Multi Indicators'!$C:$DD, H$1, FALSE), " ")</f>
        <v>3</v>
      </c>
      <c r="I363" s="17" t="str">
        <f>IFERROR(VLOOKUP($C363, 'Breakdown - Multi Indicators'!$C:$DD, I$1, FALSE), " ")</f>
        <v>N/A</v>
      </c>
      <c r="J363">
        <f t="shared" si="47"/>
        <v>5</v>
      </c>
      <c r="K363">
        <f t="shared" si="47"/>
        <v>3</v>
      </c>
      <c r="L363">
        <f t="shared" si="47"/>
        <v>3</v>
      </c>
      <c r="M363" t="e">
        <f t="shared" si="47"/>
        <v>#NUM!</v>
      </c>
      <c r="N363" t="e">
        <f t="shared" si="47"/>
        <v>#NUM!</v>
      </c>
      <c r="O363" t="e">
        <f t="shared" si="47"/>
        <v>#NUM!</v>
      </c>
    </row>
    <row r="364" spans="1:15" ht="16.2" thickTop="1" thickBot="1" x14ac:dyDescent="0.35">
      <c r="A364" s="47" t="s">
        <v>798</v>
      </c>
      <c r="B364" s="47" t="s">
        <v>821</v>
      </c>
      <c r="C364" s="47" t="s">
        <v>822</v>
      </c>
      <c r="D364" s="10">
        <f t="shared" si="42"/>
        <v>3</v>
      </c>
      <c r="E364" s="28">
        <f t="shared" si="43"/>
        <v>3.3</v>
      </c>
      <c r="F364" s="17">
        <f>IFERROR(VLOOKUP($C364, 'Breakdown - Multi Indicators'!$C:$DD, F$1, FALSE), " ")</f>
        <v>2</v>
      </c>
      <c r="G364" s="17">
        <f>IFERROR(VLOOKUP($C364, 'Breakdown - Multi Indicators'!$C:$DD, G$1, FALSE), " ")</f>
        <v>5</v>
      </c>
      <c r="H364" s="17">
        <f>IFERROR(VLOOKUP($C364, 'Breakdown - Multi Indicators'!$C:$DD, H$1, FALSE), " ")</f>
        <v>3</v>
      </c>
      <c r="I364" s="17">
        <f>IFERROR(VLOOKUP($C364, 'Breakdown - Multi Indicators'!$C:$DD, I$1, FALSE), " ")</f>
        <v>3</v>
      </c>
      <c r="J364">
        <f t="shared" ref="J364:O373" si="48">LARGE($F364:$I364,J$1)</f>
        <v>5</v>
      </c>
      <c r="K364">
        <f t="shared" si="48"/>
        <v>3</v>
      </c>
      <c r="L364">
        <f t="shared" si="48"/>
        <v>3</v>
      </c>
      <c r="M364">
        <f t="shared" si="48"/>
        <v>2</v>
      </c>
      <c r="N364" t="e">
        <f t="shared" si="48"/>
        <v>#NUM!</v>
      </c>
      <c r="O364" t="e">
        <f t="shared" si="48"/>
        <v>#NUM!</v>
      </c>
    </row>
    <row r="365" spans="1:15" ht="16.2" thickTop="1" thickBot="1" x14ac:dyDescent="0.35">
      <c r="A365" s="47" t="s">
        <v>798</v>
      </c>
      <c r="B365" s="47" t="s">
        <v>823</v>
      </c>
      <c r="C365" s="47" t="s">
        <v>824</v>
      </c>
      <c r="D365" s="10">
        <f t="shared" si="42"/>
        <v>4</v>
      </c>
      <c r="E365" s="28">
        <f t="shared" si="43"/>
        <v>3.5</v>
      </c>
      <c r="F365" s="17">
        <f>IFERROR(VLOOKUP($C365, 'Breakdown - Multi Indicators'!$C:$DD, F$1, FALSE), " ")</f>
        <v>3</v>
      </c>
      <c r="G365" s="17">
        <f>IFERROR(VLOOKUP($C365, 'Breakdown - Multi Indicators'!$C:$DD, G$1, FALSE), " ")</f>
        <v>5</v>
      </c>
      <c r="H365" s="17">
        <f>IFERROR(VLOOKUP($C365, 'Breakdown - Multi Indicators'!$C:$DD, H$1, FALSE), " ")</f>
        <v>3</v>
      </c>
      <c r="I365" s="17">
        <f>IFERROR(VLOOKUP($C365, 'Breakdown - Multi Indicators'!$C:$DD, I$1, FALSE), " ")</f>
        <v>3</v>
      </c>
      <c r="J365">
        <f t="shared" si="48"/>
        <v>5</v>
      </c>
      <c r="K365">
        <f t="shared" si="48"/>
        <v>3</v>
      </c>
      <c r="L365">
        <f t="shared" si="48"/>
        <v>3</v>
      </c>
      <c r="M365">
        <f t="shared" si="48"/>
        <v>3</v>
      </c>
      <c r="N365" t="e">
        <f t="shared" si="48"/>
        <v>#NUM!</v>
      </c>
      <c r="O365" t="e">
        <f t="shared" si="48"/>
        <v>#NUM!</v>
      </c>
    </row>
    <row r="366" spans="1:15" ht="16.2" thickTop="1" thickBot="1" x14ac:dyDescent="0.35">
      <c r="A366" s="47" t="s">
        <v>784</v>
      </c>
      <c r="B366" s="47" t="s">
        <v>825</v>
      </c>
      <c r="C366" s="47" t="s">
        <v>826</v>
      </c>
      <c r="D366" s="10">
        <f t="shared" si="42"/>
        <v>3</v>
      </c>
      <c r="E366" s="28">
        <f t="shared" si="43"/>
        <v>2.5</v>
      </c>
      <c r="F366" s="17">
        <f>IFERROR(VLOOKUP($C366, 'Breakdown - Multi Indicators'!$C:$DD, F$1, FALSE), " ")</f>
        <v>4</v>
      </c>
      <c r="G366" s="17">
        <f>IFERROR(VLOOKUP($C366, 'Breakdown - Multi Indicators'!$C:$DD, G$1, FALSE), " ")</f>
        <v>2</v>
      </c>
      <c r="H366" s="17">
        <f>IFERROR(VLOOKUP($C366, 'Breakdown - Multi Indicators'!$C:$DD, H$1, FALSE), " ")</f>
        <v>3</v>
      </c>
      <c r="I366" s="17">
        <f>IFERROR(VLOOKUP($C366, 'Breakdown - Multi Indicators'!$C:$DD, I$1, FALSE), " ")</f>
        <v>1</v>
      </c>
      <c r="J366">
        <f t="shared" si="48"/>
        <v>4</v>
      </c>
      <c r="K366">
        <f t="shared" si="48"/>
        <v>3</v>
      </c>
      <c r="L366">
        <f t="shared" si="48"/>
        <v>2</v>
      </c>
      <c r="M366">
        <f t="shared" si="48"/>
        <v>1</v>
      </c>
      <c r="N366" t="e">
        <f t="shared" si="48"/>
        <v>#NUM!</v>
      </c>
      <c r="O366" t="e">
        <f t="shared" si="48"/>
        <v>#NUM!</v>
      </c>
    </row>
    <row r="367" spans="1:15" ht="16.2" thickTop="1" thickBot="1" x14ac:dyDescent="0.35">
      <c r="A367" s="47" t="s">
        <v>784</v>
      </c>
      <c r="B367" s="47" t="s">
        <v>785</v>
      </c>
      <c r="C367" s="47" t="s">
        <v>786</v>
      </c>
      <c r="D367" s="10">
        <f t="shared" si="42"/>
        <v>2</v>
      </c>
      <c r="E367" s="28">
        <f t="shared" si="43"/>
        <v>2.2999999999999998</v>
      </c>
      <c r="F367" s="17">
        <f>IFERROR(VLOOKUP($C367, 'Breakdown - Multi Indicators'!$C:$DD, F$1, FALSE), " ")</f>
        <v>2</v>
      </c>
      <c r="G367" s="17">
        <f>IFERROR(VLOOKUP($C367, 'Breakdown - Multi Indicators'!$C:$DD, G$1, FALSE), " ")</f>
        <v>1</v>
      </c>
      <c r="H367" s="17">
        <f>IFERROR(VLOOKUP($C367, 'Breakdown - Multi Indicators'!$C:$DD, H$1, FALSE), " ")</f>
        <v>5</v>
      </c>
      <c r="I367" s="17">
        <f>IFERROR(VLOOKUP($C367, 'Breakdown - Multi Indicators'!$C:$DD, I$1, FALSE), " ")</f>
        <v>1</v>
      </c>
      <c r="J367">
        <f t="shared" si="48"/>
        <v>5</v>
      </c>
      <c r="K367">
        <f t="shared" si="48"/>
        <v>2</v>
      </c>
      <c r="L367">
        <f t="shared" si="48"/>
        <v>1</v>
      </c>
      <c r="M367">
        <f t="shared" si="48"/>
        <v>1</v>
      </c>
      <c r="N367" t="e">
        <f t="shared" si="48"/>
        <v>#NUM!</v>
      </c>
      <c r="O367" t="e">
        <f t="shared" si="48"/>
        <v>#NUM!</v>
      </c>
    </row>
    <row r="368" spans="1:15" ht="16.2" thickTop="1" thickBot="1" x14ac:dyDescent="0.35">
      <c r="A368" s="47" t="s">
        <v>784</v>
      </c>
      <c r="B368" s="47" t="s">
        <v>322</v>
      </c>
      <c r="C368" s="47" t="s">
        <v>829</v>
      </c>
      <c r="D368" s="10">
        <f t="shared" si="42"/>
        <v>3</v>
      </c>
      <c r="E368" s="28">
        <f t="shared" si="43"/>
        <v>2.5</v>
      </c>
      <c r="F368" s="17">
        <f>IFERROR(VLOOKUP($C368, 'Breakdown - Multi Indicators'!$C:$DD, F$1, FALSE), " ")</f>
        <v>3</v>
      </c>
      <c r="G368" s="17">
        <f>IFERROR(VLOOKUP($C368, 'Breakdown - Multi Indicators'!$C:$DD, G$1, FALSE), " ")</f>
        <v>3</v>
      </c>
      <c r="H368" s="17">
        <f>IFERROR(VLOOKUP($C368, 'Breakdown - Multi Indicators'!$C:$DD, H$1, FALSE), " ")</f>
        <v>3</v>
      </c>
      <c r="I368" s="17">
        <f>IFERROR(VLOOKUP($C368, 'Breakdown - Multi Indicators'!$C:$DD, I$1, FALSE), " ")</f>
        <v>1</v>
      </c>
      <c r="J368">
        <f t="shared" si="48"/>
        <v>3</v>
      </c>
      <c r="K368">
        <f t="shared" si="48"/>
        <v>3</v>
      </c>
      <c r="L368">
        <f t="shared" si="48"/>
        <v>3</v>
      </c>
      <c r="M368">
        <f t="shared" si="48"/>
        <v>1</v>
      </c>
      <c r="N368" t="e">
        <f t="shared" si="48"/>
        <v>#NUM!</v>
      </c>
      <c r="O368" t="e">
        <f t="shared" si="48"/>
        <v>#NUM!</v>
      </c>
    </row>
    <row r="369" spans="1:15" ht="16.2" thickTop="1" thickBot="1" x14ac:dyDescent="0.35">
      <c r="A369" s="47" t="s">
        <v>784</v>
      </c>
      <c r="B369" s="47" t="s">
        <v>830</v>
      </c>
      <c r="C369" s="47" t="s">
        <v>831</v>
      </c>
      <c r="D369" s="10">
        <f t="shared" si="42"/>
        <v>3</v>
      </c>
      <c r="E369" s="28">
        <f t="shared" si="43"/>
        <v>2.5</v>
      </c>
      <c r="F369" s="17">
        <f>IFERROR(VLOOKUP($C369, 'Breakdown - Multi Indicators'!$C:$DD, F$1, FALSE), " ")</f>
        <v>3</v>
      </c>
      <c r="G369" s="17">
        <f>IFERROR(VLOOKUP($C369, 'Breakdown - Multi Indicators'!$C:$DD, G$1, FALSE), " ")</f>
        <v>1</v>
      </c>
      <c r="H369" s="17">
        <f>IFERROR(VLOOKUP($C369, 'Breakdown - Multi Indicators'!$C:$DD, H$1, FALSE), " ")</f>
        <v>5</v>
      </c>
      <c r="I369" s="17">
        <f>IFERROR(VLOOKUP($C369, 'Breakdown - Multi Indicators'!$C:$DD, I$1, FALSE), " ")</f>
        <v>1</v>
      </c>
      <c r="J369">
        <f t="shared" si="48"/>
        <v>5</v>
      </c>
      <c r="K369">
        <f t="shared" si="48"/>
        <v>3</v>
      </c>
      <c r="L369">
        <f t="shared" si="48"/>
        <v>1</v>
      </c>
      <c r="M369">
        <f t="shared" si="48"/>
        <v>1</v>
      </c>
      <c r="N369" t="e">
        <f t="shared" si="48"/>
        <v>#NUM!</v>
      </c>
      <c r="O369" t="e">
        <f t="shared" si="48"/>
        <v>#NUM!</v>
      </c>
    </row>
    <row r="370" spans="1:15" ht="16.2" thickTop="1" thickBot="1" x14ac:dyDescent="0.35">
      <c r="A370" s="47" t="s">
        <v>784</v>
      </c>
      <c r="B370" s="47" t="s">
        <v>832</v>
      </c>
      <c r="C370" s="47" t="s">
        <v>833</v>
      </c>
      <c r="D370" s="10">
        <f t="shared" si="42"/>
        <v>3</v>
      </c>
      <c r="E370" s="28">
        <f t="shared" si="43"/>
        <v>3.3</v>
      </c>
      <c r="F370" s="17">
        <f>IFERROR(VLOOKUP($C370, 'Breakdown - Multi Indicators'!$C:$DD, F$1, FALSE), " ")</f>
        <v>4</v>
      </c>
      <c r="G370" s="17">
        <f>IFERROR(VLOOKUP($C370, 'Breakdown - Multi Indicators'!$C:$DD, G$1, FALSE), " ")</f>
        <v>5</v>
      </c>
      <c r="H370" s="17">
        <f>IFERROR(VLOOKUP($C370, 'Breakdown - Multi Indicators'!$C:$DD, H$1, FALSE), " ")</f>
        <v>2</v>
      </c>
      <c r="I370" s="17">
        <f>IFERROR(VLOOKUP($C370, 'Breakdown - Multi Indicators'!$C:$DD, I$1, FALSE), " ")</f>
        <v>2</v>
      </c>
      <c r="J370">
        <f t="shared" si="48"/>
        <v>5</v>
      </c>
      <c r="K370">
        <f t="shared" si="48"/>
        <v>4</v>
      </c>
      <c r="L370">
        <f t="shared" si="48"/>
        <v>2</v>
      </c>
      <c r="M370">
        <f t="shared" si="48"/>
        <v>2</v>
      </c>
      <c r="N370" t="e">
        <f t="shared" si="48"/>
        <v>#NUM!</v>
      </c>
      <c r="O370" t="e">
        <f t="shared" si="48"/>
        <v>#NUM!</v>
      </c>
    </row>
    <row r="371" spans="1:15" ht="16.2" thickTop="1" thickBot="1" x14ac:dyDescent="0.35">
      <c r="A371" s="47" t="s">
        <v>784</v>
      </c>
      <c r="B371" s="47" t="s">
        <v>834</v>
      </c>
      <c r="C371" s="47" t="s">
        <v>835</v>
      </c>
      <c r="D371" s="10">
        <f t="shared" si="42"/>
        <v>3</v>
      </c>
      <c r="E371" s="28">
        <f t="shared" si="43"/>
        <v>3</v>
      </c>
      <c r="F371" s="17">
        <f>IFERROR(VLOOKUP($C371, 'Breakdown - Multi Indicators'!$C:$DD, F$1, FALSE), " ")</f>
        <v>3</v>
      </c>
      <c r="G371" s="17">
        <f>IFERROR(VLOOKUP($C371, 'Breakdown - Multi Indicators'!$C:$DD, G$1, FALSE), " ")</f>
        <v>5</v>
      </c>
      <c r="H371" s="17">
        <f>IFERROR(VLOOKUP($C371, 'Breakdown - Multi Indicators'!$C:$DD, H$1, FALSE), " ")</f>
        <v>3</v>
      </c>
      <c r="I371" s="17">
        <f>IFERROR(VLOOKUP($C371, 'Breakdown - Multi Indicators'!$C:$DD, I$1, FALSE), " ")</f>
        <v>1</v>
      </c>
      <c r="J371">
        <f t="shared" si="48"/>
        <v>5</v>
      </c>
      <c r="K371">
        <f t="shared" si="48"/>
        <v>3</v>
      </c>
      <c r="L371">
        <f t="shared" si="48"/>
        <v>3</v>
      </c>
      <c r="M371">
        <f t="shared" si="48"/>
        <v>1</v>
      </c>
      <c r="N371" t="e">
        <f t="shared" si="48"/>
        <v>#NUM!</v>
      </c>
      <c r="O371" t="e">
        <f t="shared" si="48"/>
        <v>#NUM!</v>
      </c>
    </row>
    <row r="372" spans="1:15" ht="16.2" thickTop="1" thickBot="1" x14ac:dyDescent="0.35">
      <c r="A372" s="47" t="s">
        <v>784</v>
      </c>
      <c r="B372" s="47" t="s">
        <v>836</v>
      </c>
      <c r="C372" s="47" t="s">
        <v>837</v>
      </c>
      <c r="D372" s="10">
        <f t="shared" si="42"/>
        <v>2</v>
      </c>
      <c r="E372" s="28">
        <f t="shared" si="43"/>
        <v>2.2999999999999998</v>
      </c>
      <c r="F372" s="17">
        <f>IFERROR(VLOOKUP($C372, 'Breakdown - Multi Indicators'!$C:$DD, F$1, FALSE), " ")</f>
        <v>1</v>
      </c>
      <c r="G372" s="17">
        <f>IFERROR(VLOOKUP($C372, 'Breakdown - Multi Indicators'!$C:$DD, G$1, FALSE), " ")</f>
        <v>5</v>
      </c>
      <c r="H372" s="17">
        <f>IFERROR(VLOOKUP($C372, 'Breakdown - Multi Indicators'!$C:$DD, H$1, FALSE), " ")</f>
        <v>2</v>
      </c>
      <c r="I372" s="17">
        <f>IFERROR(VLOOKUP($C372, 'Breakdown - Multi Indicators'!$C:$DD, I$1, FALSE), " ")</f>
        <v>1</v>
      </c>
      <c r="J372">
        <f t="shared" si="48"/>
        <v>5</v>
      </c>
      <c r="K372">
        <f t="shared" si="48"/>
        <v>2</v>
      </c>
      <c r="L372">
        <f t="shared" si="48"/>
        <v>1</v>
      </c>
      <c r="M372">
        <f t="shared" si="48"/>
        <v>1</v>
      </c>
      <c r="N372" t="e">
        <f t="shared" si="48"/>
        <v>#NUM!</v>
      </c>
      <c r="O372" t="e">
        <f t="shared" si="48"/>
        <v>#NUM!</v>
      </c>
    </row>
    <row r="373" spans="1:15" ht="16.2" thickTop="1" thickBot="1" x14ac:dyDescent="0.35">
      <c r="A373" s="47" t="s">
        <v>793</v>
      </c>
      <c r="B373" s="47" t="s">
        <v>793</v>
      </c>
      <c r="C373" s="47" t="s">
        <v>838</v>
      </c>
      <c r="D373" s="10">
        <f t="shared" si="42"/>
        <v>2</v>
      </c>
      <c r="E373" s="28">
        <f t="shared" si="43"/>
        <v>1.7</v>
      </c>
      <c r="F373" s="17">
        <f>IFERROR(VLOOKUP($C373, 'Breakdown - Multi Indicators'!$C:$DD, F$1, FALSE), " ")</f>
        <v>2</v>
      </c>
      <c r="G373" s="17">
        <f>IFERROR(VLOOKUP($C373, 'Breakdown - Multi Indicators'!$C:$DD, G$1, FALSE), " ")</f>
        <v>1</v>
      </c>
      <c r="H373" s="17">
        <f>IFERROR(VLOOKUP($C373, 'Breakdown - Multi Indicators'!$C:$DD, H$1, FALSE), " ")</f>
        <v>2</v>
      </c>
      <c r="I373" s="17" t="str">
        <f>IFERROR(VLOOKUP($C373, 'Breakdown - Multi Indicators'!$C:$DD, I$1, FALSE), " ")</f>
        <v>N/A</v>
      </c>
      <c r="J373">
        <f t="shared" si="48"/>
        <v>2</v>
      </c>
      <c r="K373">
        <f t="shared" si="48"/>
        <v>2</v>
      </c>
      <c r="L373">
        <f t="shared" si="48"/>
        <v>1</v>
      </c>
      <c r="M373" t="e">
        <f t="shared" si="48"/>
        <v>#NUM!</v>
      </c>
      <c r="N373" t="e">
        <f t="shared" si="48"/>
        <v>#NUM!</v>
      </c>
      <c r="O373" t="e">
        <f t="shared" si="48"/>
        <v>#NUM!</v>
      </c>
    </row>
    <row r="374" spans="1:15" ht="16.2" thickTop="1" thickBot="1" x14ac:dyDescent="0.35">
      <c r="A374" s="47" t="s">
        <v>793</v>
      </c>
      <c r="B374" s="47" t="s">
        <v>839</v>
      </c>
      <c r="C374" s="47" t="s">
        <v>840</v>
      </c>
      <c r="D374" s="10">
        <f t="shared" si="42"/>
        <v>2</v>
      </c>
      <c r="E374" s="28">
        <f t="shared" si="43"/>
        <v>1.5</v>
      </c>
      <c r="F374" s="17">
        <f>IFERROR(VLOOKUP($C374, 'Breakdown - Multi Indicators'!$C:$DD, F$1, FALSE), " ")</f>
        <v>2</v>
      </c>
      <c r="G374" s="17">
        <f>IFERROR(VLOOKUP($C374, 'Breakdown - Multi Indicators'!$C:$DD, G$1, FALSE), " ")</f>
        <v>1</v>
      </c>
      <c r="H374" s="17">
        <f>IFERROR(VLOOKUP($C374, 'Breakdown - Multi Indicators'!$C:$DD, H$1, FALSE), " ")</f>
        <v>2</v>
      </c>
      <c r="I374" s="17">
        <f>IFERROR(VLOOKUP($C374, 'Breakdown - Multi Indicators'!$C:$DD, I$1, FALSE), " ")</f>
        <v>1</v>
      </c>
      <c r="J374">
        <f t="shared" ref="J374:O383" si="49">LARGE($F374:$I374,J$1)</f>
        <v>2</v>
      </c>
      <c r="K374">
        <f t="shared" si="49"/>
        <v>2</v>
      </c>
      <c r="L374">
        <f t="shared" si="49"/>
        <v>1</v>
      </c>
      <c r="M374">
        <f t="shared" si="49"/>
        <v>1</v>
      </c>
      <c r="N374" t="e">
        <f t="shared" si="49"/>
        <v>#NUM!</v>
      </c>
      <c r="O374" t="e">
        <f t="shared" si="49"/>
        <v>#NUM!</v>
      </c>
    </row>
    <row r="375" spans="1:15" ht="16.2" thickTop="1" thickBot="1" x14ac:dyDescent="0.35">
      <c r="A375" s="47" t="s">
        <v>793</v>
      </c>
      <c r="B375" s="47" t="s">
        <v>841</v>
      </c>
      <c r="C375" s="47" t="s">
        <v>842</v>
      </c>
      <c r="D375" s="10">
        <f t="shared" si="42"/>
        <v>2</v>
      </c>
      <c r="E375" s="28">
        <f t="shared" si="43"/>
        <v>1.5</v>
      </c>
      <c r="F375" s="17">
        <f>IFERROR(VLOOKUP($C375, 'Breakdown - Multi Indicators'!$C:$DD, F$1, FALSE), " ")</f>
        <v>2</v>
      </c>
      <c r="G375" s="17">
        <f>IFERROR(VLOOKUP($C375, 'Breakdown - Multi Indicators'!$C:$DD, G$1, FALSE), " ")</f>
        <v>1</v>
      </c>
      <c r="H375" s="17">
        <f>IFERROR(VLOOKUP($C375, 'Breakdown - Multi Indicators'!$C:$DD, H$1, FALSE), " ")</f>
        <v>2</v>
      </c>
      <c r="I375" s="17">
        <f>IFERROR(VLOOKUP($C375, 'Breakdown - Multi Indicators'!$C:$DD, I$1, FALSE), " ")</f>
        <v>1</v>
      </c>
      <c r="J375">
        <f t="shared" si="49"/>
        <v>2</v>
      </c>
      <c r="K375">
        <f t="shared" si="49"/>
        <v>2</v>
      </c>
      <c r="L375">
        <f t="shared" si="49"/>
        <v>1</v>
      </c>
      <c r="M375">
        <f t="shared" si="49"/>
        <v>1</v>
      </c>
      <c r="N375" t="e">
        <f t="shared" si="49"/>
        <v>#NUM!</v>
      </c>
      <c r="O375" t="e">
        <f t="shared" si="49"/>
        <v>#NUM!</v>
      </c>
    </row>
    <row r="376" spans="1:15" ht="16.2" thickTop="1" thickBot="1" x14ac:dyDescent="0.35">
      <c r="A376" s="47" t="s">
        <v>793</v>
      </c>
      <c r="B376" s="47" t="s">
        <v>843</v>
      </c>
      <c r="C376" s="47" t="s">
        <v>844</v>
      </c>
      <c r="D376" s="10">
        <f t="shared" si="42"/>
        <v>1</v>
      </c>
      <c r="E376" s="28">
        <f t="shared" si="43"/>
        <v>1.3</v>
      </c>
      <c r="F376" s="17">
        <f>IFERROR(VLOOKUP($C376, 'Breakdown - Multi Indicators'!$C:$DD, F$1, FALSE), " ")</f>
        <v>2</v>
      </c>
      <c r="G376" s="17">
        <f>IFERROR(VLOOKUP($C376, 'Breakdown - Multi Indicators'!$C:$DD, G$1, FALSE), " ")</f>
        <v>1</v>
      </c>
      <c r="H376" s="17">
        <f>IFERROR(VLOOKUP($C376, 'Breakdown - Multi Indicators'!$C:$DD, H$1, FALSE), " ")</f>
        <v>1</v>
      </c>
      <c r="I376" s="17">
        <f>IFERROR(VLOOKUP($C376, 'Breakdown - Multi Indicators'!$C:$DD, I$1, FALSE), " ")</f>
        <v>1</v>
      </c>
      <c r="J376">
        <f t="shared" si="49"/>
        <v>2</v>
      </c>
      <c r="K376">
        <f t="shared" si="49"/>
        <v>1</v>
      </c>
      <c r="L376">
        <f t="shared" si="49"/>
        <v>1</v>
      </c>
      <c r="M376">
        <f t="shared" si="49"/>
        <v>1</v>
      </c>
      <c r="N376" t="e">
        <f t="shared" si="49"/>
        <v>#NUM!</v>
      </c>
      <c r="O376" t="e">
        <f t="shared" si="49"/>
        <v>#NUM!</v>
      </c>
    </row>
    <row r="377" spans="1:15" ht="16.2" thickTop="1" thickBot="1" x14ac:dyDescent="0.35">
      <c r="A377" s="47" t="s">
        <v>793</v>
      </c>
      <c r="B377" s="47" t="s">
        <v>845</v>
      </c>
      <c r="C377" s="47" t="s">
        <v>846</v>
      </c>
      <c r="D377" s="10">
        <f t="shared" si="42"/>
        <v>2</v>
      </c>
      <c r="E377" s="28">
        <f t="shared" si="43"/>
        <v>2</v>
      </c>
      <c r="F377" s="17">
        <f>IFERROR(VLOOKUP($C377, 'Breakdown - Multi Indicators'!$C:$DD, F$1, FALSE), " ")</f>
        <v>3</v>
      </c>
      <c r="G377" s="17">
        <f>IFERROR(VLOOKUP($C377, 'Breakdown - Multi Indicators'!$C:$DD, G$1, FALSE), " ")</f>
        <v>2</v>
      </c>
      <c r="H377" s="17">
        <f>IFERROR(VLOOKUP($C377, 'Breakdown - Multi Indicators'!$C:$DD, H$1, FALSE), " ")</f>
        <v>2</v>
      </c>
      <c r="I377" s="17">
        <f>IFERROR(VLOOKUP($C377, 'Breakdown - Multi Indicators'!$C:$DD, I$1, FALSE), " ")</f>
        <v>1</v>
      </c>
      <c r="J377">
        <f t="shared" si="49"/>
        <v>3</v>
      </c>
      <c r="K377">
        <f t="shared" si="49"/>
        <v>2</v>
      </c>
      <c r="L377">
        <f t="shared" si="49"/>
        <v>2</v>
      </c>
      <c r="M377">
        <f t="shared" si="49"/>
        <v>1</v>
      </c>
      <c r="N377" t="e">
        <f t="shared" si="49"/>
        <v>#NUM!</v>
      </c>
      <c r="O377" t="e">
        <f t="shared" si="49"/>
        <v>#NUM!</v>
      </c>
    </row>
    <row r="378" spans="1:15" ht="16.2" thickTop="1" thickBot="1" x14ac:dyDescent="0.35">
      <c r="A378" s="47" t="s">
        <v>793</v>
      </c>
      <c r="B378" s="47" t="s">
        <v>847</v>
      </c>
      <c r="C378" s="47" t="s">
        <v>848</v>
      </c>
      <c r="D378" s="10">
        <f t="shared" si="42"/>
        <v>1</v>
      </c>
      <c r="E378" s="28">
        <f t="shared" si="43"/>
        <v>1.3</v>
      </c>
      <c r="F378" s="17">
        <f>IFERROR(VLOOKUP($C378, 'Breakdown - Multi Indicators'!$C:$DD, F$1, FALSE), " ")</f>
        <v>2</v>
      </c>
      <c r="G378" s="17">
        <f>IFERROR(VLOOKUP($C378, 'Breakdown - Multi Indicators'!$C:$DD, G$1, FALSE), " ")</f>
        <v>1</v>
      </c>
      <c r="H378" s="17">
        <f>IFERROR(VLOOKUP($C378, 'Breakdown - Multi Indicators'!$C:$DD, H$1, FALSE), " ")</f>
        <v>1</v>
      </c>
      <c r="I378" s="17">
        <f>IFERROR(VLOOKUP($C378, 'Breakdown - Multi Indicators'!$C:$DD, I$1, FALSE), " ")</f>
        <v>1</v>
      </c>
      <c r="J378">
        <f t="shared" si="49"/>
        <v>2</v>
      </c>
      <c r="K378">
        <f t="shared" si="49"/>
        <v>1</v>
      </c>
      <c r="L378">
        <f t="shared" si="49"/>
        <v>1</v>
      </c>
      <c r="M378">
        <f t="shared" si="49"/>
        <v>1</v>
      </c>
      <c r="N378" t="e">
        <f t="shared" si="49"/>
        <v>#NUM!</v>
      </c>
      <c r="O378" t="e">
        <f t="shared" si="49"/>
        <v>#NUM!</v>
      </c>
    </row>
    <row r="379" spans="1:15" ht="16.2" thickTop="1" thickBot="1" x14ac:dyDescent="0.35">
      <c r="A379" s="47" t="s">
        <v>793</v>
      </c>
      <c r="B379" s="47" t="s">
        <v>849</v>
      </c>
      <c r="C379" s="47" t="s">
        <v>850</v>
      </c>
      <c r="D379" s="10">
        <f t="shared" si="42"/>
        <v>3</v>
      </c>
      <c r="E379" s="28">
        <f t="shared" si="43"/>
        <v>2.8</v>
      </c>
      <c r="F379" s="17">
        <f>IFERROR(VLOOKUP($C379, 'Breakdown - Multi Indicators'!$C:$DD, F$1, FALSE), " ")</f>
        <v>4</v>
      </c>
      <c r="G379" s="17">
        <f>IFERROR(VLOOKUP($C379, 'Breakdown - Multi Indicators'!$C:$DD, G$1, FALSE), " ")</f>
        <v>3</v>
      </c>
      <c r="H379" s="17">
        <f>IFERROR(VLOOKUP($C379, 'Breakdown - Multi Indicators'!$C:$DD, H$1, FALSE), " ")</f>
        <v>3</v>
      </c>
      <c r="I379" s="17">
        <f>IFERROR(VLOOKUP($C379, 'Breakdown - Multi Indicators'!$C:$DD, I$1, FALSE), " ")</f>
        <v>1</v>
      </c>
      <c r="J379">
        <f t="shared" si="49"/>
        <v>4</v>
      </c>
      <c r="K379">
        <f t="shared" si="49"/>
        <v>3</v>
      </c>
      <c r="L379">
        <f t="shared" si="49"/>
        <v>3</v>
      </c>
      <c r="M379">
        <f t="shared" si="49"/>
        <v>1</v>
      </c>
      <c r="N379" t="e">
        <f t="shared" si="49"/>
        <v>#NUM!</v>
      </c>
      <c r="O379" t="e">
        <f t="shared" si="49"/>
        <v>#NUM!</v>
      </c>
    </row>
    <row r="380" spans="1:15" ht="16.2" thickTop="1" thickBot="1" x14ac:dyDescent="0.35">
      <c r="A380" s="47" t="s">
        <v>793</v>
      </c>
      <c r="B380" s="47" t="s">
        <v>851</v>
      </c>
      <c r="C380" s="47" t="s">
        <v>852</v>
      </c>
      <c r="D380" s="10">
        <f t="shared" si="42"/>
        <v>3</v>
      </c>
      <c r="E380" s="28">
        <f t="shared" si="43"/>
        <v>3</v>
      </c>
      <c r="F380" s="17">
        <f>IFERROR(VLOOKUP($C380, 'Breakdown - Multi Indicators'!$C:$DD, F$1, FALSE), " ")</f>
        <v>4</v>
      </c>
      <c r="G380" s="17">
        <f>IFERROR(VLOOKUP($C380, 'Breakdown - Multi Indicators'!$C:$DD, G$1, FALSE), " ")</f>
        <v>2</v>
      </c>
      <c r="H380" s="17">
        <f>IFERROR(VLOOKUP($C380, 'Breakdown - Multi Indicators'!$C:$DD, H$1, FALSE), " ")</f>
        <v>5</v>
      </c>
      <c r="I380" s="17">
        <f>IFERROR(VLOOKUP($C380, 'Breakdown - Multi Indicators'!$C:$DD, I$1, FALSE), " ")</f>
        <v>1</v>
      </c>
      <c r="J380">
        <f t="shared" si="49"/>
        <v>5</v>
      </c>
      <c r="K380">
        <f t="shared" si="49"/>
        <v>4</v>
      </c>
      <c r="L380">
        <f t="shared" si="49"/>
        <v>2</v>
      </c>
      <c r="M380">
        <f t="shared" si="49"/>
        <v>1</v>
      </c>
      <c r="N380" t="e">
        <f t="shared" si="49"/>
        <v>#NUM!</v>
      </c>
      <c r="O380" t="e">
        <f t="shared" si="49"/>
        <v>#NUM!</v>
      </c>
    </row>
    <row r="381" spans="1:15" ht="16.2" thickTop="1" thickBot="1" x14ac:dyDescent="0.35">
      <c r="A381" s="47" t="s">
        <v>793</v>
      </c>
      <c r="B381" s="47" t="s">
        <v>853</v>
      </c>
      <c r="C381" s="47" t="s">
        <v>854</v>
      </c>
      <c r="D381" s="10">
        <f t="shared" si="42"/>
        <v>1</v>
      </c>
      <c r="E381" s="28">
        <f t="shared" si="43"/>
        <v>1.3</v>
      </c>
      <c r="F381" s="17">
        <f>IFERROR(VLOOKUP($C381, 'Breakdown - Multi Indicators'!$C:$DD, F$1, FALSE), " ")</f>
        <v>1</v>
      </c>
      <c r="G381" s="17">
        <f>IFERROR(VLOOKUP($C381, 'Breakdown - Multi Indicators'!$C:$DD, G$1, FALSE), " ")</f>
        <v>1</v>
      </c>
      <c r="H381" s="17">
        <f>IFERROR(VLOOKUP($C381, 'Breakdown - Multi Indicators'!$C:$DD, H$1, FALSE), " ")</f>
        <v>2</v>
      </c>
      <c r="I381" s="17">
        <f>IFERROR(VLOOKUP($C381, 'Breakdown - Multi Indicators'!$C:$DD, I$1, FALSE), " ")</f>
        <v>1</v>
      </c>
      <c r="J381">
        <f t="shared" si="49"/>
        <v>2</v>
      </c>
      <c r="K381">
        <f t="shared" si="49"/>
        <v>1</v>
      </c>
      <c r="L381">
        <f t="shared" si="49"/>
        <v>1</v>
      </c>
      <c r="M381">
        <f t="shared" si="49"/>
        <v>1</v>
      </c>
      <c r="N381" t="e">
        <f t="shared" si="49"/>
        <v>#NUM!</v>
      </c>
      <c r="O381" t="e">
        <f t="shared" si="49"/>
        <v>#NUM!</v>
      </c>
    </row>
    <row r="382" spans="1:15" ht="16.2" thickTop="1" thickBot="1" x14ac:dyDescent="0.35">
      <c r="A382" s="47" t="s">
        <v>793</v>
      </c>
      <c r="B382" s="47" t="s">
        <v>855</v>
      </c>
      <c r="C382" s="47" t="s">
        <v>856</v>
      </c>
      <c r="D382" s="10">
        <f t="shared" si="42"/>
        <v>3</v>
      </c>
      <c r="E382" s="28">
        <f t="shared" si="43"/>
        <v>3.3</v>
      </c>
      <c r="F382" s="17">
        <f>IFERROR(VLOOKUP($C382, 'Breakdown - Multi Indicators'!$C:$DD, F$1, FALSE), " ")</f>
        <v>4</v>
      </c>
      <c r="G382" s="17">
        <f>IFERROR(VLOOKUP($C382, 'Breakdown - Multi Indicators'!$C:$DD, G$1, FALSE), " ")</f>
        <v>5</v>
      </c>
      <c r="H382" s="17">
        <f>IFERROR(VLOOKUP($C382, 'Breakdown - Multi Indicators'!$C:$DD, H$1, FALSE), " ")</f>
        <v>3</v>
      </c>
      <c r="I382" s="17">
        <f>IFERROR(VLOOKUP($C382, 'Breakdown - Multi Indicators'!$C:$DD, I$1, FALSE), " ")</f>
        <v>1</v>
      </c>
      <c r="J382">
        <f t="shared" si="49"/>
        <v>5</v>
      </c>
      <c r="K382">
        <f t="shared" si="49"/>
        <v>4</v>
      </c>
      <c r="L382">
        <f t="shared" si="49"/>
        <v>3</v>
      </c>
      <c r="M382">
        <f t="shared" si="49"/>
        <v>1</v>
      </c>
      <c r="N382" t="e">
        <f t="shared" si="49"/>
        <v>#NUM!</v>
      </c>
      <c r="O382" t="e">
        <f t="shared" si="49"/>
        <v>#NUM!</v>
      </c>
    </row>
    <row r="383" spans="1:15" ht="16.2" thickTop="1" thickBot="1" x14ac:dyDescent="0.35">
      <c r="A383" s="47" t="s">
        <v>793</v>
      </c>
      <c r="B383" s="47" t="s">
        <v>794</v>
      </c>
      <c r="C383" s="47" t="s">
        <v>795</v>
      </c>
      <c r="D383" s="10">
        <f t="shared" si="42"/>
        <v>2</v>
      </c>
      <c r="E383" s="28">
        <f t="shared" si="43"/>
        <v>2.2999999999999998</v>
      </c>
      <c r="F383" s="17">
        <f>IFERROR(VLOOKUP($C383, 'Breakdown - Multi Indicators'!$C:$DD, F$1, FALSE), " ")</f>
        <v>4</v>
      </c>
      <c r="G383" s="17">
        <f>IFERROR(VLOOKUP($C383, 'Breakdown - Multi Indicators'!$C:$DD, G$1, FALSE), " ")</f>
        <v>1</v>
      </c>
      <c r="H383" s="17">
        <f>IFERROR(VLOOKUP($C383, 'Breakdown - Multi Indicators'!$C:$DD, H$1, FALSE), " ")</f>
        <v>3</v>
      </c>
      <c r="I383" s="17">
        <f>IFERROR(VLOOKUP($C383, 'Breakdown - Multi Indicators'!$C:$DD, I$1, FALSE), " ")</f>
        <v>1</v>
      </c>
      <c r="J383">
        <f t="shared" si="49"/>
        <v>4</v>
      </c>
      <c r="K383">
        <f t="shared" si="49"/>
        <v>3</v>
      </c>
      <c r="L383">
        <f t="shared" si="49"/>
        <v>1</v>
      </c>
      <c r="M383">
        <f t="shared" si="49"/>
        <v>1</v>
      </c>
      <c r="N383" t="e">
        <f t="shared" si="49"/>
        <v>#NUM!</v>
      </c>
      <c r="O383" t="e">
        <f t="shared" si="49"/>
        <v>#NUM!</v>
      </c>
    </row>
    <row r="384" spans="1:15" ht="16.2" thickTop="1" thickBot="1" x14ac:dyDescent="0.35">
      <c r="A384" s="47" t="s">
        <v>793</v>
      </c>
      <c r="B384" s="47" t="s">
        <v>827</v>
      </c>
      <c r="C384" s="47" t="s">
        <v>828</v>
      </c>
      <c r="D384" s="10">
        <f t="shared" si="42"/>
        <v>2</v>
      </c>
      <c r="E384" s="28">
        <f t="shared" si="43"/>
        <v>2.2999999999999998</v>
      </c>
      <c r="F384" s="17">
        <f>IFERROR(VLOOKUP($C384, 'Breakdown - Multi Indicators'!$C:$DD, F$1, FALSE), " ")</f>
        <v>2</v>
      </c>
      <c r="G384" s="17">
        <f>IFERROR(VLOOKUP($C384, 'Breakdown - Multi Indicators'!$C:$DD, G$1, FALSE), " ")</f>
        <v>5</v>
      </c>
      <c r="H384" s="17">
        <f>IFERROR(VLOOKUP($C384, 'Breakdown - Multi Indicators'!$C:$DD, H$1, FALSE), " ")</f>
        <v>1</v>
      </c>
      <c r="I384" s="17">
        <f>IFERROR(VLOOKUP($C384, 'Breakdown - Multi Indicators'!$C:$DD, I$1, FALSE), " ")</f>
        <v>1</v>
      </c>
      <c r="J384">
        <f t="shared" ref="J384:O393" si="50">LARGE($F384:$I384,J$1)</f>
        <v>5</v>
      </c>
      <c r="K384">
        <f t="shared" si="50"/>
        <v>2</v>
      </c>
      <c r="L384">
        <f t="shared" si="50"/>
        <v>1</v>
      </c>
      <c r="M384">
        <f t="shared" si="50"/>
        <v>1</v>
      </c>
      <c r="N384" t="e">
        <f t="shared" si="50"/>
        <v>#NUM!</v>
      </c>
      <c r="O384" t="e">
        <f t="shared" si="50"/>
        <v>#NUM!</v>
      </c>
    </row>
    <row r="385" spans="1:15" ht="16.2" thickTop="1" thickBot="1" x14ac:dyDescent="0.35">
      <c r="A385" s="47" t="s">
        <v>793</v>
      </c>
      <c r="B385" s="47" t="s">
        <v>862</v>
      </c>
      <c r="C385" s="47" t="s">
        <v>863</v>
      </c>
      <c r="D385" s="10">
        <f t="shared" si="42"/>
        <v>3</v>
      </c>
      <c r="E385" s="28">
        <f t="shared" si="43"/>
        <v>2.8</v>
      </c>
      <c r="F385" s="17">
        <f>IFERROR(VLOOKUP($C385, 'Breakdown - Multi Indicators'!$C:$DD, F$1, FALSE), " ")</f>
        <v>4</v>
      </c>
      <c r="G385" s="17">
        <f>IFERROR(VLOOKUP($C385, 'Breakdown - Multi Indicators'!$C:$DD, G$1, FALSE), " ")</f>
        <v>1</v>
      </c>
      <c r="H385" s="17">
        <f>IFERROR(VLOOKUP($C385, 'Breakdown - Multi Indicators'!$C:$DD, H$1, FALSE), " ")</f>
        <v>5</v>
      </c>
      <c r="I385" s="17">
        <f>IFERROR(VLOOKUP($C385, 'Breakdown - Multi Indicators'!$C:$DD, I$1, FALSE), " ")</f>
        <v>1</v>
      </c>
      <c r="J385">
        <f t="shared" si="50"/>
        <v>5</v>
      </c>
      <c r="K385">
        <f t="shared" si="50"/>
        <v>4</v>
      </c>
      <c r="L385">
        <f t="shared" si="50"/>
        <v>1</v>
      </c>
      <c r="M385">
        <f t="shared" si="50"/>
        <v>1</v>
      </c>
      <c r="N385" t="e">
        <f t="shared" si="50"/>
        <v>#NUM!</v>
      </c>
      <c r="O385" t="e">
        <f t="shared" si="50"/>
        <v>#NUM!</v>
      </c>
    </row>
    <row r="386" spans="1:15" ht="16.2" thickTop="1" thickBot="1" x14ac:dyDescent="0.35">
      <c r="A386" s="47" t="s">
        <v>793</v>
      </c>
      <c r="B386" s="47" t="s">
        <v>864</v>
      </c>
      <c r="C386" s="47" t="s">
        <v>865</v>
      </c>
      <c r="D386" s="10">
        <f t="shared" si="42"/>
        <v>3</v>
      </c>
      <c r="E386" s="28">
        <f t="shared" si="43"/>
        <v>2.8</v>
      </c>
      <c r="F386" s="17">
        <f>IFERROR(VLOOKUP($C386, 'Breakdown - Multi Indicators'!$C:$DD, F$1, FALSE), " ")</f>
        <v>2</v>
      </c>
      <c r="G386" s="17">
        <f>IFERROR(VLOOKUP($C386, 'Breakdown - Multi Indicators'!$C:$DD, G$1, FALSE), " ")</f>
        <v>5</v>
      </c>
      <c r="H386" s="17">
        <f>IFERROR(VLOOKUP($C386, 'Breakdown - Multi Indicators'!$C:$DD, H$1, FALSE), " ")</f>
        <v>2</v>
      </c>
      <c r="I386" s="17">
        <f>IFERROR(VLOOKUP($C386, 'Breakdown - Multi Indicators'!$C:$DD, I$1, FALSE), " ")</f>
        <v>2</v>
      </c>
      <c r="J386">
        <f t="shared" si="50"/>
        <v>5</v>
      </c>
      <c r="K386">
        <f t="shared" si="50"/>
        <v>2</v>
      </c>
      <c r="L386">
        <f t="shared" si="50"/>
        <v>2</v>
      </c>
      <c r="M386">
        <f t="shared" si="50"/>
        <v>2</v>
      </c>
      <c r="N386" t="e">
        <f t="shared" si="50"/>
        <v>#NUM!</v>
      </c>
      <c r="O386" t="e">
        <f t="shared" si="50"/>
        <v>#NUM!</v>
      </c>
    </row>
    <row r="387" spans="1:15" ht="16.2" thickTop="1" thickBot="1" x14ac:dyDescent="0.35">
      <c r="A387" s="47" t="s">
        <v>793</v>
      </c>
      <c r="B387" s="47" t="s">
        <v>866</v>
      </c>
      <c r="C387" s="47" t="s">
        <v>867</v>
      </c>
      <c r="D387" s="10">
        <f t="shared" si="42"/>
        <v>2</v>
      </c>
      <c r="E387" s="28">
        <f t="shared" si="43"/>
        <v>2.2999999999999998</v>
      </c>
      <c r="F387" s="17">
        <f>IFERROR(VLOOKUP($C387, 'Breakdown - Multi Indicators'!$C:$DD, F$1, FALSE), " ")</f>
        <v>2</v>
      </c>
      <c r="G387" s="17">
        <f>IFERROR(VLOOKUP($C387, 'Breakdown - Multi Indicators'!$C:$DD, G$1, FALSE), " ")</f>
        <v>5</v>
      </c>
      <c r="H387" s="17">
        <f>IFERROR(VLOOKUP($C387, 'Breakdown - Multi Indicators'!$C:$DD, H$1, FALSE), " ")</f>
        <v>1</v>
      </c>
      <c r="I387" s="17">
        <f>IFERROR(VLOOKUP($C387, 'Breakdown - Multi Indicators'!$C:$DD, I$1, FALSE), " ")</f>
        <v>1</v>
      </c>
      <c r="J387">
        <f t="shared" si="50"/>
        <v>5</v>
      </c>
      <c r="K387">
        <f t="shared" si="50"/>
        <v>2</v>
      </c>
      <c r="L387">
        <f t="shared" si="50"/>
        <v>1</v>
      </c>
      <c r="M387">
        <f t="shared" si="50"/>
        <v>1</v>
      </c>
      <c r="N387" t="e">
        <f t="shared" si="50"/>
        <v>#NUM!</v>
      </c>
      <c r="O387" t="e">
        <f t="shared" si="50"/>
        <v>#NUM!</v>
      </c>
    </row>
    <row r="388" spans="1:15" ht="16.2" thickTop="1" thickBot="1" x14ac:dyDescent="0.35">
      <c r="A388" s="47" t="s">
        <v>793</v>
      </c>
      <c r="B388" s="47" t="s">
        <v>857</v>
      </c>
      <c r="C388" s="47" t="s">
        <v>858</v>
      </c>
      <c r="D388" s="10">
        <f t="shared" ref="D388:D404" si="51">ROUND(AVERAGE($F388:$I388), 0)</f>
        <v>2</v>
      </c>
      <c r="E388" s="28">
        <f t="shared" ref="E388:E404" si="52">ROUND(AVERAGE(F388:I388), 1)</f>
        <v>2.2999999999999998</v>
      </c>
      <c r="F388" s="17">
        <f>IFERROR(VLOOKUP($C388, 'Breakdown - Multi Indicators'!$C:$DD, F$1, FALSE), " ")</f>
        <v>2</v>
      </c>
      <c r="G388" s="17">
        <f>IFERROR(VLOOKUP($C388, 'Breakdown - Multi Indicators'!$C:$DD, G$1, FALSE), " ")</f>
        <v>5</v>
      </c>
      <c r="H388" s="17">
        <f>IFERROR(VLOOKUP($C388, 'Breakdown - Multi Indicators'!$C:$DD, H$1, FALSE), " ")</f>
        <v>1</v>
      </c>
      <c r="I388" s="17">
        <f>IFERROR(VLOOKUP($C388, 'Breakdown - Multi Indicators'!$C:$DD, I$1, FALSE), " ")</f>
        <v>1</v>
      </c>
      <c r="J388">
        <f t="shared" si="50"/>
        <v>5</v>
      </c>
      <c r="K388">
        <f t="shared" si="50"/>
        <v>2</v>
      </c>
      <c r="L388">
        <f t="shared" si="50"/>
        <v>1</v>
      </c>
      <c r="M388">
        <f t="shared" si="50"/>
        <v>1</v>
      </c>
      <c r="N388" t="e">
        <f t="shared" si="50"/>
        <v>#NUM!</v>
      </c>
      <c r="O388" t="e">
        <f t="shared" si="50"/>
        <v>#NUM!</v>
      </c>
    </row>
    <row r="389" spans="1:15" ht="16.2" thickTop="1" thickBot="1" x14ac:dyDescent="0.35">
      <c r="A389" s="47" t="s">
        <v>859</v>
      </c>
      <c r="B389" s="47" t="s">
        <v>859</v>
      </c>
      <c r="C389" s="47" t="s">
        <v>871</v>
      </c>
      <c r="D389" s="10">
        <f t="shared" si="51"/>
        <v>2</v>
      </c>
      <c r="E389" s="28">
        <f t="shared" si="52"/>
        <v>1.5</v>
      </c>
      <c r="F389" s="17">
        <f>IFERROR(VLOOKUP($C389, 'Breakdown - Multi Indicators'!$C:$DD, F$1, FALSE), " ")</f>
        <v>2</v>
      </c>
      <c r="G389" s="17">
        <f>IFERROR(VLOOKUP($C389, 'Breakdown - Multi Indicators'!$C:$DD, G$1, FALSE), " ")</f>
        <v>1</v>
      </c>
      <c r="H389" s="17">
        <f>IFERROR(VLOOKUP($C389, 'Breakdown - Multi Indicators'!$C:$DD, H$1, FALSE), " ")</f>
        <v>2</v>
      </c>
      <c r="I389" s="17">
        <f>IFERROR(VLOOKUP($C389, 'Breakdown - Multi Indicators'!$C:$DD, I$1, FALSE), " ")</f>
        <v>1</v>
      </c>
      <c r="J389">
        <f t="shared" si="50"/>
        <v>2</v>
      </c>
      <c r="K389">
        <f t="shared" si="50"/>
        <v>2</v>
      </c>
      <c r="L389">
        <f t="shared" si="50"/>
        <v>1</v>
      </c>
      <c r="M389">
        <f t="shared" si="50"/>
        <v>1</v>
      </c>
      <c r="N389" t="e">
        <f t="shared" si="50"/>
        <v>#NUM!</v>
      </c>
      <c r="O389" t="e">
        <f t="shared" si="50"/>
        <v>#NUM!</v>
      </c>
    </row>
    <row r="390" spans="1:15" ht="16.2" thickTop="1" thickBot="1" x14ac:dyDescent="0.35">
      <c r="A390" s="47" t="s">
        <v>859</v>
      </c>
      <c r="B390" s="47" t="s">
        <v>872</v>
      </c>
      <c r="C390" s="47" t="s">
        <v>873</v>
      </c>
      <c r="D390" s="10">
        <f t="shared" si="51"/>
        <v>3</v>
      </c>
      <c r="E390" s="28">
        <f t="shared" si="52"/>
        <v>2.7</v>
      </c>
      <c r="F390" s="17">
        <f>IFERROR(VLOOKUP($C390, 'Breakdown - Multi Indicators'!$C:$DD, F$1, FALSE), " ")</f>
        <v>2</v>
      </c>
      <c r="G390" s="17">
        <f>IFERROR(VLOOKUP($C390, 'Breakdown - Multi Indicators'!$C:$DD, G$1, FALSE), " ")</f>
        <v>5</v>
      </c>
      <c r="H390" s="17">
        <f>IFERROR(VLOOKUP($C390, 'Breakdown - Multi Indicators'!$C:$DD, H$1, FALSE), " ")</f>
        <v>1</v>
      </c>
      <c r="I390" s="17" t="str">
        <f>IFERROR(VLOOKUP($C390, 'Breakdown - Multi Indicators'!$C:$DD, I$1, FALSE), " ")</f>
        <v>N/A</v>
      </c>
      <c r="J390">
        <f t="shared" si="50"/>
        <v>5</v>
      </c>
      <c r="K390">
        <f t="shared" si="50"/>
        <v>2</v>
      </c>
      <c r="L390">
        <f t="shared" si="50"/>
        <v>1</v>
      </c>
      <c r="M390" t="e">
        <f t="shared" si="50"/>
        <v>#NUM!</v>
      </c>
      <c r="N390" t="e">
        <f t="shared" si="50"/>
        <v>#NUM!</v>
      </c>
      <c r="O390" t="e">
        <f t="shared" si="50"/>
        <v>#NUM!</v>
      </c>
    </row>
    <row r="391" spans="1:15" ht="16.2" thickTop="1" thickBot="1" x14ac:dyDescent="0.35">
      <c r="A391" s="47" t="s">
        <v>859</v>
      </c>
      <c r="B391" s="47" t="s">
        <v>874</v>
      </c>
      <c r="C391" s="47" t="s">
        <v>875</v>
      </c>
      <c r="D391" s="10">
        <f t="shared" si="51"/>
        <v>3</v>
      </c>
      <c r="E391" s="28">
        <f t="shared" si="52"/>
        <v>2.5</v>
      </c>
      <c r="F391" s="17">
        <f>IFERROR(VLOOKUP($C391, 'Breakdown - Multi Indicators'!$C:$DD, F$1, FALSE), " ")</f>
        <v>2</v>
      </c>
      <c r="G391" s="17">
        <f>IFERROR(VLOOKUP($C391, 'Breakdown - Multi Indicators'!$C:$DD, G$1, FALSE), " ")</f>
        <v>5</v>
      </c>
      <c r="H391" s="17">
        <f>IFERROR(VLOOKUP($C391, 'Breakdown - Multi Indicators'!$C:$DD, H$1, FALSE), " ")</f>
        <v>2</v>
      </c>
      <c r="I391" s="17">
        <f>IFERROR(VLOOKUP($C391, 'Breakdown - Multi Indicators'!$C:$DD, I$1, FALSE), " ")</f>
        <v>1</v>
      </c>
      <c r="J391">
        <f t="shared" si="50"/>
        <v>5</v>
      </c>
      <c r="K391">
        <f t="shared" si="50"/>
        <v>2</v>
      </c>
      <c r="L391">
        <f t="shared" si="50"/>
        <v>2</v>
      </c>
      <c r="M391">
        <f t="shared" si="50"/>
        <v>1</v>
      </c>
      <c r="N391" t="e">
        <f t="shared" si="50"/>
        <v>#NUM!</v>
      </c>
      <c r="O391" t="e">
        <f t="shared" si="50"/>
        <v>#NUM!</v>
      </c>
    </row>
    <row r="392" spans="1:15" ht="16.2" thickTop="1" thickBot="1" x14ac:dyDescent="0.35">
      <c r="A392" s="47" t="s">
        <v>859</v>
      </c>
      <c r="B392" s="47" t="s">
        <v>876</v>
      </c>
      <c r="C392" s="47" t="s">
        <v>877</v>
      </c>
      <c r="D392" s="10">
        <f t="shared" si="51"/>
        <v>2</v>
      </c>
      <c r="E392" s="28">
        <f t="shared" si="52"/>
        <v>2</v>
      </c>
      <c r="F392" s="17">
        <f>IFERROR(VLOOKUP($C392, 'Breakdown - Multi Indicators'!$C:$DD, F$1, FALSE), " ")</f>
        <v>2</v>
      </c>
      <c r="G392" s="17">
        <f>IFERROR(VLOOKUP($C392, 'Breakdown - Multi Indicators'!$C:$DD, G$1, FALSE), " ")</f>
        <v>3</v>
      </c>
      <c r="H392" s="17">
        <f>IFERROR(VLOOKUP($C392, 'Breakdown - Multi Indicators'!$C:$DD, H$1, FALSE), " ")</f>
        <v>2</v>
      </c>
      <c r="I392" s="17">
        <f>IFERROR(VLOOKUP($C392, 'Breakdown - Multi Indicators'!$C:$DD, I$1, FALSE), " ")</f>
        <v>1</v>
      </c>
      <c r="J392">
        <f t="shared" si="50"/>
        <v>3</v>
      </c>
      <c r="K392">
        <f t="shared" si="50"/>
        <v>2</v>
      </c>
      <c r="L392">
        <f t="shared" si="50"/>
        <v>2</v>
      </c>
      <c r="M392">
        <f t="shared" si="50"/>
        <v>1</v>
      </c>
      <c r="N392" t="e">
        <f t="shared" si="50"/>
        <v>#NUM!</v>
      </c>
      <c r="O392" t="e">
        <f t="shared" si="50"/>
        <v>#NUM!</v>
      </c>
    </row>
    <row r="393" spans="1:15" ht="16.2" thickTop="1" thickBot="1" x14ac:dyDescent="0.35">
      <c r="A393" s="47" t="s">
        <v>859</v>
      </c>
      <c r="B393" s="47" t="s">
        <v>860</v>
      </c>
      <c r="C393" s="47" t="s">
        <v>861</v>
      </c>
      <c r="D393" s="10">
        <f t="shared" si="51"/>
        <v>3</v>
      </c>
      <c r="E393" s="28">
        <f t="shared" si="52"/>
        <v>2.8</v>
      </c>
      <c r="F393" s="17">
        <f>IFERROR(VLOOKUP($C393, 'Breakdown - Multi Indicators'!$C:$DD, F$1, FALSE), " ")</f>
        <v>2</v>
      </c>
      <c r="G393" s="17">
        <f>IFERROR(VLOOKUP($C393, 'Breakdown - Multi Indicators'!$C:$DD, G$1, FALSE), " ")</f>
        <v>5</v>
      </c>
      <c r="H393" s="17">
        <f>IFERROR(VLOOKUP($C393, 'Breakdown - Multi Indicators'!$C:$DD, H$1, FALSE), " ")</f>
        <v>3</v>
      </c>
      <c r="I393" s="17">
        <f>IFERROR(VLOOKUP($C393, 'Breakdown - Multi Indicators'!$C:$DD, I$1, FALSE), " ")</f>
        <v>1</v>
      </c>
      <c r="J393">
        <f t="shared" si="50"/>
        <v>5</v>
      </c>
      <c r="K393">
        <f t="shared" si="50"/>
        <v>3</v>
      </c>
      <c r="L393">
        <f t="shared" si="50"/>
        <v>2</v>
      </c>
      <c r="M393">
        <f t="shared" si="50"/>
        <v>1</v>
      </c>
      <c r="N393" t="e">
        <f t="shared" si="50"/>
        <v>#NUM!</v>
      </c>
      <c r="O393" t="e">
        <f t="shared" si="50"/>
        <v>#NUM!</v>
      </c>
    </row>
    <row r="394" spans="1:15" ht="16.2" thickTop="1" thickBot="1" x14ac:dyDescent="0.35">
      <c r="A394" s="47" t="s">
        <v>859</v>
      </c>
      <c r="B394" s="47" t="s">
        <v>880</v>
      </c>
      <c r="C394" s="47" t="s">
        <v>881</v>
      </c>
      <c r="D394" s="10">
        <f t="shared" si="51"/>
        <v>1</v>
      </c>
      <c r="E394" s="28">
        <f t="shared" si="52"/>
        <v>1.3</v>
      </c>
      <c r="F394" s="17">
        <f>IFERROR(VLOOKUP($C394, 'Breakdown - Multi Indicators'!$C:$DD, F$1, FALSE), " ")</f>
        <v>2</v>
      </c>
      <c r="G394" s="17">
        <f>IFERROR(VLOOKUP($C394, 'Breakdown - Multi Indicators'!$C:$DD, G$1, FALSE), " ")</f>
        <v>1</v>
      </c>
      <c r="H394" s="17">
        <f>IFERROR(VLOOKUP($C394, 'Breakdown - Multi Indicators'!$C:$DD, H$1, FALSE), " ")</f>
        <v>1</v>
      </c>
      <c r="I394" s="17">
        <f>IFERROR(VLOOKUP($C394, 'Breakdown - Multi Indicators'!$C:$DD, I$1, FALSE), " ")</f>
        <v>1</v>
      </c>
      <c r="J394">
        <f t="shared" ref="J394:O404" si="53">LARGE($F394:$I394,J$1)</f>
        <v>2</v>
      </c>
      <c r="K394">
        <f t="shared" si="53"/>
        <v>1</v>
      </c>
      <c r="L394">
        <f t="shared" si="53"/>
        <v>1</v>
      </c>
      <c r="M394">
        <f t="shared" si="53"/>
        <v>1</v>
      </c>
      <c r="N394" t="e">
        <f t="shared" si="53"/>
        <v>#NUM!</v>
      </c>
      <c r="O394" t="e">
        <f t="shared" si="53"/>
        <v>#NUM!</v>
      </c>
    </row>
    <row r="395" spans="1:15" ht="16.2" thickTop="1" thickBot="1" x14ac:dyDescent="0.35">
      <c r="A395" s="47" t="s">
        <v>859</v>
      </c>
      <c r="B395" s="47" t="s">
        <v>882</v>
      </c>
      <c r="C395" s="47" t="s">
        <v>883</v>
      </c>
      <c r="D395" s="10">
        <f t="shared" si="51"/>
        <v>3</v>
      </c>
      <c r="E395" s="28">
        <f t="shared" si="52"/>
        <v>2.8</v>
      </c>
      <c r="F395" s="17">
        <f>IFERROR(VLOOKUP($C395, 'Breakdown - Multi Indicators'!$C:$DD, F$1, FALSE), " ")</f>
        <v>4</v>
      </c>
      <c r="G395" s="17">
        <f>IFERROR(VLOOKUP($C395, 'Breakdown - Multi Indicators'!$C:$DD, G$1, FALSE), " ")</f>
        <v>3</v>
      </c>
      <c r="H395" s="17">
        <f>IFERROR(VLOOKUP($C395, 'Breakdown - Multi Indicators'!$C:$DD, H$1, FALSE), " ")</f>
        <v>3</v>
      </c>
      <c r="I395" s="17">
        <f>IFERROR(VLOOKUP($C395, 'Breakdown - Multi Indicators'!$C:$DD, I$1, FALSE), " ")</f>
        <v>1</v>
      </c>
      <c r="J395">
        <f t="shared" si="53"/>
        <v>4</v>
      </c>
      <c r="K395">
        <f t="shared" si="53"/>
        <v>3</v>
      </c>
      <c r="L395">
        <f t="shared" si="53"/>
        <v>3</v>
      </c>
      <c r="M395">
        <f t="shared" si="53"/>
        <v>1</v>
      </c>
      <c r="N395" t="e">
        <f t="shared" si="53"/>
        <v>#NUM!</v>
      </c>
      <c r="O395" t="e">
        <f t="shared" si="53"/>
        <v>#NUM!</v>
      </c>
    </row>
    <row r="396" spans="1:15" ht="16.2" thickTop="1" thickBot="1" x14ac:dyDescent="0.35">
      <c r="A396" s="47" t="s">
        <v>859</v>
      </c>
      <c r="B396" s="47" t="s">
        <v>884</v>
      </c>
      <c r="C396" s="47" t="s">
        <v>885</v>
      </c>
      <c r="D396" s="10">
        <f t="shared" si="51"/>
        <v>2</v>
      </c>
      <c r="E396" s="28">
        <f t="shared" si="52"/>
        <v>1.7</v>
      </c>
      <c r="F396" s="17">
        <f>IFERROR(VLOOKUP($C396, 'Breakdown - Multi Indicators'!$C:$DD, F$1, FALSE), " ")</f>
        <v>1</v>
      </c>
      <c r="G396" s="17">
        <f>IFERROR(VLOOKUP($C396, 'Breakdown - Multi Indicators'!$C:$DD, G$1, FALSE), " ")</f>
        <v>2</v>
      </c>
      <c r="H396" s="17">
        <f>IFERROR(VLOOKUP($C396, 'Breakdown - Multi Indicators'!$C:$DD, H$1, FALSE), " ")</f>
        <v>2</v>
      </c>
      <c r="I396" s="17" t="str">
        <f>IFERROR(VLOOKUP($C396, 'Breakdown - Multi Indicators'!$C:$DD, I$1, FALSE), " ")</f>
        <v>N/A</v>
      </c>
      <c r="J396">
        <f t="shared" si="53"/>
        <v>2</v>
      </c>
      <c r="K396">
        <f t="shared" si="53"/>
        <v>2</v>
      </c>
      <c r="L396">
        <f t="shared" si="53"/>
        <v>1</v>
      </c>
      <c r="M396" t="e">
        <f t="shared" si="53"/>
        <v>#NUM!</v>
      </c>
      <c r="N396" t="e">
        <f t="shared" si="53"/>
        <v>#NUM!</v>
      </c>
      <c r="O396" t="e">
        <f t="shared" si="53"/>
        <v>#NUM!</v>
      </c>
    </row>
    <row r="397" spans="1:15" ht="16.2" thickTop="1" thickBot="1" x14ac:dyDescent="0.35">
      <c r="A397" s="47" t="s">
        <v>859</v>
      </c>
      <c r="B397" s="47" t="s">
        <v>886</v>
      </c>
      <c r="C397" s="47" t="s">
        <v>887</v>
      </c>
      <c r="D397" s="10">
        <f t="shared" si="51"/>
        <v>2</v>
      </c>
      <c r="E397" s="28">
        <f t="shared" si="52"/>
        <v>2</v>
      </c>
      <c r="F397" s="17">
        <f>IFERROR(VLOOKUP($C397, 'Breakdown - Multi Indicators'!$C:$DD, F$1, FALSE), " ")</f>
        <v>1</v>
      </c>
      <c r="G397" s="17">
        <f>IFERROR(VLOOKUP($C397, 'Breakdown - Multi Indicators'!$C:$DD, G$1, FALSE), " ")</f>
        <v>3</v>
      </c>
      <c r="H397" s="17">
        <f>IFERROR(VLOOKUP($C397, 'Breakdown - Multi Indicators'!$C:$DD, H$1, FALSE), " ")</f>
        <v>3</v>
      </c>
      <c r="I397" s="17">
        <f>IFERROR(VLOOKUP($C397, 'Breakdown - Multi Indicators'!$C:$DD, I$1, FALSE), " ")</f>
        <v>1</v>
      </c>
      <c r="J397">
        <f t="shared" si="53"/>
        <v>3</v>
      </c>
      <c r="K397">
        <f t="shared" si="53"/>
        <v>3</v>
      </c>
      <c r="L397">
        <f t="shared" si="53"/>
        <v>1</v>
      </c>
      <c r="M397">
        <f t="shared" si="53"/>
        <v>1</v>
      </c>
      <c r="N397" t="e">
        <f t="shared" si="53"/>
        <v>#NUM!</v>
      </c>
      <c r="O397" t="e">
        <f t="shared" si="53"/>
        <v>#NUM!</v>
      </c>
    </row>
    <row r="398" spans="1:15" ht="16.2" thickTop="1" thickBot="1" x14ac:dyDescent="0.35">
      <c r="A398" s="47" t="s">
        <v>859</v>
      </c>
      <c r="B398" s="47" t="s">
        <v>888</v>
      </c>
      <c r="C398" s="47" t="s">
        <v>889</v>
      </c>
      <c r="D398" s="10">
        <f t="shared" si="51"/>
        <v>2</v>
      </c>
      <c r="E398" s="28">
        <f t="shared" si="52"/>
        <v>2.2999999999999998</v>
      </c>
      <c r="F398" s="17">
        <f>IFERROR(VLOOKUP($C398, 'Breakdown - Multi Indicators'!$C:$DD, F$1, FALSE), " ")</f>
        <v>2</v>
      </c>
      <c r="G398" s="17">
        <f>IFERROR(VLOOKUP($C398, 'Breakdown - Multi Indicators'!$C:$DD, G$1, FALSE), " ")</f>
        <v>5</v>
      </c>
      <c r="H398" s="17">
        <f>IFERROR(VLOOKUP($C398, 'Breakdown - Multi Indicators'!$C:$DD, H$1, FALSE), " ")</f>
        <v>1</v>
      </c>
      <c r="I398" s="17">
        <f>IFERROR(VLOOKUP($C398, 'Breakdown - Multi Indicators'!$C:$DD, I$1, FALSE), " ")</f>
        <v>1</v>
      </c>
      <c r="J398">
        <f t="shared" si="53"/>
        <v>5</v>
      </c>
      <c r="K398">
        <f t="shared" si="53"/>
        <v>2</v>
      </c>
      <c r="L398">
        <f t="shared" si="53"/>
        <v>1</v>
      </c>
      <c r="M398">
        <f t="shared" si="53"/>
        <v>1</v>
      </c>
      <c r="N398" t="e">
        <f t="shared" si="53"/>
        <v>#NUM!</v>
      </c>
      <c r="O398" t="e">
        <f t="shared" si="53"/>
        <v>#NUM!</v>
      </c>
    </row>
    <row r="399" spans="1:15" ht="16.2" thickTop="1" thickBot="1" x14ac:dyDescent="0.35">
      <c r="A399" s="47" t="s">
        <v>859</v>
      </c>
      <c r="B399" s="47" t="s">
        <v>890</v>
      </c>
      <c r="C399" s="47" t="s">
        <v>891</v>
      </c>
      <c r="D399" s="10">
        <f t="shared" si="51"/>
        <v>3</v>
      </c>
      <c r="E399" s="28">
        <f t="shared" si="52"/>
        <v>3.3</v>
      </c>
      <c r="F399" s="17">
        <f>IFERROR(VLOOKUP($C399, 'Breakdown - Multi Indicators'!$C:$DD, F$1, FALSE), " ")</f>
        <v>4</v>
      </c>
      <c r="G399" s="17">
        <f>IFERROR(VLOOKUP($C399, 'Breakdown - Multi Indicators'!$C:$DD, G$1, FALSE), " ")</f>
        <v>5</v>
      </c>
      <c r="H399" s="17">
        <f>IFERROR(VLOOKUP($C399, 'Breakdown - Multi Indicators'!$C:$DD, H$1, FALSE), " ")</f>
        <v>3</v>
      </c>
      <c r="I399" s="17">
        <f>IFERROR(VLOOKUP($C399, 'Breakdown - Multi Indicators'!$C:$DD, I$1, FALSE), " ")</f>
        <v>1</v>
      </c>
      <c r="J399">
        <f t="shared" si="53"/>
        <v>5</v>
      </c>
      <c r="K399">
        <f t="shared" si="53"/>
        <v>4</v>
      </c>
      <c r="L399">
        <f t="shared" si="53"/>
        <v>3</v>
      </c>
      <c r="M399">
        <f t="shared" si="53"/>
        <v>1</v>
      </c>
      <c r="N399" t="e">
        <f t="shared" si="53"/>
        <v>#NUM!</v>
      </c>
      <c r="O399" t="e">
        <f t="shared" si="53"/>
        <v>#NUM!</v>
      </c>
    </row>
    <row r="400" spans="1:15" ht="16.2" thickTop="1" thickBot="1" x14ac:dyDescent="0.35">
      <c r="A400" s="47" t="s">
        <v>868</v>
      </c>
      <c r="B400" s="47" t="s">
        <v>869</v>
      </c>
      <c r="C400" s="47" t="s">
        <v>870</v>
      </c>
      <c r="D400" s="10">
        <f t="shared" si="51"/>
        <v>3</v>
      </c>
      <c r="E400" s="28">
        <f t="shared" si="52"/>
        <v>2.5</v>
      </c>
      <c r="F400" s="17">
        <f>IFERROR(VLOOKUP($C400, 'Breakdown - Multi Indicators'!$C:$DD, F$1, FALSE), " ")</f>
        <v>4</v>
      </c>
      <c r="G400" s="17">
        <f>IFERROR(VLOOKUP($C400, 'Breakdown - Multi Indicators'!$C:$DD, G$1, FALSE), " ")</f>
        <v>1</v>
      </c>
      <c r="H400" s="17">
        <f>IFERROR(VLOOKUP($C400, 'Breakdown - Multi Indicators'!$C:$DD, H$1, FALSE), " ")</f>
        <v>2</v>
      </c>
      <c r="I400" s="17">
        <f>IFERROR(VLOOKUP($C400, 'Breakdown - Multi Indicators'!$C:$DD, I$1, FALSE), " ")</f>
        <v>3</v>
      </c>
      <c r="J400">
        <f t="shared" si="53"/>
        <v>4</v>
      </c>
      <c r="K400">
        <f t="shared" si="53"/>
        <v>3</v>
      </c>
      <c r="L400">
        <f t="shared" si="53"/>
        <v>2</v>
      </c>
      <c r="M400">
        <f t="shared" si="53"/>
        <v>1</v>
      </c>
      <c r="N400" t="e">
        <f t="shared" si="53"/>
        <v>#NUM!</v>
      </c>
      <c r="O400" t="e">
        <f t="shared" si="53"/>
        <v>#NUM!</v>
      </c>
    </row>
    <row r="401" spans="1:15" ht="16.2" thickTop="1" thickBot="1" x14ac:dyDescent="0.35">
      <c r="A401" s="47" t="s">
        <v>868</v>
      </c>
      <c r="B401" s="47" t="s">
        <v>894</v>
      </c>
      <c r="C401" s="47" t="s">
        <v>895</v>
      </c>
      <c r="D401" s="10">
        <f t="shared" si="51"/>
        <v>3</v>
      </c>
      <c r="E401" s="28">
        <f t="shared" si="52"/>
        <v>3.3</v>
      </c>
      <c r="F401" s="17">
        <f>IFERROR(VLOOKUP($C401, 'Breakdown - Multi Indicators'!$C:$DD, F$1, FALSE), " ")</f>
        <v>3</v>
      </c>
      <c r="G401" s="17">
        <f>IFERROR(VLOOKUP($C401, 'Breakdown - Multi Indicators'!$C:$DD, G$1, FALSE), " ")</f>
        <v>5</v>
      </c>
      <c r="H401" s="17">
        <f>IFERROR(VLOOKUP($C401, 'Breakdown - Multi Indicators'!$C:$DD, H$1, FALSE), " ")</f>
        <v>2</v>
      </c>
      <c r="I401" s="17">
        <f>IFERROR(VLOOKUP($C401, 'Breakdown - Multi Indicators'!$C:$DD, I$1, FALSE), " ")</f>
        <v>3</v>
      </c>
      <c r="J401">
        <f t="shared" si="53"/>
        <v>5</v>
      </c>
      <c r="K401">
        <f t="shared" si="53"/>
        <v>3</v>
      </c>
      <c r="L401">
        <f t="shared" si="53"/>
        <v>3</v>
      </c>
      <c r="M401">
        <f t="shared" si="53"/>
        <v>2</v>
      </c>
      <c r="N401" t="e">
        <f t="shared" si="53"/>
        <v>#NUM!</v>
      </c>
      <c r="O401" t="e">
        <f t="shared" si="53"/>
        <v>#NUM!</v>
      </c>
    </row>
    <row r="402" spans="1:15" ht="16.2" thickTop="1" thickBot="1" x14ac:dyDescent="0.35">
      <c r="A402" s="47" t="s">
        <v>868</v>
      </c>
      <c r="B402" s="47" t="s">
        <v>896</v>
      </c>
      <c r="C402" s="47" t="s">
        <v>897</v>
      </c>
      <c r="D402" s="10">
        <f t="shared" si="51"/>
        <v>3</v>
      </c>
      <c r="E402" s="28">
        <f t="shared" si="52"/>
        <v>3.3</v>
      </c>
      <c r="F402" s="17">
        <f>IFERROR(VLOOKUP($C402, 'Breakdown - Multi Indicators'!$C:$DD, F$1, FALSE), " ")</f>
        <v>4</v>
      </c>
      <c r="G402" s="17">
        <f>IFERROR(VLOOKUP($C402, 'Breakdown - Multi Indicators'!$C:$DD, G$1, FALSE), " ")</f>
        <v>5</v>
      </c>
      <c r="H402" s="17">
        <f>IFERROR(VLOOKUP($C402, 'Breakdown - Multi Indicators'!$C:$DD, H$1, FALSE), " ")</f>
        <v>2</v>
      </c>
      <c r="I402" s="17">
        <f>IFERROR(VLOOKUP($C402, 'Breakdown - Multi Indicators'!$C:$DD, I$1, FALSE), " ")</f>
        <v>2</v>
      </c>
      <c r="J402">
        <f t="shared" si="53"/>
        <v>5</v>
      </c>
      <c r="K402">
        <f t="shared" si="53"/>
        <v>4</v>
      </c>
      <c r="L402">
        <f t="shared" si="53"/>
        <v>2</v>
      </c>
      <c r="M402">
        <f t="shared" si="53"/>
        <v>2</v>
      </c>
      <c r="N402" t="e">
        <f t="shared" si="53"/>
        <v>#NUM!</v>
      </c>
      <c r="O402" t="e">
        <f t="shared" si="53"/>
        <v>#NUM!</v>
      </c>
    </row>
    <row r="403" spans="1:15" ht="16.2" thickTop="1" thickBot="1" x14ac:dyDescent="0.35">
      <c r="A403" s="47" t="s">
        <v>868</v>
      </c>
      <c r="B403" s="47" t="s">
        <v>878</v>
      </c>
      <c r="C403" s="47" t="s">
        <v>879</v>
      </c>
      <c r="D403" s="10">
        <f t="shared" si="51"/>
        <v>4</v>
      </c>
      <c r="E403" s="28">
        <f t="shared" si="52"/>
        <v>4</v>
      </c>
      <c r="F403" s="17">
        <f>IFERROR(VLOOKUP($C403, 'Breakdown - Multi Indicators'!$C:$DD, F$1, FALSE), " ")</f>
        <v>4</v>
      </c>
      <c r="G403" s="17">
        <f>IFERROR(VLOOKUP($C403, 'Breakdown - Multi Indicators'!$C:$DD, G$1, FALSE), " ")</f>
        <v>5</v>
      </c>
      <c r="H403" s="17">
        <f>IFERROR(VLOOKUP($C403, 'Breakdown - Multi Indicators'!$C:$DD, H$1, FALSE), " ")</f>
        <v>3</v>
      </c>
      <c r="I403" s="17">
        <f>IFERROR(VLOOKUP($C403, 'Breakdown - Multi Indicators'!$C:$DD, I$1, FALSE), " ")</f>
        <v>4</v>
      </c>
      <c r="J403">
        <f t="shared" si="53"/>
        <v>5</v>
      </c>
      <c r="K403">
        <f t="shared" si="53"/>
        <v>4</v>
      </c>
      <c r="L403">
        <f t="shared" si="53"/>
        <v>4</v>
      </c>
      <c r="M403">
        <f t="shared" si="53"/>
        <v>3</v>
      </c>
      <c r="N403" t="e">
        <f t="shared" si="53"/>
        <v>#NUM!</v>
      </c>
      <c r="O403" t="e">
        <f t="shared" si="53"/>
        <v>#NUM!</v>
      </c>
    </row>
    <row r="404" spans="1:15" ht="15.6" thickTop="1" x14ac:dyDescent="0.3">
      <c r="A404" s="47" t="s">
        <v>868</v>
      </c>
      <c r="B404" s="47" t="s">
        <v>900</v>
      </c>
      <c r="C404" s="47" t="s">
        <v>901</v>
      </c>
      <c r="D404" s="10">
        <f t="shared" si="51"/>
        <v>2</v>
      </c>
      <c r="E404" s="28">
        <f t="shared" si="52"/>
        <v>2.2999999999999998</v>
      </c>
      <c r="F404" s="17">
        <f>IFERROR(VLOOKUP($C404, 'Breakdown - Multi Indicators'!$C:$DD, F$1, FALSE), " ")</f>
        <v>2</v>
      </c>
      <c r="G404" s="17">
        <f>IFERROR(VLOOKUP($C404, 'Breakdown - Multi Indicators'!$C:$DD, G$1, FALSE), " ")</f>
        <v>1</v>
      </c>
      <c r="H404" s="17">
        <f>IFERROR(VLOOKUP($C404, 'Breakdown - Multi Indicators'!$C:$DD, H$1, FALSE), " ")</f>
        <v>3</v>
      </c>
      <c r="I404" s="17">
        <f>IFERROR(VLOOKUP($C404, 'Breakdown - Multi Indicators'!$C:$DD, I$1, FALSE), " ")</f>
        <v>3</v>
      </c>
      <c r="J404">
        <f t="shared" si="53"/>
        <v>3</v>
      </c>
      <c r="K404">
        <f t="shared" si="53"/>
        <v>3</v>
      </c>
      <c r="L404">
        <f t="shared" si="53"/>
        <v>2</v>
      </c>
      <c r="M404">
        <f t="shared" si="53"/>
        <v>1</v>
      </c>
      <c r="N404" t="e">
        <f t="shared" si="53"/>
        <v>#NUM!</v>
      </c>
      <c r="O404" t="e">
        <f t="shared" si="53"/>
        <v>#NUM!</v>
      </c>
    </row>
  </sheetData>
  <autoFilter ref="A3:O404" xr:uid="{D4D97194-AC04-4357-9853-C23BE44422D7}">
    <sortState xmlns:xlrd2="http://schemas.microsoft.com/office/spreadsheetml/2017/richdata2" ref="A5:O404">
      <sortCondition ref="C3:C404"/>
    </sortState>
  </autoFilter>
  <mergeCells count="5">
    <mergeCell ref="D2:D3"/>
    <mergeCell ref="E2:E3"/>
    <mergeCell ref="C2:C3"/>
    <mergeCell ref="B2:B3"/>
    <mergeCell ref="A2:A3"/>
  </mergeCells>
  <phoneticPr fontId="11" type="noConversion"/>
  <conditionalFormatting sqref="D4:D404">
    <cfRule type="cellIs" dxfId="52" priority="1" operator="equal">
      <formula>5</formula>
    </cfRule>
    <cfRule type="cellIs" dxfId="51" priority="2" operator="equal">
      <formula>4</formula>
    </cfRule>
    <cfRule type="cellIs" dxfId="50" priority="3" operator="equal">
      <formula>3</formula>
    </cfRule>
    <cfRule type="cellIs" dxfId="49" priority="4" operator="equal">
      <formula>2</formula>
    </cfRule>
    <cfRule type="cellIs" dxfId="48" priority="5" operator="equal">
      <formula>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D828-6F63-45E6-99AF-98576F9E8E3B}">
  <sheetPr>
    <tabColor theme="8" tint="0.59999389629810485"/>
  </sheetPr>
  <dimension ref="A1:N404"/>
  <sheetViews>
    <sheetView zoomScale="80" zoomScaleNormal="80" workbookViewId="0">
      <pane xSplit="5" ySplit="3" topLeftCell="F4" activePane="bottomRight" state="frozen"/>
      <selection pane="topRight" activeCell="F2" sqref="F2"/>
      <selection pane="bottomLeft" activeCell="A4" sqref="A4"/>
      <selection pane="bottomRight" activeCell="G11" sqref="G11"/>
    </sheetView>
  </sheetViews>
  <sheetFormatPr defaultRowHeight="14.4" x14ac:dyDescent="0.3"/>
  <cols>
    <col min="1" max="1" width="14.109375" bestFit="1" customWidth="1"/>
    <col min="2" max="2" width="24.88671875" bestFit="1" customWidth="1"/>
    <col min="3" max="3" width="12.6640625" bestFit="1" customWidth="1"/>
    <col min="4" max="4" width="14.44140625" customWidth="1"/>
    <col min="5" max="5" width="18.44140625" customWidth="1"/>
    <col min="6" max="6" width="30.33203125" customWidth="1"/>
    <col min="7" max="7" width="23.6640625" customWidth="1"/>
    <col min="8" max="8" width="27.44140625" customWidth="1"/>
    <col min="9" max="9" width="23.6640625" customWidth="1"/>
    <col min="10" max="14" width="4.77734375" hidden="1" customWidth="1"/>
  </cols>
  <sheetData>
    <row r="1" spans="1:13" hidden="1" x14ac:dyDescent="0.3">
      <c r="F1" cm="1">
        <f t="array" ref="F1">_xlfn.XLOOKUP(F2,'Breakdown - Multi Indicators'!2:2,'Breakdown - Multi Indicators'!1:1+6)</f>
        <v>78</v>
      </c>
      <c r="G1" cm="1">
        <f t="array" ref="G1">_xlfn.XLOOKUP(G2,'Breakdown - Multi Indicators'!2:2,'Breakdown - Multi Indicators'!1:1+6)</f>
        <v>85</v>
      </c>
      <c r="H1" cm="1">
        <f t="array" ref="H1">_xlfn.XLOOKUP(H2,'Breakdown - Multi Indicators'!2:2,'Breakdown - Multi Indicators'!1:1+6)</f>
        <v>92</v>
      </c>
      <c r="I1" cm="1">
        <f t="array" ref="I1">_xlfn.XLOOKUP(I2,'Breakdown - Multi Indicators'!2:2,'Breakdown - Multi Indicators'!1:1+6)</f>
        <v>71</v>
      </c>
      <c r="J1">
        <v>1</v>
      </c>
      <c r="K1">
        <v>2</v>
      </c>
      <c r="L1">
        <v>3</v>
      </c>
      <c r="M1">
        <v>4</v>
      </c>
    </row>
    <row r="2" spans="1:13" ht="15" x14ac:dyDescent="0.3">
      <c r="A2" s="76" t="s">
        <v>55</v>
      </c>
      <c r="B2" s="76" t="s">
        <v>73</v>
      </c>
      <c r="C2" s="76" t="s">
        <v>902</v>
      </c>
      <c r="D2" s="76" t="s">
        <v>1036</v>
      </c>
      <c r="E2" s="79" t="s">
        <v>1037</v>
      </c>
      <c r="F2" s="27">
        <v>11</v>
      </c>
      <c r="G2" s="27">
        <v>12</v>
      </c>
      <c r="H2" s="27">
        <v>13</v>
      </c>
      <c r="I2" s="27">
        <v>10</v>
      </c>
    </row>
    <row r="3" spans="1:13" ht="137.1" customHeight="1" thickBot="1" x14ac:dyDescent="0.35">
      <c r="A3" s="77"/>
      <c r="B3" s="77"/>
      <c r="C3" s="77"/>
      <c r="D3" s="78"/>
      <c r="E3" s="80"/>
      <c r="F3" s="26" t="str">
        <f>_xlfn.XLOOKUP(F2,'Indicator List'!$A:$A, 'Indicator List'!$C:$C)</f>
        <v>% of settlements where Kis report the majority of households have access to a functional and improved sanitation facility</v>
      </c>
      <c r="G3" s="26" t="str">
        <f>_xlfn.XLOOKUP(G2,'Indicator List'!$A:$A, 'Indicator List'!$C:$C)</f>
        <v>% of settlement where KIs reporting on main source of drinking water for most people</v>
      </c>
      <c r="H3" s="26" t="str">
        <f>_xlfn.XLOOKUP(H2,'Indicator List'!$A:$A, 'Indicator List'!$C:$C)</f>
        <v>% of settlements where KIs reporting on the perceived level of hunger among the households</v>
      </c>
      <c r="I3" s="26" t="str">
        <f>_xlfn.XLOOKUP(I2,'Indicator List'!$A:$A, 'Indicator List'!$C:$C)</f>
        <v xml:space="preserve">% of settlements where the majority of KIs reported their settlements do not have access to suffcient quantity of water for cooking, bathing, washing or other domestic use </v>
      </c>
      <c r="J3" s="22" t="s">
        <v>903</v>
      </c>
      <c r="K3" s="22" t="s">
        <v>904</v>
      </c>
      <c r="L3" s="22" t="s">
        <v>905</v>
      </c>
      <c r="M3" s="22" t="s">
        <v>906</v>
      </c>
    </row>
    <row r="4" spans="1:13" ht="16.2" thickTop="1" thickBot="1" x14ac:dyDescent="0.35">
      <c r="A4" s="47" t="s">
        <v>78</v>
      </c>
      <c r="B4" s="47" t="s">
        <v>78</v>
      </c>
      <c r="C4" s="47" t="s">
        <v>79</v>
      </c>
      <c r="D4" s="10">
        <f t="shared" ref="D4:D67" si="0">ROUND(AVERAGE(F4:I4), 0)</f>
        <v>2</v>
      </c>
      <c r="E4" s="28">
        <f t="shared" ref="E4:E67" si="1">ROUND(AVERAGE(F4:I4), 1)</f>
        <v>2.2999999999999998</v>
      </c>
      <c r="F4" s="17">
        <f>IFERROR(VLOOKUP($C4, 'Breakdown - Multi Indicators'!$C:$DD, F$1, FALSE), " ")</f>
        <v>2</v>
      </c>
      <c r="G4" s="17">
        <f>IFERROR(VLOOKUP($C4, 'Breakdown - Multi Indicators'!$C:$DD, G$1, FALSE), " ")</f>
        <v>1</v>
      </c>
      <c r="H4" s="17">
        <f>IFERROR(VLOOKUP($C4, 'Breakdown - Multi Indicators'!$C:$DD, H$1, FALSE), " ")</f>
        <v>3</v>
      </c>
      <c r="I4" s="17">
        <f>IFERROR(VLOOKUP($C4, 'Breakdown - Multi Indicators'!$C:$DD, I$1, FALSE), " ")</f>
        <v>3</v>
      </c>
      <c r="J4" s="17">
        <f t="shared" ref="J4:M23" si="2">LARGE($F4:$I4, J$1)</f>
        <v>3</v>
      </c>
      <c r="K4" s="17">
        <f t="shared" si="2"/>
        <v>3</v>
      </c>
      <c r="L4" s="17">
        <f t="shared" si="2"/>
        <v>2</v>
      </c>
      <c r="M4" s="17">
        <f t="shared" si="2"/>
        <v>1</v>
      </c>
    </row>
    <row r="5" spans="1:13" ht="16.2" thickTop="1" thickBot="1" x14ac:dyDescent="0.35">
      <c r="A5" s="47" t="s">
        <v>78</v>
      </c>
      <c r="B5" s="47" t="s">
        <v>80</v>
      </c>
      <c r="C5" s="47" t="s">
        <v>81</v>
      </c>
      <c r="D5" s="10">
        <f t="shared" si="0"/>
        <v>3</v>
      </c>
      <c r="E5" s="28">
        <f t="shared" si="1"/>
        <v>2.5</v>
      </c>
      <c r="F5" s="17">
        <f>IFERROR(VLOOKUP($C5, 'Breakdown - Multi Indicators'!$C:$DD, F$1, FALSE), " ")</f>
        <v>2</v>
      </c>
      <c r="G5" s="17">
        <f>IFERROR(VLOOKUP($C5, 'Breakdown - Multi Indicators'!$C:$DD, G$1, FALSE), " ")</f>
        <v>2</v>
      </c>
      <c r="H5" s="17">
        <f>IFERROR(VLOOKUP($C5, 'Breakdown - Multi Indicators'!$C:$DD, H$1, FALSE), " ")</f>
        <v>3</v>
      </c>
      <c r="I5" s="17">
        <f>IFERROR(VLOOKUP($C5, 'Breakdown - Multi Indicators'!$C:$DD, I$1, FALSE), " ")</f>
        <v>3</v>
      </c>
      <c r="J5" s="17">
        <f t="shared" si="2"/>
        <v>3</v>
      </c>
      <c r="K5" s="17">
        <f t="shared" si="2"/>
        <v>3</v>
      </c>
      <c r="L5" s="17">
        <f t="shared" si="2"/>
        <v>2</v>
      </c>
      <c r="M5" s="17">
        <f t="shared" si="2"/>
        <v>2</v>
      </c>
    </row>
    <row r="6" spans="1:13" ht="16.2" thickTop="1" thickBot="1" x14ac:dyDescent="0.35">
      <c r="A6" s="47" t="s">
        <v>78</v>
      </c>
      <c r="B6" s="47" t="s">
        <v>82</v>
      </c>
      <c r="C6" s="47" t="s">
        <v>83</v>
      </c>
      <c r="D6" s="10">
        <f t="shared" si="0"/>
        <v>2</v>
      </c>
      <c r="E6" s="28">
        <f t="shared" si="1"/>
        <v>2.2999999999999998</v>
      </c>
      <c r="F6" s="17">
        <f>IFERROR(VLOOKUP($C6, 'Breakdown - Multi Indicators'!$C:$DD, F$1, FALSE), " ")</f>
        <v>2</v>
      </c>
      <c r="G6" s="17">
        <f>IFERROR(VLOOKUP($C6, 'Breakdown - Multi Indicators'!$C:$DD, G$1, FALSE), " ")</f>
        <v>1</v>
      </c>
      <c r="H6" s="17">
        <f>IFERROR(VLOOKUP($C6, 'Breakdown - Multi Indicators'!$C:$DD, H$1, FALSE), " ")</f>
        <v>3</v>
      </c>
      <c r="I6" s="17">
        <f>IFERROR(VLOOKUP($C6, 'Breakdown - Multi Indicators'!$C:$DD, I$1, FALSE), " ")</f>
        <v>3</v>
      </c>
      <c r="J6" s="17">
        <f t="shared" si="2"/>
        <v>3</v>
      </c>
      <c r="K6" s="17">
        <f t="shared" si="2"/>
        <v>3</v>
      </c>
      <c r="L6" s="17">
        <f t="shared" si="2"/>
        <v>2</v>
      </c>
      <c r="M6" s="17">
        <f t="shared" si="2"/>
        <v>1</v>
      </c>
    </row>
    <row r="7" spans="1:13" ht="16.2" thickTop="1" thickBot="1" x14ac:dyDescent="0.35">
      <c r="A7" s="47" t="s">
        <v>78</v>
      </c>
      <c r="B7" s="47" t="s">
        <v>84</v>
      </c>
      <c r="C7" s="47" t="s">
        <v>85</v>
      </c>
      <c r="D7" s="10">
        <f t="shared" si="0"/>
        <v>2</v>
      </c>
      <c r="E7" s="28">
        <f t="shared" si="1"/>
        <v>2.2999999999999998</v>
      </c>
      <c r="F7" s="17">
        <f>IFERROR(VLOOKUP($C7, 'Breakdown - Multi Indicators'!$C:$DD, F$1, FALSE), " ")</f>
        <v>2</v>
      </c>
      <c r="G7" s="17">
        <f>IFERROR(VLOOKUP($C7, 'Breakdown - Multi Indicators'!$C:$DD, G$1, FALSE), " ")</f>
        <v>1</v>
      </c>
      <c r="H7" s="17">
        <f>IFERROR(VLOOKUP($C7, 'Breakdown - Multi Indicators'!$C:$DD, H$1, FALSE), " ")</f>
        <v>3</v>
      </c>
      <c r="I7" s="17">
        <f>IFERROR(VLOOKUP($C7, 'Breakdown - Multi Indicators'!$C:$DD, I$1, FALSE), " ")</f>
        <v>3</v>
      </c>
      <c r="J7" s="17">
        <f t="shared" si="2"/>
        <v>3</v>
      </c>
      <c r="K7" s="17">
        <f t="shared" si="2"/>
        <v>3</v>
      </c>
      <c r="L7" s="17">
        <f t="shared" si="2"/>
        <v>2</v>
      </c>
      <c r="M7" s="17">
        <f t="shared" si="2"/>
        <v>1</v>
      </c>
    </row>
    <row r="8" spans="1:13" ht="16.2" thickTop="1" thickBot="1" x14ac:dyDescent="0.35">
      <c r="A8" s="47" t="s">
        <v>78</v>
      </c>
      <c r="B8" s="47" t="s">
        <v>86</v>
      </c>
      <c r="C8" s="47" t="s">
        <v>87</v>
      </c>
      <c r="D8" s="10">
        <f t="shared" si="0"/>
        <v>2</v>
      </c>
      <c r="E8" s="28">
        <f t="shared" si="1"/>
        <v>1.8</v>
      </c>
      <c r="F8" s="17">
        <f>IFERROR(VLOOKUP($C8, 'Breakdown - Multi Indicators'!$C:$DD, F$1, FALSE), " ")</f>
        <v>1</v>
      </c>
      <c r="G8" s="17">
        <f>IFERROR(VLOOKUP($C8, 'Breakdown - Multi Indicators'!$C:$DD, G$1, FALSE), " ")</f>
        <v>2</v>
      </c>
      <c r="H8" s="17">
        <f>IFERROR(VLOOKUP($C8, 'Breakdown - Multi Indicators'!$C:$DD, H$1, FALSE), " ")</f>
        <v>2</v>
      </c>
      <c r="I8" s="17">
        <f>IFERROR(VLOOKUP($C8, 'Breakdown - Multi Indicators'!$C:$DD, I$1, FALSE), " ")</f>
        <v>2</v>
      </c>
      <c r="J8" s="17">
        <f t="shared" si="2"/>
        <v>2</v>
      </c>
      <c r="K8" s="17">
        <f t="shared" si="2"/>
        <v>2</v>
      </c>
      <c r="L8" s="17">
        <f t="shared" si="2"/>
        <v>2</v>
      </c>
      <c r="M8" s="17">
        <f t="shared" si="2"/>
        <v>1</v>
      </c>
    </row>
    <row r="9" spans="1:13" ht="16.2" thickTop="1" thickBot="1" x14ac:dyDescent="0.35">
      <c r="A9" s="47" t="s">
        <v>78</v>
      </c>
      <c r="B9" s="47" t="s">
        <v>88</v>
      </c>
      <c r="C9" s="47" t="s">
        <v>89</v>
      </c>
      <c r="D9" s="10">
        <f t="shared" si="0"/>
        <v>2</v>
      </c>
      <c r="E9" s="28">
        <f t="shared" si="1"/>
        <v>1.8</v>
      </c>
      <c r="F9" s="17">
        <f>IFERROR(VLOOKUP($C9, 'Breakdown - Multi Indicators'!$C:$DD, F$1, FALSE), " ")</f>
        <v>1</v>
      </c>
      <c r="G9" s="17">
        <f>IFERROR(VLOOKUP($C9, 'Breakdown - Multi Indicators'!$C:$DD, G$1, FALSE), " ")</f>
        <v>2</v>
      </c>
      <c r="H9" s="17">
        <f>IFERROR(VLOOKUP($C9, 'Breakdown - Multi Indicators'!$C:$DD, H$1, FALSE), " ")</f>
        <v>2</v>
      </c>
      <c r="I9" s="17">
        <f>IFERROR(VLOOKUP($C9, 'Breakdown - Multi Indicators'!$C:$DD, I$1, FALSE), " ")</f>
        <v>2</v>
      </c>
      <c r="J9" s="17">
        <f t="shared" si="2"/>
        <v>2</v>
      </c>
      <c r="K9" s="17">
        <f t="shared" si="2"/>
        <v>2</v>
      </c>
      <c r="L9" s="17">
        <f t="shared" si="2"/>
        <v>2</v>
      </c>
      <c r="M9" s="17">
        <f t="shared" si="2"/>
        <v>1</v>
      </c>
    </row>
    <row r="10" spans="1:13" ht="16.2" thickTop="1" thickBot="1" x14ac:dyDescent="0.35">
      <c r="A10" s="47" t="s">
        <v>78</v>
      </c>
      <c r="B10" s="47" t="s">
        <v>90</v>
      </c>
      <c r="C10" s="47" t="s">
        <v>91</v>
      </c>
      <c r="D10" s="10">
        <f t="shared" si="0"/>
        <v>2</v>
      </c>
      <c r="E10" s="28">
        <f t="shared" si="1"/>
        <v>1.5</v>
      </c>
      <c r="F10" s="17">
        <f>IFERROR(VLOOKUP($C10, 'Breakdown - Multi Indicators'!$C:$DD, F$1, FALSE), " ")</f>
        <v>1</v>
      </c>
      <c r="G10" s="17">
        <f>IFERROR(VLOOKUP($C10, 'Breakdown - Multi Indicators'!$C:$DD, G$1, FALSE), " ")</f>
        <v>2</v>
      </c>
      <c r="H10" s="17">
        <f>IFERROR(VLOOKUP($C10, 'Breakdown - Multi Indicators'!$C:$DD, H$1, FALSE), " ")</f>
        <v>2</v>
      </c>
      <c r="I10" s="17">
        <f>IFERROR(VLOOKUP($C10, 'Breakdown - Multi Indicators'!$C:$DD, I$1, FALSE), " ")</f>
        <v>1</v>
      </c>
      <c r="J10" s="17">
        <f t="shared" si="2"/>
        <v>2</v>
      </c>
      <c r="K10" s="17">
        <f t="shared" si="2"/>
        <v>2</v>
      </c>
      <c r="L10" s="17">
        <f t="shared" si="2"/>
        <v>1</v>
      </c>
      <c r="M10" s="17">
        <f t="shared" si="2"/>
        <v>1</v>
      </c>
    </row>
    <row r="11" spans="1:13" ht="16.2" thickTop="1" thickBot="1" x14ac:dyDescent="0.35">
      <c r="A11" s="47" t="s">
        <v>78</v>
      </c>
      <c r="B11" s="47" t="s">
        <v>92</v>
      </c>
      <c r="C11" s="47" t="s">
        <v>93</v>
      </c>
      <c r="D11" s="10">
        <f t="shared" si="0"/>
        <v>2</v>
      </c>
      <c r="E11" s="28">
        <f t="shared" si="1"/>
        <v>1.8</v>
      </c>
      <c r="F11" s="17">
        <f>IFERROR(VLOOKUP($C11, 'Breakdown - Multi Indicators'!$C:$DD, F$1, FALSE), " ")</f>
        <v>1</v>
      </c>
      <c r="G11" s="17">
        <f>IFERROR(VLOOKUP($C11, 'Breakdown - Multi Indicators'!$C:$DD, G$1, FALSE), " ")</f>
        <v>1</v>
      </c>
      <c r="H11" s="17">
        <f>IFERROR(VLOOKUP($C11, 'Breakdown - Multi Indicators'!$C:$DD, H$1, FALSE), " ")</f>
        <v>2</v>
      </c>
      <c r="I11" s="17">
        <f>IFERROR(VLOOKUP($C11, 'Breakdown - Multi Indicators'!$C:$DD, I$1, FALSE), " ")</f>
        <v>3</v>
      </c>
      <c r="J11" s="17">
        <f t="shared" si="2"/>
        <v>3</v>
      </c>
      <c r="K11" s="17">
        <f t="shared" si="2"/>
        <v>2</v>
      </c>
      <c r="L11" s="17">
        <f t="shared" si="2"/>
        <v>1</v>
      </c>
      <c r="M11" s="17">
        <f t="shared" si="2"/>
        <v>1</v>
      </c>
    </row>
    <row r="12" spans="1:13" ht="16.2" thickTop="1" thickBot="1" x14ac:dyDescent="0.35">
      <c r="A12" s="47" t="s">
        <v>78</v>
      </c>
      <c r="B12" s="47" t="s">
        <v>94</v>
      </c>
      <c r="C12" s="47" t="s">
        <v>95</v>
      </c>
      <c r="D12" s="10">
        <f t="shared" si="0"/>
        <v>2</v>
      </c>
      <c r="E12" s="28">
        <f t="shared" si="1"/>
        <v>1.5</v>
      </c>
      <c r="F12" s="17">
        <f>IFERROR(VLOOKUP($C12, 'Breakdown - Multi Indicators'!$C:$DD, F$1, FALSE), " ")</f>
        <v>1</v>
      </c>
      <c r="G12" s="17">
        <f>IFERROR(VLOOKUP($C12, 'Breakdown - Multi Indicators'!$C:$DD, G$1, FALSE), " ")</f>
        <v>2</v>
      </c>
      <c r="H12" s="17">
        <f>IFERROR(VLOOKUP($C12, 'Breakdown - Multi Indicators'!$C:$DD, H$1, FALSE), " ")</f>
        <v>2</v>
      </c>
      <c r="I12" s="17">
        <f>IFERROR(VLOOKUP($C12, 'Breakdown - Multi Indicators'!$C:$DD, I$1, FALSE), " ")</f>
        <v>1</v>
      </c>
      <c r="J12" s="17">
        <f t="shared" si="2"/>
        <v>2</v>
      </c>
      <c r="K12" s="17">
        <f t="shared" si="2"/>
        <v>2</v>
      </c>
      <c r="L12" s="17">
        <f t="shared" si="2"/>
        <v>1</v>
      </c>
      <c r="M12" s="17">
        <f t="shared" si="2"/>
        <v>1</v>
      </c>
    </row>
    <row r="13" spans="1:13" ht="16.2" thickTop="1" thickBot="1" x14ac:dyDescent="0.35">
      <c r="A13" s="47" t="s">
        <v>78</v>
      </c>
      <c r="B13" s="47" t="s">
        <v>96</v>
      </c>
      <c r="C13" s="47" t="s">
        <v>97</v>
      </c>
      <c r="D13" s="10">
        <f t="shared" si="0"/>
        <v>3</v>
      </c>
      <c r="E13" s="28">
        <f t="shared" si="1"/>
        <v>2.8</v>
      </c>
      <c r="F13" s="17">
        <f>IFERROR(VLOOKUP($C13, 'Breakdown - Multi Indicators'!$C:$DD, F$1, FALSE), " ")</f>
        <v>2</v>
      </c>
      <c r="G13" s="17">
        <f>IFERROR(VLOOKUP($C13, 'Breakdown - Multi Indicators'!$C:$DD, G$1, FALSE), " ")</f>
        <v>2</v>
      </c>
      <c r="H13" s="17">
        <f>IFERROR(VLOOKUP($C13, 'Breakdown - Multi Indicators'!$C:$DD, H$1, FALSE), " ")</f>
        <v>3</v>
      </c>
      <c r="I13" s="17">
        <f>IFERROR(VLOOKUP($C13, 'Breakdown - Multi Indicators'!$C:$DD, I$1, FALSE), " ")</f>
        <v>4</v>
      </c>
      <c r="J13" s="17">
        <f t="shared" si="2"/>
        <v>4</v>
      </c>
      <c r="K13" s="17">
        <f t="shared" si="2"/>
        <v>3</v>
      </c>
      <c r="L13" s="17">
        <f t="shared" si="2"/>
        <v>2</v>
      </c>
      <c r="M13" s="17">
        <f t="shared" si="2"/>
        <v>2</v>
      </c>
    </row>
    <row r="14" spans="1:13" ht="16.2" thickTop="1" thickBot="1" x14ac:dyDescent="0.35">
      <c r="A14" s="47" t="s">
        <v>78</v>
      </c>
      <c r="B14" s="47" t="s">
        <v>98</v>
      </c>
      <c r="C14" s="47" t="s">
        <v>99</v>
      </c>
      <c r="D14" s="10">
        <f t="shared" si="0"/>
        <v>2</v>
      </c>
      <c r="E14" s="28">
        <f t="shared" si="1"/>
        <v>2.2999999999999998</v>
      </c>
      <c r="F14" s="17">
        <f>IFERROR(VLOOKUP($C14, 'Breakdown - Multi Indicators'!$C:$DD, F$1, FALSE), " ")</f>
        <v>1</v>
      </c>
      <c r="G14" s="17">
        <f>IFERROR(VLOOKUP($C14, 'Breakdown - Multi Indicators'!$C:$DD, G$1, FALSE), " ")</f>
        <v>3</v>
      </c>
      <c r="H14" s="17">
        <f>IFERROR(VLOOKUP($C14, 'Breakdown - Multi Indicators'!$C:$DD, H$1, FALSE), " ")</f>
        <v>2</v>
      </c>
      <c r="I14" s="17">
        <f>IFERROR(VLOOKUP($C14, 'Breakdown - Multi Indicators'!$C:$DD, I$1, FALSE), " ")</f>
        <v>3</v>
      </c>
      <c r="J14" s="17">
        <f t="shared" si="2"/>
        <v>3</v>
      </c>
      <c r="K14" s="17">
        <f t="shared" si="2"/>
        <v>3</v>
      </c>
      <c r="L14" s="17">
        <f t="shared" si="2"/>
        <v>2</v>
      </c>
      <c r="M14" s="17">
        <f t="shared" si="2"/>
        <v>1</v>
      </c>
    </row>
    <row r="15" spans="1:13" ht="16.2" thickTop="1" thickBot="1" x14ac:dyDescent="0.35">
      <c r="A15" s="47" t="s">
        <v>78</v>
      </c>
      <c r="B15" s="47" t="s">
        <v>100</v>
      </c>
      <c r="C15" s="47" t="s">
        <v>101</v>
      </c>
      <c r="D15" s="10">
        <f t="shared" si="0"/>
        <v>3</v>
      </c>
      <c r="E15" s="28">
        <f t="shared" si="1"/>
        <v>2.8</v>
      </c>
      <c r="F15" s="17">
        <f>IFERROR(VLOOKUP($C15, 'Breakdown - Multi Indicators'!$C:$DD, F$1, FALSE), " ")</f>
        <v>2</v>
      </c>
      <c r="G15" s="17">
        <f>IFERROR(VLOOKUP($C15, 'Breakdown - Multi Indicators'!$C:$DD, G$1, FALSE), " ")</f>
        <v>3</v>
      </c>
      <c r="H15" s="17">
        <f>IFERROR(VLOOKUP($C15, 'Breakdown - Multi Indicators'!$C:$DD, H$1, FALSE), " ")</f>
        <v>3</v>
      </c>
      <c r="I15" s="17">
        <f>IFERROR(VLOOKUP($C15, 'Breakdown - Multi Indicators'!$C:$DD, I$1, FALSE), " ")</f>
        <v>3</v>
      </c>
      <c r="J15" s="17">
        <f t="shared" si="2"/>
        <v>3</v>
      </c>
      <c r="K15" s="17">
        <f t="shared" si="2"/>
        <v>3</v>
      </c>
      <c r="L15" s="17">
        <f t="shared" si="2"/>
        <v>3</v>
      </c>
      <c r="M15" s="17">
        <f t="shared" si="2"/>
        <v>2</v>
      </c>
    </row>
    <row r="16" spans="1:13" ht="16.2" thickTop="1" thickBot="1" x14ac:dyDescent="0.35">
      <c r="A16" s="47" t="s">
        <v>78</v>
      </c>
      <c r="B16" s="47" t="s">
        <v>102</v>
      </c>
      <c r="C16" s="47" t="s">
        <v>103</v>
      </c>
      <c r="D16" s="10">
        <f t="shared" si="0"/>
        <v>3</v>
      </c>
      <c r="E16" s="28">
        <f t="shared" si="1"/>
        <v>2.8</v>
      </c>
      <c r="F16" s="17">
        <f>IFERROR(VLOOKUP($C16, 'Breakdown - Multi Indicators'!$C:$DD, F$1, FALSE), " ")</f>
        <v>2</v>
      </c>
      <c r="G16" s="17">
        <f>IFERROR(VLOOKUP($C16, 'Breakdown - Multi Indicators'!$C:$DD, G$1, FALSE), " ")</f>
        <v>3</v>
      </c>
      <c r="H16" s="17">
        <f>IFERROR(VLOOKUP($C16, 'Breakdown - Multi Indicators'!$C:$DD, H$1, FALSE), " ")</f>
        <v>3</v>
      </c>
      <c r="I16" s="17">
        <f>IFERROR(VLOOKUP($C16, 'Breakdown - Multi Indicators'!$C:$DD, I$1, FALSE), " ")</f>
        <v>3</v>
      </c>
      <c r="J16" s="17">
        <f t="shared" si="2"/>
        <v>3</v>
      </c>
      <c r="K16" s="17">
        <f t="shared" si="2"/>
        <v>3</v>
      </c>
      <c r="L16" s="17">
        <f t="shared" si="2"/>
        <v>3</v>
      </c>
      <c r="M16" s="17">
        <f t="shared" si="2"/>
        <v>2</v>
      </c>
    </row>
    <row r="17" spans="1:13" ht="16.2" thickTop="1" thickBot="1" x14ac:dyDescent="0.35">
      <c r="A17" s="47" t="s">
        <v>78</v>
      </c>
      <c r="B17" s="47" t="s">
        <v>104</v>
      </c>
      <c r="C17" s="47" t="s">
        <v>105</v>
      </c>
      <c r="D17" s="10">
        <f t="shared" si="0"/>
        <v>2</v>
      </c>
      <c r="E17" s="28">
        <f t="shared" si="1"/>
        <v>2</v>
      </c>
      <c r="F17" s="17">
        <f>IFERROR(VLOOKUP($C17, 'Breakdown - Multi Indicators'!$C:$DD, F$1, FALSE), " ")</f>
        <v>3</v>
      </c>
      <c r="G17" s="17">
        <f>IFERROR(VLOOKUP($C17, 'Breakdown - Multi Indicators'!$C:$DD, G$1, FALSE), " ")</f>
        <v>1</v>
      </c>
      <c r="H17" s="17">
        <f>IFERROR(VLOOKUP($C17, 'Breakdown - Multi Indicators'!$C:$DD, H$1, FALSE), " ")</f>
        <v>2</v>
      </c>
      <c r="I17" s="17">
        <f>IFERROR(VLOOKUP($C17, 'Breakdown - Multi Indicators'!$C:$DD, I$1, FALSE), " ")</f>
        <v>2</v>
      </c>
      <c r="J17" s="17">
        <f t="shared" si="2"/>
        <v>3</v>
      </c>
      <c r="K17" s="17">
        <f t="shared" si="2"/>
        <v>2</v>
      </c>
      <c r="L17" s="17">
        <f t="shared" si="2"/>
        <v>2</v>
      </c>
      <c r="M17" s="17">
        <f t="shared" si="2"/>
        <v>1</v>
      </c>
    </row>
    <row r="18" spans="1:13" ht="16.2" thickTop="1" thickBot="1" x14ac:dyDescent="0.35">
      <c r="A18" s="47" t="s">
        <v>78</v>
      </c>
      <c r="B18" s="47" t="s">
        <v>106</v>
      </c>
      <c r="C18" s="47" t="s">
        <v>107</v>
      </c>
      <c r="D18" s="10">
        <f t="shared" si="0"/>
        <v>2</v>
      </c>
      <c r="E18" s="28">
        <f t="shared" si="1"/>
        <v>2.2999999999999998</v>
      </c>
      <c r="F18" s="17">
        <f>IFERROR(VLOOKUP($C18, 'Breakdown - Multi Indicators'!$C:$DD, F$1, FALSE), " ")</f>
        <v>2</v>
      </c>
      <c r="G18" s="17">
        <f>IFERROR(VLOOKUP($C18, 'Breakdown - Multi Indicators'!$C:$DD, G$1, FALSE), " ")</f>
        <v>2</v>
      </c>
      <c r="H18" s="17">
        <f>IFERROR(VLOOKUP($C18, 'Breakdown - Multi Indicators'!$C:$DD, H$1, FALSE), " ")</f>
        <v>2</v>
      </c>
      <c r="I18" s="17">
        <f>IFERROR(VLOOKUP($C18, 'Breakdown - Multi Indicators'!$C:$DD, I$1, FALSE), " ")</f>
        <v>3</v>
      </c>
      <c r="J18" s="17">
        <f t="shared" si="2"/>
        <v>3</v>
      </c>
      <c r="K18" s="17">
        <f t="shared" si="2"/>
        <v>2</v>
      </c>
      <c r="L18" s="17">
        <f t="shared" si="2"/>
        <v>2</v>
      </c>
      <c r="M18" s="17">
        <f t="shared" si="2"/>
        <v>2</v>
      </c>
    </row>
    <row r="19" spans="1:13" ht="16.2" thickTop="1" thickBot="1" x14ac:dyDescent="0.35">
      <c r="A19" s="47" t="s">
        <v>108</v>
      </c>
      <c r="B19" s="47" t="s">
        <v>109</v>
      </c>
      <c r="C19" s="47" t="s">
        <v>110</v>
      </c>
      <c r="D19" s="10">
        <f t="shared" si="0"/>
        <v>2</v>
      </c>
      <c r="E19" s="28">
        <f t="shared" si="1"/>
        <v>1.5</v>
      </c>
      <c r="F19" s="17">
        <f>IFERROR(VLOOKUP($C19, 'Breakdown - Multi Indicators'!$C:$DD, F$1, FALSE), " ")</f>
        <v>1</v>
      </c>
      <c r="G19" s="17">
        <f>IFERROR(VLOOKUP($C19, 'Breakdown - Multi Indicators'!$C:$DD, G$1, FALSE), " ")</f>
        <v>2</v>
      </c>
      <c r="H19" s="17">
        <f>IFERROR(VLOOKUP($C19, 'Breakdown - Multi Indicators'!$C:$DD, H$1, FALSE), " ")</f>
        <v>2</v>
      </c>
      <c r="I19" s="17">
        <f>IFERROR(VLOOKUP($C19, 'Breakdown - Multi Indicators'!$C:$DD, I$1, FALSE), " ")</f>
        <v>1</v>
      </c>
      <c r="J19" s="17">
        <f t="shared" si="2"/>
        <v>2</v>
      </c>
      <c r="K19" s="17">
        <f t="shared" si="2"/>
        <v>2</v>
      </c>
      <c r="L19" s="17">
        <f t="shared" si="2"/>
        <v>1</v>
      </c>
      <c r="M19" s="17">
        <f t="shared" si="2"/>
        <v>1</v>
      </c>
    </row>
    <row r="20" spans="1:13" ht="16.2" thickTop="1" thickBot="1" x14ac:dyDescent="0.35">
      <c r="A20" s="47" t="s">
        <v>108</v>
      </c>
      <c r="B20" s="47" t="s">
        <v>111</v>
      </c>
      <c r="C20" s="47" t="s">
        <v>112</v>
      </c>
      <c r="D20" s="10">
        <f t="shared" si="0"/>
        <v>2</v>
      </c>
      <c r="E20" s="28">
        <f t="shared" si="1"/>
        <v>2</v>
      </c>
      <c r="F20" s="17">
        <f>IFERROR(VLOOKUP($C20, 'Breakdown - Multi Indicators'!$C:$DD, F$1, FALSE), " ")</f>
        <v>1</v>
      </c>
      <c r="G20" s="17">
        <f>IFERROR(VLOOKUP($C20, 'Breakdown - Multi Indicators'!$C:$DD, G$1, FALSE), " ")</f>
        <v>3</v>
      </c>
      <c r="H20" s="17">
        <f>IFERROR(VLOOKUP($C20, 'Breakdown - Multi Indicators'!$C:$DD, H$1, FALSE), " ")</f>
        <v>2</v>
      </c>
      <c r="I20" s="17">
        <f>IFERROR(VLOOKUP($C20, 'Breakdown - Multi Indicators'!$C:$DD, I$1, FALSE), " ")</f>
        <v>2</v>
      </c>
      <c r="J20" s="17">
        <f t="shared" si="2"/>
        <v>3</v>
      </c>
      <c r="K20" s="17">
        <f t="shared" si="2"/>
        <v>2</v>
      </c>
      <c r="L20" s="17">
        <f t="shared" si="2"/>
        <v>2</v>
      </c>
      <c r="M20" s="17">
        <f t="shared" si="2"/>
        <v>1</v>
      </c>
    </row>
    <row r="21" spans="1:13" ht="16.2" thickTop="1" thickBot="1" x14ac:dyDescent="0.35">
      <c r="A21" s="47" t="s">
        <v>108</v>
      </c>
      <c r="B21" s="47" t="s">
        <v>113</v>
      </c>
      <c r="C21" s="47" t="s">
        <v>114</v>
      </c>
      <c r="D21" s="10">
        <f t="shared" si="0"/>
        <v>2</v>
      </c>
      <c r="E21" s="28">
        <f t="shared" si="1"/>
        <v>2.2999999999999998</v>
      </c>
      <c r="F21" s="17">
        <f>IFERROR(VLOOKUP($C21, 'Breakdown - Multi Indicators'!$C:$DD, F$1, FALSE), " ")</f>
        <v>2</v>
      </c>
      <c r="G21" s="17">
        <f>IFERROR(VLOOKUP($C21, 'Breakdown - Multi Indicators'!$C:$DD, G$1, FALSE), " ")</f>
        <v>3</v>
      </c>
      <c r="H21" s="17">
        <f>IFERROR(VLOOKUP($C21, 'Breakdown - Multi Indicators'!$C:$DD, H$1, FALSE), " ")</f>
        <v>2</v>
      </c>
      <c r="I21" s="17">
        <f>IFERROR(VLOOKUP($C21, 'Breakdown - Multi Indicators'!$C:$DD, I$1, FALSE), " ")</f>
        <v>2</v>
      </c>
      <c r="J21" s="17">
        <f t="shared" si="2"/>
        <v>3</v>
      </c>
      <c r="K21" s="17">
        <f t="shared" si="2"/>
        <v>2</v>
      </c>
      <c r="L21" s="17">
        <f t="shared" si="2"/>
        <v>2</v>
      </c>
      <c r="M21" s="17">
        <f t="shared" si="2"/>
        <v>2</v>
      </c>
    </row>
    <row r="22" spans="1:13" ht="16.2" thickTop="1" thickBot="1" x14ac:dyDescent="0.35">
      <c r="A22" s="47" t="s">
        <v>108</v>
      </c>
      <c r="B22" s="47" t="s">
        <v>115</v>
      </c>
      <c r="C22" s="47" t="s">
        <v>116</v>
      </c>
      <c r="D22" s="10">
        <f t="shared" si="0"/>
        <v>2</v>
      </c>
      <c r="E22" s="28">
        <f t="shared" si="1"/>
        <v>2.2999999999999998</v>
      </c>
      <c r="F22" s="17">
        <f>IFERROR(VLOOKUP($C22, 'Breakdown - Multi Indicators'!$C:$DD, F$1, FALSE), " ")</f>
        <v>2</v>
      </c>
      <c r="G22" s="17">
        <f>IFERROR(VLOOKUP($C22, 'Breakdown - Multi Indicators'!$C:$DD, G$1, FALSE), " ")</f>
        <v>3</v>
      </c>
      <c r="H22" s="17">
        <f>IFERROR(VLOOKUP($C22, 'Breakdown - Multi Indicators'!$C:$DD, H$1, FALSE), " ")</f>
        <v>2</v>
      </c>
      <c r="I22" s="17">
        <f>IFERROR(VLOOKUP($C22, 'Breakdown - Multi Indicators'!$C:$DD, I$1, FALSE), " ")</f>
        <v>2</v>
      </c>
      <c r="J22" s="17">
        <f t="shared" si="2"/>
        <v>3</v>
      </c>
      <c r="K22" s="17">
        <f t="shared" si="2"/>
        <v>2</v>
      </c>
      <c r="L22" s="17">
        <f t="shared" si="2"/>
        <v>2</v>
      </c>
      <c r="M22" s="17">
        <f t="shared" si="2"/>
        <v>2</v>
      </c>
    </row>
    <row r="23" spans="1:13" ht="16.2" thickTop="1" thickBot="1" x14ac:dyDescent="0.35">
      <c r="A23" s="47" t="s">
        <v>108</v>
      </c>
      <c r="B23" s="47" t="s">
        <v>117</v>
      </c>
      <c r="C23" s="47" t="s">
        <v>118</v>
      </c>
      <c r="D23" s="10">
        <f t="shared" si="0"/>
        <v>3</v>
      </c>
      <c r="E23" s="28">
        <f t="shared" si="1"/>
        <v>2.8</v>
      </c>
      <c r="F23" s="17">
        <f>IFERROR(VLOOKUP($C23, 'Breakdown - Multi Indicators'!$C:$DD, F$1, FALSE), " ")</f>
        <v>2</v>
      </c>
      <c r="G23" s="17">
        <f>IFERROR(VLOOKUP($C23, 'Breakdown - Multi Indicators'!$C:$DD, G$1, FALSE), " ")</f>
        <v>3</v>
      </c>
      <c r="H23" s="17">
        <f>IFERROR(VLOOKUP($C23, 'Breakdown - Multi Indicators'!$C:$DD, H$1, FALSE), " ")</f>
        <v>2</v>
      </c>
      <c r="I23" s="17">
        <f>IFERROR(VLOOKUP($C23, 'Breakdown - Multi Indicators'!$C:$DD, I$1, FALSE), " ")</f>
        <v>4</v>
      </c>
      <c r="J23" s="17">
        <f t="shared" si="2"/>
        <v>4</v>
      </c>
      <c r="K23" s="17">
        <f t="shared" si="2"/>
        <v>3</v>
      </c>
      <c r="L23" s="17">
        <f t="shared" si="2"/>
        <v>2</v>
      </c>
      <c r="M23" s="17">
        <f t="shared" si="2"/>
        <v>2</v>
      </c>
    </row>
    <row r="24" spans="1:13" ht="16.2" thickTop="1" thickBot="1" x14ac:dyDescent="0.35">
      <c r="A24" s="47" t="s">
        <v>108</v>
      </c>
      <c r="B24" s="47" t="s">
        <v>119</v>
      </c>
      <c r="C24" s="47" t="s">
        <v>120</v>
      </c>
      <c r="D24" s="10">
        <f t="shared" si="0"/>
        <v>2</v>
      </c>
      <c r="E24" s="28">
        <f t="shared" si="1"/>
        <v>2.2999999999999998</v>
      </c>
      <c r="F24" s="17">
        <f>IFERROR(VLOOKUP($C24, 'Breakdown - Multi Indicators'!$C:$DD, F$1, FALSE), " ")</f>
        <v>2</v>
      </c>
      <c r="G24" s="17">
        <f>IFERROR(VLOOKUP($C24, 'Breakdown - Multi Indicators'!$C:$DD, G$1, FALSE), " ")</f>
        <v>2</v>
      </c>
      <c r="H24" s="17">
        <f>IFERROR(VLOOKUP($C24, 'Breakdown - Multi Indicators'!$C:$DD, H$1, FALSE), " ")</f>
        <v>2</v>
      </c>
      <c r="I24" s="17">
        <f>IFERROR(VLOOKUP($C24, 'Breakdown - Multi Indicators'!$C:$DD, I$1, FALSE), " ")</f>
        <v>3</v>
      </c>
      <c r="J24" s="17">
        <f t="shared" ref="J24:M43" si="3">LARGE($F24:$I24, J$1)</f>
        <v>3</v>
      </c>
      <c r="K24" s="17">
        <f t="shared" si="3"/>
        <v>2</v>
      </c>
      <c r="L24" s="17">
        <f t="shared" si="3"/>
        <v>2</v>
      </c>
      <c r="M24" s="17">
        <f t="shared" si="3"/>
        <v>2</v>
      </c>
    </row>
    <row r="25" spans="1:13" ht="16.2" thickTop="1" thickBot="1" x14ac:dyDescent="0.35">
      <c r="A25" s="47" t="s">
        <v>108</v>
      </c>
      <c r="B25" s="47" t="s">
        <v>121</v>
      </c>
      <c r="C25" s="47" t="s">
        <v>122</v>
      </c>
      <c r="D25" s="10">
        <f t="shared" si="0"/>
        <v>3</v>
      </c>
      <c r="E25" s="28">
        <f t="shared" si="1"/>
        <v>2.8</v>
      </c>
      <c r="F25" s="17">
        <f>IFERROR(VLOOKUP($C25, 'Breakdown - Multi Indicators'!$C:$DD, F$1, FALSE), " ")</f>
        <v>3</v>
      </c>
      <c r="G25" s="17">
        <f>IFERROR(VLOOKUP($C25, 'Breakdown - Multi Indicators'!$C:$DD, G$1, FALSE), " ")</f>
        <v>3</v>
      </c>
      <c r="H25" s="17">
        <f>IFERROR(VLOOKUP($C25, 'Breakdown - Multi Indicators'!$C:$DD, H$1, FALSE), " ")</f>
        <v>2</v>
      </c>
      <c r="I25" s="17">
        <f>IFERROR(VLOOKUP($C25, 'Breakdown - Multi Indicators'!$C:$DD, I$1, FALSE), " ")</f>
        <v>3</v>
      </c>
      <c r="J25" s="17">
        <f t="shared" si="3"/>
        <v>3</v>
      </c>
      <c r="K25" s="17">
        <f t="shared" si="3"/>
        <v>3</v>
      </c>
      <c r="L25" s="17">
        <f t="shared" si="3"/>
        <v>3</v>
      </c>
      <c r="M25" s="17">
        <f t="shared" si="3"/>
        <v>2</v>
      </c>
    </row>
    <row r="26" spans="1:13" ht="16.2" thickTop="1" thickBot="1" x14ac:dyDescent="0.35">
      <c r="A26" s="47" t="s">
        <v>123</v>
      </c>
      <c r="B26" s="47" t="s">
        <v>124</v>
      </c>
      <c r="C26" s="47" t="s">
        <v>125</v>
      </c>
      <c r="D26" s="10">
        <f t="shared" si="0"/>
        <v>2</v>
      </c>
      <c r="E26" s="28">
        <f t="shared" si="1"/>
        <v>1.8</v>
      </c>
      <c r="F26" s="17">
        <f>IFERROR(VLOOKUP($C26, 'Breakdown - Multi Indicators'!$C:$DD, F$1, FALSE), " ")</f>
        <v>1</v>
      </c>
      <c r="G26" s="17">
        <f>IFERROR(VLOOKUP($C26, 'Breakdown - Multi Indicators'!$C:$DD, G$1, FALSE), " ")</f>
        <v>3</v>
      </c>
      <c r="H26" s="17">
        <f>IFERROR(VLOOKUP($C26, 'Breakdown - Multi Indicators'!$C:$DD, H$1, FALSE), " ")</f>
        <v>2</v>
      </c>
      <c r="I26" s="17">
        <f>IFERROR(VLOOKUP($C26, 'Breakdown - Multi Indicators'!$C:$DD, I$1, FALSE), " ")</f>
        <v>1</v>
      </c>
      <c r="J26" s="17">
        <f t="shared" si="3"/>
        <v>3</v>
      </c>
      <c r="K26" s="17">
        <f t="shared" si="3"/>
        <v>2</v>
      </c>
      <c r="L26" s="17">
        <f t="shared" si="3"/>
        <v>1</v>
      </c>
      <c r="M26" s="17">
        <f t="shared" si="3"/>
        <v>1</v>
      </c>
    </row>
    <row r="27" spans="1:13" ht="16.2" thickTop="1" thickBot="1" x14ac:dyDescent="0.35">
      <c r="A27" s="47" t="s">
        <v>123</v>
      </c>
      <c r="B27" s="47" t="s">
        <v>126</v>
      </c>
      <c r="C27" s="47" t="s">
        <v>127</v>
      </c>
      <c r="D27" s="10">
        <f t="shared" si="0"/>
        <v>2</v>
      </c>
      <c r="E27" s="28">
        <f t="shared" si="1"/>
        <v>1.5</v>
      </c>
      <c r="F27" s="17">
        <f>IFERROR(VLOOKUP($C27, 'Breakdown - Multi Indicators'!$C:$DD, F$1, FALSE), " ")</f>
        <v>1</v>
      </c>
      <c r="G27" s="17">
        <f>IFERROR(VLOOKUP($C27, 'Breakdown - Multi Indicators'!$C:$DD, G$1, FALSE), " ")</f>
        <v>2</v>
      </c>
      <c r="H27" s="17">
        <f>IFERROR(VLOOKUP($C27, 'Breakdown - Multi Indicators'!$C:$DD, H$1, FALSE), " ")</f>
        <v>2</v>
      </c>
      <c r="I27" s="17">
        <f>IFERROR(VLOOKUP($C27, 'Breakdown - Multi Indicators'!$C:$DD, I$1, FALSE), " ")</f>
        <v>1</v>
      </c>
      <c r="J27" s="17">
        <f t="shared" si="3"/>
        <v>2</v>
      </c>
      <c r="K27" s="17">
        <f t="shared" si="3"/>
        <v>2</v>
      </c>
      <c r="L27" s="17">
        <f t="shared" si="3"/>
        <v>1</v>
      </c>
      <c r="M27" s="17">
        <f t="shared" si="3"/>
        <v>1</v>
      </c>
    </row>
    <row r="28" spans="1:13" ht="16.2" thickTop="1" thickBot="1" x14ac:dyDescent="0.35">
      <c r="A28" s="47" t="s">
        <v>123</v>
      </c>
      <c r="B28" s="47" t="s">
        <v>128</v>
      </c>
      <c r="C28" s="47" t="s">
        <v>129</v>
      </c>
      <c r="D28" s="10">
        <f t="shared" si="0"/>
        <v>2</v>
      </c>
      <c r="E28" s="28">
        <f t="shared" si="1"/>
        <v>1.8</v>
      </c>
      <c r="F28" s="17">
        <f>IFERROR(VLOOKUP($C28, 'Breakdown - Multi Indicators'!$C:$DD, F$1, FALSE), " ")</f>
        <v>1</v>
      </c>
      <c r="G28" s="17">
        <f>IFERROR(VLOOKUP($C28, 'Breakdown - Multi Indicators'!$C:$DD, G$1, FALSE), " ")</f>
        <v>3</v>
      </c>
      <c r="H28" s="17">
        <f>IFERROR(VLOOKUP($C28, 'Breakdown - Multi Indicators'!$C:$DD, H$1, FALSE), " ")</f>
        <v>2</v>
      </c>
      <c r="I28" s="17">
        <f>IFERROR(VLOOKUP($C28, 'Breakdown - Multi Indicators'!$C:$DD, I$1, FALSE), " ")</f>
        <v>1</v>
      </c>
      <c r="J28" s="17">
        <f t="shared" si="3"/>
        <v>3</v>
      </c>
      <c r="K28" s="17">
        <f t="shared" si="3"/>
        <v>2</v>
      </c>
      <c r="L28" s="17">
        <f t="shared" si="3"/>
        <v>1</v>
      </c>
      <c r="M28" s="17">
        <f t="shared" si="3"/>
        <v>1</v>
      </c>
    </row>
    <row r="29" spans="1:13" ht="16.2" thickTop="1" thickBot="1" x14ac:dyDescent="0.35">
      <c r="A29" s="47" t="s">
        <v>123</v>
      </c>
      <c r="B29" s="47" t="s">
        <v>130</v>
      </c>
      <c r="C29" s="47" t="s">
        <v>131</v>
      </c>
      <c r="D29" s="10">
        <f t="shared" si="0"/>
        <v>2</v>
      </c>
      <c r="E29" s="28">
        <f t="shared" si="1"/>
        <v>1.8</v>
      </c>
      <c r="F29" s="17">
        <f>IFERROR(VLOOKUP($C29, 'Breakdown - Multi Indicators'!$C:$DD, F$1, FALSE), " ")</f>
        <v>1</v>
      </c>
      <c r="G29" s="17">
        <f>IFERROR(VLOOKUP($C29, 'Breakdown - Multi Indicators'!$C:$DD, G$1, FALSE), " ")</f>
        <v>3</v>
      </c>
      <c r="H29" s="17">
        <f>IFERROR(VLOOKUP($C29, 'Breakdown - Multi Indicators'!$C:$DD, H$1, FALSE), " ")</f>
        <v>2</v>
      </c>
      <c r="I29" s="17">
        <f>IFERROR(VLOOKUP($C29, 'Breakdown - Multi Indicators'!$C:$DD, I$1, FALSE), " ")</f>
        <v>1</v>
      </c>
      <c r="J29" s="17">
        <f t="shared" si="3"/>
        <v>3</v>
      </c>
      <c r="K29" s="17">
        <f t="shared" si="3"/>
        <v>2</v>
      </c>
      <c r="L29" s="17">
        <f t="shared" si="3"/>
        <v>1</v>
      </c>
      <c r="M29" s="17">
        <f t="shared" si="3"/>
        <v>1</v>
      </c>
    </row>
    <row r="30" spans="1:13" ht="16.2" thickTop="1" thickBot="1" x14ac:dyDescent="0.35">
      <c r="A30" s="47" t="s">
        <v>123</v>
      </c>
      <c r="B30" s="47" t="s">
        <v>132</v>
      </c>
      <c r="C30" s="47" t="s">
        <v>133</v>
      </c>
      <c r="D30" s="10">
        <f t="shared" si="0"/>
        <v>2</v>
      </c>
      <c r="E30" s="28">
        <f t="shared" si="1"/>
        <v>2</v>
      </c>
      <c r="F30" s="17">
        <f>IFERROR(VLOOKUP($C30, 'Breakdown - Multi Indicators'!$C:$DD, F$1, FALSE), " ")</f>
        <v>1</v>
      </c>
      <c r="G30" s="17">
        <f>IFERROR(VLOOKUP($C30, 'Breakdown - Multi Indicators'!$C:$DD, G$1, FALSE), " ")</f>
        <v>3</v>
      </c>
      <c r="H30" s="17">
        <f>IFERROR(VLOOKUP($C30, 'Breakdown - Multi Indicators'!$C:$DD, H$1, FALSE), " ")</f>
        <v>2</v>
      </c>
      <c r="I30" s="17">
        <f>IFERROR(VLOOKUP($C30, 'Breakdown - Multi Indicators'!$C:$DD, I$1, FALSE), " ")</f>
        <v>2</v>
      </c>
      <c r="J30" s="17">
        <f t="shared" si="3"/>
        <v>3</v>
      </c>
      <c r="K30" s="17">
        <f t="shared" si="3"/>
        <v>2</v>
      </c>
      <c r="L30" s="17">
        <f t="shared" si="3"/>
        <v>2</v>
      </c>
      <c r="M30" s="17">
        <f t="shared" si="3"/>
        <v>1</v>
      </c>
    </row>
    <row r="31" spans="1:13" ht="16.2" thickTop="1" thickBot="1" x14ac:dyDescent="0.35">
      <c r="A31" s="47" t="s">
        <v>123</v>
      </c>
      <c r="B31" s="47" t="s">
        <v>134</v>
      </c>
      <c r="C31" s="47" t="s">
        <v>135</v>
      </c>
      <c r="D31" s="10">
        <f t="shared" si="0"/>
        <v>2</v>
      </c>
      <c r="E31" s="28">
        <f t="shared" si="1"/>
        <v>2</v>
      </c>
      <c r="F31" s="17">
        <f>IFERROR(VLOOKUP($C31, 'Breakdown - Multi Indicators'!$C:$DD, F$1, FALSE), " ")</f>
        <v>1</v>
      </c>
      <c r="G31" s="17">
        <f>IFERROR(VLOOKUP($C31, 'Breakdown - Multi Indicators'!$C:$DD, G$1, FALSE), " ")</f>
        <v>3</v>
      </c>
      <c r="H31" s="17">
        <f>IFERROR(VLOOKUP($C31, 'Breakdown - Multi Indicators'!$C:$DD, H$1, FALSE), " ")</f>
        <v>2</v>
      </c>
      <c r="I31" s="17">
        <f>IFERROR(VLOOKUP($C31, 'Breakdown - Multi Indicators'!$C:$DD, I$1, FALSE), " ")</f>
        <v>2</v>
      </c>
      <c r="J31" s="17">
        <f t="shared" si="3"/>
        <v>3</v>
      </c>
      <c r="K31" s="17">
        <f t="shared" si="3"/>
        <v>2</v>
      </c>
      <c r="L31" s="17">
        <f t="shared" si="3"/>
        <v>2</v>
      </c>
      <c r="M31" s="17">
        <f t="shared" si="3"/>
        <v>1</v>
      </c>
    </row>
    <row r="32" spans="1:13" ht="16.2" thickTop="1" thickBot="1" x14ac:dyDescent="0.35">
      <c r="A32" s="47" t="s">
        <v>123</v>
      </c>
      <c r="B32" s="47" t="s">
        <v>136</v>
      </c>
      <c r="C32" s="47" t="s">
        <v>137</v>
      </c>
      <c r="D32" s="10">
        <f t="shared" si="0"/>
        <v>2</v>
      </c>
      <c r="E32" s="28">
        <f t="shared" si="1"/>
        <v>1.8</v>
      </c>
      <c r="F32" s="17">
        <f>IFERROR(VLOOKUP($C32, 'Breakdown - Multi Indicators'!$C:$DD, F$1, FALSE), " ")</f>
        <v>1</v>
      </c>
      <c r="G32" s="17">
        <f>IFERROR(VLOOKUP($C32, 'Breakdown - Multi Indicators'!$C:$DD, G$1, FALSE), " ")</f>
        <v>3</v>
      </c>
      <c r="H32" s="17">
        <f>IFERROR(VLOOKUP($C32, 'Breakdown - Multi Indicators'!$C:$DD, H$1, FALSE), " ")</f>
        <v>2</v>
      </c>
      <c r="I32" s="17">
        <f>IFERROR(VLOOKUP($C32, 'Breakdown - Multi Indicators'!$C:$DD, I$1, FALSE), " ")</f>
        <v>1</v>
      </c>
      <c r="J32" s="17">
        <f t="shared" si="3"/>
        <v>3</v>
      </c>
      <c r="K32" s="17">
        <f t="shared" si="3"/>
        <v>2</v>
      </c>
      <c r="L32" s="17">
        <f t="shared" si="3"/>
        <v>1</v>
      </c>
      <c r="M32" s="17">
        <f t="shared" si="3"/>
        <v>1</v>
      </c>
    </row>
    <row r="33" spans="1:13" ht="16.2" thickTop="1" thickBot="1" x14ac:dyDescent="0.35">
      <c r="A33" s="47" t="s">
        <v>123</v>
      </c>
      <c r="B33" s="47" t="s">
        <v>138</v>
      </c>
      <c r="C33" s="47" t="s">
        <v>139</v>
      </c>
      <c r="D33" s="10">
        <f t="shared" si="0"/>
        <v>2</v>
      </c>
      <c r="E33" s="28">
        <f t="shared" si="1"/>
        <v>1.5</v>
      </c>
      <c r="F33" s="17">
        <f>IFERROR(VLOOKUP($C33, 'Breakdown - Multi Indicators'!$C:$DD, F$1, FALSE), " ")</f>
        <v>1</v>
      </c>
      <c r="G33" s="17">
        <f>IFERROR(VLOOKUP($C33, 'Breakdown - Multi Indicators'!$C:$DD, G$1, FALSE), " ")</f>
        <v>2</v>
      </c>
      <c r="H33" s="17">
        <f>IFERROR(VLOOKUP($C33, 'Breakdown - Multi Indicators'!$C:$DD, H$1, FALSE), " ")</f>
        <v>2</v>
      </c>
      <c r="I33" s="17">
        <f>IFERROR(VLOOKUP($C33, 'Breakdown - Multi Indicators'!$C:$DD, I$1, FALSE), " ")</f>
        <v>1</v>
      </c>
      <c r="J33" s="17">
        <f t="shared" si="3"/>
        <v>2</v>
      </c>
      <c r="K33" s="17">
        <f t="shared" si="3"/>
        <v>2</v>
      </c>
      <c r="L33" s="17">
        <f t="shared" si="3"/>
        <v>1</v>
      </c>
      <c r="M33" s="17">
        <f t="shared" si="3"/>
        <v>1</v>
      </c>
    </row>
    <row r="34" spans="1:13" ht="16.2" thickTop="1" thickBot="1" x14ac:dyDescent="0.35">
      <c r="A34" s="47" t="s">
        <v>123</v>
      </c>
      <c r="B34" s="47" t="s">
        <v>140</v>
      </c>
      <c r="C34" s="47" t="s">
        <v>141</v>
      </c>
      <c r="D34" s="10">
        <f t="shared" si="0"/>
        <v>2</v>
      </c>
      <c r="E34" s="28">
        <f t="shared" si="1"/>
        <v>2</v>
      </c>
      <c r="F34" s="17">
        <f>IFERROR(VLOOKUP($C34, 'Breakdown - Multi Indicators'!$C:$DD, F$1, FALSE), " ")</f>
        <v>1</v>
      </c>
      <c r="G34" s="17">
        <f>IFERROR(VLOOKUP($C34, 'Breakdown - Multi Indicators'!$C:$DD, G$1, FALSE), " ")</f>
        <v>3</v>
      </c>
      <c r="H34" s="17">
        <f>IFERROR(VLOOKUP($C34, 'Breakdown - Multi Indicators'!$C:$DD, H$1, FALSE), " ")</f>
        <v>2</v>
      </c>
      <c r="I34" s="17">
        <f>IFERROR(VLOOKUP($C34, 'Breakdown - Multi Indicators'!$C:$DD, I$1, FALSE), " ")</f>
        <v>2</v>
      </c>
      <c r="J34" s="17">
        <f t="shared" si="3"/>
        <v>3</v>
      </c>
      <c r="K34" s="17">
        <f t="shared" si="3"/>
        <v>2</v>
      </c>
      <c r="L34" s="17">
        <f t="shared" si="3"/>
        <v>2</v>
      </c>
      <c r="M34" s="17">
        <f t="shared" si="3"/>
        <v>1</v>
      </c>
    </row>
    <row r="35" spans="1:13" ht="16.2" thickTop="1" thickBot="1" x14ac:dyDescent="0.35">
      <c r="A35" s="47" t="s">
        <v>123</v>
      </c>
      <c r="B35" s="47" t="s">
        <v>142</v>
      </c>
      <c r="C35" s="47" t="s">
        <v>143</v>
      </c>
      <c r="D35" s="10">
        <f t="shared" si="0"/>
        <v>2</v>
      </c>
      <c r="E35" s="28">
        <f t="shared" si="1"/>
        <v>1.5</v>
      </c>
      <c r="F35" s="17">
        <f>IFERROR(VLOOKUP($C35, 'Breakdown - Multi Indicators'!$C:$DD, F$1, FALSE), " ")</f>
        <v>1</v>
      </c>
      <c r="G35" s="17">
        <f>IFERROR(VLOOKUP($C35, 'Breakdown - Multi Indicators'!$C:$DD, G$1, FALSE), " ")</f>
        <v>2</v>
      </c>
      <c r="H35" s="17">
        <f>IFERROR(VLOOKUP($C35, 'Breakdown - Multi Indicators'!$C:$DD, H$1, FALSE), " ")</f>
        <v>2</v>
      </c>
      <c r="I35" s="17">
        <f>IFERROR(VLOOKUP($C35, 'Breakdown - Multi Indicators'!$C:$DD, I$1, FALSE), " ")</f>
        <v>1</v>
      </c>
      <c r="J35" s="17">
        <f t="shared" si="3"/>
        <v>2</v>
      </c>
      <c r="K35" s="17">
        <f t="shared" si="3"/>
        <v>2</v>
      </c>
      <c r="L35" s="17">
        <f t="shared" si="3"/>
        <v>1</v>
      </c>
      <c r="M35" s="17">
        <f t="shared" si="3"/>
        <v>1</v>
      </c>
    </row>
    <row r="36" spans="1:13" ht="16.2" thickTop="1" thickBot="1" x14ac:dyDescent="0.35">
      <c r="A36" s="47" t="s">
        <v>144</v>
      </c>
      <c r="B36" s="47" t="s">
        <v>145</v>
      </c>
      <c r="C36" s="47" t="s">
        <v>146</v>
      </c>
      <c r="D36" s="10">
        <f t="shared" si="0"/>
        <v>2</v>
      </c>
      <c r="E36" s="28">
        <f t="shared" si="1"/>
        <v>1.8</v>
      </c>
      <c r="F36" s="17">
        <f>IFERROR(VLOOKUP($C36, 'Breakdown - Multi Indicators'!$C:$DD, F$1, FALSE), " ")</f>
        <v>2</v>
      </c>
      <c r="G36" s="17">
        <f>IFERROR(VLOOKUP($C36, 'Breakdown - Multi Indicators'!$C:$DD, G$1, FALSE), " ")</f>
        <v>1</v>
      </c>
      <c r="H36" s="17">
        <f>IFERROR(VLOOKUP($C36, 'Breakdown - Multi Indicators'!$C:$DD, H$1, FALSE), " ")</f>
        <v>2</v>
      </c>
      <c r="I36" s="17">
        <f>IFERROR(VLOOKUP($C36, 'Breakdown - Multi Indicators'!$C:$DD, I$1, FALSE), " ")</f>
        <v>2</v>
      </c>
      <c r="J36" s="17">
        <f t="shared" si="3"/>
        <v>2</v>
      </c>
      <c r="K36" s="17">
        <f t="shared" si="3"/>
        <v>2</v>
      </c>
      <c r="L36" s="17">
        <f t="shared" si="3"/>
        <v>2</v>
      </c>
      <c r="M36" s="17">
        <f t="shared" si="3"/>
        <v>1</v>
      </c>
    </row>
    <row r="37" spans="1:13" ht="16.2" thickTop="1" thickBot="1" x14ac:dyDescent="0.35">
      <c r="A37" s="47" t="s">
        <v>144</v>
      </c>
      <c r="B37" s="47" t="s">
        <v>147</v>
      </c>
      <c r="C37" s="47" t="s">
        <v>148</v>
      </c>
      <c r="D37" s="10">
        <f t="shared" si="0"/>
        <v>3</v>
      </c>
      <c r="E37" s="28">
        <f t="shared" si="1"/>
        <v>2.5</v>
      </c>
      <c r="F37" s="17">
        <f>IFERROR(VLOOKUP($C37, 'Breakdown - Multi Indicators'!$C:$DD, F$1, FALSE), " ")</f>
        <v>4</v>
      </c>
      <c r="G37" s="17">
        <f>IFERROR(VLOOKUP($C37, 'Breakdown - Multi Indicators'!$C:$DD, G$1, FALSE), " ")</f>
        <v>2</v>
      </c>
      <c r="H37" s="17">
        <f>IFERROR(VLOOKUP($C37, 'Breakdown - Multi Indicators'!$C:$DD, H$1, FALSE), " ")</f>
        <v>2</v>
      </c>
      <c r="I37" s="17">
        <f>IFERROR(VLOOKUP($C37, 'Breakdown - Multi Indicators'!$C:$DD, I$1, FALSE), " ")</f>
        <v>2</v>
      </c>
      <c r="J37" s="17">
        <f t="shared" si="3"/>
        <v>4</v>
      </c>
      <c r="K37" s="17">
        <f t="shared" si="3"/>
        <v>2</v>
      </c>
      <c r="L37" s="17">
        <f t="shared" si="3"/>
        <v>2</v>
      </c>
      <c r="M37" s="17">
        <f t="shared" si="3"/>
        <v>2</v>
      </c>
    </row>
    <row r="38" spans="1:13" ht="16.2" thickTop="1" thickBot="1" x14ac:dyDescent="0.35">
      <c r="A38" s="47" t="s">
        <v>144</v>
      </c>
      <c r="B38" s="47" t="s">
        <v>149</v>
      </c>
      <c r="C38" s="47" t="s">
        <v>150</v>
      </c>
      <c r="D38" s="10">
        <f t="shared" si="0"/>
        <v>2</v>
      </c>
      <c r="E38" s="28">
        <f t="shared" si="1"/>
        <v>2.2999999999999998</v>
      </c>
      <c r="F38" s="17">
        <f>IFERROR(VLOOKUP($C38, 'Breakdown - Multi Indicators'!$C:$DD, F$1, FALSE), " ")</f>
        <v>3</v>
      </c>
      <c r="G38" s="17">
        <f>IFERROR(VLOOKUP($C38, 'Breakdown - Multi Indicators'!$C:$DD, G$1, FALSE), " ")</f>
        <v>2</v>
      </c>
      <c r="H38" s="17">
        <f>IFERROR(VLOOKUP($C38, 'Breakdown - Multi Indicators'!$C:$DD, H$1, FALSE), " ")</f>
        <v>2</v>
      </c>
      <c r="I38" s="17">
        <f>IFERROR(VLOOKUP($C38, 'Breakdown - Multi Indicators'!$C:$DD, I$1, FALSE), " ")</f>
        <v>2</v>
      </c>
      <c r="J38" s="17">
        <f t="shared" si="3"/>
        <v>3</v>
      </c>
      <c r="K38" s="17">
        <f t="shared" si="3"/>
        <v>2</v>
      </c>
      <c r="L38" s="17">
        <f t="shared" si="3"/>
        <v>2</v>
      </c>
      <c r="M38" s="17">
        <f t="shared" si="3"/>
        <v>2</v>
      </c>
    </row>
    <row r="39" spans="1:13" ht="16.2" thickTop="1" thickBot="1" x14ac:dyDescent="0.35">
      <c r="A39" s="47" t="s">
        <v>144</v>
      </c>
      <c r="B39" s="47" t="s">
        <v>151</v>
      </c>
      <c r="C39" s="47" t="s">
        <v>152</v>
      </c>
      <c r="D39" s="10">
        <f t="shared" si="0"/>
        <v>3</v>
      </c>
      <c r="E39" s="28">
        <f t="shared" si="1"/>
        <v>2.8</v>
      </c>
      <c r="F39" s="17">
        <f>IFERROR(VLOOKUP($C39, 'Breakdown - Multi Indicators'!$C:$DD, F$1, FALSE), " ")</f>
        <v>4</v>
      </c>
      <c r="G39" s="17">
        <f>IFERROR(VLOOKUP($C39, 'Breakdown - Multi Indicators'!$C:$DD, G$1, FALSE), " ")</f>
        <v>2</v>
      </c>
      <c r="H39" s="17">
        <f>IFERROR(VLOOKUP($C39, 'Breakdown - Multi Indicators'!$C:$DD, H$1, FALSE), " ")</f>
        <v>3</v>
      </c>
      <c r="I39" s="17">
        <f>IFERROR(VLOOKUP($C39, 'Breakdown - Multi Indicators'!$C:$DD, I$1, FALSE), " ")</f>
        <v>2</v>
      </c>
      <c r="J39" s="17">
        <f t="shared" si="3"/>
        <v>4</v>
      </c>
      <c r="K39" s="17">
        <f t="shared" si="3"/>
        <v>3</v>
      </c>
      <c r="L39" s="17">
        <f t="shared" si="3"/>
        <v>2</v>
      </c>
      <c r="M39" s="17">
        <f t="shared" si="3"/>
        <v>2</v>
      </c>
    </row>
    <row r="40" spans="1:13" ht="16.2" thickTop="1" thickBot="1" x14ac:dyDescent="0.35">
      <c r="A40" s="47" t="s">
        <v>144</v>
      </c>
      <c r="B40" s="47" t="s">
        <v>153</v>
      </c>
      <c r="C40" s="47" t="s">
        <v>154</v>
      </c>
      <c r="D40" s="10">
        <f t="shared" si="0"/>
        <v>2</v>
      </c>
      <c r="E40" s="28">
        <f t="shared" si="1"/>
        <v>1.5</v>
      </c>
      <c r="F40" s="17">
        <f>IFERROR(VLOOKUP($C40, 'Breakdown - Multi Indicators'!$C:$DD, F$1, FALSE), " ")</f>
        <v>1</v>
      </c>
      <c r="G40" s="17">
        <f>IFERROR(VLOOKUP($C40, 'Breakdown - Multi Indicators'!$C:$DD, G$1, FALSE), " ")</f>
        <v>1</v>
      </c>
      <c r="H40" s="17">
        <f>IFERROR(VLOOKUP($C40, 'Breakdown - Multi Indicators'!$C:$DD, H$1, FALSE), " ")</f>
        <v>2</v>
      </c>
      <c r="I40" s="17">
        <f>IFERROR(VLOOKUP($C40, 'Breakdown - Multi Indicators'!$C:$DD, I$1, FALSE), " ")</f>
        <v>2</v>
      </c>
      <c r="J40" s="17">
        <f t="shared" si="3"/>
        <v>2</v>
      </c>
      <c r="K40" s="17">
        <f t="shared" si="3"/>
        <v>2</v>
      </c>
      <c r="L40" s="17">
        <f t="shared" si="3"/>
        <v>1</v>
      </c>
      <c r="M40" s="17">
        <f t="shared" si="3"/>
        <v>1</v>
      </c>
    </row>
    <row r="41" spans="1:13" ht="16.2" thickTop="1" thickBot="1" x14ac:dyDescent="0.35">
      <c r="A41" s="47" t="s">
        <v>144</v>
      </c>
      <c r="B41" s="47" t="s">
        <v>155</v>
      </c>
      <c r="C41" s="47" t="s">
        <v>156</v>
      </c>
      <c r="D41" s="10">
        <f t="shared" si="0"/>
        <v>3</v>
      </c>
      <c r="E41" s="28">
        <f t="shared" si="1"/>
        <v>2.5</v>
      </c>
      <c r="F41" s="17">
        <f>IFERROR(VLOOKUP($C41, 'Breakdown - Multi Indicators'!$C:$DD, F$1, FALSE), " ")</f>
        <v>4</v>
      </c>
      <c r="G41" s="17">
        <f>IFERROR(VLOOKUP($C41, 'Breakdown - Multi Indicators'!$C:$DD, G$1, FALSE), " ")</f>
        <v>2</v>
      </c>
      <c r="H41" s="17">
        <f>IFERROR(VLOOKUP($C41, 'Breakdown - Multi Indicators'!$C:$DD, H$1, FALSE), " ")</f>
        <v>3</v>
      </c>
      <c r="I41" s="17">
        <f>IFERROR(VLOOKUP($C41, 'Breakdown - Multi Indicators'!$C:$DD, I$1, FALSE), " ")</f>
        <v>1</v>
      </c>
      <c r="J41" s="17">
        <f t="shared" si="3"/>
        <v>4</v>
      </c>
      <c r="K41" s="17">
        <f t="shared" si="3"/>
        <v>3</v>
      </c>
      <c r="L41" s="17">
        <f t="shared" si="3"/>
        <v>2</v>
      </c>
      <c r="M41" s="17">
        <f t="shared" si="3"/>
        <v>1</v>
      </c>
    </row>
    <row r="42" spans="1:13" ht="16.2" thickTop="1" thickBot="1" x14ac:dyDescent="0.35">
      <c r="A42" s="47" t="s">
        <v>144</v>
      </c>
      <c r="B42" s="47" t="s">
        <v>157</v>
      </c>
      <c r="C42" s="47" t="s">
        <v>158</v>
      </c>
      <c r="D42" s="10">
        <f t="shared" si="0"/>
        <v>3</v>
      </c>
      <c r="E42" s="28">
        <f t="shared" si="1"/>
        <v>2.5</v>
      </c>
      <c r="F42" s="17">
        <f>IFERROR(VLOOKUP($C42, 'Breakdown - Multi Indicators'!$C:$DD, F$1, FALSE), " ")</f>
        <v>4</v>
      </c>
      <c r="G42" s="17">
        <f>IFERROR(VLOOKUP($C42, 'Breakdown - Multi Indicators'!$C:$DD, G$1, FALSE), " ")</f>
        <v>2</v>
      </c>
      <c r="H42" s="17">
        <f>IFERROR(VLOOKUP($C42, 'Breakdown - Multi Indicators'!$C:$DD, H$1, FALSE), " ")</f>
        <v>2</v>
      </c>
      <c r="I42" s="17">
        <f>IFERROR(VLOOKUP($C42, 'Breakdown - Multi Indicators'!$C:$DD, I$1, FALSE), " ")</f>
        <v>2</v>
      </c>
      <c r="J42" s="17">
        <f t="shared" si="3"/>
        <v>4</v>
      </c>
      <c r="K42" s="17">
        <f t="shared" si="3"/>
        <v>2</v>
      </c>
      <c r="L42" s="17">
        <f t="shared" si="3"/>
        <v>2</v>
      </c>
      <c r="M42" s="17">
        <f t="shared" si="3"/>
        <v>2</v>
      </c>
    </row>
    <row r="43" spans="1:13" ht="16.2" thickTop="1" thickBot="1" x14ac:dyDescent="0.35">
      <c r="A43" s="47" t="s">
        <v>144</v>
      </c>
      <c r="B43" s="47" t="s">
        <v>159</v>
      </c>
      <c r="C43" s="47" t="s">
        <v>160</v>
      </c>
      <c r="D43" s="10">
        <f t="shared" si="0"/>
        <v>3</v>
      </c>
      <c r="E43" s="28">
        <f t="shared" si="1"/>
        <v>2.8</v>
      </c>
      <c r="F43" s="17">
        <f>IFERROR(VLOOKUP($C43, 'Breakdown - Multi Indicators'!$C:$DD, F$1, FALSE), " ")</f>
        <v>4</v>
      </c>
      <c r="G43" s="17">
        <f>IFERROR(VLOOKUP($C43, 'Breakdown - Multi Indicators'!$C:$DD, G$1, FALSE), " ")</f>
        <v>2</v>
      </c>
      <c r="H43" s="17">
        <f>IFERROR(VLOOKUP($C43, 'Breakdown - Multi Indicators'!$C:$DD, H$1, FALSE), " ")</f>
        <v>3</v>
      </c>
      <c r="I43" s="17">
        <f>IFERROR(VLOOKUP($C43, 'Breakdown - Multi Indicators'!$C:$DD, I$1, FALSE), " ")</f>
        <v>2</v>
      </c>
      <c r="J43" s="17">
        <f t="shared" si="3"/>
        <v>4</v>
      </c>
      <c r="K43" s="17">
        <f t="shared" si="3"/>
        <v>3</v>
      </c>
      <c r="L43" s="17">
        <f t="shared" si="3"/>
        <v>2</v>
      </c>
      <c r="M43" s="17">
        <f t="shared" si="3"/>
        <v>2</v>
      </c>
    </row>
    <row r="44" spans="1:13" ht="16.2" thickTop="1" thickBot="1" x14ac:dyDescent="0.35">
      <c r="A44" s="47" t="s">
        <v>144</v>
      </c>
      <c r="B44" s="47" t="s">
        <v>161</v>
      </c>
      <c r="C44" s="47" t="s">
        <v>162</v>
      </c>
      <c r="D44" s="10">
        <f t="shared" si="0"/>
        <v>2</v>
      </c>
      <c r="E44" s="28">
        <f t="shared" si="1"/>
        <v>2.2999999999999998</v>
      </c>
      <c r="F44" s="17">
        <f>IFERROR(VLOOKUP($C44, 'Breakdown - Multi Indicators'!$C:$DD, F$1, FALSE), " ")</f>
        <v>3</v>
      </c>
      <c r="G44" s="17">
        <f>IFERROR(VLOOKUP($C44, 'Breakdown - Multi Indicators'!$C:$DD, G$1, FALSE), " ")</f>
        <v>2</v>
      </c>
      <c r="H44" s="17">
        <f>IFERROR(VLOOKUP($C44, 'Breakdown - Multi Indicators'!$C:$DD, H$1, FALSE), " ")</f>
        <v>2</v>
      </c>
      <c r="I44" s="17">
        <f>IFERROR(VLOOKUP($C44, 'Breakdown - Multi Indicators'!$C:$DD, I$1, FALSE), " ")</f>
        <v>2</v>
      </c>
      <c r="J44" s="17">
        <f t="shared" ref="J44:M63" si="4">LARGE($F44:$I44, J$1)</f>
        <v>3</v>
      </c>
      <c r="K44" s="17">
        <f t="shared" si="4"/>
        <v>2</v>
      </c>
      <c r="L44" s="17">
        <f t="shared" si="4"/>
        <v>2</v>
      </c>
      <c r="M44" s="17">
        <f t="shared" si="4"/>
        <v>2</v>
      </c>
    </row>
    <row r="45" spans="1:13" ht="16.2" thickTop="1" thickBot="1" x14ac:dyDescent="0.35">
      <c r="A45" s="47" t="s">
        <v>163</v>
      </c>
      <c r="B45" s="47" t="s">
        <v>164</v>
      </c>
      <c r="C45" s="47" t="s">
        <v>165</v>
      </c>
      <c r="D45" s="10">
        <f t="shared" si="0"/>
        <v>2</v>
      </c>
      <c r="E45" s="28">
        <f t="shared" si="1"/>
        <v>1.5</v>
      </c>
      <c r="F45" s="17">
        <f>IFERROR(VLOOKUP($C45, 'Breakdown - Multi Indicators'!$C:$DD, F$1, FALSE), " ")</f>
        <v>1</v>
      </c>
      <c r="G45" s="17">
        <f>IFERROR(VLOOKUP($C45, 'Breakdown - Multi Indicators'!$C:$DD, G$1, FALSE), " ")</f>
        <v>1</v>
      </c>
      <c r="H45" s="17">
        <f>IFERROR(VLOOKUP($C45, 'Breakdown - Multi Indicators'!$C:$DD, H$1, FALSE), " ")</f>
        <v>2</v>
      </c>
      <c r="I45" s="17">
        <f>IFERROR(VLOOKUP($C45, 'Breakdown - Multi Indicators'!$C:$DD, I$1, FALSE), " ")</f>
        <v>2</v>
      </c>
      <c r="J45" s="17">
        <f t="shared" si="4"/>
        <v>2</v>
      </c>
      <c r="K45" s="17">
        <f t="shared" si="4"/>
        <v>2</v>
      </c>
      <c r="L45" s="17">
        <f t="shared" si="4"/>
        <v>1</v>
      </c>
      <c r="M45" s="17">
        <f t="shared" si="4"/>
        <v>1</v>
      </c>
    </row>
    <row r="46" spans="1:13" ht="16.2" thickTop="1" thickBot="1" x14ac:dyDescent="0.35">
      <c r="A46" s="47" t="s">
        <v>163</v>
      </c>
      <c r="B46" s="47" t="s">
        <v>166</v>
      </c>
      <c r="C46" s="47" t="s">
        <v>167</v>
      </c>
      <c r="D46" s="10">
        <f t="shared" si="0"/>
        <v>2</v>
      </c>
      <c r="E46" s="28">
        <f t="shared" si="1"/>
        <v>1.5</v>
      </c>
      <c r="F46" s="17">
        <f>IFERROR(VLOOKUP($C46, 'Breakdown - Multi Indicators'!$C:$DD, F$1, FALSE), " ")</f>
        <v>1</v>
      </c>
      <c r="G46" s="17">
        <f>IFERROR(VLOOKUP($C46, 'Breakdown - Multi Indicators'!$C:$DD, G$1, FALSE), " ")</f>
        <v>1</v>
      </c>
      <c r="H46" s="17">
        <f>IFERROR(VLOOKUP($C46, 'Breakdown - Multi Indicators'!$C:$DD, H$1, FALSE), " ")</f>
        <v>2</v>
      </c>
      <c r="I46" s="17">
        <f>IFERROR(VLOOKUP($C46, 'Breakdown - Multi Indicators'!$C:$DD, I$1, FALSE), " ")</f>
        <v>2</v>
      </c>
      <c r="J46" s="17">
        <f t="shared" si="4"/>
        <v>2</v>
      </c>
      <c r="K46" s="17">
        <f t="shared" si="4"/>
        <v>2</v>
      </c>
      <c r="L46" s="17">
        <f t="shared" si="4"/>
        <v>1</v>
      </c>
      <c r="M46" s="17">
        <f t="shared" si="4"/>
        <v>1</v>
      </c>
    </row>
    <row r="47" spans="1:13" ht="16.2" thickTop="1" thickBot="1" x14ac:dyDescent="0.35">
      <c r="A47" s="47" t="s">
        <v>163</v>
      </c>
      <c r="B47" s="47" t="s">
        <v>168</v>
      </c>
      <c r="C47" s="47" t="s">
        <v>169</v>
      </c>
      <c r="D47" s="10">
        <f t="shared" si="0"/>
        <v>2</v>
      </c>
      <c r="E47" s="28">
        <f t="shared" si="1"/>
        <v>1.5</v>
      </c>
      <c r="F47" s="17">
        <f>IFERROR(VLOOKUP($C47, 'Breakdown - Multi Indicators'!$C:$DD, F$1, FALSE), " ")</f>
        <v>1</v>
      </c>
      <c r="G47" s="17">
        <f>IFERROR(VLOOKUP($C47, 'Breakdown - Multi Indicators'!$C:$DD, G$1, FALSE), " ")</f>
        <v>1</v>
      </c>
      <c r="H47" s="17">
        <f>IFERROR(VLOOKUP($C47, 'Breakdown - Multi Indicators'!$C:$DD, H$1, FALSE), " ")</f>
        <v>2</v>
      </c>
      <c r="I47" s="17">
        <f>IFERROR(VLOOKUP($C47, 'Breakdown - Multi Indicators'!$C:$DD, I$1, FALSE), " ")</f>
        <v>2</v>
      </c>
      <c r="J47" s="17">
        <f t="shared" si="4"/>
        <v>2</v>
      </c>
      <c r="K47" s="17">
        <f t="shared" si="4"/>
        <v>2</v>
      </c>
      <c r="L47" s="17">
        <f t="shared" si="4"/>
        <v>1</v>
      </c>
      <c r="M47" s="17">
        <f t="shared" si="4"/>
        <v>1</v>
      </c>
    </row>
    <row r="48" spans="1:13" ht="16.2" thickTop="1" thickBot="1" x14ac:dyDescent="0.35">
      <c r="A48" s="47" t="s">
        <v>163</v>
      </c>
      <c r="B48" s="47" t="s">
        <v>170</v>
      </c>
      <c r="C48" s="47" t="s">
        <v>171</v>
      </c>
      <c r="D48" s="10">
        <f t="shared" si="0"/>
        <v>2</v>
      </c>
      <c r="E48" s="28">
        <f t="shared" si="1"/>
        <v>1.5</v>
      </c>
      <c r="F48" s="17">
        <f>IFERROR(VLOOKUP($C48, 'Breakdown - Multi Indicators'!$C:$DD, F$1, FALSE), " ")</f>
        <v>1</v>
      </c>
      <c r="G48" s="17">
        <f>IFERROR(VLOOKUP($C48, 'Breakdown - Multi Indicators'!$C:$DD, G$1, FALSE), " ")</f>
        <v>1</v>
      </c>
      <c r="H48" s="17">
        <f>IFERROR(VLOOKUP($C48, 'Breakdown - Multi Indicators'!$C:$DD, H$1, FALSE), " ")</f>
        <v>2</v>
      </c>
      <c r="I48" s="17">
        <f>IFERROR(VLOOKUP($C48, 'Breakdown - Multi Indicators'!$C:$DD, I$1, FALSE), " ")</f>
        <v>2</v>
      </c>
      <c r="J48" s="17">
        <f t="shared" si="4"/>
        <v>2</v>
      </c>
      <c r="K48" s="17">
        <f t="shared" si="4"/>
        <v>2</v>
      </c>
      <c r="L48" s="17">
        <f t="shared" si="4"/>
        <v>1</v>
      </c>
      <c r="M48" s="17">
        <f t="shared" si="4"/>
        <v>1</v>
      </c>
    </row>
    <row r="49" spans="1:13" ht="16.2" thickTop="1" thickBot="1" x14ac:dyDescent="0.35">
      <c r="A49" s="47" t="s">
        <v>163</v>
      </c>
      <c r="B49" s="47" t="s">
        <v>172</v>
      </c>
      <c r="C49" s="47" t="s">
        <v>173</v>
      </c>
      <c r="D49" s="10">
        <f t="shared" si="0"/>
        <v>2</v>
      </c>
      <c r="E49" s="28">
        <f t="shared" si="1"/>
        <v>1.8</v>
      </c>
      <c r="F49" s="17">
        <f>IFERROR(VLOOKUP($C49, 'Breakdown - Multi Indicators'!$C:$DD, F$1, FALSE), " ")</f>
        <v>1</v>
      </c>
      <c r="G49" s="17">
        <f>IFERROR(VLOOKUP($C49, 'Breakdown - Multi Indicators'!$C:$DD, G$1, FALSE), " ")</f>
        <v>1</v>
      </c>
      <c r="H49" s="17">
        <f>IFERROR(VLOOKUP($C49, 'Breakdown - Multi Indicators'!$C:$DD, H$1, FALSE), " ")</f>
        <v>3</v>
      </c>
      <c r="I49" s="17">
        <f>IFERROR(VLOOKUP($C49, 'Breakdown - Multi Indicators'!$C:$DD, I$1, FALSE), " ")</f>
        <v>2</v>
      </c>
      <c r="J49" s="17">
        <f t="shared" si="4"/>
        <v>3</v>
      </c>
      <c r="K49" s="17">
        <f t="shared" si="4"/>
        <v>2</v>
      </c>
      <c r="L49" s="17">
        <f t="shared" si="4"/>
        <v>1</v>
      </c>
      <c r="M49" s="17">
        <f t="shared" si="4"/>
        <v>1</v>
      </c>
    </row>
    <row r="50" spans="1:13" ht="16.2" thickTop="1" thickBot="1" x14ac:dyDescent="0.35">
      <c r="A50" s="47" t="s">
        <v>163</v>
      </c>
      <c r="B50" s="47" t="s">
        <v>174</v>
      </c>
      <c r="C50" s="47" t="s">
        <v>175</v>
      </c>
      <c r="D50" s="10">
        <f t="shared" si="0"/>
        <v>2</v>
      </c>
      <c r="E50" s="28">
        <f t="shared" si="1"/>
        <v>2.2999999999999998</v>
      </c>
      <c r="F50" s="17">
        <f>IFERROR(VLOOKUP($C50, 'Breakdown - Multi Indicators'!$C:$DD, F$1, FALSE), " ")</f>
        <v>2</v>
      </c>
      <c r="G50" s="17">
        <f>IFERROR(VLOOKUP($C50, 'Breakdown - Multi Indicators'!$C:$DD, G$1, FALSE), " ")</f>
        <v>3</v>
      </c>
      <c r="H50" s="17">
        <f>IFERROR(VLOOKUP($C50, 'Breakdown - Multi Indicators'!$C:$DD, H$1, FALSE), " ")</f>
        <v>2</v>
      </c>
      <c r="I50" s="17">
        <f>IFERROR(VLOOKUP($C50, 'Breakdown - Multi Indicators'!$C:$DD, I$1, FALSE), " ")</f>
        <v>2</v>
      </c>
      <c r="J50" s="17">
        <f t="shared" si="4"/>
        <v>3</v>
      </c>
      <c r="K50" s="17">
        <f t="shared" si="4"/>
        <v>2</v>
      </c>
      <c r="L50" s="17">
        <f t="shared" si="4"/>
        <v>2</v>
      </c>
      <c r="M50" s="17">
        <f t="shared" si="4"/>
        <v>2</v>
      </c>
    </row>
    <row r="51" spans="1:13" ht="16.2" thickTop="1" thickBot="1" x14ac:dyDescent="0.35">
      <c r="A51" s="47" t="s">
        <v>163</v>
      </c>
      <c r="B51" s="47" t="s">
        <v>176</v>
      </c>
      <c r="C51" s="47" t="s">
        <v>177</v>
      </c>
      <c r="D51" s="10">
        <f t="shared" si="0"/>
        <v>3</v>
      </c>
      <c r="E51" s="28">
        <f t="shared" si="1"/>
        <v>3</v>
      </c>
      <c r="F51" s="17">
        <f>IFERROR(VLOOKUP($C51, 'Breakdown - Multi Indicators'!$C:$DD, F$1, FALSE), " ")</f>
        <v>4</v>
      </c>
      <c r="G51" s="17">
        <f>IFERROR(VLOOKUP($C51, 'Breakdown - Multi Indicators'!$C:$DD, G$1, FALSE), " ")</f>
        <v>3</v>
      </c>
      <c r="H51" s="17">
        <f>IFERROR(VLOOKUP($C51, 'Breakdown - Multi Indicators'!$C:$DD, H$1, FALSE), " ")</f>
        <v>3</v>
      </c>
      <c r="I51" s="17">
        <f>IFERROR(VLOOKUP($C51, 'Breakdown - Multi Indicators'!$C:$DD, I$1, FALSE), " ")</f>
        <v>2</v>
      </c>
      <c r="J51" s="17">
        <f t="shared" si="4"/>
        <v>4</v>
      </c>
      <c r="K51" s="17">
        <f t="shared" si="4"/>
        <v>3</v>
      </c>
      <c r="L51" s="17">
        <f t="shared" si="4"/>
        <v>3</v>
      </c>
      <c r="M51" s="17">
        <f t="shared" si="4"/>
        <v>2</v>
      </c>
    </row>
    <row r="52" spans="1:13" ht="16.2" thickTop="1" thickBot="1" x14ac:dyDescent="0.35">
      <c r="A52" s="47" t="s">
        <v>178</v>
      </c>
      <c r="B52" s="47" t="s">
        <v>179</v>
      </c>
      <c r="C52" s="47" t="s">
        <v>180</v>
      </c>
      <c r="D52" s="10">
        <f t="shared" si="0"/>
        <v>2</v>
      </c>
      <c r="E52" s="28">
        <f t="shared" si="1"/>
        <v>2.2999999999999998</v>
      </c>
      <c r="F52" s="17">
        <f>IFERROR(VLOOKUP($C52, 'Breakdown - Multi Indicators'!$C:$DD, F$1, FALSE), " ")</f>
        <v>2</v>
      </c>
      <c r="G52" s="17">
        <f>IFERROR(VLOOKUP($C52, 'Breakdown - Multi Indicators'!$C:$DD, G$1, FALSE), " ")</f>
        <v>1</v>
      </c>
      <c r="H52" s="17">
        <f>IFERROR(VLOOKUP($C52, 'Breakdown - Multi Indicators'!$C:$DD, H$1, FALSE), " ")</f>
        <v>3</v>
      </c>
      <c r="I52" s="17">
        <f>IFERROR(VLOOKUP($C52, 'Breakdown - Multi Indicators'!$C:$DD, I$1, FALSE), " ")</f>
        <v>3</v>
      </c>
      <c r="J52" s="17">
        <f t="shared" si="4"/>
        <v>3</v>
      </c>
      <c r="K52" s="17">
        <f t="shared" si="4"/>
        <v>3</v>
      </c>
      <c r="L52" s="17">
        <f t="shared" si="4"/>
        <v>2</v>
      </c>
      <c r="M52" s="17">
        <f t="shared" si="4"/>
        <v>1</v>
      </c>
    </row>
    <row r="53" spans="1:13" ht="16.2" thickTop="1" thickBot="1" x14ac:dyDescent="0.35">
      <c r="A53" s="47" t="s">
        <v>178</v>
      </c>
      <c r="B53" s="47" t="s">
        <v>181</v>
      </c>
      <c r="C53" s="47" t="s">
        <v>182</v>
      </c>
      <c r="D53" s="10">
        <f t="shared" si="0"/>
        <v>3</v>
      </c>
      <c r="E53" s="28">
        <f t="shared" si="1"/>
        <v>2.5</v>
      </c>
      <c r="F53" s="17">
        <f>IFERROR(VLOOKUP($C53, 'Breakdown - Multi Indicators'!$C:$DD, F$1, FALSE), " ")</f>
        <v>4</v>
      </c>
      <c r="G53" s="17">
        <f>IFERROR(VLOOKUP($C53, 'Breakdown - Multi Indicators'!$C:$DD, G$1, FALSE), " ")</f>
        <v>1</v>
      </c>
      <c r="H53" s="17">
        <f>IFERROR(VLOOKUP($C53, 'Breakdown - Multi Indicators'!$C:$DD, H$1, FALSE), " ")</f>
        <v>3</v>
      </c>
      <c r="I53" s="17">
        <f>IFERROR(VLOOKUP($C53, 'Breakdown - Multi Indicators'!$C:$DD, I$1, FALSE), " ")</f>
        <v>2</v>
      </c>
      <c r="J53" s="17">
        <f t="shared" si="4"/>
        <v>4</v>
      </c>
      <c r="K53" s="17">
        <f t="shared" si="4"/>
        <v>3</v>
      </c>
      <c r="L53" s="17">
        <f t="shared" si="4"/>
        <v>2</v>
      </c>
      <c r="M53" s="17">
        <f t="shared" si="4"/>
        <v>1</v>
      </c>
    </row>
    <row r="54" spans="1:13" ht="16.2" thickTop="1" thickBot="1" x14ac:dyDescent="0.35">
      <c r="A54" s="47" t="s">
        <v>178</v>
      </c>
      <c r="B54" s="47" t="s">
        <v>183</v>
      </c>
      <c r="C54" s="47" t="s">
        <v>184</v>
      </c>
      <c r="D54" s="10">
        <f t="shared" si="0"/>
        <v>3</v>
      </c>
      <c r="E54" s="28">
        <f t="shared" si="1"/>
        <v>2.8</v>
      </c>
      <c r="F54" s="17">
        <f>IFERROR(VLOOKUP($C54, 'Breakdown - Multi Indicators'!$C:$DD, F$1, FALSE), " ")</f>
        <v>4</v>
      </c>
      <c r="G54" s="17">
        <f>IFERROR(VLOOKUP($C54, 'Breakdown - Multi Indicators'!$C:$DD, G$1, FALSE), " ")</f>
        <v>1</v>
      </c>
      <c r="H54" s="17">
        <f>IFERROR(VLOOKUP($C54, 'Breakdown - Multi Indicators'!$C:$DD, H$1, FALSE), " ")</f>
        <v>3</v>
      </c>
      <c r="I54" s="17">
        <f>IFERROR(VLOOKUP($C54, 'Breakdown - Multi Indicators'!$C:$DD, I$1, FALSE), " ")</f>
        <v>3</v>
      </c>
      <c r="J54" s="17">
        <f t="shared" si="4"/>
        <v>4</v>
      </c>
      <c r="K54" s="17">
        <f t="shared" si="4"/>
        <v>3</v>
      </c>
      <c r="L54" s="17">
        <f t="shared" si="4"/>
        <v>3</v>
      </c>
      <c r="M54" s="17">
        <f t="shared" si="4"/>
        <v>1</v>
      </c>
    </row>
    <row r="55" spans="1:13" ht="16.2" thickTop="1" thickBot="1" x14ac:dyDescent="0.35">
      <c r="A55" s="47" t="s">
        <v>178</v>
      </c>
      <c r="B55" s="47" t="s">
        <v>185</v>
      </c>
      <c r="C55" s="47" t="s">
        <v>186</v>
      </c>
      <c r="D55" s="10">
        <f t="shared" si="0"/>
        <v>3</v>
      </c>
      <c r="E55" s="28">
        <f t="shared" si="1"/>
        <v>2.8</v>
      </c>
      <c r="F55" s="17">
        <f>IFERROR(VLOOKUP($C55, 'Breakdown - Multi Indicators'!$C:$DD, F$1, FALSE), " ")</f>
        <v>3</v>
      </c>
      <c r="G55" s="17">
        <f>IFERROR(VLOOKUP($C55, 'Breakdown - Multi Indicators'!$C:$DD, G$1, FALSE), " ")</f>
        <v>2</v>
      </c>
      <c r="H55" s="17">
        <f>IFERROR(VLOOKUP($C55, 'Breakdown - Multi Indicators'!$C:$DD, H$1, FALSE), " ")</f>
        <v>3</v>
      </c>
      <c r="I55" s="17">
        <f>IFERROR(VLOOKUP($C55, 'Breakdown - Multi Indicators'!$C:$DD, I$1, FALSE), " ")</f>
        <v>3</v>
      </c>
      <c r="J55" s="17">
        <f t="shared" si="4"/>
        <v>3</v>
      </c>
      <c r="K55" s="17">
        <f t="shared" si="4"/>
        <v>3</v>
      </c>
      <c r="L55" s="17">
        <f t="shared" si="4"/>
        <v>3</v>
      </c>
      <c r="M55" s="17">
        <f t="shared" si="4"/>
        <v>2</v>
      </c>
    </row>
    <row r="56" spans="1:13" ht="16.2" thickTop="1" thickBot="1" x14ac:dyDescent="0.35">
      <c r="A56" s="47" t="s">
        <v>178</v>
      </c>
      <c r="B56" s="47" t="s">
        <v>187</v>
      </c>
      <c r="C56" s="47" t="s">
        <v>188</v>
      </c>
      <c r="D56" s="10">
        <f t="shared" si="0"/>
        <v>3</v>
      </c>
      <c r="E56" s="28">
        <f t="shared" si="1"/>
        <v>2.8</v>
      </c>
      <c r="F56" s="17">
        <f>IFERROR(VLOOKUP($C56, 'Breakdown - Multi Indicators'!$C:$DD, F$1, FALSE), " ")</f>
        <v>4</v>
      </c>
      <c r="G56" s="17">
        <f>IFERROR(VLOOKUP($C56, 'Breakdown - Multi Indicators'!$C:$DD, G$1, FALSE), " ")</f>
        <v>2</v>
      </c>
      <c r="H56" s="17">
        <f>IFERROR(VLOOKUP($C56, 'Breakdown - Multi Indicators'!$C:$DD, H$1, FALSE), " ")</f>
        <v>3</v>
      </c>
      <c r="I56" s="17">
        <f>IFERROR(VLOOKUP($C56, 'Breakdown - Multi Indicators'!$C:$DD, I$1, FALSE), " ")</f>
        <v>2</v>
      </c>
      <c r="J56" s="17">
        <f t="shared" si="4"/>
        <v>4</v>
      </c>
      <c r="K56" s="17">
        <f t="shared" si="4"/>
        <v>3</v>
      </c>
      <c r="L56" s="17">
        <f t="shared" si="4"/>
        <v>2</v>
      </c>
      <c r="M56" s="17">
        <f t="shared" si="4"/>
        <v>2</v>
      </c>
    </row>
    <row r="57" spans="1:13" ht="16.2" thickTop="1" thickBot="1" x14ac:dyDescent="0.35">
      <c r="A57" s="47" t="s">
        <v>178</v>
      </c>
      <c r="B57" s="47" t="s">
        <v>189</v>
      </c>
      <c r="C57" s="47" t="s">
        <v>190</v>
      </c>
      <c r="D57" s="10">
        <f t="shared" si="0"/>
        <v>3</v>
      </c>
      <c r="E57" s="28">
        <f t="shared" si="1"/>
        <v>2.8</v>
      </c>
      <c r="F57" s="17">
        <f>IFERROR(VLOOKUP($C57, 'Breakdown - Multi Indicators'!$C:$DD, F$1, FALSE), " ")</f>
        <v>4</v>
      </c>
      <c r="G57" s="17">
        <f>IFERROR(VLOOKUP($C57, 'Breakdown - Multi Indicators'!$C:$DD, G$1, FALSE), " ")</f>
        <v>2</v>
      </c>
      <c r="H57" s="17">
        <f>IFERROR(VLOOKUP($C57, 'Breakdown - Multi Indicators'!$C:$DD, H$1, FALSE), " ")</f>
        <v>3</v>
      </c>
      <c r="I57" s="17">
        <f>IFERROR(VLOOKUP($C57, 'Breakdown - Multi Indicators'!$C:$DD, I$1, FALSE), " ")</f>
        <v>2</v>
      </c>
      <c r="J57" s="17">
        <f t="shared" si="4"/>
        <v>4</v>
      </c>
      <c r="K57" s="17">
        <f t="shared" si="4"/>
        <v>3</v>
      </c>
      <c r="L57" s="17">
        <f t="shared" si="4"/>
        <v>2</v>
      </c>
      <c r="M57" s="17">
        <f t="shared" si="4"/>
        <v>2</v>
      </c>
    </row>
    <row r="58" spans="1:13" ht="16.2" thickTop="1" thickBot="1" x14ac:dyDescent="0.35">
      <c r="A58" s="47" t="s">
        <v>178</v>
      </c>
      <c r="B58" s="47" t="s">
        <v>191</v>
      </c>
      <c r="C58" s="47" t="s">
        <v>192</v>
      </c>
      <c r="D58" s="10">
        <f t="shared" si="0"/>
        <v>3</v>
      </c>
      <c r="E58" s="28">
        <f t="shared" si="1"/>
        <v>3</v>
      </c>
      <c r="F58" s="17">
        <f>IFERROR(VLOOKUP($C58, 'Breakdown - Multi Indicators'!$C:$DD, F$1, FALSE), " ")</f>
        <v>4</v>
      </c>
      <c r="G58" s="17">
        <f>IFERROR(VLOOKUP($C58, 'Breakdown - Multi Indicators'!$C:$DD, G$1, FALSE), " ")</f>
        <v>2</v>
      </c>
      <c r="H58" s="17">
        <f>IFERROR(VLOOKUP($C58, 'Breakdown - Multi Indicators'!$C:$DD, H$1, FALSE), " ")</f>
        <v>3</v>
      </c>
      <c r="I58" s="17">
        <f>IFERROR(VLOOKUP($C58, 'Breakdown - Multi Indicators'!$C:$DD, I$1, FALSE), " ")</f>
        <v>3</v>
      </c>
      <c r="J58" s="17">
        <f t="shared" si="4"/>
        <v>4</v>
      </c>
      <c r="K58" s="17">
        <f t="shared" si="4"/>
        <v>3</v>
      </c>
      <c r="L58" s="17">
        <f t="shared" si="4"/>
        <v>3</v>
      </c>
      <c r="M58" s="17">
        <f t="shared" si="4"/>
        <v>2</v>
      </c>
    </row>
    <row r="59" spans="1:13" ht="16.2" thickTop="1" thickBot="1" x14ac:dyDescent="0.35">
      <c r="A59" s="47" t="s">
        <v>178</v>
      </c>
      <c r="B59" s="47" t="s">
        <v>193</v>
      </c>
      <c r="C59" s="47" t="s">
        <v>194</v>
      </c>
      <c r="D59" s="10">
        <f t="shared" si="0"/>
        <v>3</v>
      </c>
      <c r="E59" s="28">
        <f t="shared" si="1"/>
        <v>2.8</v>
      </c>
      <c r="F59" s="17">
        <f>IFERROR(VLOOKUP($C59, 'Breakdown - Multi Indicators'!$C:$DD, F$1, FALSE), " ")</f>
        <v>3</v>
      </c>
      <c r="G59" s="17">
        <f>IFERROR(VLOOKUP($C59, 'Breakdown - Multi Indicators'!$C:$DD, G$1, FALSE), " ")</f>
        <v>2</v>
      </c>
      <c r="H59" s="17">
        <f>IFERROR(VLOOKUP($C59, 'Breakdown - Multi Indicators'!$C:$DD, H$1, FALSE), " ")</f>
        <v>3</v>
      </c>
      <c r="I59" s="17">
        <f>IFERROR(VLOOKUP($C59, 'Breakdown - Multi Indicators'!$C:$DD, I$1, FALSE), " ")</f>
        <v>3</v>
      </c>
      <c r="J59" s="17">
        <f t="shared" si="4"/>
        <v>3</v>
      </c>
      <c r="K59" s="17">
        <f t="shared" si="4"/>
        <v>3</v>
      </c>
      <c r="L59" s="17">
        <f t="shared" si="4"/>
        <v>3</v>
      </c>
      <c r="M59" s="17">
        <f t="shared" si="4"/>
        <v>2</v>
      </c>
    </row>
    <row r="60" spans="1:13" ht="16.2" thickTop="1" thickBot="1" x14ac:dyDescent="0.35">
      <c r="A60" s="47" t="s">
        <v>178</v>
      </c>
      <c r="B60" s="47" t="s">
        <v>195</v>
      </c>
      <c r="C60" s="47" t="s">
        <v>196</v>
      </c>
      <c r="D60" s="10">
        <f t="shared" si="0"/>
        <v>3</v>
      </c>
      <c r="E60" s="28">
        <f t="shared" si="1"/>
        <v>3</v>
      </c>
      <c r="F60" s="17">
        <f>IFERROR(VLOOKUP($C60, 'Breakdown - Multi Indicators'!$C:$DD, F$1, FALSE), " ")</f>
        <v>4</v>
      </c>
      <c r="G60" s="17">
        <f>IFERROR(VLOOKUP($C60, 'Breakdown - Multi Indicators'!$C:$DD, G$1, FALSE), " ")</f>
        <v>2</v>
      </c>
      <c r="H60" s="17">
        <f>IFERROR(VLOOKUP($C60, 'Breakdown - Multi Indicators'!$C:$DD, H$1, FALSE), " ")</f>
        <v>3</v>
      </c>
      <c r="I60" s="17">
        <f>IFERROR(VLOOKUP($C60, 'Breakdown - Multi Indicators'!$C:$DD, I$1, FALSE), " ")</f>
        <v>3</v>
      </c>
      <c r="J60" s="17">
        <f t="shared" si="4"/>
        <v>4</v>
      </c>
      <c r="K60" s="17">
        <f t="shared" si="4"/>
        <v>3</v>
      </c>
      <c r="L60" s="17">
        <f t="shared" si="4"/>
        <v>3</v>
      </c>
      <c r="M60" s="17">
        <f t="shared" si="4"/>
        <v>2</v>
      </c>
    </row>
    <row r="61" spans="1:13" ht="16.2" thickTop="1" thickBot="1" x14ac:dyDescent="0.35">
      <c r="A61" s="47" t="s">
        <v>178</v>
      </c>
      <c r="B61" s="47" t="s">
        <v>197</v>
      </c>
      <c r="C61" s="47" t="s">
        <v>198</v>
      </c>
      <c r="D61" s="10">
        <f t="shared" si="0"/>
        <v>4</v>
      </c>
      <c r="E61" s="28">
        <f t="shared" si="1"/>
        <v>3.8</v>
      </c>
      <c r="F61" s="17">
        <f>IFERROR(VLOOKUP($C61, 'Breakdown - Multi Indicators'!$C:$DD, F$1, FALSE), " ")</f>
        <v>5</v>
      </c>
      <c r="G61" s="17">
        <f>IFERROR(VLOOKUP($C61, 'Breakdown - Multi Indicators'!$C:$DD, G$1, FALSE), " ")</f>
        <v>2</v>
      </c>
      <c r="H61" s="17">
        <f>IFERROR(VLOOKUP($C61, 'Breakdown - Multi Indicators'!$C:$DD, H$1, FALSE), " ")</f>
        <v>3</v>
      </c>
      <c r="I61" s="17">
        <f>IFERROR(VLOOKUP($C61, 'Breakdown - Multi Indicators'!$C:$DD, I$1, FALSE), " ")</f>
        <v>5</v>
      </c>
      <c r="J61" s="17">
        <f t="shared" si="4"/>
        <v>5</v>
      </c>
      <c r="K61" s="17">
        <f t="shared" si="4"/>
        <v>5</v>
      </c>
      <c r="L61" s="17">
        <f t="shared" si="4"/>
        <v>3</v>
      </c>
      <c r="M61" s="17">
        <f t="shared" si="4"/>
        <v>2</v>
      </c>
    </row>
    <row r="62" spans="1:13" ht="16.2" thickTop="1" thickBot="1" x14ac:dyDescent="0.35">
      <c r="A62" s="47" t="s">
        <v>178</v>
      </c>
      <c r="B62" s="47" t="s">
        <v>199</v>
      </c>
      <c r="C62" s="47" t="s">
        <v>200</v>
      </c>
      <c r="D62" s="10">
        <f t="shared" si="0"/>
        <v>3</v>
      </c>
      <c r="E62" s="28">
        <f t="shared" si="1"/>
        <v>3</v>
      </c>
      <c r="F62" s="17">
        <f>IFERROR(VLOOKUP($C62, 'Breakdown - Multi Indicators'!$C:$DD, F$1, FALSE), " ")</f>
        <v>4</v>
      </c>
      <c r="G62" s="17">
        <f>IFERROR(VLOOKUP($C62, 'Breakdown - Multi Indicators'!$C:$DD, G$1, FALSE), " ")</f>
        <v>2</v>
      </c>
      <c r="H62" s="17">
        <f>IFERROR(VLOOKUP($C62, 'Breakdown - Multi Indicators'!$C:$DD, H$1, FALSE), " ")</f>
        <v>3</v>
      </c>
      <c r="I62" s="17">
        <f>IFERROR(VLOOKUP($C62, 'Breakdown - Multi Indicators'!$C:$DD, I$1, FALSE), " ")</f>
        <v>3</v>
      </c>
      <c r="J62" s="17">
        <f t="shared" si="4"/>
        <v>4</v>
      </c>
      <c r="K62" s="17">
        <f t="shared" si="4"/>
        <v>3</v>
      </c>
      <c r="L62" s="17">
        <f t="shared" si="4"/>
        <v>3</v>
      </c>
      <c r="M62" s="17">
        <f t="shared" si="4"/>
        <v>2</v>
      </c>
    </row>
    <row r="63" spans="1:13" ht="16.2" thickTop="1" thickBot="1" x14ac:dyDescent="0.35">
      <c r="A63" s="47" t="s">
        <v>178</v>
      </c>
      <c r="B63" s="47" t="s">
        <v>201</v>
      </c>
      <c r="C63" s="47" t="s">
        <v>202</v>
      </c>
      <c r="D63" s="10">
        <f t="shared" si="0"/>
        <v>3</v>
      </c>
      <c r="E63" s="28">
        <f t="shared" si="1"/>
        <v>2.8</v>
      </c>
      <c r="F63" s="17">
        <f>IFERROR(VLOOKUP($C63, 'Breakdown - Multi Indicators'!$C:$DD, F$1, FALSE), " ")</f>
        <v>4</v>
      </c>
      <c r="G63" s="17">
        <f>IFERROR(VLOOKUP($C63, 'Breakdown - Multi Indicators'!$C:$DD, G$1, FALSE), " ")</f>
        <v>2</v>
      </c>
      <c r="H63" s="17">
        <f>IFERROR(VLOOKUP($C63, 'Breakdown - Multi Indicators'!$C:$DD, H$1, FALSE), " ")</f>
        <v>3</v>
      </c>
      <c r="I63" s="17">
        <f>IFERROR(VLOOKUP($C63, 'Breakdown - Multi Indicators'!$C:$DD, I$1, FALSE), " ")</f>
        <v>2</v>
      </c>
      <c r="J63" s="17">
        <f t="shared" si="4"/>
        <v>4</v>
      </c>
      <c r="K63" s="17">
        <f t="shared" si="4"/>
        <v>3</v>
      </c>
      <c r="L63" s="17">
        <f t="shared" si="4"/>
        <v>2</v>
      </c>
      <c r="M63" s="17">
        <f t="shared" si="4"/>
        <v>2</v>
      </c>
    </row>
    <row r="64" spans="1:13" ht="16.2" thickTop="1" thickBot="1" x14ac:dyDescent="0.35">
      <c r="A64" s="47" t="s">
        <v>178</v>
      </c>
      <c r="B64" s="47" t="s">
        <v>203</v>
      </c>
      <c r="C64" s="47" t="s">
        <v>204</v>
      </c>
      <c r="D64" s="10">
        <f t="shared" si="0"/>
        <v>3</v>
      </c>
      <c r="E64" s="28">
        <f t="shared" si="1"/>
        <v>3</v>
      </c>
      <c r="F64" s="17">
        <f>IFERROR(VLOOKUP($C64, 'Breakdown - Multi Indicators'!$C:$DD, F$1, FALSE), " ")</f>
        <v>4</v>
      </c>
      <c r="G64" s="17">
        <f>IFERROR(VLOOKUP($C64, 'Breakdown - Multi Indicators'!$C:$DD, G$1, FALSE), " ")</f>
        <v>2</v>
      </c>
      <c r="H64" s="17">
        <f>IFERROR(VLOOKUP($C64, 'Breakdown - Multi Indicators'!$C:$DD, H$1, FALSE), " ")</f>
        <v>3</v>
      </c>
      <c r="I64" s="17">
        <f>IFERROR(VLOOKUP($C64, 'Breakdown - Multi Indicators'!$C:$DD, I$1, FALSE), " ")</f>
        <v>3</v>
      </c>
      <c r="J64" s="17">
        <f t="shared" ref="J64:M83" si="5">LARGE($F64:$I64, J$1)</f>
        <v>4</v>
      </c>
      <c r="K64" s="17">
        <f t="shared" si="5"/>
        <v>3</v>
      </c>
      <c r="L64" s="17">
        <f t="shared" si="5"/>
        <v>3</v>
      </c>
      <c r="M64" s="17">
        <f t="shared" si="5"/>
        <v>2</v>
      </c>
    </row>
    <row r="65" spans="1:13" ht="16.2" thickTop="1" thickBot="1" x14ac:dyDescent="0.35">
      <c r="A65" s="47" t="s">
        <v>178</v>
      </c>
      <c r="B65" s="47" t="s">
        <v>205</v>
      </c>
      <c r="C65" s="47" t="s">
        <v>206</v>
      </c>
      <c r="D65" s="10">
        <f t="shared" si="0"/>
        <v>3</v>
      </c>
      <c r="E65" s="28">
        <f t="shared" si="1"/>
        <v>3</v>
      </c>
      <c r="F65" s="17">
        <f>IFERROR(VLOOKUP($C65, 'Breakdown - Multi Indicators'!$C:$DD, F$1, FALSE), " ")</f>
        <v>4</v>
      </c>
      <c r="G65" s="17">
        <f>IFERROR(VLOOKUP($C65, 'Breakdown - Multi Indicators'!$C:$DD, G$1, FALSE), " ")</f>
        <v>2</v>
      </c>
      <c r="H65" s="17">
        <f>IFERROR(VLOOKUP($C65, 'Breakdown - Multi Indicators'!$C:$DD, H$1, FALSE), " ")</f>
        <v>3</v>
      </c>
      <c r="I65" s="17">
        <f>IFERROR(VLOOKUP($C65, 'Breakdown - Multi Indicators'!$C:$DD, I$1, FALSE), " ")</f>
        <v>3</v>
      </c>
      <c r="J65" s="17">
        <f t="shared" si="5"/>
        <v>4</v>
      </c>
      <c r="K65" s="17">
        <f t="shared" si="5"/>
        <v>3</v>
      </c>
      <c r="L65" s="17">
        <f t="shared" si="5"/>
        <v>3</v>
      </c>
      <c r="M65" s="17">
        <f t="shared" si="5"/>
        <v>2</v>
      </c>
    </row>
    <row r="66" spans="1:13" ht="16.2" thickTop="1" thickBot="1" x14ac:dyDescent="0.35">
      <c r="A66" s="47" t="s">
        <v>178</v>
      </c>
      <c r="B66" s="47" t="s">
        <v>207</v>
      </c>
      <c r="C66" s="47" t="s">
        <v>208</v>
      </c>
      <c r="D66" s="10">
        <f t="shared" si="0"/>
        <v>4</v>
      </c>
      <c r="E66" s="28">
        <f t="shared" si="1"/>
        <v>3.5</v>
      </c>
      <c r="F66" s="17">
        <f>IFERROR(VLOOKUP($C66, 'Breakdown - Multi Indicators'!$C:$DD, F$1, FALSE), " ")</f>
        <v>4</v>
      </c>
      <c r="G66" s="17">
        <f>IFERROR(VLOOKUP($C66, 'Breakdown - Multi Indicators'!$C:$DD, G$1, FALSE), " ")</f>
        <v>2</v>
      </c>
      <c r="H66" s="17">
        <f>IFERROR(VLOOKUP($C66, 'Breakdown - Multi Indicators'!$C:$DD, H$1, FALSE), " ")</f>
        <v>3</v>
      </c>
      <c r="I66" s="17">
        <f>IFERROR(VLOOKUP($C66, 'Breakdown - Multi Indicators'!$C:$DD, I$1, FALSE), " ")</f>
        <v>5</v>
      </c>
      <c r="J66" s="17">
        <f t="shared" si="5"/>
        <v>5</v>
      </c>
      <c r="K66" s="17">
        <f t="shared" si="5"/>
        <v>4</v>
      </c>
      <c r="L66" s="17">
        <f t="shared" si="5"/>
        <v>3</v>
      </c>
      <c r="M66" s="17">
        <f t="shared" si="5"/>
        <v>2</v>
      </c>
    </row>
    <row r="67" spans="1:13" ht="16.2" thickTop="1" thickBot="1" x14ac:dyDescent="0.35">
      <c r="A67" s="47" t="s">
        <v>178</v>
      </c>
      <c r="B67" s="47" t="s">
        <v>209</v>
      </c>
      <c r="C67" s="47" t="s">
        <v>210</v>
      </c>
      <c r="D67" s="10">
        <f t="shared" si="0"/>
        <v>4</v>
      </c>
      <c r="E67" s="28">
        <f t="shared" si="1"/>
        <v>3.5</v>
      </c>
      <c r="F67" s="17">
        <f>IFERROR(VLOOKUP($C67, 'Breakdown - Multi Indicators'!$C:$DD, F$1, FALSE), " ")</f>
        <v>4</v>
      </c>
      <c r="G67" s="17">
        <f>IFERROR(VLOOKUP($C67, 'Breakdown - Multi Indicators'!$C:$DD, G$1, FALSE), " ")</f>
        <v>2</v>
      </c>
      <c r="H67" s="17">
        <f>IFERROR(VLOOKUP($C67, 'Breakdown - Multi Indicators'!$C:$DD, H$1, FALSE), " ")</f>
        <v>3</v>
      </c>
      <c r="I67" s="17">
        <f>IFERROR(VLOOKUP($C67, 'Breakdown - Multi Indicators'!$C:$DD, I$1, FALSE), " ")</f>
        <v>5</v>
      </c>
      <c r="J67" s="17">
        <f t="shared" si="5"/>
        <v>5</v>
      </c>
      <c r="K67" s="17">
        <f t="shared" si="5"/>
        <v>4</v>
      </c>
      <c r="L67" s="17">
        <f t="shared" si="5"/>
        <v>3</v>
      </c>
      <c r="M67" s="17">
        <f t="shared" si="5"/>
        <v>2</v>
      </c>
    </row>
    <row r="68" spans="1:13" ht="16.2" thickTop="1" thickBot="1" x14ac:dyDescent="0.35">
      <c r="A68" s="47" t="s">
        <v>178</v>
      </c>
      <c r="B68" s="47" t="s">
        <v>211</v>
      </c>
      <c r="C68" s="47" t="s">
        <v>212</v>
      </c>
      <c r="D68" s="10">
        <f t="shared" ref="D68:D131" si="6">ROUND(AVERAGE(F68:I68), 0)</f>
        <v>3</v>
      </c>
      <c r="E68" s="28">
        <f t="shared" ref="E68:E131" si="7">ROUND(AVERAGE(F68:I68), 1)</f>
        <v>3</v>
      </c>
      <c r="F68" s="17">
        <f>IFERROR(VLOOKUP($C68, 'Breakdown - Multi Indicators'!$C:$DD, F$1, FALSE), " ")</f>
        <v>4</v>
      </c>
      <c r="G68" s="17">
        <f>IFERROR(VLOOKUP($C68, 'Breakdown - Multi Indicators'!$C:$DD, G$1, FALSE), " ")</f>
        <v>2</v>
      </c>
      <c r="H68" s="17">
        <f>IFERROR(VLOOKUP($C68, 'Breakdown - Multi Indicators'!$C:$DD, H$1, FALSE), " ")</f>
        <v>3</v>
      </c>
      <c r="I68" s="17">
        <f>IFERROR(VLOOKUP($C68, 'Breakdown - Multi Indicators'!$C:$DD, I$1, FALSE), " ")</f>
        <v>3</v>
      </c>
      <c r="J68" s="17">
        <f t="shared" si="5"/>
        <v>4</v>
      </c>
      <c r="K68" s="17">
        <f t="shared" si="5"/>
        <v>3</v>
      </c>
      <c r="L68" s="17">
        <f t="shared" si="5"/>
        <v>3</v>
      </c>
      <c r="M68" s="17">
        <f t="shared" si="5"/>
        <v>2</v>
      </c>
    </row>
    <row r="69" spans="1:13" ht="16.2" thickTop="1" thickBot="1" x14ac:dyDescent="0.35">
      <c r="A69" s="47" t="s">
        <v>178</v>
      </c>
      <c r="B69" s="47" t="s">
        <v>213</v>
      </c>
      <c r="C69" s="47" t="s">
        <v>214</v>
      </c>
      <c r="D69" s="10">
        <f t="shared" si="6"/>
        <v>3</v>
      </c>
      <c r="E69" s="28">
        <f t="shared" si="7"/>
        <v>3</v>
      </c>
      <c r="F69" s="17">
        <f>IFERROR(VLOOKUP($C69, 'Breakdown - Multi Indicators'!$C:$DD, F$1, FALSE), " ")</f>
        <v>4</v>
      </c>
      <c r="G69" s="17">
        <f>IFERROR(VLOOKUP($C69, 'Breakdown - Multi Indicators'!$C:$DD, G$1, FALSE), " ")</f>
        <v>2</v>
      </c>
      <c r="H69" s="17">
        <f>IFERROR(VLOOKUP($C69, 'Breakdown - Multi Indicators'!$C:$DD, H$1, FALSE), " ")</f>
        <v>3</v>
      </c>
      <c r="I69" s="17">
        <f>IFERROR(VLOOKUP($C69, 'Breakdown - Multi Indicators'!$C:$DD, I$1, FALSE), " ")</f>
        <v>3</v>
      </c>
      <c r="J69" s="17">
        <f t="shared" si="5"/>
        <v>4</v>
      </c>
      <c r="K69" s="17">
        <f t="shared" si="5"/>
        <v>3</v>
      </c>
      <c r="L69" s="17">
        <f t="shared" si="5"/>
        <v>3</v>
      </c>
      <c r="M69" s="17">
        <f t="shared" si="5"/>
        <v>2</v>
      </c>
    </row>
    <row r="70" spans="1:13" ht="16.2" thickTop="1" thickBot="1" x14ac:dyDescent="0.35">
      <c r="A70" s="47" t="s">
        <v>178</v>
      </c>
      <c r="B70" s="47" t="s">
        <v>215</v>
      </c>
      <c r="C70" s="47" t="s">
        <v>216</v>
      </c>
      <c r="D70" s="10">
        <f t="shared" si="6"/>
        <v>3</v>
      </c>
      <c r="E70" s="28">
        <f t="shared" si="7"/>
        <v>2.8</v>
      </c>
      <c r="F70" s="17">
        <f>IFERROR(VLOOKUP($C70, 'Breakdown - Multi Indicators'!$C:$DD, F$1, FALSE), " ")</f>
        <v>3</v>
      </c>
      <c r="G70" s="17">
        <f>IFERROR(VLOOKUP($C70, 'Breakdown - Multi Indicators'!$C:$DD, G$1, FALSE), " ")</f>
        <v>2</v>
      </c>
      <c r="H70" s="17">
        <f>IFERROR(VLOOKUP($C70, 'Breakdown - Multi Indicators'!$C:$DD, H$1, FALSE), " ")</f>
        <v>3</v>
      </c>
      <c r="I70" s="17">
        <f>IFERROR(VLOOKUP($C70, 'Breakdown - Multi Indicators'!$C:$DD, I$1, FALSE), " ")</f>
        <v>3</v>
      </c>
      <c r="J70" s="17">
        <f t="shared" si="5"/>
        <v>3</v>
      </c>
      <c r="K70" s="17">
        <f t="shared" si="5"/>
        <v>3</v>
      </c>
      <c r="L70" s="17">
        <f t="shared" si="5"/>
        <v>3</v>
      </c>
      <c r="M70" s="17">
        <f t="shared" si="5"/>
        <v>2</v>
      </c>
    </row>
    <row r="71" spans="1:13" ht="16.2" thickTop="1" thickBot="1" x14ac:dyDescent="0.35">
      <c r="A71" s="47" t="s">
        <v>178</v>
      </c>
      <c r="B71" s="47" t="s">
        <v>217</v>
      </c>
      <c r="C71" s="47" t="s">
        <v>218</v>
      </c>
      <c r="D71" s="10">
        <f t="shared" si="6"/>
        <v>4</v>
      </c>
      <c r="E71" s="28">
        <f t="shared" si="7"/>
        <v>3.8</v>
      </c>
      <c r="F71" s="17">
        <f>IFERROR(VLOOKUP($C71, 'Breakdown - Multi Indicators'!$C:$DD, F$1, FALSE), " ")</f>
        <v>5</v>
      </c>
      <c r="G71" s="17">
        <f>IFERROR(VLOOKUP($C71, 'Breakdown - Multi Indicators'!$C:$DD, G$1, FALSE), " ")</f>
        <v>3</v>
      </c>
      <c r="H71" s="17">
        <f>IFERROR(VLOOKUP($C71, 'Breakdown - Multi Indicators'!$C:$DD, H$1, FALSE), " ")</f>
        <v>3</v>
      </c>
      <c r="I71" s="17">
        <f>IFERROR(VLOOKUP($C71, 'Breakdown - Multi Indicators'!$C:$DD, I$1, FALSE), " ")</f>
        <v>4</v>
      </c>
      <c r="J71" s="17">
        <f t="shared" si="5"/>
        <v>5</v>
      </c>
      <c r="K71" s="17">
        <f t="shared" si="5"/>
        <v>4</v>
      </c>
      <c r="L71" s="17">
        <f t="shared" si="5"/>
        <v>3</v>
      </c>
      <c r="M71" s="17">
        <f t="shared" si="5"/>
        <v>3</v>
      </c>
    </row>
    <row r="72" spans="1:13" ht="16.2" thickTop="1" thickBot="1" x14ac:dyDescent="0.35">
      <c r="A72" s="47" t="s">
        <v>178</v>
      </c>
      <c r="B72" s="47" t="s">
        <v>219</v>
      </c>
      <c r="C72" s="47" t="s">
        <v>220</v>
      </c>
      <c r="D72" s="10">
        <f t="shared" si="6"/>
        <v>3</v>
      </c>
      <c r="E72" s="28">
        <f t="shared" si="7"/>
        <v>3.3</v>
      </c>
      <c r="F72" s="17">
        <f>IFERROR(VLOOKUP($C72, 'Breakdown - Multi Indicators'!$C:$DD, F$1, FALSE), " ")</f>
        <v>4</v>
      </c>
      <c r="G72" s="17">
        <f>IFERROR(VLOOKUP($C72, 'Breakdown - Multi Indicators'!$C:$DD, G$1, FALSE), " ")</f>
        <v>2</v>
      </c>
      <c r="H72" s="17">
        <f>IFERROR(VLOOKUP($C72, 'Breakdown - Multi Indicators'!$C:$DD, H$1, FALSE), " ")</f>
        <v>3</v>
      </c>
      <c r="I72" s="17">
        <f>IFERROR(VLOOKUP($C72, 'Breakdown - Multi Indicators'!$C:$DD, I$1, FALSE), " ")</f>
        <v>4</v>
      </c>
      <c r="J72" s="17">
        <f t="shared" si="5"/>
        <v>4</v>
      </c>
      <c r="K72" s="17">
        <f t="shared" si="5"/>
        <v>4</v>
      </c>
      <c r="L72" s="17">
        <f t="shared" si="5"/>
        <v>3</v>
      </c>
      <c r="M72" s="17">
        <f t="shared" si="5"/>
        <v>2</v>
      </c>
    </row>
    <row r="73" spans="1:13" ht="16.2" thickTop="1" thickBot="1" x14ac:dyDescent="0.35">
      <c r="A73" s="47" t="s">
        <v>178</v>
      </c>
      <c r="B73" s="47" t="s">
        <v>221</v>
      </c>
      <c r="C73" s="47" t="s">
        <v>222</v>
      </c>
      <c r="D73" s="10">
        <f t="shared" si="6"/>
        <v>3</v>
      </c>
      <c r="E73" s="28">
        <f t="shared" si="7"/>
        <v>3.3</v>
      </c>
      <c r="F73" s="17">
        <f>IFERROR(VLOOKUP($C73, 'Breakdown - Multi Indicators'!$C:$DD, F$1, FALSE), " ")</f>
        <v>4</v>
      </c>
      <c r="G73" s="17">
        <f>IFERROR(VLOOKUP($C73, 'Breakdown - Multi Indicators'!$C:$DD, G$1, FALSE), " ")</f>
        <v>2</v>
      </c>
      <c r="H73" s="17">
        <f>IFERROR(VLOOKUP($C73, 'Breakdown - Multi Indicators'!$C:$DD, H$1, FALSE), " ")</f>
        <v>3</v>
      </c>
      <c r="I73" s="17">
        <f>IFERROR(VLOOKUP($C73, 'Breakdown - Multi Indicators'!$C:$DD, I$1, FALSE), " ")</f>
        <v>4</v>
      </c>
      <c r="J73" s="17">
        <f t="shared" si="5"/>
        <v>4</v>
      </c>
      <c r="K73" s="17">
        <f t="shared" si="5"/>
        <v>4</v>
      </c>
      <c r="L73" s="17">
        <f t="shared" si="5"/>
        <v>3</v>
      </c>
      <c r="M73" s="17">
        <f t="shared" si="5"/>
        <v>2</v>
      </c>
    </row>
    <row r="74" spans="1:13" ht="16.2" thickTop="1" thickBot="1" x14ac:dyDescent="0.35">
      <c r="A74" s="47" t="s">
        <v>223</v>
      </c>
      <c r="B74" s="47" t="s">
        <v>224</v>
      </c>
      <c r="C74" s="47" t="s">
        <v>225</v>
      </c>
      <c r="D74" s="10">
        <f t="shared" si="6"/>
        <v>3</v>
      </c>
      <c r="E74" s="28">
        <f t="shared" si="7"/>
        <v>2.8</v>
      </c>
      <c r="F74" s="17">
        <f>IFERROR(VLOOKUP($C74, 'Breakdown - Multi Indicators'!$C:$DD, F$1, FALSE), " ")</f>
        <v>3</v>
      </c>
      <c r="G74" s="17">
        <f>IFERROR(VLOOKUP($C74, 'Breakdown - Multi Indicators'!$C:$DD, G$1, FALSE), " ")</f>
        <v>2</v>
      </c>
      <c r="H74" s="17">
        <f>IFERROR(VLOOKUP($C74, 'Breakdown - Multi Indicators'!$C:$DD, H$1, FALSE), " ")</f>
        <v>3</v>
      </c>
      <c r="I74" s="17">
        <f>IFERROR(VLOOKUP($C74, 'Breakdown - Multi Indicators'!$C:$DD, I$1, FALSE), " ")</f>
        <v>3</v>
      </c>
      <c r="J74" s="17">
        <f t="shared" si="5"/>
        <v>3</v>
      </c>
      <c r="K74" s="17">
        <f t="shared" si="5"/>
        <v>3</v>
      </c>
      <c r="L74" s="17">
        <f t="shared" si="5"/>
        <v>3</v>
      </c>
      <c r="M74" s="17">
        <f t="shared" si="5"/>
        <v>2</v>
      </c>
    </row>
    <row r="75" spans="1:13" ht="16.2" thickTop="1" thickBot="1" x14ac:dyDescent="0.35">
      <c r="A75" s="47" t="s">
        <v>223</v>
      </c>
      <c r="B75" s="47" t="s">
        <v>226</v>
      </c>
      <c r="C75" s="47" t="s">
        <v>227</v>
      </c>
      <c r="D75" s="10">
        <f t="shared" si="6"/>
        <v>3</v>
      </c>
      <c r="E75" s="28">
        <f t="shared" si="7"/>
        <v>2.8</v>
      </c>
      <c r="F75" s="17">
        <f>IFERROR(VLOOKUP($C75, 'Breakdown - Multi Indicators'!$C:$DD, F$1, FALSE), " ")</f>
        <v>3</v>
      </c>
      <c r="G75" s="17">
        <f>IFERROR(VLOOKUP($C75, 'Breakdown - Multi Indicators'!$C:$DD, G$1, FALSE), " ")</f>
        <v>2</v>
      </c>
      <c r="H75" s="17">
        <f>IFERROR(VLOOKUP($C75, 'Breakdown - Multi Indicators'!$C:$DD, H$1, FALSE), " ")</f>
        <v>3</v>
      </c>
      <c r="I75" s="17">
        <f>IFERROR(VLOOKUP($C75, 'Breakdown - Multi Indicators'!$C:$DD, I$1, FALSE), " ")</f>
        <v>3</v>
      </c>
      <c r="J75" s="17">
        <f t="shared" si="5"/>
        <v>3</v>
      </c>
      <c r="K75" s="17">
        <f t="shared" si="5"/>
        <v>3</v>
      </c>
      <c r="L75" s="17">
        <f t="shared" si="5"/>
        <v>3</v>
      </c>
      <c r="M75" s="17">
        <f t="shared" si="5"/>
        <v>2</v>
      </c>
    </row>
    <row r="76" spans="1:13" ht="16.2" thickTop="1" thickBot="1" x14ac:dyDescent="0.35">
      <c r="A76" s="47" t="s">
        <v>223</v>
      </c>
      <c r="B76" s="47" t="s">
        <v>228</v>
      </c>
      <c r="C76" s="47" t="s">
        <v>229</v>
      </c>
      <c r="D76" s="10">
        <f t="shared" si="6"/>
        <v>3</v>
      </c>
      <c r="E76" s="28">
        <f t="shared" si="7"/>
        <v>3</v>
      </c>
      <c r="F76" s="17">
        <f>IFERROR(VLOOKUP($C76, 'Breakdown - Multi Indicators'!$C:$DD, F$1, FALSE), " ")</f>
        <v>4</v>
      </c>
      <c r="G76" s="17">
        <f>IFERROR(VLOOKUP($C76, 'Breakdown - Multi Indicators'!$C:$DD, G$1, FALSE), " ")</f>
        <v>2</v>
      </c>
      <c r="H76" s="17">
        <f>IFERROR(VLOOKUP($C76, 'Breakdown - Multi Indicators'!$C:$DD, H$1, FALSE), " ")</f>
        <v>3</v>
      </c>
      <c r="I76" s="17">
        <f>IFERROR(VLOOKUP($C76, 'Breakdown - Multi Indicators'!$C:$DD, I$1, FALSE), " ")</f>
        <v>3</v>
      </c>
      <c r="J76" s="17">
        <f t="shared" si="5"/>
        <v>4</v>
      </c>
      <c r="K76" s="17">
        <f t="shared" si="5"/>
        <v>3</v>
      </c>
      <c r="L76" s="17">
        <f t="shared" si="5"/>
        <v>3</v>
      </c>
      <c r="M76" s="17">
        <f t="shared" si="5"/>
        <v>2</v>
      </c>
    </row>
    <row r="77" spans="1:13" ht="16.2" thickTop="1" thickBot="1" x14ac:dyDescent="0.35">
      <c r="A77" s="47" t="s">
        <v>223</v>
      </c>
      <c r="B77" s="47" t="s">
        <v>230</v>
      </c>
      <c r="C77" s="47" t="s">
        <v>231</v>
      </c>
      <c r="D77" s="10">
        <f t="shared" si="6"/>
        <v>3</v>
      </c>
      <c r="E77" s="28">
        <f t="shared" si="7"/>
        <v>2.8</v>
      </c>
      <c r="F77" s="17">
        <f>IFERROR(VLOOKUP($C77, 'Breakdown - Multi Indicators'!$C:$DD, F$1, FALSE), " ")</f>
        <v>3</v>
      </c>
      <c r="G77" s="17">
        <f>IFERROR(VLOOKUP($C77, 'Breakdown - Multi Indicators'!$C:$DD, G$1, FALSE), " ")</f>
        <v>2</v>
      </c>
      <c r="H77" s="17">
        <f>IFERROR(VLOOKUP($C77, 'Breakdown - Multi Indicators'!$C:$DD, H$1, FALSE), " ")</f>
        <v>3</v>
      </c>
      <c r="I77" s="17">
        <f>IFERROR(VLOOKUP($C77, 'Breakdown - Multi Indicators'!$C:$DD, I$1, FALSE), " ")</f>
        <v>3</v>
      </c>
      <c r="J77" s="17">
        <f t="shared" si="5"/>
        <v>3</v>
      </c>
      <c r="K77" s="17">
        <f t="shared" si="5"/>
        <v>3</v>
      </c>
      <c r="L77" s="17">
        <f t="shared" si="5"/>
        <v>3</v>
      </c>
      <c r="M77" s="17">
        <f t="shared" si="5"/>
        <v>2</v>
      </c>
    </row>
    <row r="78" spans="1:13" ht="16.2" thickTop="1" thickBot="1" x14ac:dyDescent="0.35">
      <c r="A78" s="47" t="s">
        <v>223</v>
      </c>
      <c r="B78" s="47" t="s">
        <v>232</v>
      </c>
      <c r="C78" s="47" t="s">
        <v>233</v>
      </c>
      <c r="D78" s="10">
        <f t="shared" si="6"/>
        <v>3</v>
      </c>
      <c r="E78" s="28">
        <f t="shared" si="7"/>
        <v>3</v>
      </c>
      <c r="F78" s="17">
        <f>IFERROR(VLOOKUP($C78, 'Breakdown - Multi Indicators'!$C:$DD, F$1, FALSE), " ")</f>
        <v>4</v>
      </c>
      <c r="G78" s="17">
        <f>IFERROR(VLOOKUP($C78, 'Breakdown - Multi Indicators'!$C:$DD, G$1, FALSE), " ")</f>
        <v>2</v>
      </c>
      <c r="H78" s="17">
        <f>IFERROR(VLOOKUP($C78, 'Breakdown - Multi Indicators'!$C:$DD, H$1, FALSE), " ")</f>
        <v>3</v>
      </c>
      <c r="I78" s="17">
        <f>IFERROR(VLOOKUP($C78, 'Breakdown - Multi Indicators'!$C:$DD, I$1, FALSE), " ")</f>
        <v>3</v>
      </c>
      <c r="J78" s="17">
        <f t="shared" si="5"/>
        <v>4</v>
      </c>
      <c r="K78" s="17">
        <f t="shared" si="5"/>
        <v>3</v>
      </c>
      <c r="L78" s="17">
        <f t="shared" si="5"/>
        <v>3</v>
      </c>
      <c r="M78" s="17">
        <f t="shared" si="5"/>
        <v>2</v>
      </c>
    </row>
    <row r="79" spans="1:13" ht="16.2" thickTop="1" thickBot="1" x14ac:dyDescent="0.35">
      <c r="A79" s="47" t="s">
        <v>234</v>
      </c>
      <c r="B79" s="47" t="s">
        <v>235</v>
      </c>
      <c r="C79" s="47" t="s">
        <v>236</v>
      </c>
      <c r="D79" s="10">
        <f t="shared" si="6"/>
        <v>2</v>
      </c>
      <c r="E79" s="28">
        <f t="shared" si="7"/>
        <v>2</v>
      </c>
      <c r="F79" s="17">
        <f>IFERROR(VLOOKUP($C79, 'Breakdown - Multi Indicators'!$C:$DD, F$1, FALSE), " ")</f>
        <v>1</v>
      </c>
      <c r="G79" s="17">
        <f>IFERROR(VLOOKUP($C79, 'Breakdown - Multi Indicators'!$C:$DD, G$1, FALSE), " ")</f>
        <v>3</v>
      </c>
      <c r="H79" s="17">
        <f>IFERROR(VLOOKUP($C79, 'Breakdown - Multi Indicators'!$C:$DD, H$1, FALSE), " ")</f>
        <v>2</v>
      </c>
      <c r="I79" s="17">
        <f>IFERROR(VLOOKUP($C79, 'Breakdown - Multi Indicators'!$C:$DD, I$1, FALSE), " ")</f>
        <v>2</v>
      </c>
      <c r="J79" s="17">
        <f t="shared" si="5"/>
        <v>3</v>
      </c>
      <c r="K79" s="17">
        <f t="shared" si="5"/>
        <v>2</v>
      </c>
      <c r="L79" s="17">
        <f t="shared" si="5"/>
        <v>2</v>
      </c>
      <c r="M79" s="17">
        <f t="shared" si="5"/>
        <v>1</v>
      </c>
    </row>
    <row r="80" spans="1:13" ht="16.2" thickTop="1" thickBot="1" x14ac:dyDescent="0.35">
      <c r="A80" s="47" t="s">
        <v>234</v>
      </c>
      <c r="B80" s="47" t="s">
        <v>237</v>
      </c>
      <c r="C80" s="47" t="s">
        <v>238</v>
      </c>
      <c r="D80" s="10">
        <f t="shared" si="6"/>
        <v>3</v>
      </c>
      <c r="E80" s="28">
        <f t="shared" si="7"/>
        <v>2.5</v>
      </c>
      <c r="F80" s="17">
        <f>IFERROR(VLOOKUP($C80, 'Breakdown - Multi Indicators'!$C:$DD, F$1, FALSE), " ")</f>
        <v>4</v>
      </c>
      <c r="G80" s="17">
        <f>IFERROR(VLOOKUP($C80, 'Breakdown - Multi Indicators'!$C:$DD, G$1, FALSE), " ")</f>
        <v>2</v>
      </c>
      <c r="H80" s="17">
        <f>IFERROR(VLOOKUP($C80, 'Breakdown - Multi Indicators'!$C:$DD, H$1, FALSE), " ")</f>
        <v>2</v>
      </c>
      <c r="I80" s="17">
        <f>IFERROR(VLOOKUP($C80, 'Breakdown - Multi Indicators'!$C:$DD, I$1, FALSE), " ")</f>
        <v>2</v>
      </c>
      <c r="J80" s="17">
        <f t="shared" si="5"/>
        <v>4</v>
      </c>
      <c r="K80" s="17">
        <f t="shared" si="5"/>
        <v>2</v>
      </c>
      <c r="L80" s="17">
        <f t="shared" si="5"/>
        <v>2</v>
      </c>
      <c r="M80" s="17">
        <f t="shared" si="5"/>
        <v>2</v>
      </c>
    </row>
    <row r="81" spans="1:13" ht="16.2" thickTop="1" thickBot="1" x14ac:dyDescent="0.35">
      <c r="A81" s="47" t="s">
        <v>234</v>
      </c>
      <c r="B81" s="47" t="s">
        <v>239</v>
      </c>
      <c r="C81" s="47" t="s">
        <v>240</v>
      </c>
      <c r="D81" s="10">
        <f t="shared" si="6"/>
        <v>3</v>
      </c>
      <c r="E81" s="28">
        <f t="shared" si="7"/>
        <v>2.5</v>
      </c>
      <c r="F81" s="17">
        <f>IFERROR(VLOOKUP($C81, 'Breakdown - Multi Indicators'!$C:$DD, F$1, FALSE), " ")</f>
        <v>1</v>
      </c>
      <c r="G81" s="17">
        <f>IFERROR(VLOOKUP($C81, 'Breakdown - Multi Indicators'!$C:$DD, G$1, FALSE), " ")</f>
        <v>3</v>
      </c>
      <c r="H81" s="17">
        <f>IFERROR(VLOOKUP($C81, 'Breakdown - Multi Indicators'!$C:$DD, H$1, FALSE), " ")</f>
        <v>3</v>
      </c>
      <c r="I81" s="17">
        <f>IFERROR(VLOOKUP($C81, 'Breakdown - Multi Indicators'!$C:$DD, I$1, FALSE), " ")</f>
        <v>3</v>
      </c>
      <c r="J81" s="17">
        <f t="shared" si="5"/>
        <v>3</v>
      </c>
      <c r="K81" s="17">
        <f t="shared" si="5"/>
        <v>3</v>
      </c>
      <c r="L81" s="17">
        <f t="shared" si="5"/>
        <v>3</v>
      </c>
      <c r="M81" s="17">
        <f t="shared" si="5"/>
        <v>1</v>
      </c>
    </row>
    <row r="82" spans="1:13" ht="16.2" thickTop="1" thickBot="1" x14ac:dyDescent="0.35">
      <c r="A82" s="47" t="s">
        <v>234</v>
      </c>
      <c r="B82" s="47" t="s">
        <v>241</v>
      </c>
      <c r="C82" s="47" t="s">
        <v>242</v>
      </c>
      <c r="D82" s="10">
        <f t="shared" si="6"/>
        <v>2</v>
      </c>
      <c r="E82" s="28">
        <f t="shared" si="7"/>
        <v>2.2999999999999998</v>
      </c>
      <c r="F82" s="17">
        <f>IFERROR(VLOOKUP($C82, 'Breakdown - Multi Indicators'!$C:$DD, F$1, FALSE), " ")</f>
        <v>1</v>
      </c>
      <c r="G82" s="17">
        <f>IFERROR(VLOOKUP($C82, 'Breakdown - Multi Indicators'!$C:$DD, G$1, FALSE), " ")</f>
        <v>3</v>
      </c>
      <c r="H82" s="17">
        <f>IFERROR(VLOOKUP($C82, 'Breakdown - Multi Indicators'!$C:$DD, H$1, FALSE), " ")</f>
        <v>2</v>
      </c>
      <c r="I82" s="17">
        <f>IFERROR(VLOOKUP($C82, 'Breakdown - Multi Indicators'!$C:$DD, I$1, FALSE), " ")</f>
        <v>3</v>
      </c>
      <c r="J82" s="17">
        <f t="shared" si="5"/>
        <v>3</v>
      </c>
      <c r="K82" s="17">
        <f t="shared" si="5"/>
        <v>3</v>
      </c>
      <c r="L82" s="17">
        <f t="shared" si="5"/>
        <v>2</v>
      </c>
      <c r="M82" s="17">
        <f t="shared" si="5"/>
        <v>1</v>
      </c>
    </row>
    <row r="83" spans="1:13" ht="16.2" thickTop="1" thickBot="1" x14ac:dyDescent="0.35">
      <c r="A83" s="47" t="s">
        <v>234</v>
      </c>
      <c r="B83" s="47" t="s">
        <v>243</v>
      </c>
      <c r="C83" s="47" t="s">
        <v>244</v>
      </c>
      <c r="D83" s="10">
        <f t="shared" si="6"/>
        <v>2</v>
      </c>
      <c r="E83" s="28">
        <f t="shared" si="7"/>
        <v>2</v>
      </c>
      <c r="F83" s="17">
        <f>IFERROR(VLOOKUP($C83, 'Breakdown - Multi Indicators'!$C:$DD, F$1, FALSE), " ")</f>
        <v>1</v>
      </c>
      <c r="G83" s="17">
        <f>IFERROR(VLOOKUP($C83, 'Breakdown - Multi Indicators'!$C:$DD, G$1, FALSE), " ")</f>
        <v>2</v>
      </c>
      <c r="H83" s="17">
        <f>IFERROR(VLOOKUP($C83, 'Breakdown - Multi Indicators'!$C:$DD, H$1, FALSE), " ")</f>
        <v>3</v>
      </c>
      <c r="I83" s="17">
        <f>IFERROR(VLOOKUP($C83, 'Breakdown - Multi Indicators'!$C:$DD, I$1, FALSE), " ")</f>
        <v>2</v>
      </c>
      <c r="J83" s="17">
        <f t="shared" si="5"/>
        <v>3</v>
      </c>
      <c r="K83" s="17">
        <f t="shared" si="5"/>
        <v>2</v>
      </c>
      <c r="L83" s="17">
        <f t="shared" si="5"/>
        <v>2</v>
      </c>
      <c r="M83" s="17">
        <f t="shared" si="5"/>
        <v>1</v>
      </c>
    </row>
    <row r="84" spans="1:13" ht="16.2" thickTop="1" thickBot="1" x14ac:dyDescent="0.35">
      <c r="A84" s="47" t="s">
        <v>234</v>
      </c>
      <c r="B84" s="47" t="s">
        <v>245</v>
      </c>
      <c r="C84" s="47" t="s">
        <v>246</v>
      </c>
      <c r="D84" s="10">
        <f t="shared" si="6"/>
        <v>3</v>
      </c>
      <c r="E84" s="28">
        <f t="shared" si="7"/>
        <v>3</v>
      </c>
      <c r="F84" s="17">
        <f>IFERROR(VLOOKUP($C84, 'Breakdown - Multi Indicators'!$C:$DD, F$1, FALSE), " ")</f>
        <v>4</v>
      </c>
      <c r="G84" s="17">
        <f>IFERROR(VLOOKUP($C84, 'Breakdown - Multi Indicators'!$C:$DD, G$1, FALSE), " ")</f>
        <v>3</v>
      </c>
      <c r="H84" s="17">
        <f>IFERROR(VLOOKUP($C84, 'Breakdown - Multi Indicators'!$C:$DD, H$1, FALSE), " ")</f>
        <v>3</v>
      </c>
      <c r="I84" s="17">
        <f>IFERROR(VLOOKUP($C84, 'Breakdown - Multi Indicators'!$C:$DD, I$1, FALSE), " ")</f>
        <v>2</v>
      </c>
      <c r="J84" s="17">
        <f t="shared" ref="J84:M103" si="8">LARGE($F84:$I84, J$1)</f>
        <v>4</v>
      </c>
      <c r="K84" s="17">
        <f t="shared" si="8"/>
        <v>3</v>
      </c>
      <c r="L84" s="17">
        <f t="shared" si="8"/>
        <v>3</v>
      </c>
      <c r="M84" s="17">
        <f t="shared" si="8"/>
        <v>2</v>
      </c>
    </row>
    <row r="85" spans="1:13" ht="16.2" thickTop="1" thickBot="1" x14ac:dyDescent="0.35">
      <c r="A85" s="47" t="s">
        <v>234</v>
      </c>
      <c r="B85" s="47" t="s">
        <v>247</v>
      </c>
      <c r="C85" s="47" t="s">
        <v>248</v>
      </c>
      <c r="D85" s="10">
        <f t="shared" si="6"/>
        <v>3</v>
      </c>
      <c r="E85" s="28">
        <f t="shared" si="7"/>
        <v>2.5</v>
      </c>
      <c r="F85" s="17">
        <f>IFERROR(VLOOKUP($C85, 'Breakdown - Multi Indicators'!$C:$DD, F$1, FALSE), " ")</f>
        <v>4</v>
      </c>
      <c r="G85" s="17">
        <f>IFERROR(VLOOKUP($C85, 'Breakdown - Multi Indicators'!$C:$DD, G$1, FALSE), " ")</f>
        <v>2</v>
      </c>
      <c r="H85" s="17">
        <f>IFERROR(VLOOKUP($C85, 'Breakdown - Multi Indicators'!$C:$DD, H$1, FALSE), " ")</f>
        <v>2</v>
      </c>
      <c r="I85" s="17">
        <f>IFERROR(VLOOKUP($C85, 'Breakdown - Multi Indicators'!$C:$DD, I$1, FALSE), " ")</f>
        <v>2</v>
      </c>
      <c r="J85" s="17">
        <f t="shared" si="8"/>
        <v>4</v>
      </c>
      <c r="K85" s="17">
        <f t="shared" si="8"/>
        <v>2</v>
      </c>
      <c r="L85" s="17">
        <f t="shared" si="8"/>
        <v>2</v>
      </c>
      <c r="M85" s="17">
        <f t="shared" si="8"/>
        <v>2</v>
      </c>
    </row>
    <row r="86" spans="1:13" ht="16.2" thickTop="1" thickBot="1" x14ac:dyDescent="0.35">
      <c r="A86" s="47" t="s">
        <v>249</v>
      </c>
      <c r="B86" s="47" t="s">
        <v>250</v>
      </c>
      <c r="C86" s="47" t="s">
        <v>251</v>
      </c>
      <c r="D86" s="10">
        <f t="shared" si="6"/>
        <v>3</v>
      </c>
      <c r="E86" s="28">
        <f t="shared" si="7"/>
        <v>2.5</v>
      </c>
      <c r="F86" s="17">
        <f>IFERROR(VLOOKUP($C86, 'Breakdown - Multi Indicators'!$C:$DD, F$1, FALSE), " ")</f>
        <v>2</v>
      </c>
      <c r="G86" s="17">
        <f>IFERROR(VLOOKUP($C86, 'Breakdown - Multi Indicators'!$C:$DD, G$1, FALSE), " ")</f>
        <v>2</v>
      </c>
      <c r="H86" s="17">
        <f>IFERROR(VLOOKUP($C86, 'Breakdown - Multi Indicators'!$C:$DD, H$1, FALSE), " ")</f>
        <v>3</v>
      </c>
      <c r="I86" s="17">
        <f>IFERROR(VLOOKUP($C86, 'Breakdown - Multi Indicators'!$C:$DD, I$1, FALSE), " ")</f>
        <v>3</v>
      </c>
      <c r="J86" s="17">
        <f t="shared" si="8"/>
        <v>3</v>
      </c>
      <c r="K86" s="17">
        <f t="shared" si="8"/>
        <v>3</v>
      </c>
      <c r="L86" s="17">
        <f t="shared" si="8"/>
        <v>2</v>
      </c>
      <c r="M86" s="17">
        <f t="shared" si="8"/>
        <v>2</v>
      </c>
    </row>
    <row r="87" spans="1:13" ht="16.2" thickTop="1" thickBot="1" x14ac:dyDescent="0.35">
      <c r="A87" s="47" t="s">
        <v>249</v>
      </c>
      <c r="B87" s="47" t="s">
        <v>252</v>
      </c>
      <c r="C87" s="47" t="s">
        <v>253</v>
      </c>
      <c r="D87" s="10">
        <f t="shared" si="6"/>
        <v>3</v>
      </c>
      <c r="E87" s="28">
        <f t="shared" si="7"/>
        <v>3.3</v>
      </c>
      <c r="F87" s="17">
        <f>IFERROR(VLOOKUP($C87, 'Breakdown - Multi Indicators'!$C:$DD, F$1, FALSE), " ")</f>
        <v>4</v>
      </c>
      <c r="G87" s="17">
        <f>IFERROR(VLOOKUP($C87, 'Breakdown - Multi Indicators'!$C:$DD, G$1, FALSE), " ")</f>
        <v>1</v>
      </c>
      <c r="H87" s="17">
        <f>IFERROR(VLOOKUP($C87, 'Breakdown - Multi Indicators'!$C:$DD, H$1, FALSE), " ")</f>
        <v>4</v>
      </c>
      <c r="I87" s="17">
        <f>IFERROR(VLOOKUP($C87, 'Breakdown - Multi Indicators'!$C:$DD, I$1, FALSE), " ")</f>
        <v>4</v>
      </c>
      <c r="J87" s="17">
        <f t="shared" si="8"/>
        <v>4</v>
      </c>
      <c r="K87" s="17">
        <f t="shared" si="8"/>
        <v>4</v>
      </c>
      <c r="L87" s="17">
        <f t="shared" si="8"/>
        <v>4</v>
      </c>
      <c r="M87" s="17">
        <f t="shared" si="8"/>
        <v>1</v>
      </c>
    </row>
    <row r="88" spans="1:13" ht="16.2" thickTop="1" thickBot="1" x14ac:dyDescent="0.35">
      <c r="A88" s="47" t="s">
        <v>249</v>
      </c>
      <c r="B88" s="47" t="s">
        <v>254</v>
      </c>
      <c r="C88" s="47" t="s">
        <v>255</v>
      </c>
      <c r="D88" s="10">
        <f t="shared" si="6"/>
        <v>3</v>
      </c>
      <c r="E88" s="28">
        <f t="shared" si="7"/>
        <v>2.5</v>
      </c>
      <c r="F88" s="17">
        <f>IFERROR(VLOOKUP($C88, 'Breakdown - Multi Indicators'!$C:$DD, F$1, FALSE), " ")</f>
        <v>2</v>
      </c>
      <c r="G88" s="17">
        <f>IFERROR(VLOOKUP($C88, 'Breakdown - Multi Indicators'!$C:$DD, G$1, FALSE), " ")</f>
        <v>2</v>
      </c>
      <c r="H88" s="17">
        <f>IFERROR(VLOOKUP($C88, 'Breakdown - Multi Indicators'!$C:$DD, H$1, FALSE), " ")</f>
        <v>3</v>
      </c>
      <c r="I88" s="17">
        <f>IFERROR(VLOOKUP($C88, 'Breakdown - Multi Indicators'!$C:$DD, I$1, FALSE), " ")</f>
        <v>3</v>
      </c>
      <c r="J88" s="17">
        <f t="shared" si="8"/>
        <v>3</v>
      </c>
      <c r="K88" s="17">
        <f t="shared" si="8"/>
        <v>3</v>
      </c>
      <c r="L88" s="17">
        <f t="shared" si="8"/>
        <v>2</v>
      </c>
      <c r="M88" s="17">
        <f t="shared" si="8"/>
        <v>2</v>
      </c>
    </row>
    <row r="89" spans="1:13" ht="16.2" thickTop="1" thickBot="1" x14ac:dyDescent="0.35">
      <c r="A89" s="47" t="s">
        <v>249</v>
      </c>
      <c r="B89" s="47" t="s">
        <v>256</v>
      </c>
      <c r="C89" s="47" t="s">
        <v>257</v>
      </c>
      <c r="D89" s="10">
        <f t="shared" si="6"/>
        <v>3</v>
      </c>
      <c r="E89" s="28">
        <f t="shared" si="7"/>
        <v>2.8</v>
      </c>
      <c r="F89" s="17">
        <f>IFERROR(VLOOKUP($C89, 'Breakdown - Multi Indicators'!$C:$DD, F$1, FALSE), " ")</f>
        <v>3</v>
      </c>
      <c r="G89" s="17">
        <f>IFERROR(VLOOKUP($C89, 'Breakdown - Multi Indicators'!$C:$DD, G$1, FALSE), " ")</f>
        <v>2</v>
      </c>
      <c r="H89" s="17">
        <f>IFERROR(VLOOKUP($C89, 'Breakdown - Multi Indicators'!$C:$DD, H$1, FALSE), " ")</f>
        <v>3</v>
      </c>
      <c r="I89" s="17">
        <f>IFERROR(VLOOKUP($C89, 'Breakdown - Multi Indicators'!$C:$DD, I$1, FALSE), " ")</f>
        <v>3</v>
      </c>
      <c r="J89" s="17">
        <f t="shared" si="8"/>
        <v>3</v>
      </c>
      <c r="K89" s="17">
        <f t="shared" si="8"/>
        <v>3</v>
      </c>
      <c r="L89" s="17">
        <f t="shared" si="8"/>
        <v>3</v>
      </c>
      <c r="M89" s="17">
        <f t="shared" si="8"/>
        <v>2</v>
      </c>
    </row>
    <row r="90" spans="1:13" ht="16.2" thickTop="1" thickBot="1" x14ac:dyDescent="0.35">
      <c r="A90" s="47" t="s">
        <v>249</v>
      </c>
      <c r="B90" s="47" t="s">
        <v>258</v>
      </c>
      <c r="C90" s="47" t="s">
        <v>259</v>
      </c>
      <c r="D90" s="10">
        <f t="shared" si="6"/>
        <v>3</v>
      </c>
      <c r="E90" s="28">
        <f t="shared" si="7"/>
        <v>2.8</v>
      </c>
      <c r="F90" s="17">
        <f>IFERROR(VLOOKUP($C90, 'Breakdown - Multi Indicators'!$C:$DD, F$1, FALSE), " ")</f>
        <v>2</v>
      </c>
      <c r="G90" s="17">
        <f>IFERROR(VLOOKUP($C90, 'Breakdown - Multi Indicators'!$C:$DD, G$1, FALSE), " ")</f>
        <v>2</v>
      </c>
      <c r="H90" s="17">
        <f>IFERROR(VLOOKUP($C90, 'Breakdown - Multi Indicators'!$C:$DD, H$1, FALSE), " ")</f>
        <v>3</v>
      </c>
      <c r="I90" s="17">
        <f>IFERROR(VLOOKUP($C90, 'Breakdown - Multi Indicators'!$C:$DD, I$1, FALSE), " ")</f>
        <v>4</v>
      </c>
      <c r="J90" s="17">
        <f t="shared" si="8"/>
        <v>4</v>
      </c>
      <c r="K90" s="17">
        <f t="shared" si="8"/>
        <v>3</v>
      </c>
      <c r="L90" s="17">
        <f t="shared" si="8"/>
        <v>2</v>
      </c>
      <c r="M90" s="17">
        <f t="shared" si="8"/>
        <v>2</v>
      </c>
    </row>
    <row r="91" spans="1:13" ht="16.2" thickTop="1" thickBot="1" x14ac:dyDescent="0.35">
      <c r="A91" s="47" t="s">
        <v>249</v>
      </c>
      <c r="B91" s="47" t="s">
        <v>260</v>
      </c>
      <c r="C91" s="47" t="s">
        <v>261</v>
      </c>
      <c r="D91" s="10">
        <f t="shared" si="6"/>
        <v>3</v>
      </c>
      <c r="E91" s="28">
        <f t="shared" si="7"/>
        <v>2.8</v>
      </c>
      <c r="F91" s="17">
        <f>IFERROR(VLOOKUP($C91, 'Breakdown - Multi Indicators'!$C:$DD, F$1, FALSE), " ")</f>
        <v>2</v>
      </c>
      <c r="G91" s="17">
        <f>IFERROR(VLOOKUP($C91, 'Breakdown - Multi Indicators'!$C:$DD, G$1, FALSE), " ")</f>
        <v>3</v>
      </c>
      <c r="H91" s="17">
        <f>IFERROR(VLOOKUP($C91, 'Breakdown - Multi Indicators'!$C:$DD, H$1, FALSE), " ")</f>
        <v>2</v>
      </c>
      <c r="I91" s="17">
        <f>IFERROR(VLOOKUP($C91, 'Breakdown - Multi Indicators'!$C:$DD, I$1, FALSE), " ")</f>
        <v>4</v>
      </c>
      <c r="J91" s="17">
        <f t="shared" si="8"/>
        <v>4</v>
      </c>
      <c r="K91" s="17">
        <f t="shared" si="8"/>
        <v>3</v>
      </c>
      <c r="L91" s="17">
        <f t="shared" si="8"/>
        <v>2</v>
      </c>
      <c r="M91" s="17">
        <f t="shared" si="8"/>
        <v>2</v>
      </c>
    </row>
    <row r="92" spans="1:13" ht="16.2" thickTop="1" thickBot="1" x14ac:dyDescent="0.35">
      <c r="A92" s="47" t="s">
        <v>249</v>
      </c>
      <c r="B92" s="47" t="s">
        <v>262</v>
      </c>
      <c r="C92" s="47" t="s">
        <v>263</v>
      </c>
      <c r="D92" s="10">
        <f t="shared" si="6"/>
        <v>3</v>
      </c>
      <c r="E92" s="28">
        <f t="shared" si="7"/>
        <v>2.8</v>
      </c>
      <c r="F92" s="17">
        <f>IFERROR(VLOOKUP($C92, 'Breakdown - Multi Indicators'!$C:$DD, F$1, FALSE), " ")</f>
        <v>3</v>
      </c>
      <c r="G92" s="17">
        <f>IFERROR(VLOOKUP($C92, 'Breakdown - Multi Indicators'!$C:$DD, G$1, FALSE), " ")</f>
        <v>2</v>
      </c>
      <c r="H92" s="17">
        <f>IFERROR(VLOOKUP($C92, 'Breakdown - Multi Indicators'!$C:$DD, H$1, FALSE), " ")</f>
        <v>3</v>
      </c>
      <c r="I92" s="17">
        <f>IFERROR(VLOOKUP($C92, 'Breakdown - Multi Indicators'!$C:$DD, I$1, FALSE), " ")</f>
        <v>3</v>
      </c>
      <c r="J92" s="17">
        <f t="shared" si="8"/>
        <v>3</v>
      </c>
      <c r="K92" s="17">
        <f t="shared" si="8"/>
        <v>3</v>
      </c>
      <c r="L92" s="17">
        <f t="shared" si="8"/>
        <v>3</v>
      </c>
      <c r="M92" s="17">
        <f t="shared" si="8"/>
        <v>2</v>
      </c>
    </row>
    <row r="93" spans="1:13" ht="16.2" thickTop="1" thickBot="1" x14ac:dyDescent="0.35">
      <c r="A93" s="47" t="s">
        <v>249</v>
      </c>
      <c r="B93" s="47" t="s">
        <v>264</v>
      </c>
      <c r="C93" s="47" t="s">
        <v>265</v>
      </c>
      <c r="D93" s="10">
        <f t="shared" si="6"/>
        <v>3</v>
      </c>
      <c r="E93" s="28">
        <f t="shared" si="7"/>
        <v>2.8</v>
      </c>
      <c r="F93" s="17">
        <f>IFERROR(VLOOKUP($C93, 'Breakdown - Multi Indicators'!$C:$DD, F$1, FALSE), " ")</f>
        <v>3</v>
      </c>
      <c r="G93" s="17">
        <f>IFERROR(VLOOKUP($C93, 'Breakdown - Multi Indicators'!$C:$DD, G$1, FALSE), " ")</f>
        <v>2</v>
      </c>
      <c r="H93" s="17">
        <f>IFERROR(VLOOKUP($C93, 'Breakdown - Multi Indicators'!$C:$DD, H$1, FALSE), " ")</f>
        <v>3</v>
      </c>
      <c r="I93" s="17">
        <f>IFERROR(VLOOKUP($C93, 'Breakdown - Multi Indicators'!$C:$DD, I$1, FALSE), " ")</f>
        <v>3</v>
      </c>
      <c r="J93" s="17">
        <f t="shared" si="8"/>
        <v>3</v>
      </c>
      <c r="K93" s="17">
        <f t="shared" si="8"/>
        <v>3</v>
      </c>
      <c r="L93" s="17">
        <f t="shared" si="8"/>
        <v>3</v>
      </c>
      <c r="M93" s="17">
        <f t="shared" si="8"/>
        <v>2</v>
      </c>
    </row>
    <row r="94" spans="1:13" ht="16.2" thickTop="1" thickBot="1" x14ac:dyDescent="0.35">
      <c r="A94" s="47" t="s">
        <v>249</v>
      </c>
      <c r="B94" s="47" t="s">
        <v>266</v>
      </c>
      <c r="C94" s="47" t="s">
        <v>267</v>
      </c>
      <c r="D94" s="10">
        <f t="shared" si="6"/>
        <v>4</v>
      </c>
      <c r="E94" s="28">
        <f t="shared" si="7"/>
        <v>3.8</v>
      </c>
      <c r="F94" s="17">
        <f>IFERROR(VLOOKUP($C94, 'Breakdown - Multi Indicators'!$C:$DD, F$1, FALSE), " ")</f>
        <v>4</v>
      </c>
      <c r="G94" s="17">
        <f>IFERROR(VLOOKUP($C94, 'Breakdown - Multi Indicators'!$C:$DD, G$1, FALSE), " ")</f>
        <v>3</v>
      </c>
      <c r="H94" s="17">
        <f>IFERROR(VLOOKUP($C94, 'Breakdown - Multi Indicators'!$C:$DD, H$1, FALSE), " ")</f>
        <v>3</v>
      </c>
      <c r="I94" s="17">
        <f>IFERROR(VLOOKUP($C94, 'Breakdown - Multi Indicators'!$C:$DD, I$1, FALSE), " ")</f>
        <v>5</v>
      </c>
      <c r="J94" s="17">
        <f t="shared" si="8"/>
        <v>5</v>
      </c>
      <c r="K94" s="17">
        <f t="shared" si="8"/>
        <v>4</v>
      </c>
      <c r="L94" s="17">
        <f t="shared" si="8"/>
        <v>3</v>
      </c>
      <c r="M94" s="17">
        <f t="shared" si="8"/>
        <v>3</v>
      </c>
    </row>
    <row r="95" spans="1:13" ht="16.2" thickTop="1" thickBot="1" x14ac:dyDescent="0.35">
      <c r="A95" s="47" t="s">
        <v>249</v>
      </c>
      <c r="B95" s="47" t="s">
        <v>268</v>
      </c>
      <c r="C95" s="47" t="s">
        <v>269</v>
      </c>
      <c r="D95" s="10">
        <f t="shared" si="6"/>
        <v>3</v>
      </c>
      <c r="E95" s="28">
        <f t="shared" si="7"/>
        <v>2.8</v>
      </c>
      <c r="F95" s="17">
        <f>IFERROR(VLOOKUP($C95, 'Breakdown - Multi Indicators'!$C:$DD, F$1, FALSE), " ")</f>
        <v>3</v>
      </c>
      <c r="G95" s="17">
        <f>IFERROR(VLOOKUP($C95, 'Breakdown - Multi Indicators'!$C:$DD, G$1, FALSE), " ")</f>
        <v>2</v>
      </c>
      <c r="H95" s="17">
        <f>IFERROR(VLOOKUP($C95, 'Breakdown - Multi Indicators'!$C:$DD, H$1, FALSE), " ")</f>
        <v>3</v>
      </c>
      <c r="I95" s="17">
        <f>IFERROR(VLOOKUP($C95, 'Breakdown - Multi Indicators'!$C:$DD, I$1, FALSE), " ")</f>
        <v>3</v>
      </c>
      <c r="J95" s="17">
        <f t="shared" si="8"/>
        <v>3</v>
      </c>
      <c r="K95" s="17">
        <f t="shared" si="8"/>
        <v>3</v>
      </c>
      <c r="L95" s="17">
        <f t="shared" si="8"/>
        <v>3</v>
      </c>
      <c r="M95" s="17">
        <f t="shared" si="8"/>
        <v>2</v>
      </c>
    </row>
    <row r="96" spans="1:13" ht="16.2" thickTop="1" thickBot="1" x14ac:dyDescent="0.35">
      <c r="A96" s="47" t="s">
        <v>249</v>
      </c>
      <c r="B96" s="47" t="s">
        <v>270</v>
      </c>
      <c r="C96" s="47" t="s">
        <v>271</v>
      </c>
      <c r="D96" s="10">
        <f t="shared" si="6"/>
        <v>3</v>
      </c>
      <c r="E96" s="28">
        <f t="shared" si="7"/>
        <v>3</v>
      </c>
      <c r="F96" s="17">
        <f>IFERROR(VLOOKUP($C96, 'Breakdown - Multi Indicators'!$C:$DD, F$1, FALSE), " ")</f>
        <v>3</v>
      </c>
      <c r="G96" s="17">
        <f>IFERROR(VLOOKUP($C96, 'Breakdown - Multi Indicators'!$C:$DD, G$1, FALSE), " ")</f>
        <v>3</v>
      </c>
      <c r="H96" s="17">
        <f>IFERROR(VLOOKUP($C96, 'Breakdown - Multi Indicators'!$C:$DD, H$1, FALSE), " ")</f>
        <v>3</v>
      </c>
      <c r="I96" s="17">
        <f>IFERROR(VLOOKUP($C96, 'Breakdown - Multi Indicators'!$C:$DD, I$1, FALSE), " ")</f>
        <v>3</v>
      </c>
      <c r="J96" s="17">
        <f t="shared" si="8"/>
        <v>3</v>
      </c>
      <c r="K96" s="17">
        <f t="shared" si="8"/>
        <v>3</v>
      </c>
      <c r="L96" s="17">
        <f t="shared" si="8"/>
        <v>3</v>
      </c>
      <c r="M96" s="17">
        <f t="shared" si="8"/>
        <v>3</v>
      </c>
    </row>
    <row r="97" spans="1:13" ht="16.2" thickTop="1" thickBot="1" x14ac:dyDescent="0.35">
      <c r="A97" s="47" t="s">
        <v>249</v>
      </c>
      <c r="B97" s="47" t="s">
        <v>272</v>
      </c>
      <c r="C97" s="47" t="s">
        <v>273</v>
      </c>
      <c r="D97" s="10">
        <f t="shared" si="6"/>
        <v>3</v>
      </c>
      <c r="E97" s="28">
        <f t="shared" si="7"/>
        <v>3</v>
      </c>
      <c r="F97" s="17">
        <f>IFERROR(VLOOKUP($C97, 'Breakdown - Multi Indicators'!$C:$DD, F$1, FALSE), " ")</f>
        <v>3</v>
      </c>
      <c r="G97" s="17">
        <f>IFERROR(VLOOKUP($C97, 'Breakdown - Multi Indicators'!$C:$DD, G$1, FALSE), " ")</f>
        <v>3</v>
      </c>
      <c r="H97" s="17">
        <f>IFERROR(VLOOKUP($C97, 'Breakdown - Multi Indicators'!$C:$DD, H$1, FALSE), " ")</f>
        <v>3</v>
      </c>
      <c r="I97" s="17">
        <f>IFERROR(VLOOKUP($C97, 'Breakdown - Multi Indicators'!$C:$DD, I$1, FALSE), " ")</f>
        <v>3</v>
      </c>
      <c r="J97" s="17">
        <f t="shared" si="8"/>
        <v>3</v>
      </c>
      <c r="K97" s="17">
        <f t="shared" si="8"/>
        <v>3</v>
      </c>
      <c r="L97" s="17">
        <f t="shared" si="8"/>
        <v>3</v>
      </c>
      <c r="M97" s="17">
        <f t="shared" si="8"/>
        <v>3</v>
      </c>
    </row>
    <row r="98" spans="1:13" ht="16.2" thickTop="1" thickBot="1" x14ac:dyDescent="0.35">
      <c r="A98" s="47" t="s">
        <v>249</v>
      </c>
      <c r="B98" s="47" t="s">
        <v>274</v>
      </c>
      <c r="C98" s="47" t="s">
        <v>275</v>
      </c>
      <c r="D98" s="10">
        <f t="shared" si="6"/>
        <v>3</v>
      </c>
      <c r="E98" s="28">
        <f t="shared" si="7"/>
        <v>3.3</v>
      </c>
      <c r="F98" s="17">
        <f>IFERROR(VLOOKUP($C98, 'Breakdown - Multi Indicators'!$C:$DD, F$1, FALSE), " ")</f>
        <v>3</v>
      </c>
      <c r="G98" s="17">
        <f>IFERROR(VLOOKUP($C98, 'Breakdown - Multi Indicators'!$C:$DD, G$1, FALSE), " ")</f>
        <v>3</v>
      </c>
      <c r="H98" s="17">
        <f>IFERROR(VLOOKUP($C98, 'Breakdown - Multi Indicators'!$C:$DD, H$1, FALSE), " ")</f>
        <v>3</v>
      </c>
      <c r="I98" s="17">
        <f>IFERROR(VLOOKUP($C98, 'Breakdown - Multi Indicators'!$C:$DD, I$1, FALSE), " ")</f>
        <v>4</v>
      </c>
      <c r="J98" s="17">
        <f t="shared" si="8"/>
        <v>4</v>
      </c>
      <c r="K98" s="17">
        <f t="shared" si="8"/>
        <v>3</v>
      </c>
      <c r="L98" s="17">
        <f t="shared" si="8"/>
        <v>3</v>
      </c>
      <c r="M98" s="17">
        <f t="shared" si="8"/>
        <v>3</v>
      </c>
    </row>
    <row r="99" spans="1:13" ht="16.2" thickTop="1" thickBot="1" x14ac:dyDescent="0.35">
      <c r="A99" s="47" t="s">
        <v>249</v>
      </c>
      <c r="B99" s="47" t="s">
        <v>276</v>
      </c>
      <c r="C99" s="47" t="s">
        <v>277</v>
      </c>
      <c r="D99" s="10">
        <f t="shared" si="6"/>
        <v>3</v>
      </c>
      <c r="E99" s="28">
        <f t="shared" si="7"/>
        <v>3.3</v>
      </c>
      <c r="F99" s="17">
        <f>IFERROR(VLOOKUP($C99, 'Breakdown - Multi Indicators'!$C:$DD, F$1, FALSE), " ")</f>
        <v>4</v>
      </c>
      <c r="G99" s="17">
        <f>IFERROR(VLOOKUP($C99, 'Breakdown - Multi Indicators'!$C:$DD, G$1, FALSE), " ")</f>
        <v>3</v>
      </c>
      <c r="H99" s="17">
        <f>IFERROR(VLOOKUP($C99, 'Breakdown - Multi Indicators'!$C:$DD, H$1, FALSE), " ")</f>
        <v>3</v>
      </c>
      <c r="I99" s="17">
        <f>IFERROR(VLOOKUP($C99, 'Breakdown - Multi Indicators'!$C:$DD, I$1, FALSE), " ")</f>
        <v>3</v>
      </c>
      <c r="J99" s="17">
        <f t="shared" si="8"/>
        <v>4</v>
      </c>
      <c r="K99" s="17">
        <f t="shared" si="8"/>
        <v>3</v>
      </c>
      <c r="L99" s="17">
        <f t="shared" si="8"/>
        <v>3</v>
      </c>
      <c r="M99" s="17">
        <f t="shared" si="8"/>
        <v>3</v>
      </c>
    </row>
    <row r="100" spans="1:13" ht="16.2" thickTop="1" thickBot="1" x14ac:dyDescent="0.35">
      <c r="A100" s="47" t="s">
        <v>249</v>
      </c>
      <c r="B100" s="47" t="s">
        <v>278</v>
      </c>
      <c r="C100" s="47" t="s">
        <v>279</v>
      </c>
      <c r="D100" s="10">
        <f t="shared" si="6"/>
        <v>3</v>
      </c>
      <c r="E100" s="28">
        <f t="shared" si="7"/>
        <v>3.3</v>
      </c>
      <c r="F100" s="17">
        <f>IFERROR(VLOOKUP($C100, 'Breakdown - Multi Indicators'!$C:$DD, F$1, FALSE), " ")</f>
        <v>3</v>
      </c>
      <c r="G100" s="17">
        <f>IFERROR(VLOOKUP($C100, 'Breakdown - Multi Indicators'!$C:$DD, G$1, FALSE), " ")</f>
        <v>3</v>
      </c>
      <c r="H100" s="17">
        <f>IFERROR(VLOOKUP($C100, 'Breakdown - Multi Indicators'!$C:$DD, H$1, FALSE), " ")</f>
        <v>3</v>
      </c>
      <c r="I100" s="17">
        <f>IFERROR(VLOOKUP($C100, 'Breakdown - Multi Indicators'!$C:$DD, I$1, FALSE), " ")</f>
        <v>4</v>
      </c>
      <c r="J100" s="17">
        <f t="shared" si="8"/>
        <v>4</v>
      </c>
      <c r="K100" s="17">
        <f t="shared" si="8"/>
        <v>3</v>
      </c>
      <c r="L100" s="17">
        <f t="shared" si="8"/>
        <v>3</v>
      </c>
      <c r="M100" s="17">
        <f t="shared" si="8"/>
        <v>3</v>
      </c>
    </row>
    <row r="101" spans="1:13" ht="16.2" thickTop="1" thickBot="1" x14ac:dyDescent="0.35">
      <c r="A101" s="47" t="s">
        <v>280</v>
      </c>
      <c r="B101" s="47" t="s">
        <v>280</v>
      </c>
      <c r="C101" s="47" t="s">
        <v>281</v>
      </c>
      <c r="D101" s="10">
        <f t="shared" si="6"/>
        <v>3</v>
      </c>
      <c r="E101" s="28">
        <f t="shared" si="7"/>
        <v>2.5</v>
      </c>
      <c r="F101" s="17">
        <f>IFERROR(VLOOKUP($C101, 'Breakdown - Multi Indicators'!$C:$DD, F$1, FALSE), " ")</f>
        <v>3</v>
      </c>
      <c r="G101" s="17">
        <f>IFERROR(VLOOKUP($C101, 'Breakdown - Multi Indicators'!$C:$DD, G$1, FALSE), " ")</f>
        <v>2</v>
      </c>
      <c r="H101" s="17">
        <f>IFERROR(VLOOKUP($C101, 'Breakdown - Multi Indicators'!$C:$DD, H$1, FALSE), " ")</f>
        <v>2</v>
      </c>
      <c r="I101" s="17">
        <f>IFERROR(VLOOKUP($C101, 'Breakdown - Multi Indicators'!$C:$DD, I$1, FALSE), " ")</f>
        <v>3</v>
      </c>
      <c r="J101" s="17">
        <f t="shared" si="8"/>
        <v>3</v>
      </c>
      <c r="K101" s="17">
        <f t="shared" si="8"/>
        <v>3</v>
      </c>
      <c r="L101" s="17">
        <f t="shared" si="8"/>
        <v>2</v>
      </c>
      <c r="M101" s="17">
        <f t="shared" si="8"/>
        <v>2</v>
      </c>
    </row>
    <row r="102" spans="1:13" ht="16.2" thickTop="1" thickBot="1" x14ac:dyDescent="0.35">
      <c r="A102" s="47" t="s">
        <v>280</v>
      </c>
      <c r="B102" s="47" t="s">
        <v>282</v>
      </c>
      <c r="C102" s="47" t="s">
        <v>283</v>
      </c>
      <c r="D102" s="10">
        <f t="shared" si="6"/>
        <v>3</v>
      </c>
      <c r="E102" s="28">
        <f t="shared" si="7"/>
        <v>3</v>
      </c>
      <c r="F102" s="17">
        <f>IFERROR(VLOOKUP($C102, 'Breakdown - Multi Indicators'!$C:$DD, F$1, FALSE), " ")</f>
        <v>3</v>
      </c>
      <c r="G102" s="17">
        <f>IFERROR(VLOOKUP($C102, 'Breakdown - Multi Indicators'!$C:$DD, G$1, FALSE), " ")</f>
        <v>3</v>
      </c>
      <c r="H102" s="17">
        <f>IFERROR(VLOOKUP($C102, 'Breakdown - Multi Indicators'!$C:$DD, H$1, FALSE), " ")</f>
        <v>3</v>
      </c>
      <c r="I102" s="17">
        <f>IFERROR(VLOOKUP($C102, 'Breakdown - Multi Indicators'!$C:$DD, I$1, FALSE), " ")</f>
        <v>3</v>
      </c>
      <c r="J102" s="17">
        <f t="shared" si="8"/>
        <v>3</v>
      </c>
      <c r="K102" s="17">
        <f t="shared" si="8"/>
        <v>3</v>
      </c>
      <c r="L102" s="17">
        <f t="shared" si="8"/>
        <v>3</v>
      </c>
      <c r="M102" s="17">
        <f t="shared" si="8"/>
        <v>3</v>
      </c>
    </row>
    <row r="103" spans="1:13" ht="16.2" thickTop="1" thickBot="1" x14ac:dyDescent="0.35">
      <c r="A103" s="47" t="s">
        <v>280</v>
      </c>
      <c r="B103" s="47" t="s">
        <v>284</v>
      </c>
      <c r="C103" s="47" t="s">
        <v>285</v>
      </c>
      <c r="D103" s="10">
        <f t="shared" si="6"/>
        <v>3</v>
      </c>
      <c r="E103" s="28">
        <f t="shared" si="7"/>
        <v>2.8</v>
      </c>
      <c r="F103" s="17">
        <f>IFERROR(VLOOKUP($C103, 'Breakdown - Multi Indicators'!$C:$DD, F$1, FALSE), " ")</f>
        <v>2</v>
      </c>
      <c r="G103" s="17">
        <f>IFERROR(VLOOKUP($C103, 'Breakdown - Multi Indicators'!$C:$DD, G$1, FALSE), " ")</f>
        <v>2</v>
      </c>
      <c r="H103" s="17">
        <f>IFERROR(VLOOKUP($C103, 'Breakdown - Multi Indicators'!$C:$DD, H$1, FALSE), " ")</f>
        <v>3</v>
      </c>
      <c r="I103" s="17">
        <f>IFERROR(VLOOKUP($C103, 'Breakdown - Multi Indicators'!$C:$DD, I$1, FALSE), " ")</f>
        <v>4</v>
      </c>
      <c r="J103" s="17">
        <f t="shared" si="8"/>
        <v>4</v>
      </c>
      <c r="K103" s="17">
        <f t="shared" si="8"/>
        <v>3</v>
      </c>
      <c r="L103" s="17">
        <f t="shared" si="8"/>
        <v>2</v>
      </c>
      <c r="M103" s="17">
        <f t="shared" si="8"/>
        <v>2</v>
      </c>
    </row>
    <row r="104" spans="1:13" ht="16.2" thickTop="1" thickBot="1" x14ac:dyDescent="0.35">
      <c r="A104" s="47" t="s">
        <v>280</v>
      </c>
      <c r="B104" s="47" t="s">
        <v>286</v>
      </c>
      <c r="C104" s="47" t="s">
        <v>287</v>
      </c>
      <c r="D104" s="10">
        <f t="shared" si="6"/>
        <v>3</v>
      </c>
      <c r="E104" s="28">
        <f t="shared" si="7"/>
        <v>2.8</v>
      </c>
      <c r="F104" s="17">
        <f>IFERROR(VLOOKUP($C104, 'Breakdown - Multi Indicators'!$C:$DD, F$1, FALSE), " ")</f>
        <v>3</v>
      </c>
      <c r="G104" s="17">
        <f>IFERROR(VLOOKUP($C104, 'Breakdown - Multi Indicators'!$C:$DD, G$1, FALSE), " ")</f>
        <v>3</v>
      </c>
      <c r="H104" s="17">
        <f>IFERROR(VLOOKUP($C104, 'Breakdown - Multi Indicators'!$C:$DD, H$1, FALSE), " ")</f>
        <v>3</v>
      </c>
      <c r="I104" s="17">
        <f>IFERROR(VLOOKUP($C104, 'Breakdown - Multi Indicators'!$C:$DD, I$1, FALSE), " ")</f>
        <v>2</v>
      </c>
      <c r="J104" s="17">
        <f t="shared" ref="J104:M123" si="9">LARGE($F104:$I104, J$1)</f>
        <v>3</v>
      </c>
      <c r="K104" s="17">
        <f t="shared" si="9"/>
        <v>3</v>
      </c>
      <c r="L104" s="17">
        <f t="shared" si="9"/>
        <v>3</v>
      </c>
      <c r="M104" s="17">
        <f t="shared" si="9"/>
        <v>2</v>
      </c>
    </row>
    <row r="105" spans="1:13" ht="16.2" thickTop="1" thickBot="1" x14ac:dyDescent="0.35">
      <c r="A105" s="47" t="s">
        <v>280</v>
      </c>
      <c r="B105" s="47" t="s">
        <v>288</v>
      </c>
      <c r="C105" s="47" t="s">
        <v>289</v>
      </c>
      <c r="D105" s="10">
        <f t="shared" si="6"/>
        <v>3</v>
      </c>
      <c r="E105" s="28">
        <f t="shared" si="7"/>
        <v>2.5</v>
      </c>
      <c r="F105" s="17">
        <f>IFERROR(VLOOKUP($C105, 'Breakdown - Multi Indicators'!$C:$DD, F$1, FALSE), " ")</f>
        <v>2</v>
      </c>
      <c r="G105" s="17">
        <f>IFERROR(VLOOKUP($C105, 'Breakdown - Multi Indicators'!$C:$DD, G$1, FALSE), " ")</f>
        <v>2</v>
      </c>
      <c r="H105" s="17">
        <f>IFERROR(VLOOKUP($C105, 'Breakdown - Multi Indicators'!$C:$DD, H$1, FALSE), " ")</f>
        <v>3</v>
      </c>
      <c r="I105" s="17">
        <f>IFERROR(VLOOKUP($C105, 'Breakdown - Multi Indicators'!$C:$DD, I$1, FALSE), " ")</f>
        <v>3</v>
      </c>
      <c r="J105" s="17">
        <f t="shared" si="9"/>
        <v>3</v>
      </c>
      <c r="K105" s="17">
        <f t="shared" si="9"/>
        <v>3</v>
      </c>
      <c r="L105" s="17">
        <f t="shared" si="9"/>
        <v>2</v>
      </c>
      <c r="M105" s="17">
        <f t="shared" si="9"/>
        <v>2</v>
      </c>
    </row>
    <row r="106" spans="1:13" ht="16.2" thickTop="1" thickBot="1" x14ac:dyDescent="0.35">
      <c r="A106" s="47" t="s">
        <v>280</v>
      </c>
      <c r="B106" s="47" t="s">
        <v>290</v>
      </c>
      <c r="C106" s="47" t="s">
        <v>291</v>
      </c>
      <c r="D106" s="10">
        <f t="shared" si="6"/>
        <v>2</v>
      </c>
      <c r="E106" s="28">
        <f t="shared" si="7"/>
        <v>2.2999999999999998</v>
      </c>
      <c r="F106" s="17">
        <f>IFERROR(VLOOKUP($C106, 'Breakdown - Multi Indicators'!$C:$DD, F$1, FALSE), " ")</f>
        <v>2</v>
      </c>
      <c r="G106" s="17">
        <f>IFERROR(VLOOKUP($C106, 'Breakdown - Multi Indicators'!$C:$DD, G$1, FALSE), " ")</f>
        <v>2</v>
      </c>
      <c r="H106" s="17">
        <f>IFERROR(VLOOKUP($C106, 'Breakdown - Multi Indicators'!$C:$DD, H$1, FALSE), " ")</f>
        <v>3</v>
      </c>
      <c r="I106" s="17">
        <f>IFERROR(VLOOKUP($C106, 'Breakdown - Multi Indicators'!$C:$DD, I$1, FALSE), " ")</f>
        <v>2</v>
      </c>
      <c r="J106" s="17">
        <f t="shared" si="9"/>
        <v>3</v>
      </c>
      <c r="K106" s="17">
        <f t="shared" si="9"/>
        <v>2</v>
      </c>
      <c r="L106" s="17">
        <f t="shared" si="9"/>
        <v>2</v>
      </c>
      <c r="M106" s="17">
        <f t="shared" si="9"/>
        <v>2</v>
      </c>
    </row>
    <row r="107" spans="1:13" ht="16.2" thickTop="1" thickBot="1" x14ac:dyDescent="0.35">
      <c r="A107" s="47" t="s">
        <v>280</v>
      </c>
      <c r="B107" s="47" t="s">
        <v>292</v>
      </c>
      <c r="C107" s="47" t="s">
        <v>293</v>
      </c>
      <c r="D107" s="10">
        <f t="shared" si="6"/>
        <v>3</v>
      </c>
      <c r="E107" s="28">
        <f t="shared" si="7"/>
        <v>2.8</v>
      </c>
      <c r="F107" s="17">
        <f>IFERROR(VLOOKUP($C107, 'Breakdown - Multi Indicators'!$C:$DD, F$1, FALSE), " ")</f>
        <v>2</v>
      </c>
      <c r="G107" s="17">
        <f>IFERROR(VLOOKUP($C107, 'Breakdown - Multi Indicators'!$C:$DD, G$1, FALSE), " ")</f>
        <v>2</v>
      </c>
      <c r="H107" s="17">
        <f>IFERROR(VLOOKUP($C107, 'Breakdown - Multi Indicators'!$C:$DD, H$1, FALSE), " ")</f>
        <v>3</v>
      </c>
      <c r="I107" s="17">
        <f>IFERROR(VLOOKUP($C107, 'Breakdown - Multi Indicators'!$C:$DD, I$1, FALSE), " ")</f>
        <v>4</v>
      </c>
      <c r="J107" s="17">
        <f t="shared" si="9"/>
        <v>4</v>
      </c>
      <c r="K107" s="17">
        <f t="shared" si="9"/>
        <v>3</v>
      </c>
      <c r="L107" s="17">
        <f t="shared" si="9"/>
        <v>2</v>
      </c>
      <c r="M107" s="17">
        <f t="shared" si="9"/>
        <v>2</v>
      </c>
    </row>
    <row r="108" spans="1:13" ht="16.2" thickTop="1" thickBot="1" x14ac:dyDescent="0.35">
      <c r="A108" s="47" t="s">
        <v>294</v>
      </c>
      <c r="B108" s="47" t="s">
        <v>294</v>
      </c>
      <c r="C108" s="47" t="s">
        <v>295</v>
      </c>
      <c r="D108" s="10">
        <f t="shared" si="6"/>
        <v>2</v>
      </c>
      <c r="E108" s="28">
        <f t="shared" si="7"/>
        <v>2</v>
      </c>
      <c r="F108" s="17">
        <f>IFERROR(VLOOKUP($C108, 'Breakdown - Multi Indicators'!$C:$DD, F$1, FALSE), " ")</f>
        <v>1</v>
      </c>
      <c r="G108" s="17">
        <f>IFERROR(VLOOKUP($C108, 'Breakdown - Multi Indicators'!$C:$DD, G$1, FALSE), " ")</f>
        <v>1</v>
      </c>
      <c r="H108" s="17">
        <f>IFERROR(VLOOKUP($C108, 'Breakdown - Multi Indicators'!$C:$DD, H$1, FALSE), " ")</f>
        <v>3</v>
      </c>
      <c r="I108" s="17">
        <f>IFERROR(VLOOKUP($C108, 'Breakdown - Multi Indicators'!$C:$DD, I$1, FALSE), " ")</f>
        <v>3</v>
      </c>
      <c r="J108" s="17">
        <f t="shared" si="9"/>
        <v>3</v>
      </c>
      <c r="K108" s="17">
        <f t="shared" si="9"/>
        <v>3</v>
      </c>
      <c r="L108" s="17">
        <f t="shared" si="9"/>
        <v>1</v>
      </c>
      <c r="M108" s="17">
        <f t="shared" si="9"/>
        <v>1</v>
      </c>
    </row>
    <row r="109" spans="1:13" ht="16.2" thickTop="1" thickBot="1" x14ac:dyDescent="0.35">
      <c r="A109" s="47" t="s">
        <v>294</v>
      </c>
      <c r="B109" s="47" t="s">
        <v>296</v>
      </c>
      <c r="C109" s="47" t="s">
        <v>297</v>
      </c>
      <c r="D109" s="10">
        <f t="shared" si="6"/>
        <v>2</v>
      </c>
      <c r="E109" s="28">
        <f t="shared" si="7"/>
        <v>2.2999999999999998</v>
      </c>
      <c r="F109" s="17">
        <f>IFERROR(VLOOKUP($C109, 'Breakdown - Multi Indicators'!$C:$DD, F$1, FALSE), " ")</f>
        <v>2</v>
      </c>
      <c r="G109" s="17">
        <f>IFERROR(VLOOKUP($C109, 'Breakdown - Multi Indicators'!$C:$DD, G$1, FALSE), " ")</f>
        <v>1</v>
      </c>
      <c r="H109" s="17">
        <f>IFERROR(VLOOKUP($C109, 'Breakdown - Multi Indicators'!$C:$DD, H$1, FALSE), " ")</f>
        <v>3</v>
      </c>
      <c r="I109" s="17">
        <f>IFERROR(VLOOKUP($C109, 'Breakdown - Multi Indicators'!$C:$DD, I$1, FALSE), " ")</f>
        <v>3</v>
      </c>
      <c r="J109" s="17">
        <f t="shared" si="9"/>
        <v>3</v>
      </c>
      <c r="K109" s="17">
        <f t="shared" si="9"/>
        <v>3</v>
      </c>
      <c r="L109" s="17">
        <f t="shared" si="9"/>
        <v>2</v>
      </c>
      <c r="M109" s="17">
        <f t="shared" si="9"/>
        <v>1</v>
      </c>
    </row>
    <row r="110" spans="1:13" ht="16.2" thickTop="1" thickBot="1" x14ac:dyDescent="0.35">
      <c r="A110" s="47" t="s">
        <v>294</v>
      </c>
      <c r="B110" s="47" t="s">
        <v>298</v>
      </c>
      <c r="C110" s="47" t="s">
        <v>299</v>
      </c>
      <c r="D110" s="10">
        <f t="shared" si="6"/>
        <v>2</v>
      </c>
      <c r="E110" s="28">
        <f t="shared" si="7"/>
        <v>2.2999999999999998</v>
      </c>
      <c r="F110" s="17">
        <f>IFERROR(VLOOKUP($C110, 'Breakdown - Multi Indicators'!$C:$DD, F$1, FALSE), " ")</f>
        <v>1</v>
      </c>
      <c r="G110" s="17">
        <f>IFERROR(VLOOKUP($C110, 'Breakdown - Multi Indicators'!$C:$DD, G$1, FALSE), " ")</f>
        <v>1</v>
      </c>
      <c r="H110" s="17">
        <f>IFERROR(VLOOKUP($C110, 'Breakdown - Multi Indicators'!$C:$DD, H$1, FALSE), " ")</f>
        <v>3</v>
      </c>
      <c r="I110" s="17">
        <f>IFERROR(VLOOKUP($C110, 'Breakdown - Multi Indicators'!$C:$DD, I$1, FALSE), " ")</f>
        <v>4</v>
      </c>
      <c r="J110" s="17">
        <f t="shared" si="9"/>
        <v>4</v>
      </c>
      <c r="K110" s="17">
        <f t="shared" si="9"/>
        <v>3</v>
      </c>
      <c r="L110" s="17">
        <f t="shared" si="9"/>
        <v>1</v>
      </c>
      <c r="M110" s="17">
        <f t="shared" si="9"/>
        <v>1</v>
      </c>
    </row>
    <row r="111" spans="1:13" ht="16.2" thickTop="1" thickBot="1" x14ac:dyDescent="0.35">
      <c r="A111" s="47" t="s">
        <v>294</v>
      </c>
      <c r="B111" s="47" t="s">
        <v>300</v>
      </c>
      <c r="C111" s="47" t="s">
        <v>301</v>
      </c>
      <c r="D111" s="10">
        <f t="shared" si="6"/>
        <v>2</v>
      </c>
      <c r="E111" s="28">
        <f t="shared" si="7"/>
        <v>2.2999999999999998</v>
      </c>
      <c r="F111" s="17">
        <f>IFERROR(VLOOKUP($C111, 'Breakdown - Multi Indicators'!$C:$DD, F$1, FALSE), " ")</f>
        <v>2</v>
      </c>
      <c r="G111" s="17">
        <f>IFERROR(VLOOKUP($C111, 'Breakdown - Multi Indicators'!$C:$DD, G$1, FALSE), " ")</f>
        <v>2</v>
      </c>
      <c r="H111" s="17">
        <f>IFERROR(VLOOKUP($C111, 'Breakdown - Multi Indicators'!$C:$DD, H$1, FALSE), " ")</f>
        <v>3</v>
      </c>
      <c r="I111" s="17">
        <f>IFERROR(VLOOKUP($C111, 'Breakdown - Multi Indicators'!$C:$DD, I$1, FALSE), " ")</f>
        <v>2</v>
      </c>
      <c r="J111" s="17">
        <f t="shared" si="9"/>
        <v>3</v>
      </c>
      <c r="K111" s="17">
        <f t="shared" si="9"/>
        <v>2</v>
      </c>
      <c r="L111" s="17">
        <f t="shared" si="9"/>
        <v>2</v>
      </c>
      <c r="M111" s="17">
        <f t="shared" si="9"/>
        <v>2</v>
      </c>
    </row>
    <row r="112" spans="1:13" ht="16.2" thickTop="1" thickBot="1" x14ac:dyDescent="0.35">
      <c r="A112" s="47" t="s">
        <v>294</v>
      </c>
      <c r="B112" s="47" t="s">
        <v>302</v>
      </c>
      <c r="C112" s="47" t="s">
        <v>303</v>
      </c>
      <c r="D112" s="10">
        <f t="shared" si="6"/>
        <v>2</v>
      </c>
      <c r="E112" s="28">
        <f t="shared" si="7"/>
        <v>2</v>
      </c>
      <c r="F112" s="17">
        <f>IFERROR(VLOOKUP($C112, 'Breakdown - Multi Indicators'!$C:$DD, F$1, FALSE), " ")</f>
        <v>1</v>
      </c>
      <c r="G112" s="17">
        <f>IFERROR(VLOOKUP($C112, 'Breakdown - Multi Indicators'!$C:$DD, G$1, FALSE), " ")</f>
        <v>2</v>
      </c>
      <c r="H112" s="17">
        <f>IFERROR(VLOOKUP($C112, 'Breakdown - Multi Indicators'!$C:$DD, H$1, FALSE), " ")</f>
        <v>3</v>
      </c>
      <c r="I112" s="17">
        <f>IFERROR(VLOOKUP($C112, 'Breakdown - Multi Indicators'!$C:$DD, I$1, FALSE), " ")</f>
        <v>2</v>
      </c>
      <c r="J112" s="17">
        <f t="shared" si="9"/>
        <v>3</v>
      </c>
      <c r="K112" s="17">
        <f t="shared" si="9"/>
        <v>2</v>
      </c>
      <c r="L112" s="17">
        <f t="shared" si="9"/>
        <v>2</v>
      </c>
      <c r="M112" s="17">
        <f t="shared" si="9"/>
        <v>1</v>
      </c>
    </row>
    <row r="113" spans="1:13" ht="16.2" thickTop="1" thickBot="1" x14ac:dyDescent="0.35">
      <c r="A113" s="47" t="s">
        <v>294</v>
      </c>
      <c r="B113" s="47" t="s">
        <v>304</v>
      </c>
      <c r="C113" s="47" t="s">
        <v>305</v>
      </c>
      <c r="D113" s="10">
        <f t="shared" si="6"/>
        <v>2</v>
      </c>
      <c r="E113" s="28">
        <f t="shared" si="7"/>
        <v>2.2999999999999998</v>
      </c>
      <c r="F113" s="17">
        <f>IFERROR(VLOOKUP($C113, 'Breakdown - Multi Indicators'!$C:$DD, F$1, FALSE), " ")</f>
        <v>1</v>
      </c>
      <c r="G113" s="17">
        <f>IFERROR(VLOOKUP($C113, 'Breakdown - Multi Indicators'!$C:$DD, G$1, FALSE), " ")</f>
        <v>2</v>
      </c>
      <c r="H113" s="17">
        <f>IFERROR(VLOOKUP($C113, 'Breakdown - Multi Indicators'!$C:$DD, H$1, FALSE), " ")</f>
        <v>3</v>
      </c>
      <c r="I113" s="17">
        <f>IFERROR(VLOOKUP($C113, 'Breakdown - Multi Indicators'!$C:$DD, I$1, FALSE), " ")</f>
        <v>3</v>
      </c>
      <c r="J113" s="17">
        <f t="shared" si="9"/>
        <v>3</v>
      </c>
      <c r="K113" s="17">
        <f t="shared" si="9"/>
        <v>3</v>
      </c>
      <c r="L113" s="17">
        <f t="shared" si="9"/>
        <v>2</v>
      </c>
      <c r="M113" s="17">
        <f t="shared" si="9"/>
        <v>1</v>
      </c>
    </row>
    <row r="114" spans="1:13" ht="16.2" thickTop="1" thickBot="1" x14ac:dyDescent="0.35">
      <c r="A114" s="47" t="s">
        <v>294</v>
      </c>
      <c r="B114" s="47" t="s">
        <v>306</v>
      </c>
      <c r="C114" s="47" t="s">
        <v>307</v>
      </c>
      <c r="D114" s="10">
        <f t="shared" si="6"/>
        <v>2</v>
      </c>
      <c r="E114" s="28">
        <f t="shared" si="7"/>
        <v>1.8</v>
      </c>
      <c r="F114" s="17">
        <f>IFERROR(VLOOKUP($C114, 'Breakdown - Multi Indicators'!$C:$DD, F$1, FALSE), " ")</f>
        <v>2</v>
      </c>
      <c r="G114" s="17">
        <f>IFERROR(VLOOKUP($C114, 'Breakdown - Multi Indicators'!$C:$DD, G$1, FALSE), " ")</f>
        <v>1</v>
      </c>
      <c r="H114" s="17">
        <f>IFERROR(VLOOKUP($C114, 'Breakdown - Multi Indicators'!$C:$DD, H$1, FALSE), " ")</f>
        <v>3</v>
      </c>
      <c r="I114" s="17">
        <f>IFERROR(VLOOKUP($C114, 'Breakdown - Multi Indicators'!$C:$DD, I$1, FALSE), " ")</f>
        <v>1</v>
      </c>
      <c r="J114" s="17">
        <f t="shared" si="9"/>
        <v>3</v>
      </c>
      <c r="K114" s="17">
        <f t="shared" si="9"/>
        <v>2</v>
      </c>
      <c r="L114" s="17">
        <f t="shared" si="9"/>
        <v>1</v>
      </c>
      <c r="M114" s="17">
        <f t="shared" si="9"/>
        <v>1</v>
      </c>
    </row>
    <row r="115" spans="1:13" ht="16.2" thickTop="1" thickBot="1" x14ac:dyDescent="0.35">
      <c r="A115" s="47" t="s">
        <v>294</v>
      </c>
      <c r="B115" s="47" t="s">
        <v>308</v>
      </c>
      <c r="C115" s="47" t="s">
        <v>309</v>
      </c>
      <c r="D115" s="10">
        <f t="shared" si="6"/>
        <v>3</v>
      </c>
      <c r="E115" s="28">
        <f t="shared" si="7"/>
        <v>2.5</v>
      </c>
      <c r="F115" s="17">
        <f>IFERROR(VLOOKUP($C115, 'Breakdown - Multi Indicators'!$C:$DD, F$1, FALSE), " ")</f>
        <v>1</v>
      </c>
      <c r="G115" s="17">
        <f>IFERROR(VLOOKUP($C115, 'Breakdown - Multi Indicators'!$C:$DD, G$1, FALSE), " ")</f>
        <v>2</v>
      </c>
      <c r="H115" s="17">
        <f>IFERROR(VLOOKUP($C115, 'Breakdown - Multi Indicators'!$C:$DD, H$1, FALSE), " ")</f>
        <v>3</v>
      </c>
      <c r="I115" s="17">
        <f>IFERROR(VLOOKUP($C115, 'Breakdown - Multi Indicators'!$C:$DD, I$1, FALSE), " ")</f>
        <v>4</v>
      </c>
      <c r="J115" s="17">
        <f t="shared" si="9"/>
        <v>4</v>
      </c>
      <c r="K115" s="17">
        <f t="shared" si="9"/>
        <v>3</v>
      </c>
      <c r="L115" s="17">
        <f t="shared" si="9"/>
        <v>2</v>
      </c>
      <c r="M115" s="17">
        <f t="shared" si="9"/>
        <v>1</v>
      </c>
    </row>
    <row r="116" spans="1:13" ht="16.2" thickTop="1" thickBot="1" x14ac:dyDescent="0.35">
      <c r="A116" s="47" t="s">
        <v>294</v>
      </c>
      <c r="B116" s="47" t="s">
        <v>310</v>
      </c>
      <c r="C116" s="47" t="s">
        <v>311</v>
      </c>
      <c r="D116" s="10">
        <f t="shared" si="6"/>
        <v>3</v>
      </c>
      <c r="E116" s="28">
        <f t="shared" si="7"/>
        <v>2.8</v>
      </c>
      <c r="F116" s="17">
        <f>IFERROR(VLOOKUP($C116, 'Breakdown - Multi Indicators'!$C:$DD, F$1, FALSE), " ")</f>
        <v>2</v>
      </c>
      <c r="G116" s="17">
        <f>IFERROR(VLOOKUP($C116, 'Breakdown - Multi Indicators'!$C:$DD, G$1, FALSE), " ")</f>
        <v>3</v>
      </c>
      <c r="H116" s="17">
        <f>IFERROR(VLOOKUP($C116, 'Breakdown - Multi Indicators'!$C:$DD, H$1, FALSE), " ")</f>
        <v>3</v>
      </c>
      <c r="I116" s="17">
        <f>IFERROR(VLOOKUP($C116, 'Breakdown - Multi Indicators'!$C:$DD, I$1, FALSE), " ")</f>
        <v>3</v>
      </c>
      <c r="J116" s="17">
        <f t="shared" si="9"/>
        <v>3</v>
      </c>
      <c r="K116" s="17">
        <f t="shared" si="9"/>
        <v>3</v>
      </c>
      <c r="L116" s="17">
        <f t="shared" si="9"/>
        <v>3</v>
      </c>
      <c r="M116" s="17">
        <f t="shared" si="9"/>
        <v>2</v>
      </c>
    </row>
    <row r="117" spans="1:13" ht="16.2" thickTop="1" thickBot="1" x14ac:dyDescent="0.35">
      <c r="A117" s="47" t="s">
        <v>294</v>
      </c>
      <c r="B117" s="47" t="s">
        <v>312</v>
      </c>
      <c r="C117" s="47" t="s">
        <v>313</v>
      </c>
      <c r="D117" s="10">
        <f t="shared" si="6"/>
        <v>2</v>
      </c>
      <c r="E117" s="28">
        <f t="shared" si="7"/>
        <v>2.2999999999999998</v>
      </c>
      <c r="F117" s="17">
        <f>IFERROR(VLOOKUP($C117, 'Breakdown - Multi Indicators'!$C:$DD, F$1, FALSE), " ")</f>
        <v>2</v>
      </c>
      <c r="G117" s="17">
        <f>IFERROR(VLOOKUP($C117, 'Breakdown - Multi Indicators'!$C:$DD, G$1, FALSE), " ")</f>
        <v>3</v>
      </c>
      <c r="H117" s="17">
        <f>IFERROR(VLOOKUP($C117, 'Breakdown - Multi Indicators'!$C:$DD, H$1, FALSE), " ")</f>
        <v>2</v>
      </c>
      <c r="I117" s="17">
        <f>IFERROR(VLOOKUP($C117, 'Breakdown - Multi Indicators'!$C:$DD, I$1, FALSE), " ")</f>
        <v>2</v>
      </c>
      <c r="J117" s="17">
        <f t="shared" si="9"/>
        <v>3</v>
      </c>
      <c r="K117" s="17">
        <f t="shared" si="9"/>
        <v>2</v>
      </c>
      <c r="L117" s="17">
        <f t="shared" si="9"/>
        <v>2</v>
      </c>
      <c r="M117" s="17">
        <f t="shared" si="9"/>
        <v>2</v>
      </c>
    </row>
    <row r="118" spans="1:13" ht="16.2" thickTop="1" thickBot="1" x14ac:dyDescent="0.35">
      <c r="A118" s="47" t="s">
        <v>294</v>
      </c>
      <c r="B118" s="47" t="s">
        <v>314</v>
      </c>
      <c r="C118" s="47" t="s">
        <v>315</v>
      </c>
      <c r="D118" s="10">
        <f t="shared" si="6"/>
        <v>3</v>
      </c>
      <c r="E118" s="28">
        <f t="shared" si="7"/>
        <v>2.5</v>
      </c>
      <c r="F118" s="17">
        <f>IFERROR(VLOOKUP($C118, 'Breakdown - Multi Indicators'!$C:$DD, F$1, FALSE), " ")</f>
        <v>2</v>
      </c>
      <c r="G118" s="17">
        <f>IFERROR(VLOOKUP($C118, 'Breakdown - Multi Indicators'!$C:$DD, G$1, FALSE), " ")</f>
        <v>2</v>
      </c>
      <c r="H118" s="17">
        <f>IFERROR(VLOOKUP($C118, 'Breakdown - Multi Indicators'!$C:$DD, H$1, FALSE), " ")</f>
        <v>3</v>
      </c>
      <c r="I118" s="17">
        <f>IFERROR(VLOOKUP($C118, 'Breakdown - Multi Indicators'!$C:$DD, I$1, FALSE), " ")</f>
        <v>3</v>
      </c>
      <c r="J118" s="17">
        <f t="shared" si="9"/>
        <v>3</v>
      </c>
      <c r="K118" s="17">
        <f t="shared" si="9"/>
        <v>3</v>
      </c>
      <c r="L118" s="17">
        <f t="shared" si="9"/>
        <v>2</v>
      </c>
      <c r="M118" s="17">
        <f t="shared" si="9"/>
        <v>2</v>
      </c>
    </row>
    <row r="119" spans="1:13" ht="16.2" thickTop="1" thickBot="1" x14ac:dyDescent="0.35">
      <c r="A119" s="47" t="s">
        <v>294</v>
      </c>
      <c r="B119" s="47" t="s">
        <v>316</v>
      </c>
      <c r="C119" s="47" t="s">
        <v>317</v>
      </c>
      <c r="D119" s="10">
        <f t="shared" si="6"/>
        <v>2</v>
      </c>
      <c r="E119" s="28">
        <f t="shared" si="7"/>
        <v>2.2999999999999998</v>
      </c>
      <c r="F119" s="17">
        <f>IFERROR(VLOOKUP($C119, 'Breakdown - Multi Indicators'!$C:$DD, F$1, FALSE), " ")</f>
        <v>2</v>
      </c>
      <c r="G119" s="17">
        <f>IFERROR(VLOOKUP($C119, 'Breakdown - Multi Indicators'!$C:$DD, G$1, FALSE), " ")</f>
        <v>1</v>
      </c>
      <c r="H119" s="17">
        <f>IFERROR(VLOOKUP($C119, 'Breakdown - Multi Indicators'!$C:$DD, H$1, FALSE), " ")</f>
        <v>3</v>
      </c>
      <c r="I119" s="17">
        <f>IFERROR(VLOOKUP($C119, 'Breakdown - Multi Indicators'!$C:$DD, I$1, FALSE), " ")</f>
        <v>3</v>
      </c>
      <c r="J119" s="17">
        <f t="shared" si="9"/>
        <v>3</v>
      </c>
      <c r="K119" s="17">
        <f t="shared" si="9"/>
        <v>3</v>
      </c>
      <c r="L119" s="17">
        <f t="shared" si="9"/>
        <v>2</v>
      </c>
      <c r="M119" s="17">
        <f t="shared" si="9"/>
        <v>1</v>
      </c>
    </row>
    <row r="120" spans="1:13" ht="16.2" thickTop="1" thickBot="1" x14ac:dyDescent="0.35">
      <c r="A120" s="47" t="s">
        <v>294</v>
      </c>
      <c r="B120" s="47" t="s">
        <v>318</v>
      </c>
      <c r="C120" s="47" t="s">
        <v>319</v>
      </c>
      <c r="D120" s="10">
        <f t="shared" si="6"/>
        <v>2</v>
      </c>
      <c r="E120" s="28">
        <f t="shared" si="7"/>
        <v>2.2999999999999998</v>
      </c>
      <c r="F120" s="17">
        <f>IFERROR(VLOOKUP($C120, 'Breakdown - Multi Indicators'!$C:$DD, F$1, FALSE), " ")</f>
        <v>2</v>
      </c>
      <c r="G120" s="17">
        <f>IFERROR(VLOOKUP($C120, 'Breakdown - Multi Indicators'!$C:$DD, G$1, FALSE), " ")</f>
        <v>3</v>
      </c>
      <c r="H120" s="17">
        <f>IFERROR(VLOOKUP($C120, 'Breakdown - Multi Indicators'!$C:$DD, H$1, FALSE), " ")</f>
        <v>2</v>
      </c>
      <c r="I120" s="17">
        <f>IFERROR(VLOOKUP($C120, 'Breakdown - Multi Indicators'!$C:$DD, I$1, FALSE), " ")</f>
        <v>2</v>
      </c>
      <c r="J120" s="17">
        <f t="shared" si="9"/>
        <v>3</v>
      </c>
      <c r="K120" s="17">
        <f t="shared" si="9"/>
        <v>2</v>
      </c>
      <c r="L120" s="17">
        <f t="shared" si="9"/>
        <v>2</v>
      </c>
      <c r="M120" s="17">
        <f t="shared" si="9"/>
        <v>2</v>
      </c>
    </row>
    <row r="121" spans="1:13" ht="16.2" thickTop="1" thickBot="1" x14ac:dyDescent="0.35">
      <c r="A121" s="47" t="s">
        <v>294</v>
      </c>
      <c r="B121" s="47" t="s">
        <v>320</v>
      </c>
      <c r="C121" s="47" t="s">
        <v>321</v>
      </c>
      <c r="D121" s="10">
        <f t="shared" si="6"/>
        <v>2</v>
      </c>
      <c r="E121" s="28">
        <f t="shared" si="7"/>
        <v>2.2999999999999998</v>
      </c>
      <c r="F121" s="17">
        <f>IFERROR(VLOOKUP($C121, 'Breakdown - Multi Indicators'!$C:$DD, F$1, FALSE), " ")</f>
        <v>1</v>
      </c>
      <c r="G121" s="17">
        <f>IFERROR(VLOOKUP($C121, 'Breakdown - Multi Indicators'!$C:$DD, G$1, FALSE), " ")</f>
        <v>2</v>
      </c>
      <c r="H121" s="17">
        <f>IFERROR(VLOOKUP($C121, 'Breakdown - Multi Indicators'!$C:$DD, H$1, FALSE), " ")</f>
        <v>3</v>
      </c>
      <c r="I121" s="17">
        <f>IFERROR(VLOOKUP($C121, 'Breakdown - Multi Indicators'!$C:$DD, I$1, FALSE), " ")</f>
        <v>3</v>
      </c>
      <c r="J121" s="17">
        <f t="shared" si="9"/>
        <v>3</v>
      </c>
      <c r="K121" s="17">
        <f t="shared" si="9"/>
        <v>3</v>
      </c>
      <c r="L121" s="17">
        <f t="shared" si="9"/>
        <v>2</v>
      </c>
      <c r="M121" s="17">
        <f t="shared" si="9"/>
        <v>1</v>
      </c>
    </row>
    <row r="122" spans="1:13" ht="16.2" thickTop="1" thickBot="1" x14ac:dyDescent="0.35">
      <c r="A122" s="47" t="s">
        <v>294</v>
      </c>
      <c r="B122" s="47" t="s">
        <v>322</v>
      </c>
      <c r="C122" s="47" t="s">
        <v>323</v>
      </c>
      <c r="D122" s="10">
        <f t="shared" si="6"/>
        <v>2</v>
      </c>
      <c r="E122" s="28">
        <f t="shared" si="7"/>
        <v>2.2999999999999998</v>
      </c>
      <c r="F122" s="17">
        <f>IFERROR(VLOOKUP($C122, 'Breakdown - Multi Indicators'!$C:$DD, F$1, FALSE), " ")</f>
        <v>2</v>
      </c>
      <c r="G122" s="17">
        <f>IFERROR(VLOOKUP($C122, 'Breakdown - Multi Indicators'!$C:$DD, G$1, FALSE), " ")</f>
        <v>3</v>
      </c>
      <c r="H122" s="17">
        <f>IFERROR(VLOOKUP($C122, 'Breakdown - Multi Indicators'!$C:$DD, H$1, FALSE), " ")</f>
        <v>2</v>
      </c>
      <c r="I122" s="17">
        <f>IFERROR(VLOOKUP($C122, 'Breakdown - Multi Indicators'!$C:$DD, I$1, FALSE), " ")</f>
        <v>2</v>
      </c>
      <c r="J122" s="17">
        <f t="shared" si="9"/>
        <v>3</v>
      </c>
      <c r="K122" s="17">
        <f t="shared" si="9"/>
        <v>2</v>
      </c>
      <c r="L122" s="17">
        <f t="shared" si="9"/>
        <v>2</v>
      </c>
      <c r="M122" s="17">
        <f t="shared" si="9"/>
        <v>2</v>
      </c>
    </row>
    <row r="123" spans="1:13" ht="16.2" thickTop="1" thickBot="1" x14ac:dyDescent="0.35">
      <c r="A123" s="47" t="s">
        <v>294</v>
      </c>
      <c r="B123" s="47" t="s">
        <v>324</v>
      </c>
      <c r="C123" s="47" t="s">
        <v>325</v>
      </c>
      <c r="D123" s="10">
        <f t="shared" si="6"/>
        <v>2</v>
      </c>
      <c r="E123" s="28">
        <f t="shared" si="7"/>
        <v>2.2999999999999998</v>
      </c>
      <c r="F123" s="17">
        <f>IFERROR(VLOOKUP($C123, 'Breakdown - Multi Indicators'!$C:$DD, F$1, FALSE), " ")</f>
        <v>1</v>
      </c>
      <c r="G123" s="17">
        <f>IFERROR(VLOOKUP($C123, 'Breakdown - Multi Indicators'!$C:$DD, G$1, FALSE), " ")</f>
        <v>2</v>
      </c>
      <c r="H123" s="17">
        <f>IFERROR(VLOOKUP($C123, 'Breakdown - Multi Indicators'!$C:$DD, H$1, FALSE), " ")</f>
        <v>3</v>
      </c>
      <c r="I123" s="17">
        <f>IFERROR(VLOOKUP($C123, 'Breakdown - Multi Indicators'!$C:$DD, I$1, FALSE), " ")</f>
        <v>3</v>
      </c>
      <c r="J123" s="17">
        <f t="shared" si="9"/>
        <v>3</v>
      </c>
      <c r="K123" s="17">
        <f t="shared" si="9"/>
        <v>3</v>
      </c>
      <c r="L123" s="17">
        <f t="shared" si="9"/>
        <v>2</v>
      </c>
      <c r="M123" s="17">
        <f t="shared" si="9"/>
        <v>1</v>
      </c>
    </row>
    <row r="124" spans="1:13" ht="16.2" thickTop="1" thickBot="1" x14ac:dyDescent="0.35">
      <c r="A124" s="47" t="s">
        <v>294</v>
      </c>
      <c r="B124" s="47" t="s">
        <v>326</v>
      </c>
      <c r="C124" s="47" t="s">
        <v>327</v>
      </c>
      <c r="D124" s="10">
        <f t="shared" si="6"/>
        <v>2</v>
      </c>
      <c r="E124" s="28">
        <f t="shared" si="7"/>
        <v>2.2999999999999998</v>
      </c>
      <c r="F124" s="17">
        <f>IFERROR(VLOOKUP($C124, 'Breakdown - Multi Indicators'!$C:$DD, F$1, FALSE), " ")</f>
        <v>2</v>
      </c>
      <c r="G124" s="17">
        <f>IFERROR(VLOOKUP($C124, 'Breakdown - Multi Indicators'!$C:$DD, G$1, FALSE), " ")</f>
        <v>1</v>
      </c>
      <c r="H124" s="17">
        <f>IFERROR(VLOOKUP($C124, 'Breakdown - Multi Indicators'!$C:$DD, H$1, FALSE), " ")</f>
        <v>3</v>
      </c>
      <c r="I124" s="17">
        <f>IFERROR(VLOOKUP($C124, 'Breakdown - Multi Indicators'!$C:$DD, I$1, FALSE), " ")</f>
        <v>3</v>
      </c>
      <c r="J124" s="17">
        <f t="shared" ref="J124:M143" si="10">LARGE($F124:$I124, J$1)</f>
        <v>3</v>
      </c>
      <c r="K124" s="17">
        <f t="shared" si="10"/>
        <v>3</v>
      </c>
      <c r="L124" s="17">
        <f t="shared" si="10"/>
        <v>2</v>
      </c>
      <c r="M124" s="17">
        <f t="shared" si="10"/>
        <v>1</v>
      </c>
    </row>
    <row r="125" spans="1:13" ht="16.2" thickTop="1" thickBot="1" x14ac:dyDescent="0.35">
      <c r="A125" s="47" t="s">
        <v>294</v>
      </c>
      <c r="B125" s="47" t="s">
        <v>328</v>
      </c>
      <c r="C125" s="47" t="s">
        <v>329</v>
      </c>
      <c r="D125" s="10">
        <f t="shared" si="6"/>
        <v>3</v>
      </c>
      <c r="E125" s="28">
        <f t="shared" si="7"/>
        <v>2.5</v>
      </c>
      <c r="F125" s="17">
        <f>IFERROR(VLOOKUP($C125, 'Breakdown - Multi Indicators'!$C:$DD, F$1, FALSE), " ")</f>
        <v>2</v>
      </c>
      <c r="G125" s="17">
        <f>IFERROR(VLOOKUP($C125, 'Breakdown - Multi Indicators'!$C:$DD, G$1, FALSE), " ")</f>
        <v>2</v>
      </c>
      <c r="H125" s="17">
        <f>IFERROR(VLOOKUP($C125, 'Breakdown - Multi Indicators'!$C:$DD, H$1, FALSE), " ")</f>
        <v>3</v>
      </c>
      <c r="I125" s="17">
        <f>IFERROR(VLOOKUP($C125, 'Breakdown - Multi Indicators'!$C:$DD, I$1, FALSE), " ")</f>
        <v>3</v>
      </c>
      <c r="J125" s="17">
        <f t="shared" si="10"/>
        <v>3</v>
      </c>
      <c r="K125" s="17">
        <f t="shared" si="10"/>
        <v>3</v>
      </c>
      <c r="L125" s="17">
        <f t="shared" si="10"/>
        <v>2</v>
      </c>
      <c r="M125" s="17">
        <f t="shared" si="10"/>
        <v>2</v>
      </c>
    </row>
    <row r="126" spans="1:13" ht="16.2" thickTop="1" thickBot="1" x14ac:dyDescent="0.35">
      <c r="A126" s="47" t="s">
        <v>294</v>
      </c>
      <c r="B126" s="47" t="s">
        <v>330</v>
      </c>
      <c r="C126" s="47" t="s">
        <v>331</v>
      </c>
      <c r="D126" s="10">
        <f t="shared" si="6"/>
        <v>2</v>
      </c>
      <c r="E126" s="28">
        <f t="shared" si="7"/>
        <v>1.8</v>
      </c>
      <c r="F126" s="17">
        <f>IFERROR(VLOOKUP($C126, 'Breakdown - Multi Indicators'!$C:$DD, F$1, FALSE), " ")</f>
        <v>2</v>
      </c>
      <c r="G126" s="17">
        <f>IFERROR(VLOOKUP($C126, 'Breakdown - Multi Indicators'!$C:$DD, G$1, FALSE), " ")</f>
        <v>1</v>
      </c>
      <c r="H126" s="17">
        <f>IFERROR(VLOOKUP($C126, 'Breakdown - Multi Indicators'!$C:$DD, H$1, FALSE), " ")</f>
        <v>3</v>
      </c>
      <c r="I126" s="17">
        <f>IFERROR(VLOOKUP($C126, 'Breakdown - Multi Indicators'!$C:$DD, I$1, FALSE), " ")</f>
        <v>1</v>
      </c>
      <c r="J126" s="17">
        <f t="shared" si="10"/>
        <v>3</v>
      </c>
      <c r="K126" s="17">
        <f t="shared" si="10"/>
        <v>2</v>
      </c>
      <c r="L126" s="17">
        <f t="shared" si="10"/>
        <v>1</v>
      </c>
      <c r="M126" s="17">
        <f t="shared" si="10"/>
        <v>1</v>
      </c>
    </row>
    <row r="127" spans="1:13" ht="16.2" thickTop="1" thickBot="1" x14ac:dyDescent="0.35">
      <c r="A127" s="47" t="s">
        <v>332</v>
      </c>
      <c r="B127" s="47" t="s">
        <v>333</v>
      </c>
      <c r="C127" s="47" t="s">
        <v>334</v>
      </c>
      <c r="D127" s="10">
        <f t="shared" si="6"/>
        <v>3</v>
      </c>
      <c r="E127" s="28">
        <f t="shared" si="7"/>
        <v>3</v>
      </c>
      <c r="F127" s="17">
        <f>IFERROR(VLOOKUP($C127, 'Breakdown - Multi Indicators'!$C:$DD, F$1, FALSE), " ")</f>
        <v>5</v>
      </c>
      <c r="G127" s="17">
        <f>IFERROR(VLOOKUP($C127, 'Breakdown - Multi Indicators'!$C:$DD, G$1, FALSE), " ")</f>
        <v>1</v>
      </c>
      <c r="H127" s="17">
        <f>IFERROR(VLOOKUP($C127, 'Breakdown - Multi Indicators'!$C:$DD, H$1, FALSE), " ")</f>
        <v>3</v>
      </c>
      <c r="I127" s="17">
        <f>IFERROR(VLOOKUP($C127, 'Breakdown - Multi Indicators'!$C:$DD, I$1, FALSE), " ")</f>
        <v>3</v>
      </c>
      <c r="J127" s="17">
        <f t="shared" si="10"/>
        <v>5</v>
      </c>
      <c r="K127" s="17">
        <f t="shared" si="10"/>
        <v>3</v>
      </c>
      <c r="L127" s="17">
        <f t="shared" si="10"/>
        <v>3</v>
      </c>
      <c r="M127" s="17">
        <f t="shared" si="10"/>
        <v>1</v>
      </c>
    </row>
    <row r="128" spans="1:13" ht="16.2" thickTop="1" thickBot="1" x14ac:dyDescent="0.35">
      <c r="A128" s="47" t="s">
        <v>332</v>
      </c>
      <c r="B128" s="47" t="s">
        <v>335</v>
      </c>
      <c r="C128" s="47" t="s">
        <v>336</v>
      </c>
      <c r="D128" s="10">
        <f t="shared" si="6"/>
        <v>3</v>
      </c>
      <c r="E128" s="28">
        <f t="shared" si="7"/>
        <v>3</v>
      </c>
      <c r="F128" s="17">
        <f>IFERROR(VLOOKUP($C128, 'Breakdown - Multi Indicators'!$C:$DD, F$1, FALSE), " ")</f>
        <v>4</v>
      </c>
      <c r="G128" s="17">
        <f>IFERROR(VLOOKUP($C128, 'Breakdown - Multi Indicators'!$C:$DD, G$1, FALSE), " ")</f>
        <v>1</v>
      </c>
      <c r="H128" s="17">
        <f>IFERROR(VLOOKUP($C128, 'Breakdown - Multi Indicators'!$C:$DD, H$1, FALSE), " ")</f>
        <v>3</v>
      </c>
      <c r="I128" s="17">
        <f>IFERROR(VLOOKUP($C128, 'Breakdown - Multi Indicators'!$C:$DD, I$1, FALSE), " ")</f>
        <v>4</v>
      </c>
      <c r="J128" s="17">
        <f t="shared" si="10"/>
        <v>4</v>
      </c>
      <c r="K128" s="17">
        <f t="shared" si="10"/>
        <v>4</v>
      </c>
      <c r="L128" s="17">
        <f t="shared" si="10"/>
        <v>3</v>
      </c>
      <c r="M128" s="17">
        <f t="shared" si="10"/>
        <v>1</v>
      </c>
    </row>
    <row r="129" spans="1:13" ht="16.2" thickTop="1" thickBot="1" x14ac:dyDescent="0.35">
      <c r="A129" s="47" t="s">
        <v>332</v>
      </c>
      <c r="B129" s="47" t="s">
        <v>337</v>
      </c>
      <c r="C129" s="47" t="s">
        <v>338</v>
      </c>
      <c r="D129" s="10">
        <f t="shared" si="6"/>
        <v>4</v>
      </c>
      <c r="E129" s="28">
        <f t="shared" si="7"/>
        <v>3.8</v>
      </c>
      <c r="F129" s="17">
        <f>IFERROR(VLOOKUP($C129, 'Breakdown - Multi Indicators'!$C:$DD, F$1, FALSE), " ")</f>
        <v>5</v>
      </c>
      <c r="G129" s="17">
        <f>IFERROR(VLOOKUP($C129, 'Breakdown - Multi Indicators'!$C:$DD, G$1, FALSE), " ")</f>
        <v>3</v>
      </c>
      <c r="H129" s="17">
        <f>IFERROR(VLOOKUP($C129, 'Breakdown - Multi Indicators'!$C:$DD, H$1, FALSE), " ")</f>
        <v>3</v>
      </c>
      <c r="I129" s="17">
        <f>IFERROR(VLOOKUP($C129, 'Breakdown - Multi Indicators'!$C:$DD, I$1, FALSE), " ")</f>
        <v>4</v>
      </c>
      <c r="J129" s="17">
        <f t="shared" si="10"/>
        <v>5</v>
      </c>
      <c r="K129" s="17">
        <f t="shared" si="10"/>
        <v>4</v>
      </c>
      <c r="L129" s="17">
        <f t="shared" si="10"/>
        <v>3</v>
      </c>
      <c r="M129" s="17">
        <f t="shared" si="10"/>
        <v>3</v>
      </c>
    </row>
    <row r="130" spans="1:13" ht="16.2" thickTop="1" thickBot="1" x14ac:dyDescent="0.35">
      <c r="A130" s="47" t="s">
        <v>332</v>
      </c>
      <c r="B130" s="47" t="s">
        <v>339</v>
      </c>
      <c r="C130" s="47" t="s">
        <v>340</v>
      </c>
      <c r="D130" s="10">
        <f t="shared" si="6"/>
        <v>3</v>
      </c>
      <c r="E130" s="28">
        <f t="shared" si="7"/>
        <v>3</v>
      </c>
      <c r="F130" s="17">
        <f>IFERROR(VLOOKUP($C130, 'Breakdown - Multi Indicators'!$C:$DD, F$1, FALSE), " ")</f>
        <v>5</v>
      </c>
      <c r="G130" s="17">
        <f>IFERROR(VLOOKUP($C130, 'Breakdown - Multi Indicators'!$C:$DD, G$1, FALSE), " ")</f>
        <v>1</v>
      </c>
      <c r="H130" s="17">
        <f>IFERROR(VLOOKUP($C130, 'Breakdown - Multi Indicators'!$C:$DD, H$1, FALSE), " ")</f>
        <v>3</v>
      </c>
      <c r="I130" s="17">
        <f>IFERROR(VLOOKUP($C130, 'Breakdown - Multi Indicators'!$C:$DD, I$1, FALSE), " ")</f>
        <v>3</v>
      </c>
      <c r="J130" s="17">
        <f t="shared" si="10"/>
        <v>5</v>
      </c>
      <c r="K130" s="17">
        <f t="shared" si="10"/>
        <v>3</v>
      </c>
      <c r="L130" s="17">
        <f t="shared" si="10"/>
        <v>3</v>
      </c>
      <c r="M130" s="17">
        <f t="shared" si="10"/>
        <v>1</v>
      </c>
    </row>
    <row r="131" spans="1:13" ht="16.2" thickTop="1" thickBot="1" x14ac:dyDescent="0.35">
      <c r="A131" s="47" t="s">
        <v>332</v>
      </c>
      <c r="B131" s="47" t="s">
        <v>341</v>
      </c>
      <c r="C131" s="47" t="s">
        <v>342</v>
      </c>
      <c r="D131" s="10">
        <f t="shared" si="6"/>
        <v>4</v>
      </c>
      <c r="E131" s="28">
        <f t="shared" si="7"/>
        <v>3.8</v>
      </c>
      <c r="F131" s="17">
        <f>IFERROR(VLOOKUP($C131, 'Breakdown - Multi Indicators'!$C:$DD, F$1, FALSE), " ")</f>
        <v>5</v>
      </c>
      <c r="G131" s="17">
        <f>IFERROR(VLOOKUP($C131, 'Breakdown - Multi Indicators'!$C:$DD, G$1, FALSE), " ")</f>
        <v>3</v>
      </c>
      <c r="H131" s="17">
        <f>IFERROR(VLOOKUP($C131, 'Breakdown - Multi Indicators'!$C:$DD, H$1, FALSE), " ")</f>
        <v>3</v>
      </c>
      <c r="I131" s="17">
        <f>IFERROR(VLOOKUP($C131, 'Breakdown - Multi Indicators'!$C:$DD, I$1, FALSE), " ")</f>
        <v>4</v>
      </c>
      <c r="J131" s="17">
        <f t="shared" si="10"/>
        <v>5</v>
      </c>
      <c r="K131" s="17">
        <f t="shared" si="10"/>
        <v>4</v>
      </c>
      <c r="L131" s="17">
        <f t="shared" si="10"/>
        <v>3</v>
      </c>
      <c r="M131" s="17">
        <f t="shared" si="10"/>
        <v>3</v>
      </c>
    </row>
    <row r="132" spans="1:13" ht="16.2" thickTop="1" thickBot="1" x14ac:dyDescent="0.35">
      <c r="A132" s="47" t="s">
        <v>332</v>
      </c>
      <c r="B132" s="47" t="s">
        <v>343</v>
      </c>
      <c r="C132" s="47" t="s">
        <v>344</v>
      </c>
      <c r="D132" s="10">
        <f t="shared" ref="D132:D195" si="11">ROUND(AVERAGE(F132:I132), 0)</f>
        <v>4</v>
      </c>
      <c r="E132" s="28">
        <f t="shared" ref="E132:E195" si="12">ROUND(AVERAGE(F132:I132), 1)</f>
        <v>3.5</v>
      </c>
      <c r="F132" s="17">
        <f>IFERROR(VLOOKUP($C132, 'Breakdown - Multi Indicators'!$C:$DD, F$1, FALSE), " ")</f>
        <v>5</v>
      </c>
      <c r="G132" s="17">
        <f>IFERROR(VLOOKUP($C132, 'Breakdown - Multi Indicators'!$C:$DD, G$1, FALSE), " ")</f>
        <v>3</v>
      </c>
      <c r="H132" s="17">
        <f>IFERROR(VLOOKUP($C132, 'Breakdown - Multi Indicators'!$C:$DD, H$1, FALSE), " ")</f>
        <v>3</v>
      </c>
      <c r="I132" s="17">
        <f>IFERROR(VLOOKUP($C132, 'Breakdown - Multi Indicators'!$C:$DD, I$1, FALSE), " ")</f>
        <v>3</v>
      </c>
      <c r="J132" s="17">
        <f t="shared" si="10"/>
        <v>5</v>
      </c>
      <c r="K132" s="17">
        <f t="shared" si="10"/>
        <v>3</v>
      </c>
      <c r="L132" s="17">
        <f t="shared" si="10"/>
        <v>3</v>
      </c>
      <c r="M132" s="17">
        <f t="shared" si="10"/>
        <v>3</v>
      </c>
    </row>
    <row r="133" spans="1:13" ht="16.2" thickTop="1" thickBot="1" x14ac:dyDescent="0.35">
      <c r="A133" s="47" t="s">
        <v>332</v>
      </c>
      <c r="B133" s="47" t="s">
        <v>345</v>
      </c>
      <c r="C133" s="47" t="s">
        <v>346</v>
      </c>
      <c r="D133" s="10">
        <f t="shared" si="11"/>
        <v>4</v>
      </c>
      <c r="E133" s="28">
        <f t="shared" si="12"/>
        <v>3.5</v>
      </c>
      <c r="F133" s="17">
        <f>IFERROR(VLOOKUP($C133, 'Breakdown - Multi Indicators'!$C:$DD, F$1, FALSE), " ")</f>
        <v>4</v>
      </c>
      <c r="G133" s="17">
        <f>IFERROR(VLOOKUP($C133, 'Breakdown - Multi Indicators'!$C:$DD, G$1, FALSE), " ")</f>
        <v>3</v>
      </c>
      <c r="H133" s="17">
        <f>IFERROR(VLOOKUP($C133, 'Breakdown - Multi Indicators'!$C:$DD, H$1, FALSE), " ")</f>
        <v>3</v>
      </c>
      <c r="I133" s="17">
        <f>IFERROR(VLOOKUP($C133, 'Breakdown - Multi Indicators'!$C:$DD, I$1, FALSE), " ")</f>
        <v>4</v>
      </c>
      <c r="J133" s="17">
        <f t="shared" si="10"/>
        <v>4</v>
      </c>
      <c r="K133" s="17">
        <f t="shared" si="10"/>
        <v>4</v>
      </c>
      <c r="L133" s="17">
        <f t="shared" si="10"/>
        <v>3</v>
      </c>
      <c r="M133" s="17">
        <f t="shared" si="10"/>
        <v>3</v>
      </c>
    </row>
    <row r="134" spans="1:13" ht="16.2" thickTop="1" thickBot="1" x14ac:dyDescent="0.35">
      <c r="A134" s="47" t="s">
        <v>332</v>
      </c>
      <c r="B134" s="47" t="s">
        <v>347</v>
      </c>
      <c r="C134" s="47" t="s">
        <v>348</v>
      </c>
      <c r="D134" s="10">
        <f t="shared" si="11"/>
        <v>4</v>
      </c>
      <c r="E134" s="28">
        <f t="shared" si="12"/>
        <v>4</v>
      </c>
      <c r="F134" s="17">
        <f>IFERROR(VLOOKUP($C134, 'Breakdown - Multi Indicators'!$C:$DD, F$1, FALSE), " ")</f>
        <v>5</v>
      </c>
      <c r="G134" s="17">
        <f>IFERROR(VLOOKUP($C134, 'Breakdown - Multi Indicators'!$C:$DD, G$1, FALSE), " ")</f>
        <v>3</v>
      </c>
      <c r="H134" s="17">
        <f>IFERROR(VLOOKUP($C134, 'Breakdown - Multi Indicators'!$C:$DD, H$1, FALSE), " ")</f>
        <v>3</v>
      </c>
      <c r="I134" s="17">
        <f>IFERROR(VLOOKUP($C134, 'Breakdown - Multi Indicators'!$C:$DD, I$1, FALSE), " ")</f>
        <v>5</v>
      </c>
      <c r="J134" s="17">
        <f t="shared" si="10"/>
        <v>5</v>
      </c>
      <c r="K134" s="17">
        <f t="shared" si="10"/>
        <v>5</v>
      </c>
      <c r="L134" s="17">
        <f t="shared" si="10"/>
        <v>3</v>
      </c>
      <c r="M134" s="17">
        <f t="shared" si="10"/>
        <v>3</v>
      </c>
    </row>
    <row r="135" spans="1:13" ht="16.2" thickTop="1" thickBot="1" x14ac:dyDescent="0.35">
      <c r="A135" s="47" t="s">
        <v>332</v>
      </c>
      <c r="B135" s="47" t="s">
        <v>349</v>
      </c>
      <c r="C135" s="47" t="s">
        <v>350</v>
      </c>
      <c r="D135" s="10">
        <f t="shared" si="11"/>
        <v>3</v>
      </c>
      <c r="E135" s="28">
        <f t="shared" si="12"/>
        <v>3</v>
      </c>
      <c r="F135" s="17">
        <f>IFERROR(VLOOKUP($C135, 'Breakdown - Multi Indicators'!$C:$DD, F$1, FALSE), " ")</f>
        <v>5</v>
      </c>
      <c r="G135" s="17">
        <f>IFERROR(VLOOKUP($C135, 'Breakdown - Multi Indicators'!$C:$DD, G$1, FALSE), " ")</f>
        <v>1</v>
      </c>
      <c r="H135" s="17">
        <f>IFERROR(VLOOKUP($C135, 'Breakdown - Multi Indicators'!$C:$DD, H$1, FALSE), " ")</f>
        <v>3</v>
      </c>
      <c r="I135" s="17">
        <f>IFERROR(VLOOKUP($C135, 'Breakdown - Multi Indicators'!$C:$DD, I$1, FALSE), " ")</f>
        <v>3</v>
      </c>
      <c r="J135" s="17">
        <f t="shared" si="10"/>
        <v>5</v>
      </c>
      <c r="K135" s="17">
        <f t="shared" si="10"/>
        <v>3</v>
      </c>
      <c r="L135" s="17">
        <f t="shared" si="10"/>
        <v>3</v>
      </c>
      <c r="M135" s="17">
        <f t="shared" si="10"/>
        <v>1</v>
      </c>
    </row>
    <row r="136" spans="1:13" ht="16.2" thickTop="1" thickBot="1" x14ac:dyDescent="0.35">
      <c r="A136" s="47" t="s">
        <v>332</v>
      </c>
      <c r="B136" s="47" t="s">
        <v>351</v>
      </c>
      <c r="C136" s="47" t="s">
        <v>352</v>
      </c>
      <c r="D136" s="10">
        <f t="shared" si="11"/>
        <v>3</v>
      </c>
      <c r="E136" s="28">
        <f t="shared" si="12"/>
        <v>2.8</v>
      </c>
      <c r="F136" s="17">
        <f>IFERROR(VLOOKUP($C136, 'Breakdown - Multi Indicators'!$C:$DD, F$1, FALSE), " ")</f>
        <v>5</v>
      </c>
      <c r="G136" s="17">
        <f>IFERROR(VLOOKUP($C136, 'Breakdown - Multi Indicators'!$C:$DD, G$1, FALSE), " ")</f>
        <v>1</v>
      </c>
      <c r="H136" s="17">
        <f>IFERROR(VLOOKUP($C136, 'Breakdown - Multi Indicators'!$C:$DD, H$1, FALSE), " ")</f>
        <v>3</v>
      </c>
      <c r="I136" s="17">
        <f>IFERROR(VLOOKUP($C136, 'Breakdown - Multi Indicators'!$C:$DD, I$1, FALSE), " ")</f>
        <v>2</v>
      </c>
      <c r="J136" s="17">
        <f t="shared" si="10"/>
        <v>5</v>
      </c>
      <c r="K136" s="17">
        <f t="shared" si="10"/>
        <v>3</v>
      </c>
      <c r="L136" s="17">
        <f t="shared" si="10"/>
        <v>2</v>
      </c>
      <c r="M136" s="17">
        <f t="shared" si="10"/>
        <v>1</v>
      </c>
    </row>
    <row r="137" spans="1:13" ht="16.2" thickTop="1" thickBot="1" x14ac:dyDescent="0.35">
      <c r="A137" s="47" t="s">
        <v>332</v>
      </c>
      <c r="B137" s="47" t="s">
        <v>353</v>
      </c>
      <c r="C137" s="47" t="s">
        <v>354</v>
      </c>
      <c r="D137" s="10">
        <f t="shared" si="11"/>
        <v>3</v>
      </c>
      <c r="E137" s="28">
        <f t="shared" si="12"/>
        <v>3.3</v>
      </c>
      <c r="F137" s="17">
        <f>IFERROR(VLOOKUP($C137, 'Breakdown - Multi Indicators'!$C:$DD, F$1, FALSE), " ")</f>
        <v>5</v>
      </c>
      <c r="G137" s="17">
        <f>IFERROR(VLOOKUP($C137, 'Breakdown - Multi Indicators'!$C:$DD, G$1, FALSE), " ")</f>
        <v>1</v>
      </c>
      <c r="H137" s="17">
        <f>IFERROR(VLOOKUP($C137, 'Breakdown - Multi Indicators'!$C:$DD, H$1, FALSE), " ")</f>
        <v>3</v>
      </c>
      <c r="I137" s="17">
        <f>IFERROR(VLOOKUP($C137, 'Breakdown - Multi Indicators'!$C:$DD, I$1, FALSE), " ")</f>
        <v>4</v>
      </c>
      <c r="J137" s="17">
        <f t="shared" si="10"/>
        <v>5</v>
      </c>
      <c r="K137" s="17">
        <f t="shared" si="10"/>
        <v>4</v>
      </c>
      <c r="L137" s="17">
        <f t="shared" si="10"/>
        <v>3</v>
      </c>
      <c r="M137" s="17">
        <f t="shared" si="10"/>
        <v>1</v>
      </c>
    </row>
    <row r="138" spans="1:13" ht="16.2" thickTop="1" thickBot="1" x14ac:dyDescent="0.35">
      <c r="A138" s="47" t="s">
        <v>332</v>
      </c>
      <c r="B138" s="47" t="s">
        <v>355</v>
      </c>
      <c r="C138" s="47" t="s">
        <v>356</v>
      </c>
      <c r="D138" s="10">
        <f t="shared" si="11"/>
        <v>3</v>
      </c>
      <c r="E138" s="28">
        <f t="shared" si="12"/>
        <v>3.3</v>
      </c>
      <c r="F138" s="17">
        <f>IFERROR(VLOOKUP($C138, 'Breakdown - Multi Indicators'!$C:$DD, F$1, FALSE), " ")</f>
        <v>5</v>
      </c>
      <c r="G138" s="17">
        <f>IFERROR(VLOOKUP($C138, 'Breakdown - Multi Indicators'!$C:$DD, G$1, FALSE), " ")</f>
        <v>2</v>
      </c>
      <c r="H138" s="17">
        <f>IFERROR(VLOOKUP($C138, 'Breakdown - Multi Indicators'!$C:$DD, H$1, FALSE), " ")</f>
        <v>3</v>
      </c>
      <c r="I138" s="17">
        <f>IFERROR(VLOOKUP($C138, 'Breakdown - Multi Indicators'!$C:$DD, I$1, FALSE), " ")</f>
        <v>3</v>
      </c>
      <c r="J138" s="17">
        <f t="shared" si="10"/>
        <v>5</v>
      </c>
      <c r="K138" s="17">
        <f t="shared" si="10"/>
        <v>3</v>
      </c>
      <c r="L138" s="17">
        <f t="shared" si="10"/>
        <v>3</v>
      </c>
      <c r="M138" s="17">
        <f t="shared" si="10"/>
        <v>2</v>
      </c>
    </row>
    <row r="139" spans="1:13" ht="16.2" thickTop="1" thickBot="1" x14ac:dyDescent="0.35">
      <c r="A139" s="47" t="s">
        <v>332</v>
      </c>
      <c r="B139" s="47" t="s">
        <v>357</v>
      </c>
      <c r="C139" s="47" t="s">
        <v>358</v>
      </c>
      <c r="D139" s="10">
        <f t="shared" si="11"/>
        <v>3</v>
      </c>
      <c r="E139" s="28">
        <f t="shared" si="12"/>
        <v>3.3</v>
      </c>
      <c r="F139" s="17">
        <f>IFERROR(VLOOKUP($C139, 'Breakdown - Multi Indicators'!$C:$DD, F$1, FALSE), " ")</f>
        <v>5</v>
      </c>
      <c r="G139" s="17">
        <f>IFERROR(VLOOKUP($C139, 'Breakdown - Multi Indicators'!$C:$DD, G$1, FALSE), " ")</f>
        <v>2</v>
      </c>
      <c r="H139" s="17">
        <f>IFERROR(VLOOKUP($C139, 'Breakdown - Multi Indicators'!$C:$DD, H$1, FALSE), " ")</f>
        <v>3</v>
      </c>
      <c r="I139" s="17">
        <f>IFERROR(VLOOKUP($C139, 'Breakdown - Multi Indicators'!$C:$DD, I$1, FALSE), " ")</f>
        <v>3</v>
      </c>
      <c r="J139" s="17">
        <f t="shared" si="10"/>
        <v>5</v>
      </c>
      <c r="K139" s="17">
        <f t="shared" si="10"/>
        <v>3</v>
      </c>
      <c r="L139" s="17">
        <f t="shared" si="10"/>
        <v>3</v>
      </c>
      <c r="M139" s="17">
        <f t="shared" si="10"/>
        <v>2</v>
      </c>
    </row>
    <row r="140" spans="1:13" ht="16.2" thickTop="1" thickBot="1" x14ac:dyDescent="0.35">
      <c r="A140" s="47" t="s">
        <v>332</v>
      </c>
      <c r="B140" s="47" t="s">
        <v>359</v>
      </c>
      <c r="C140" s="47" t="s">
        <v>360</v>
      </c>
      <c r="D140" s="10">
        <f t="shared" si="11"/>
        <v>4</v>
      </c>
      <c r="E140" s="28">
        <f t="shared" si="12"/>
        <v>3.5</v>
      </c>
      <c r="F140" s="17">
        <f>IFERROR(VLOOKUP($C140, 'Breakdown - Multi Indicators'!$C:$DD, F$1, FALSE), " ")</f>
        <v>5</v>
      </c>
      <c r="G140" s="17">
        <f>IFERROR(VLOOKUP($C140, 'Breakdown - Multi Indicators'!$C:$DD, G$1, FALSE), " ")</f>
        <v>2</v>
      </c>
      <c r="H140" s="17">
        <f>IFERROR(VLOOKUP($C140, 'Breakdown - Multi Indicators'!$C:$DD, H$1, FALSE), " ")</f>
        <v>3</v>
      </c>
      <c r="I140" s="17">
        <f>IFERROR(VLOOKUP($C140, 'Breakdown - Multi Indicators'!$C:$DD, I$1, FALSE), " ")</f>
        <v>4</v>
      </c>
      <c r="J140" s="17">
        <f t="shared" si="10"/>
        <v>5</v>
      </c>
      <c r="K140" s="17">
        <f t="shared" si="10"/>
        <v>4</v>
      </c>
      <c r="L140" s="17">
        <f t="shared" si="10"/>
        <v>3</v>
      </c>
      <c r="M140" s="17">
        <f t="shared" si="10"/>
        <v>2</v>
      </c>
    </row>
    <row r="141" spans="1:13" ht="16.2" thickTop="1" thickBot="1" x14ac:dyDescent="0.35">
      <c r="A141" s="47" t="s">
        <v>332</v>
      </c>
      <c r="B141" s="47" t="s">
        <v>361</v>
      </c>
      <c r="C141" s="47" t="s">
        <v>362</v>
      </c>
      <c r="D141" s="10">
        <f t="shared" si="11"/>
        <v>3</v>
      </c>
      <c r="E141" s="28">
        <f t="shared" si="12"/>
        <v>3.3</v>
      </c>
      <c r="F141" s="17">
        <f>IFERROR(VLOOKUP($C141, 'Breakdown - Multi Indicators'!$C:$DD, F$1, FALSE), " ")</f>
        <v>5</v>
      </c>
      <c r="G141" s="17">
        <f>IFERROR(VLOOKUP($C141, 'Breakdown - Multi Indicators'!$C:$DD, G$1, FALSE), " ")</f>
        <v>2</v>
      </c>
      <c r="H141" s="17">
        <f>IFERROR(VLOOKUP($C141, 'Breakdown - Multi Indicators'!$C:$DD, H$1, FALSE), " ")</f>
        <v>3</v>
      </c>
      <c r="I141" s="17">
        <f>IFERROR(VLOOKUP($C141, 'Breakdown - Multi Indicators'!$C:$DD, I$1, FALSE), " ")</f>
        <v>3</v>
      </c>
      <c r="J141" s="17">
        <f t="shared" si="10"/>
        <v>5</v>
      </c>
      <c r="K141" s="17">
        <f t="shared" si="10"/>
        <v>3</v>
      </c>
      <c r="L141" s="17">
        <f t="shared" si="10"/>
        <v>3</v>
      </c>
      <c r="M141" s="17">
        <f t="shared" si="10"/>
        <v>2</v>
      </c>
    </row>
    <row r="142" spans="1:13" ht="16.2" thickTop="1" thickBot="1" x14ac:dyDescent="0.35">
      <c r="A142" s="47" t="s">
        <v>332</v>
      </c>
      <c r="B142" s="47" t="s">
        <v>363</v>
      </c>
      <c r="C142" s="47" t="s">
        <v>364</v>
      </c>
      <c r="D142" s="10">
        <f t="shared" si="11"/>
        <v>3</v>
      </c>
      <c r="E142" s="28">
        <f t="shared" si="12"/>
        <v>3</v>
      </c>
      <c r="F142" s="17">
        <f>IFERROR(VLOOKUP($C142, 'Breakdown - Multi Indicators'!$C:$DD, F$1, FALSE), " ")</f>
        <v>4</v>
      </c>
      <c r="G142" s="17">
        <f>IFERROR(VLOOKUP($C142, 'Breakdown - Multi Indicators'!$C:$DD, G$1, FALSE), " ")</f>
        <v>1</v>
      </c>
      <c r="H142" s="17">
        <f>IFERROR(VLOOKUP($C142, 'Breakdown - Multi Indicators'!$C:$DD, H$1, FALSE), " ")</f>
        <v>3</v>
      </c>
      <c r="I142" s="17">
        <f>IFERROR(VLOOKUP($C142, 'Breakdown - Multi Indicators'!$C:$DD, I$1, FALSE), " ")</f>
        <v>4</v>
      </c>
      <c r="J142" s="17">
        <f t="shared" si="10"/>
        <v>4</v>
      </c>
      <c r="K142" s="17">
        <f t="shared" si="10"/>
        <v>4</v>
      </c>
      <c r="L142" s="17">
        <f t="shared" si="10"/>
        <v>3</v>
      </c>
      <c r="M142" s="17">
        <f t="shared" si="10"/>
        <v>1</v>
      </c>
    </row>
    <row r="143" spans="1:13" ht="16.2" thickTop="1" thickBot="1" x14ac:dyDescent="0.35">
      <c r="A143" s="47" t="s">
        <v>332</v>
      </c>
      <c r="B143" s="47" t="s">
        <v>365</v>
      </c>
      <c r="C143" s="47" t="s">
        <v>366</v>
      </c>
      <c r="D143" s="10">
        <f t="shared" si="11"/>
        <v>3</v>
      </c>
      <c r="E143" s="28">
        <f t="shared" si="12"/>
        <v>3.3</v>
      </c>
      <c r="F143" s="17">
        <f>IFERROR(VLOOKUP($C143, 'Breakdown - Multi Indicators'!$C:$DD, F$1, FALSE), " ")</f>
        <v>4</v>
      </c>
      <c r="G143" s="17">
        <f>IFERROR(VLOOKUP($C143, 'Breakdown - Multi Indicators'!$C:$DD, G$1, FALSE), " ")</f>
        <v>2</v>
      </c>
      <c r="H143" s="17">
        <f>IFERROR(VLOOKUP($C143, 'Breakdown - Multi Indicators'!$C:$DD, H$1, FALSE), " ")</f>
        <v>3</v>
      </c>
      <c r="I143" s="17">
        <f>IFERROR(VLOOKUP($C143, 'Breakdown - Multi Indicators'!$C:$DD, I$1, FALSE), " ")</f>
        <v>4</v>
      </c>
      <c r="J143" s="17">
        <f t="shared" si="10"/>
        <v>4</v>
      </c>
      <c r="K143" s="17">
        <f t="shared" si="10"/>
        <v>4</v>
      </c>
      <c r="L143" s="17">
        <f t="shared" si="10"/>
        <v>3</v>
      </c>
      <c r="M143" s="17">
        <f t="shared" si="10"/>
        <v>2</v>
      </c>
    </row>
    <row r="144" spans="1:13" ht="16.2" thickTop="1" thickBot="1" x14ac:dyDescent="0.35">
      <c r="A144" s="47" t="s">
        <v>332</v>
      </c>
      <c r="B144" s="47" t="s">
        <v>367</v>
      </c>
      <c r="C144" s="47" t="s">
        <v>368</v>
      </c>
      <c r="D144" s="10">
        <f t="shared" si="11"/>
        <v>3</v>
      </c>
      <c r="E144" s="28">
        <f t="shared" si="12"/>
        <v>3.3</v>
      </c>
      <c r="F144" s="17">
        <f>IFERROR(VLOOKUP($C144, 'Breakdown - Multi Indicators'!$C:$DD, F$1, FALSE), " ")</f>
        <v>4</v>
      </c>
      <c r="G144" s="17">
        <f>IFERROR(VLOOKUP($C144, 'Breakdown - Multi Indicators'!$C:$DD, G$1, FALSE), " ")</f>
        <v>2</v>
      </c>
      <c r="H144" s="17">
        <f>IFERROR(VLOOKUP($C144, 'Breakdown - Multi Indicators'!$C:$DD, H$1, FALSE), " ")</f>
        <v>3</v>
      </c>
      <c r="I144" s="17">
        <f>IFERROR(VLOOKUP($C144, 'Breakdown - Multi Indicators'!$C:$DD, I$1, FALSE), " ")</f>
        <v>4</v>
      </c>
      <c r="J144" s="17">
        <f t="shared" ref="J144:M163" si="13">LARGE($F144:$I144, J$1)</f>
        <v>4</v>
      </c>
      <c r="K144" s="17">
        <f t="shared" si="13"/>
        <v>4</v>
      </c>
      <c r="L144" s="17">
        <f t="shared" si="13"/>
        <v>3</v>
      </c>
      <c r="M144" s="17">
        <f t="shared" si="13"/>
        <v>2</v>
      </c>
    </row>
    <row r="145" spans="1:13" ht="16.2" thickTop="1" thickBot="1" x14ac:dyDescent="0.35">
      <c r="A145" s="47" t="s">
        <v>332</v>
      </c>
      <c r="B145" s="47" t="s">
        <v>369</v>
      </c>
      <c r="C145" s="47" t="s">
        <v>370</v>
      </c>
      <c r="D145" s="10">
        <f t="shared" si="11"/>
        <v>3</v>
      </c>
      <c r="E145" s="28">
        <f t="shared" si="12"/>
        <v>3.3</v>
      </c>
      <c r="F145" s="17">
        <f>IFERROR(VLOOKUP($C145, 'Breakdown - Multi Indicators'!$C:$DD, F$1, FALSE), " ")</f>
        <v>4</v>
      </c>
      <c r="G145" s="17">
        <f>IFERROR(VLOOKUP($C145, 'Breakdown - Multi Indicators'!$C:$DD, G$1, FALSE), " ")</f>
        <v>2</v>
      </c>
      <c r="H145" s="17">
        <f>IFERROR(VLOOKUP($C145, 'Breakdown - Multi Indicators'!$C:$DD, H$1, FALSE), " ")</f>
        <v>3</v>
      </c>
      <c r="I145" s="17">
        <f>IFERROR(VLOOKUP($C145, 'Breakdown - Multi Indicators'!$C:$DD, I$1, FALSE), " ")</f>
        <v>4</v>
      </c>
      <c r="J145" s="17">
        <f t="shared" si="13"/>
        <v>4</v>
      </c>
      <c r="K145" s="17">
        <f t="shared" si="13"/>
        <v>4</v>
      </c>
      <c r="L145" s="17">
        <f t="shared" si="13"/>
        <v>3</v>
      </c>
      <c r="M145" s="17">
        <f t="shared" si="13"/>
        <v>2</v>
      </c>
    </row>
    <row r="146" spans="1:13" ht="16.2" thickTop="1" thickBot="1" x14ac:dyDescent="0.35">
      <c r="A146" s="47" t="s">
        <v>371</v>
      </c>
      <c r="B146" s="47" t="s">
        <v>372</v>
      </c>
      <c r="C146" s="47" t="s">
        <v>373</v>
      </c>
      <c r="D146" s="10">
        <f t="shared" si="11"/>
        <v>2</v>
      </c>
      <c r="E146" s="28">
        <f t="shared" si="12"/>
        <v>2</v>
      </c>
      <c r="F146" s="17">
        <f>IFERROR(VLOOKUP($C146, 'Breakdown - Multi Indicators'!$C:$DD, F$1, FALSE), " ")</f>
        <v>2</v>
      </c>
      <c r="G146" s="17">
        <f>IFERROR(VLOOKUP($C146, 'Breakdown - Multi Indicators'!$C:$DD, G$1, FALSE), " ")</f>
        <v>1</v>
      </c>
      <c r="H146" s="17">
        <f>IFERROR(VLOOKUP($C146, 'Breakdown - Multi Indicators'!$C:$DD, H$1, FALSE), " ")</f>
        <v>3</v>
      </c>
      <c r="I146" s="17">
        <f>IFERROR(VLOOKUP($C146, 'Breakdown - Multi Indicators'!$C:$DD, I$1, FALSE), " ")</f>
        <v>2</v>
      </c>
      <c r="J146" s="17">
        <f t="shared" si="13"/>
        <v>3</v>
      </c>
      <c r="K146" s="17">
        <f t="shared" si="13"/>
        <v>2</v>
      </c>
      <c r="L146" s="17">
        <f t="shared" si="13"/>
        <v>2</v>
      </c>
      <c r="M146" s="17">
        <f t="shared" si="13"/>
        <v>1</v>
      </c>
    </row>
    <row r="147" spans="1:13" ht="16.2" thickTop="1" thickBot="1" x14ac:dyDescent="0.35">
      <c r="A147" s="47" t="s">
        <v>371</v>
      </c>
      <c r="B147" s="47" t="s">
        <v>374</v>
      </c>
      <c r="C147" s="47" t="s">
        <v>375</v>
      </c>
      <c r="D147" s="10">
        <f t="shared" si="11"/>
        <v>3</v>
      </c>
      <c r="E147" s="28">
        <f t="shared" si="12"/>
        <v>2.5</v>
      </c>
      <c r="F147" s="17">
        <f>IFERROR(VLOOKUP($C147, 'Breakdown - Multi Indicators'!$C:$DD, F$1, FALSE), " ")</f>
        <v>3</v>
      </c>
      <c r="G147" s="17">
        <f>IFERROR(VLOOKUP($C147, 'Breakdown - Multi Indicators'!$C:$DD, G$1, FALSE), " ")</f>
        <v>1</v>
      </c>
      <c r="H147" s="17">
        <f>IFERROR(VLOOKUP($C147, 'Breakdown - Multi Indicators'!$C:$DD, H$1, FALSE), " ")</f>
        <v>3</v>
      </c>
      <c r="I147" s="17">
        <f>IFERROR(VLOOKUP($C147, 'Breakdown - Multi Indicators'!$C:$DD, I$1, FALSE), " ")</f>
        <v>3</v>
      </c>
      <c r="J147" s="17">
        <f t="shared" si="13"/>
        <v>3</v>
      </c>
      <c r="K147" s="17">
        <f t="shared" si="13"/>
        <v>3</v>
      </c>
      <c r="L147" s="17">
        <f t="shared" si="13"/>
        <v>3</v>
      </c>
      <c r="M147" s="17">
        <f t="shared" si="13"/>
        <v>1</v>
      </c>
    </row>
    <row r="148" spans="1:13" ht="16.2" thickTop="1" thickBot="1" x14ac:dyDescent="0.35">
      <c r="A148" s="47" t="s">
        <v>371</v>
      </c>
      <c r="B148" s="47" t="s">
        <v>376</v>
      </c>
      <c r="C148" s="47" t="s">
        <v>377</v>
      </c>
      <c r="D148" s="10">
        <f t="shared" si="11"/>
        <v>2</v>
      </c>
      <c r="E148" s="28">
        <f t="shared" si="12"/>
        <v>2.2999999999999998</v>
      </c>
      <c r="F148" s="17">
        <f>IFERROR(VLOOKUP($C148, 'Breakdown - Multi Indicators'!$C:$DD, F$1, FALSE), " ")</f>
        <v>2</v>
      </c>
      <c r="G148" s="17">
        <f>IFERROR(VLOOKUP($C148, 'Breakdown - Multi Indicators'!$C:$DD, G$1, FALSE), " ")</f>
        <v>1</v>
      </c>
      <c r="H148" s="17">
        <f>IFERROR(VLOOKUP($C148, 'Breakdown - Multi Indicators'!$C:$DD, H$1, FALSE), " ")</f>
        <v>3</v>
      </c>
      <c r="I148" s="17">
        <f>IFERROR(VLOOKUP($C148, 'Breakdown - Multi Indicators'!$C:$DD, I$1, FALSE), " ")</f>
        <v>3</v>
      </c>
      <c r="J148" s="17">
        <f t="shared" si="13"/>
        <v>3</v>
      </c>
      <c r="K148" s="17">
        <f t="shared" si="13"/>
        <v>3</v>
      </c>
      <c r="L148" s="17">
        <f t="shared" si="13"/>
        <v>2</v>
      </c>
      <c r="M148" s="17">
        <f t="shared" si="13"/>
        <v>1</v>
      </c>
    </row>
    <row r="149" spans="1:13" ht="16.2" thickTop="1" thickBot="1" x14ac:dyDescent="0.35">
      <c r="A149" s="47" t="s">
        <v>371</v>
      </c>
      <c r="B149" s="47" t="s">
        <v>378</v>
      </c>
      <c r="C149" s="47" t="s">
        <v>379</v>
      </c>
      <c r="D149" s="10">
        <f t="shared" si="11"/>
        <v>3</v>
      </c>
      <c r="E149" s="28">
        <f t="shared" si="12"/>
        <v>2.8</v>
      </c>
      <c r="F149" s="17">
        <f>IFERROR(VLOOKUP($C149, 'Breakdown - Multi Indicators'!$C:$DD, F$1, FALSE), " ")</f>
        <v>4</v>
      </c>
      <c r="G149" s="17">
        <f>IFERROR(VLOOKUP($C149, 'Breakdown - Multi Indicators'!$C:$DD, G$1, FALSE), " ")</f>
        <v>2</v>
      </c>
      <c r="H149" s="17">
        <f>IFERROR(VLOOKUP($C149, 'Breakdown - Multi Indicators'!$C:$DD, H$1, FALSE), " ")</f>
        <v>3</v>
      </c>
      <c r="I149" s="17">
        <f>IFERROR(VLOOKUP($C149, 'Breakdown - Multi Indicators'!$C:$DD, I$1, FALSE), " ")</f>
        <v>2</v>
      </c>
      <c r="J149" s="17">
        <f t="shared" si="13"/>
        <v>4</v>
      </c>
      <c r="K149" s="17">
        <f t="shared" si="13"/>
        <v>3</v>
      </c>
      <c r="L149" s="17">
        <f t="shared" si="13"/>
        <v>2</v>
      </c>
      <c r="M149" s="17">
        <f t="shared" si="13"/>
        <v>2</v>
      </c>
    </row>
    <row r="150" spans="1:13" ht="16.2" thickTop="1" thickBot="1" x14ac:dyDescent="0.35">
      <c r="A150" s="47" t="s">
        <v>371</v>
      </c>
      <c r="B150" s="47" t="s">
        <v>380</v>
      </c>
      <c r="C150" s="47" t="s">
        <v>381</v>
      </c>
      <c r="D150" s="10">
        <f t="shared" si="11"/>
        <v>2</v>
      </c>
      <c r="E150" s="28">
        <f t="shared" si="12"/>
        <v>2.2999999999999998</v>
      </c>
      <c r="F150" s="17">
        <f>IFERROR(VLOOKUP($C150, 'Breakdown - Multi Indicators'!$C:$DD, F$1, FALSE), " ")</f>
        <v>3</v>
      </c>
      <c r="G150" s="17">
        <f>IFERROR(VLOOKUP($C150, 'Breakdown - Multi Indicators'!$C:$DD, G$1, FALSE), " ")</f>
        <v>2</v>
      </c>
      <c r="H150" s="17">
        <f>IFERROR(VLOOKUP($C150, 'Breakdown - Multi Indicators'!$C:$DD, H$1, FALSE), " ")</f>
        <v>2</v>
      </c>
      <c r="I150" s="17">
        <f>IFERROR(VLOOKUP($C150, 'Breakdown - Multi Indicators'!$C:$DD, I$1, FALSE), " ")</f>
        <v>2</v>
      </c>
      <c r="J150" s="17">
        <f t="shared" si="13"/>
        <v>3</v>
      </c>
      <c r="K150" s="17">
        <f t="shared" si="13"/>
        <v>2</v>
      </c>
      <c r="L150" s="17">
        <f t="shared" si="13"/>
        <v>2</v>
      </c>
      <c r="M150" s="17">
        <f t="shared" si="13"/>
        <v>2</v>
      </c>
    </row>
    <row r="151" spans="1:13" ht="16.2" thickTop="1" thickBot="1" x14ac:dyDescent="0.35">
      <c r="A151" s="47" t="s">
        <v>371</v>
      </c>
      <c r="B151" s="47" t="s">
        <v>382</v>
      </c>
      <c r="C151" s="47" t="s">
        <v>383</v>
      </c>
      <c r="D151" s="10">
        <f t="shared" si="11"/>
        <v>3</v>
      </c>
      <c r="E151" s="28">
        <f t="shared" si="12"/>
        <v>3.3</v>
      </c>
      <c r="F151" s="17">
        <f>IFERROR(VLOOKUP($C151, 'Breakdown - Multi Indicators'!$C:$DD, F$1, FALSE), " ")</f>
        <v>5</v>
      </c>
      <c r="G151" s="17">
        <f>IFERROR(VLOOKUP($C151, 'Breakdown - Multi Indicators'!$C:$DD, G$1, FALSE), " ")</f>
        <v>2</v>
      </c>
      <c r="H151" s="17">
        <f>IFERROR(VLOOKUP($C151, 'Breakdown - Multi Indicators'!$C:$DD, H$1, FALSE), " ")</f>
        <v>3</v>
      </c>
      <c r="I151" s="17">
        <f>IFERROR(VLOOKUP($C151, 'Breakdown - Multi Indicators'!$C:$DD, I$1, FALSE), " ")</f>
        <v>3</v>
      </c>
      <c r="J151" s="17">
        <f t="shared" si="13"/>
        <v>5</v>
      </c>
      <c r="K151" s="17">
        <f t="shared" si="13"/>
        <v>3</v>
      </c>
      <c r="L151" s="17">
        <f t="shared" si="13"/>
        <v>3</v>
      </c>
      <c r="M151" s="17">
        <f t="shared" si="13"/>
        <v>2</v>
      </c>
    </row>
    <row r="152" spans="1:13" ht="16.2" thickTop="1" thickBot="1" x14ac:dyDescent="0.35">
      <c r="A152" s="47" t="s">
        <v>371</v>
      </c>
      <c r="B152" s="47" t="s">
        <v>384</v>
      </c>
      <c r="C152" s="47" t="s">
        <v>385</v>
      </c>
      <c r="D152" s="10">
        <f t="shared" si="11"/>
        <v>2</v>
      </c>
      <c r="E152" s="28">
        <f t="shared" si="12"/>
        <v>2.2999999999999998</v>
      </c>
      <c r="F152" s="17">
        <f>IFERROR(VLOOKUP($C152, 'Breakdown - Multi Indicators'!$C:$DD, F$1, FALSE), " ")</f>
        <v>2</v>
      </c>
      <c r="G152" s="17">
        <f>IFERROR(VLOOKUP($C152, 'Breakdown - Multi Indicators'!$C:$DD, G$1, FALSE), " ")</f>
        <v>2</v>
      </c>
      <c r="H152" s="17">
        <f>IFERROR(VLOOKUP($C152, 'Breakdown - Multi Indicators'!$C:$DD, H$1, FALSE), " ")</f>
        <v>3</v>
      </c>
      <c r="I152" s="17">
        <f>IFERROR(VLOOKUP($C152, 'Breakdown - Multi Indicators'!$C:$DD, I$1, FALSE), " ")</f>
        <v>2</v>
      </c>
      <c r="J152" s="17">
        <f t="shared" si="13"/>
        <v>3</v>
      </c>
      <c r="K152" s="17">
        <f t="shared" si="13"/>
        <v>2</v>
      </c>
      <c r="L152" s="17">
        <f t="shared" si="13"/>
        <v>2</v>
      </c>
      <c r="M152" s="17">
        <f t="shared" si="13"/>
        <v>2</v>
      </c>
    </row>
    <row r="153" spans="1:13" ht="16.2" thickTop="1" thickBot="1" x14ac:dyDescent="0.35">
      <c r="A153" s="47" t="s">
        <v>371</v>
      </c>
      <c r="B153" s="47" t="s">
        <v>386</v>
      </c>
      <c r="C153" s="47" t="s">
        <v>387</v>
      </c>
      <c r="D153" s="10">
        <f t="shared" si="11"/>
        <v>3</v>
      </c>
      <c r="E153" s="28">
        <f t="shared" si="12"/>
        <v>3</v>
      </c>
      <c r="F153" s="17">
        <f>IFERROR(VLOOKUP($C153, 'Breakdown - Multi Indicators'!$C:$DD, F$1, FALSE), " ")</f>
        <v>4</v>
      </c>
      <c r="G153" s="17">
        <f>IFERROR(VLOOKUP($C153, 'Breakdown - Multi Indicators'!$C:$DD, G$1, FALSE), " ")</f>
        <v>2</v>
      </c>
      <c r="H153" s="17">
        <f>IFERROR(VLOOKUP($C153, 'Breakdown - Multi Indicators'!$C:$DD, H$1, FALSE), " ")</f>
        <v>3</v>
      </c>
      <c r="I153" s="17">
        <f>IFERROR(VLOOKUP($C153, 'Breakdown - Multi Indicators'!$C:$DD, I$1, FALSE), " ")</f>
        <v>3</v>
      </c>
      <c r="J153" s="17">
        <f t="shared" si="13"/>
        <v>4</v>
      </c>
      <c r="K153" s="17">
        <f t="shared" si="13"/>
        <v>3</v>
      </c>
      <c r="L153" s="17">
        <f t="shared" si="13"/>
        <v>3</v>
      </c>
      <c r="M153" s="17">
        <f t="shared" si="13"/>
        <v>2</v>
      </c>
    </row>
    <row r="154" spans="1:13" ht="16.2" thickTop="1" thickBot="1" x14ac:dyDescent="0.35">
      <c r="A154" s="47" t="s">
        <v>371</v>
      </c>
      <c r="B154" s="47" t="s">
        <v>349</v>
      </c>
      <c r="C154" s="47" t="s">
        <v>388</v>
      </c>
      <c r="D154" s="10">
        <f t="shared" si="11"/>
        <v>4</v>
      </c>
      <c r="E154" s="28">
        <f t="shared" si="12"/>
        <v>3.5</v>
      </c>
      <c r="F154" s="17">
        <f>IFERROR(VLOOKUP($C154, 'Breakdown - Multi Indicators'!$C:$DD, F$1, FALSE), " ")</f>
        <v>5</v>
      </c>
      <c r="G154" s="17">
        <f>IFERROR(VLOOKUP($C154, 'Breakdown - Multi Indicators'!$C:$DD, G$1, FALSE), " ")</f>
        <v>3</v>
      </c>
      <c r="H154" s="17">
        <f>IFERROR(VLOOKUP($C154, 'Breakdown - Multi Indicators'!$C:$DD, H$1, FALSE), " ")</f>
        <v>3</v>
      </c>
      <c r="I154" s="17">
        <f>IFERROR(VLOOKUP($C154, 'Breakdown - Multi Indicators'!$C:$DD, I$1, FALSE), " ")</f>
        <v>3</v>
      </c>
      <c r="J154" s="17">
        <f t="shared" si="13"/>
        <v>5</v>
      </c>
      <c r="K154" s="17">
        <f t="shared" si="13"/>
        <v>3</v>
      </c>
      <c r="L154" s="17">
        <f t="shared" si="13"/>
        <v>3</v>
      </c>
      <c r="M154" s="17">
        <f t="shared" si="13"/>
        <v>3</v>
      </c>
    </row>
    <row r="155" spans="1:13" ht="16.2" thickTop="1" thickBot="1" x14ac:dyDescent="0.35">
      <c r="A155" s="47" t="s">
        <v>371</v>
      </c>
      <c r="B155" s="47" t="s">
        <v>389</v>
      </c>
      <c r="C155" s="47" t="s">
        <v>390</v>
      </c>
      <c r="D155" s="10">
        <f t="shared" si="11"/>
        <v>2</v>
      </c>
      <c r="E155" s="28">
        <f t="shared" si="12"/>
        <v>1.8</v>
      </c>
      <c r="F155" s="17">
        <f>IFERROR(VLOOKUP($C155, 'Breakdown - Multi Indicators'!$C:$DD, F$1, FALSE), " ")</f>
        <v>3</v>
      </c>
      <c r="G155" s="17">
        <f>IFERROR(VLOOKUP($C155, 'Breakdown - Multi Indicators'!$C:$DD, G$1, FALSE), " ")</f>
        <v>1</v>
      </c>
      <c r="H155" s="17">
        <f>IFERROR(VLOOKUP($C155, 'Breakdown - Multi Indicators'!$C:$DD, H$1, FALSE), " ")</f>
        <v>2</v>
      </c>
      <c r="I155" s="17">
        <f>IFERROR(VLOOKUP($C155, 'Breakdown - Multi Indicators'!$C:$DD, I$1, FALSE), " ")</f>
        <v>1</v>
      </c>
      <c r="J155" s="17">
        <f t="shared" si="13"/>
        <v>3</v>
      </c>
      <c r="K155" s="17">
        <f t="shared" si="13"/>
        <v>2</v>
      </c>
      <c r="L155" s="17">
        <f t="shared" si="13"/>
        <v>1</v>
      </c>
      <c r="M155" s="17">
        <f t="shared" si="13"/>
        <v>1</v>
      </c>
    </row>
    <row r="156" spans="1:13" ht="16.2" thickTop="1" thickBot="1" x14ac:dyDescent="0.35">
      <c r="A156" s="47" t="s">
        <v>371</v>
      </c>
      <c r="B156" s="47" t="s">
        <v>391</v>
      </c>
      <c r="C156" s="47" t="s">
        <v>392</v>
      </c>
      <c r="D156" s="10">
        <f t="shared" si="11"/>
        <v>2</v>
      </c>
      <c r="E156" s="28">
        <f t="shared" si="12"/>
        <v>2.2999999999999998</v>
      </c>
      <c r="F156" s="17">
        <f>IFERROR(VLOOKUP($C156, 'Breakdown - Multi Indicators'!$C:$DD, F$1, FALSE), " ")</f>
        <v>3</v>
      </c>
      <c r="G156" s="17">
        <f>IFERROR(VLOOKUP($C156, 'Breakdown - Multi Indicators'!$C:$DD, G$1, FALSE), " ")</f>
        <v>2</v>
      </c>
      <c r="H156" s="17">
        <f>IFERROR(VLOOKUP($C156, 'Breakdown - Multi Indicators'!$C:$DD, H$1, FALSE), " ")</f>
        <v>2</v>
      </c>
      <c r="I156" s="17">
        <f>IFERROR(VLOOKUP($C156, 'Breakdown - Multi Indicators'!$C:$DD, I$1, FALSE), " ")</f>
        <v>2</v>
      </c>
      <c r="J156" s="17">
        <f t="shared" si="13"/>
        <v>3</v>
      </c>
      <c r="K156" s="17">
        <f t="shared" si="13"/>
        <v>2</v>
      </c>
      <c r="L156" s="17">
        <f t="shared" si="13"/>
        <v>2</v>
      </c>
      <c r="M156" s="17">
        <f t="shared" si="13"/>
        <v>2</v>
      </c>
    </row>
    <row r="157" spans="1:13" ht="16.2" thickTop="1" thickBot="1" x14ac:dyDescent="0.35">
      <c r="A157" s="47" t="s">
        <v>393</v>
      </c>
      <c r="B157" s="47" t="s">
        <v>394</v>
      </c>
      <c r="C157" s="47" t="s">
        <v>395</v>
      </c>
      <c r="D157" s="10">
        <f t="shared" si="11"/>
        <v>3</v>
      </c>
      <c r="E157" s="28">
        <f t="shared" si="12"/>
        <v>2.8</v>
      </c>
      <c r="F157" s="17">
        <f>IFERROR(VLOOKUP($C157, 'Breakdown - Multi Indicators'!$C:$DD, F$1, FALSE), " ")</f>
        <v>4</v>
      </c>
      <c r="G157" s="17">
        <f>IFERROR(VLOOKUP($C157, 'Breakdown - Multi Indicators'!$C:$DD, G$1, FALSE), " ")</f>
        <v>1</v>
      </c>
      <c r="H157" s="17">
        <f>IFERROR(VLOOKUP($C157, 'Breakdown - Multi Indicators'!$C:$DD, H$1, FALSE), " ")</f>
        <v>3</v>
      </c>
      <c r="I157" s="17">
        <f>IFERROR(VLOOKUP($C157, 'Breakdown - Multi Indicators'!$C:$DD, I$1, FALSE), " ")</f>
        <v>3</v>
      </c>
      <c r="J157" s="17">
        <f t="shared" si="13"/>
        <v>4</v>
      </c>
      <c r="K157" s="17">
        <f t="shared" si="13"/>
        <v>3</v>
      </c>
      <c r="L157" s="17">
        <f t="shared" si="13"/>
        <v>3</v>
      </c>
      <c r="M157" s="17">
        <f t="shared" si="13"/>
        <v>1</v>
      </c>
    </row>
    <row r="158" spans="1:13" ht="16.2" thickTop="1" thickBot="1" x14ac:dyDescent="0.35">
      <c r="A158" s="47" t="s">
        <v>393</v>
      </c>
      <c r="B158" s="47" t="s">
        <v>396</v>
      </c>
      <c r="C158" s="47" t="s">
        <v>397</v>
      </c>
      <c r="D158" s="10">
        <f t="shared" si="11"/>
        <v>3</v>
      </c>
      <c r="E158" s="28">
        <f t="shared" si="12"/>
        <v>3.3</v>
      </c>
      <c r="F158" s="17">
        <f>IFERROR(VLOOKUP($C158, 'Breakdown - Multi Indicators'!$C:$DD, F$1, FALSE), " ")</f>
        <v>4</v>
      </c>
      <c r="G158" s="17">
        <f>IFERROR(VLOOKUP($C158, 'Breakdown - Multi Indicators'!$C:$DD, G$1, FALSE), " ")</f>
        <v>2</v>
      </c>
      <c r="H158" s="17">
        <f>IFERROR(VLOOKUP($C158, 'Breakdown - Multi Indicators'!$C:$DD, H$1, FALSE), " ")</f>
        <v>3</v>
      </c>
      <c r="I158" s="17">
        <f>IFERROR(VLOOKUP($C158, 'Breakdown - Multi Indicators'!$C:$DD, I$1, FALSE), " ")</f>
        <v>4</v>
      </c>
      <c r="J158" s="17">
        <f t="shared" si="13"/>
        <v>4</v>
      </c>
      <c r="K158" s="17">
        <f t="shared" si="13"/>
        <v>4</v>
      </c>
      <c r="L158" s="17">
        <f t="shared" si="13"/>
        <v>3</v>
      </c>
      <c r="M158" s="17">
        <f t="shared" si="13"/>
        <v>2</v>
      </c>
    </row>
    <row r="159" spans="1:13" ht="16.2" thickTop="1" thickBot="1" x14ac:dyDescent="0.35">
      <c r="A159" s="47" t="s">
        <v>393</v>
      </c>
      <c r="B159" s="47" t="s">
        <v>398</v>
      </c>
      <c r="C159" s="47" t="s">
        <v>399</v>
      </c>
      <c r="D159" s="10">
        <f t="shared" si="11"/>
        <v>4</v>
      </c>
      <c r="E159" s="28">
        <f t="shared" si="12"/>
        <v>3.5</v>
      </c>
      <c r="F159" s="17">
        <f>IFERROR(VLOOKUP($C159, 'Breakdown - Multi Indicators'!$C:$DD, F$1, FALSE), " ")</f>
        <v>5</v>
      </c>
      <c r="G159" s="17">
        <f>IFERROR(VLOOKUP($C159, 'Breakdown - Multi Indicators'!$C:$DD, G$1, FALSE), " ")</f>
        <v>2</v>
      </c>
      <c r="H159" s="17">
        <f>IFERROR(VLOOKUP($C159, 'Breakdown - Multi Indicators'!$C:$DD, H$1, FALSE), " ")</f>
        <v>3</v>
      </c>
      <c r="I159" s="17">
        <f>IFERROR(VLOOKUP($C159, 'Breakdown - Multi Indicators'!$C:$DD, I$1, FALSE), " ")</f>
        <v>4</v>
      </c>
      <c r="J159" s="17">
        <f t="shared" si="13"/>
        <v>5</v>
      </c>
      <c r="K159" s="17">
        <f t="shared" si="13"/>
        <v>4</v>
      </c>
      <c r="L159" s="17">
        <f t="shared" si="13"/>
        <v>3</v>
      </c>
      <c r="M159" s="17">
        <f t="shared" si="13"/>
        <v>2</v>
      </c>
    </row>
    <row r="160" spans="1:13" ht="16.2" thickTop="1" thickBot="1" x14ac:dyDescent="0.35">
      <c r="A160" s="47" t="s">
        <v>393</v>
      </c>
      <c r="B160" s="47" t="s">
        <v>400</v>
      </c>
      <c r="C160" s="47" t="s">
        <v>401</v>
      </c>
      <c r="D160" s="10">
        <f t="shared" si="11"/>
        <v>4</v>
      </c>
      <c r="E160" s="28">
        <f t="shared" si="12"/>
        <v>3.5</v>
      </c>
      <c r="F160" s="17">
        <f>IFERROR(VLOOKUP($C160, 'Breakdown - Multi Indicators'!$C:$DD, F$1, FALSE), " ")</f>
        <v>5</v>
      </c>
      <c r="G160" s="17">
        <f>IFERROR(VLOOKUP($C160, 'Breakdown - Multi Indicators'!$C:$DD, G$1, FALSE), " ")</f>
        <v>2</v>
      </c>
      <c r="H160" s="17">
        <f>IFERROR(VLOOKUP($C160, 'Breakdown - Multi Indicators'!$C:$DD, H$1, FALSE), " ")</f>
        <v>3</v>
      </c>
      <c r="I160" s="17">
        <f>IFERROR(VLOOKUP($C160, 'Breakdown - Multi Indicators'!$C:$DD, I$1, FALSE), " ")</f>
        <v>4</v>
      </c>
      <c r="J160" s="17">
        <f t="shared" si="13"/>
        <v>5</v>
      </c>
      <c r="K160" s="17">
        <f t="shared" si="13"/>
        <v>4</v>
      </c>
      <c r="L160" s="17">
        <f t="shared" si="13"/>
        <v>3</v>
      </c>
      <c r="M160" s="17">
        <f t="shared" si="13"/>
        <v>2</v>
      </c>
    </row>
    <row r="161" spans="1:13" ht="16.2" thickTop="1" thickBot="1" x14ac:dyDescent="0.35">
      <c r="A161" s="47" t="s">
        <v>393</v>
      </c>
      <c r="B161" s="47" t="s">
        <v>402</v>
      </c>
      <c r="C161" s="47" t="s">
        <v>403</v>
      </c>
      <c r="D161" s="10">
        <f t="shared" si="11"/>
        <v>3</v>
      </c>
      <c r="E161" s="28">
        <f t="shared" si="12"/>
        <v>2.8</v>
      </c>
      <c r="F161" s="17">
        <f>IFERROR(VLOOKUP($C161, 'Breakdown - Multi Indicators'!$C:$DD, F$1, FALSE), " ")</f>
        <v>4</v>
      </c>
      <c r="G161" s="17">
        <f>IFERROR(VLOOKUP($C161, 'Breakdown - Multi Indicators'!$C:$DD, G$1, FALSE), " ")</f>
        <v>2</v>
      </c>
      <c r="H161" s="17">
        <f>IFERROR(VLOOKUP($C161, 'Breakdown - Multi Indicators'!$C:$DD, H$1, FALSE), " ")</f>
        <v>3</v>
      </c>
      <c r="I161" s="17">
        <f>IFERROR(VLOOKUP($C161, 'Breakdown - Multi Indicators'!$C:$DD, I$1, FALSE), " ")</f>
        <v>2</v>
      </c>
      <c r="J161" s="17">
        <f t="shared" si="13"/>
        <v>4</v>
      </c>
      <c r="K161" s="17">
        <f t="shared" si="13"/>
        <v>3</v>
      </c>
      <c r="L161" s="17">
        <f t="shared" si="13"/>
        <v>2</v>
      </c>
      <c r="M161" s="17">
        <f t="shared" si="13"/>
        <v>2</v>
      </c>
    </row>
    <row r="162" spans="1:13" ht="16.2" thickTop="1" thickBot="1" x14ac:dyDescent="0.35">
      <c r="A162" s="47" t="s">
        <v>393</v>
      </c>
      <c r="B162" s="47" t="s">
        <v>404</v>
      </c>
      <c r="C162" s="47" t="s">
        <v>405</v>
      </c>
      <c r="D162" s="10">
        <f t="shared" si="11"/>
        <v>3</v>
      </c>
      <c r="E162" s="28">
        <f t="shared" si="12"/>
        <v>3.3</v>
      </c>
      <c r="F162" s="17">
        <f>IFERROR(VLOOKUP($C162, 'Breakdown - Multi Indicators'!$C:$DD, F$1, FALSE), " ")</f>
        <v>4</v>
      </c>
      <c r="G162" s="17">
        <f>IFERROR(VLOOKUP($C162, 'Breakdown - Multi Indicators'!$C:$DD, G$1, FALSE), " ")</f>
        <v>2</v>
      </c>
      <c r="H162" s="17">
        <f>IFERROR(VLOOKUP($C162, 'Breakdown - Multi Indicators'!$C:$DD, H$1, FALSE), " ")</f>
        <v>3</v>
      </c>
      <c r="I162" s="17">
        <f>IFERROR(VLOOKUP($C162, 'Breakdown - Multi Indicators'!$C:$DD, I$1, FALSE), " ")</f>
        <v>4</v>
      </c>
      <c r="J162" s="17">
        <f t="shared" si="13"/>
        <v>4</v>
      </c>
      <c r="K162" s="17">
        <f t="shared" si="13"/>
        <v>4</v>
      </c>
      <c r="L162" s="17">
        <f t="shared" si="13"/>
        <v>3</v>
      </c>
      <c r="M162" s="17">
        <f t="shared" si="13"/>
        <v>2</v>
      </c>
    </row>
    <row r="163" spans="1:13" ht="16.2" thickTop="1" thickBot="1" x14ac:dyDescent="0.35">
      <c r="A163" s="47" t="s">
        <v>393</v>
      </c>
      <c r="B163" s="47" t="s">
        <v>406</v>
      </c>
      <c r="C163" s="47" t="s">
        <v>407</v>
      </c>
      <c r="D163" s="10">
        <f t="shared" si="11"/>
        <v>3</v>
      </c>
      <c r="E163" s="28">
        <f t="shared" si="12"/>
        <v>2.8</v>
      </c>
      <c r="F163" s="17">
        <f>IFERROR(VLOOKUP($C163, 'Breakdown - Multi Indicators'!$C:$DD, F$1, FALSE), " ")</f>
        <v>4</v>
      </c>
      <c r="G163" s="17">
        <f>IFERROR(VLOOKUP($C163, 'Breakdown - Multi Indicators'!$C:$DD, G$1, FALSE), " ")</f>
        <v>2</v>
      </c>
      <c r="H163" s="17">
        <f>IFERROR(VLOOKUP($C163, 'Breakdown - Multi Indicators'!$C:$DD, H$1, FALSE), " ")</f>
        <v>3</v>
      </c>
      <c r="I163" s="17">
        <f>IFERROR(VLOOKUP($C163, 'Breakdown - Multi Indicators'!$C:$DD, I$1, FALSE), " ")</f>
        <v>2</v>
      </c>
      <c r="J163" s="17">
        <f t="shared" si="13"/>
        <v>4</v>
      </c>
      <c r="K163" s="17">
        <f t="shared" si="13"/>
        <v>3</v>
      </c>
      <c r="L163" s="17">
        <f t="shared" si="13"/>
        <v>2</v>
      </c>
      <c r="M163" s="17">
        <f t="shared" si="13"/>
        <v>2</v>
      </c>
    </row>
    <row r="164" spans="1:13" ht="16.2" thickTop="1" thickBot="1" x14ac:dyDescent="0.35">
      <c r="A164" s="47" t="s">
        <v>393</v>
      </c>
      <c r="B164" s="47" t="s">
        <v>408</v>
      </c>
      <c r="C164" s="47" t="s">
        <v>409</v>
      </c>
      <c r="D164" s="10">
        <f t="shared" si="11"/>
        <v>3</v>
      </c>
      <c r="E164" s="28">
        <f t="shared" si="12"/>
        <v>3</v>
      </c>
      <c r="F164" s="17">
        <f>IFERROR(VLOOKUP($C164, 'Breakdown - Multi Indicators'!$C:$DD, F$1, FALSE), " ")</f>
        <v>4</v>
      </c>
      <c r="G164" s="17">
        <f>IFERROR(VLOOKUP($C164, 'Breakdown - Multi Indicators'!$C:$DD, G$1, FALSE), " ")</f>
        <v>1</v>
      </c>
      <c r="H164" s="17">
        <f>IFERROR(VLOOKUP($C164, 'Breakdown - Multi Indicators'!$C:$DD, H$1, FALSE), " ")</f>
        <v>3</v>
      </c>
      <c r="I164" s="17">
        <f>IFERROR(VLOOKUP($C164, 'Breakdown - Multi Indicators'!$C:$DD, I$1, FALSE), " ")</f>
        <v>4</v>
      </c>
      <c r="J164" s="17">
        <f t="shared" ref="J164:M183" si="14">LARGE($F164:$I164, J$1)</f>
        <v>4</v>
      </c>
      <c r="K164" s="17">
        <f t="shared" si="14"/>
        <v>4</v>
      </c>
      <c r="L164" s="17">
        <f t="shared" si="14"/>
        <v>3</v>
      </c>
      <c r="M164" s="17">
        <f t="shared" si="14"/>
        <v>1</v>
      </c>
    </row>
    <row r="165" spans="1:13" ht="16.2" thickTop="1" thickBot="1" x14ac:dyDescent="0.35">
      <c r="A165" s="47" t="s">
        <v>393</v>
      </c>
      <c r="B165" s="47" t="s">
        <v>410</v>
      </c>
      <c r="C165" s="47" t="s">
        <v>411</v>
      </c>
      <c r="D165" s="10">
        <f t="shared" si="11"/>
        <v>4</v>
      </c>
      <c r="E165" s="28">
        <f t="shared" si="12"/>
        <v>3.5</v>
      </c>
      <c r="F165" s="17">
        <f>IFERROR(VLOOKUP($C165, 'Breakdown - Multi Indicators'!$C:$DD, F$1, FALSE), " ")</f>
        <v>4</v>
      </c>
      <c r="G165" s="17">
        <f>IFERROR(VLOOKUP($C165, 'Breakdown - Multi Indicators'!$C:$DD, G$1, FALSE), " ")</f>
        <v>2</v>
      </c>
      <c r="H165" s="17">
        <f>IFERROR(VLOOKUP($C165, 'Breakdown - Multi Indicators'!$C:$DD, H$1, FALSE), " ")</f>
        <v>3</v>
      </c>
      <c r="I165" s="17">
        <f>IFERROR(VLOOKUP($C165, 'Breakdown - Multi Indicators'!$C:$DD, I$1, FALSE), " ")</f>
        <v>5</v>
      </c>
      <c r="J165" s="17">
        <f t="shared" si="14"/>
        <v>5</v>
      </c>
      <c r="K165" s="17">
        <f t="shared" si="14"/>
        <v>4</v>
      </c>
      <c r="L165" s="17">
        <f t="shared" si="14"/>
        <v>3</v>
      </c>
      <c r="M165" s="17">
        <f t="shared" si="14"/>
        <v>2</v>
      </c>
    </row>
    <row r="166" spans="1:13" ht="16.2" thickTop="1" thickBot="1" x14ac:dyDescent="0.35">
      <c r="A166" s="47" t="s">
        <v>393</v>
      </c>
      <c r="B166" s="47" t="s">
        <v>412</v>
      </c>
      <c r="C166" s="47" t="s">
        <v>413</v>
      </c>
      <c r="D166" s="10">
        <f t="shared" si="11"/>
        <v>3</v>
      </c>
      <c r="E166" s="28">
        <f t="shared" si="12"/>
        <v>3.3</v>
      </c>
      <c r="F166" s="17">
        <f>IFERROR(VLOOKUP($C166, 'Breakdown - Multi Indicators'!$C:$DD, F$1, FALSE), " ")</f>
        <v>4</v>
      </c>
      <c r="G166" s="17">
        <f>IFERROR(VLOOKUP($C166, 'Breakdown - Multi Indicators'!$C:$DD, G$1, FALSE), " ")</f>
        <v>3</v>
      </c>
      <c r="H166" s="17">
        <f>IFERROR(VLOOKUP($C166, 'Breakdown - Multi Indicators'!$C:$DD, H$1, FALSE), " ")</f>
        <v>3</v>
      </c>
      <c r="I166" s="17">
        <f>IFERROR(VLOOKUP($C166, 'Breakdown - Multi Indicators'!$C:$DD, I$1, FALSE), " ")</f>
        <v>3</v>
      </c>
      <c r="J166" s="17">
        <f t="shared" si="14"/>
        <v>4</v>
      </c>
      <c r="K166" s="17">
        <f t="shared" si="14"/>
        <v>3</v>
      </c>
      <c r="L166" s="17">
        <f t="shared" si="14"/>
        <v>3</v>
      </c>
      <c r="M166" s="17">
        <f t="shared" si="14"/>
        <v>3</v>
      </c>
    </row>
    <row r="167" spans="1:13" ht="16.2" thickTop="1" thickBot="1" x14ac:dyDescent="0.35">
      <c r="A167" s="47" t="s">
        <v>393</v>
      </c>
      <c r="B167" s="47" t="s">
        <v>414</v>
      </c>
      <c r="C167" s="47" t="s">
        <v>415</v>
      </c>
      <c r="D167" s="10">
        <f t="shared" si="11"/>
        <v>4</v>
      </c>
      <c r="E167" s="28">
        <f t="shared" si="12"/>
        <v>3.5</v>
      </c>
      <c r="F167" s="17">
        <f>IFERROR(VLOOKUP($C167, 'Breakdown - Multi Indicators'!$C:$DD, F$1, FALSE), " ")</f>
        <v>5</v>
      </c>
      <c r="G167" s="17">
        <f>IFERROR(VLOOKUP($C167, 'Breakdown - Multi Indicators'!$C:$DD, G$1, FALSE), " ")</f>
        <v>3</v>
      </c>
      <c r="H167" s="17">
        <f>IFERROR(VLOOKUP($C167, 'Breakdown - Multi Indicators'!$C:$DD, H$1, FALSE), " ")</f>
        <v>3</v>
      </c>
      <c r="I167" s="17">
        <f>IFERROR(VLOOKUP($C167, 'Breakdown - Multi Indicators'!$C:$DD, I$1, FALSE), " ")</f>
        <v>3</v>
      </c>
      <c r="J167" s="17">
        <f t="shared" si="14"/>
        <v>5</v>
      </c>
      <c r="K167" s="17">
        <f t="shared" si="14"/>
        <v>3</v>
      </c>
      <c r="L167" s="17">
        <f t="shared" si="14"/>
        <v>3</v>
      </c>
      <c r="M167" s="17">
        <f t="shared" si="14"/>
        <v>3</v>
      </c>
    </row>
    <row r="168" spans="1:13" ht="16.2" thickTop="1" thickBot="1" x14ac:dyDescent="0.35">
      <c r="A168" s="47" t="s">
        <v>393</v>
      </c>
      <c r="B168" s="47" t="s">
        <v>416</v>
      </c>
      <c r="C168" s="47" t="s">
        <v>417</v>
      </c>
      <c r="D168" s="10">
        <f t="shared" si="11"/>
        <v>4</v>
      </c>
      <c r="E168" s="28">
        <f t="shared" si="12"/>
        <v>3.8</v>
      </c>
      <c r="F168" s="17">
        <f>IFERROR(VLOOKUP($C168, 'Breakdown - Multi Indicators'!$C:$DD, F$1, FALSE), " ")</f>
        <v>5</v>
      </c>
      <c r="G168" s="17">
        <f>IFERROR(VLOOKUP($C168, 'Breakdown - Multi Indicators'!$C:$DD, G$1, FALSE), " ")</f>
        <v>3</v>
      </c>
      <c r="H168" s="17">
        <f>IFERROR(VLOOKUP($C168, 'Breakdown - Multi Indicators'!$C:$DD, H$1, FALSE), " ")</f>
        <v>3</v>
      </c>
      <c r="I168" s="17">
        <f>IFERROR(VLOOKUP($C168, 'Breakdown - Multi Indicators'!$C:$DD, I$1, FALSE), " ")</f>
        <v>4</v>
      </c>
      <c r="J168" s="17">
        <f t="shared" si="14"/>
        <v>5</v>
      </c>
      <c r="K168" s="17">
        <f t="shared" si="14"/>
        <v>4</v>
      </c>
      <c r="L168" s="17">
        <f t="shared" si="14"/>
        <v>3</v>
      </c>
      <c r="M168" s="17">
        <f t="shared" si="14"/>
        <v>3</v>
      </c>
    </row>
    <row r="169" spans="1:13" ht="16.2" thickTop="1" thickBot="1" x14ac:dyDescent="0.35">
      <c r="A169" s="47" t="s">
        <v>393</v>
      </c>
      <c r="B169" s="47" t="s">
        <v>418</v>
      </c>
      <c r="C169" s="47" t="s">
        <v>419</v>
      </c>
      <c r="D169" s="10">
        <f t="shared" si="11"/>
        <v>4</v>
      </c>
      <c r="E169" s="28">
        <f t="shared" si="12"/>
        <v>3.5</v>
      </c>
      <c r="F169" s="17">
        <f>IFERROR(VLOOKUP($C169, 'Breakdown - Multi Indicators'!$C:$DD, F$1, FALSE), " ")</f>
        <v>4</v>
      </c>
      <c r="G169" s="17">
        <f>IFERROR(VLOOKUP($C169, 'Breakdown - Multi Indicators'!$C:$DD, G$1, FALSE), " ")</f>
        <v>2</v>
      </c>
      <c r="H169" s="17">
        <f>IFERROR(VLOOKUP($C169, 'Breakdown - Multi Indicators'!$C:$DD, H$1, FALSE), " ")</f>
        <v>3</v>
      </c>
      <c r="I169" s="17">
        <f>IFERROR(VLOOKUP($C169, 'Breakdown - Multi Indicators'!$C:$DD, I$1, FALSE), " ")</f>
        <v>5</v>
      </c>
      <c r="J169" s="17">
        <f t="shared" si="14"/>
        <v>5</v>
      </c>
      <c r="K169" s="17">
        <f t="shared" si="14"/>
        <v>4</v>
      </c>
      <c r="L169" s="17">
        <f t="shared" si="14"/>
        <v>3</v>
      </c>
      <c r="M169" s="17">
        <f t="shared" si="14"/>
        <v>2</v>
      </c>
    </row>
    <row r="170" spans="1:13" ht="16.2" thickTop="1" thickBot="1" x14ac:dyDescent="0.35">
      <c r="A170" s="47" t="s">
        <v>420</v>
      </c>
      <c r="B170" s="47" t="s">
        <v>421</v>
      </c>
      <c r="C170" s="47" t="s">
        <v>422</v>
      </c>
      <c r="D170" s="10">
        <f t="shared" si="11"/>
        <v>3</v>
      </c>
      <c r="E170" s="28">
        <f t="shared" si="12"/>
        <v>2.8</v>
      </c>
      <c r="F170" s="17">
        <f>IFERROR(VLOOKUP($C170, 'Breakdown - Multi Indicators'!$C:$DD, F$1, FALSE), " ")</f>
        <v>3</v>
      </c>
      <c r="G170" s="17">
        <f>IFERROR(VLOOKUP($C170, 'Breakdown - Multi Indicators'!$C:$DD, G$1, FALSE), " ")</f>
        <v>1</v>
      </c>
      <c r="H170" s="17">
        <f>IFERROR(VLOOKUP($C170, 'Breakdown - Multi Indicators'!$C:$DD, H$1, FALSE), " ")</f>
        <v>3</v>
      </c>
      <c r="I170" s="17">
        <f>IFERROR(VLOOKUP($C170, 'Breakdown - Multi Indicators'!$C:$DD, I$1, FALSE), " ")</f>
        <v>4</v>
      </c>
      <c r="J170" s="17">
        <f t="shared" si="14"/>
        <v>4</v>
      </c>
      <c r="K170" s="17">
        <f t="shared" si="14"/>
        <v>3</v>
      </c>
      <c r="L170" s="17">
        <f t="shared" si="14"/>
        <v>3</v>
      </c>
      <c r="M170" s="17">
        <f t="shared" si="14"/>
        <v>1</v>
      </c>
    </row>
    <row r="171" spans="1:13" ht="16.2" thickTop="1" thickBot="1" x14ac:dyDescent="0.35">
      <c r="A171" s="47" t="s">
        <v>420</v>
      </c>
      <c r="B171" s="47" t="s">
        <v>423</v>
      </c>
      <c r="C171" s="47" t="s">
        <v>424</v>
      </c>
      <c r="D171" s="10">
        <f t="shared" si="11"/>
        <v>3</v>
      </c>
      <c r="E171" s="28">
        <f t="shared" si="12"/>
        <v>3.3</v>
      </c>
      <c r="F171" s="17">
        <f>IFERROR(VLOOKUP($C171, 'Breakdown - Multi Indicators'!$C:$DD, F$1, FALSE), " ")</f>
        <v>4</v>
      </c>
      <c r="G171" s="17">
        <f>IFERROR(VLOOKUP($C171, 'Breakdown - Multi Indicators'!$C:$DD, G$1, FALSE), " ")</f>
        <v>2</v>
      </c>
      <c r="H171" s="17">
        <f>IFERROR(VLOOKUP($C171, 'Breakdown - Multi Indicators'!$C:$DD, H$1, FALSE), " ")</f>
        <v>3</v>
      </c>
      <c r="I171" s="17">
        <f>IFERROR(VLOOKUP($C171, 'Breakdown - Multi Indicators'!$C:$DD, I$1, FALSE), " ")</f>
        <v>4</v>
      </c>
      <c r="J171" s="17">
        <f t="shared" si="14"/>
        <v>4</v>
      </c>
      <c r="K171" s="17">
        <f t="shared" si="14"/>
        <v>4</v>
      </c>
      <c r="L171" s="17">
        <f t="shared" si="14"/>
        <v>3</v>
      </c>
      <c r="M171" s="17">
        <f t="shared" si="14"/>
        <v>2</v>
      </c>
    </row>
    <row r="172" spans="1:13" ht="16.2" thickTop="1" thickBot="1" x14ac:dyDescent="0.35">
      <c r="A172" s="47" t="s">
        <v>420</v>
      </c>
      <c r="B172" s="47" t="s">
        <v>425</v>
      </c>
      <c r="C172" s="47" t="s">
        <v>426</v>
      </c>
      <c r="D172" s="10">
        <f t="shared" si="11"/>
        <v>4</v>
      </c>
      <c r="E172" s="28">
        <f t="shared" si="12"/>
        <v>3.5</v>
      </c>
      <c r="F172" s="17">
        <f>IFERROR(VLOOKUP($C172, 'Breakdown - Multi Indicators'!$C:$DD, F$1, FALSE), " ")</f>
        <v>5</v>
      </c>
      <c r="G172" s="17">
        <f>IFERROR(VLOOKUP($C172, 'Breakdown - Multi Indicators'!$C:$DD, G$1, FALSE), " ")</f>
        <v>2</v>
      </c>
      <c r="H172" s="17">
        <f>IFERROR(VLOOKUP($C172, 'Breakdown - Multi Indicators'!$C:$DD, H$1, FALSE), " ")</f>
        <v>3</v>
      </c>
      <c r="I172" s="17">
        <f>IFERROR(VLOOKUP($C172, 'Breakdown - Multi Indicators'!$C:$DD, I$1, FALSE), " ")</f>
        <v>4</v>
      </c>
      <c r="J172" s="17">
        <f t="shared" si="14"/>
        <v>5</v>
      </c>
      <c r="K172" s="17">
        <f t="shared" si="14"/>
        <v>4</v>
      </c>
      <c r="L172" s="17">
        <f t="shared" si="14"/>
        <v>3</v>
      </c>
      <c r="M172" s="17">
        <f t="shared" si="14"/>
        <v>2</v>
      </c>
    </row>
    <row r="173" spans="1:13" ht="16.2" thickTop="1" thickBot="1" x14ac:dyDescent="0.35">
      <c r="A173" s="47" t="s">
        <v>420</v>
      </c>
      <c r="B173" s="47" t="s">
        <v>427</v>
      </c>
      <c r="C173" s="47" t="s">
        <v>428</v>
      </c>
      <c r="D173" s="10">
        <f t="shared" si="11"/>
        <v>4</v>
      </c>
      <c r="E173" s="28">
        <f t="shared" si="12"/>
        <v>3.5</v>
      </c>
      <c r="F173" s="17">
        <f>IFERROR(VLOOKUP($C173, 'Breakdown - Multi Indicators'!$C:$DD, F$1, FALSE), " ")</f>
        <v>5</v>
      </c>
      <c r="G173" s="17">
        <f>IFERROR(VLOOKUP($C173, 'Breakdown - Multi Indicators'!$C:$DD, G$1, FALSE), " ")</f>
        <v>2</v>
      </c>
      <c r="H173" s="17">
        <f>IFERROR(VLOOKUP($C173, 'Breakdown - Multi Indicators'!$C:$DD, H$1, FALSE), " ")</f>
        <v>3</v>
      </c>
      <c r="I173" s="17">
        <f>IFERROR(VLOOKUP($C173, 'Breakdown - Multi Indicators'!$C:$DD, I$1, FALSE), " ")</f>
        <v>4</v>
      </c>
      <c r="J173" s="17">
        <f t="shared" si="14"/>
        <v>5</v>
      </c>
      <c r="K173" s="17">
        <f t="shared" si="14"/>
        <v>4</v>
      </c>
      <c r="L173" s="17">
        <f t="shared" si="14"/>
        <v>3</v>
      </c>
      <c r="M173" s="17">
        <f t="shared" si="14"/>
        <v>2</v>
      </c>
    </row>
    <row r="174" spans="1:13" ht="16.2" thickTop="1" thickBot="1" x14ac:dyDescent="0.35">
      <c r="A174" s="47" t="s">
        <v>420</v>
      </c>
      <c r="B174" s="47" t="s">
        <v>429</v>
      </c>
      <c r="C174" s="47" t="s">
        <v>430</v>
      </c>
      <c r="D174" s="10">
        <f t="shared" si="11"/>
        <v>3</v>
      </c>
      <c r="E174" s="28">
        <f t="shared" si="12"/>
        <v>3.3</v>
      </c>
      <c r="F174" s="17">
        <f>IFERROR(VLOOKUP($C174, 'Breakdown - Multi Indicators'!$C:$DD, F$1, FALSE), " ")</f>
        <v>4</v>
      </c>
      <c r="G174" s="17">
        <f>IFERROR(VLOOKUP($C174, 'Breakdown - Multi Indicators'!$C:$DD, G$1, FALSE), " ")</f>
        <v>2</v>
      </c>
      <c r="H174" s="17">
        <f>IFERROR(VLOOKUP($C174, 'Breakdown - Multi Indicators'!$C:$DD, H$1, FALSE), " ")</f>
        <v>3</v>
      </c>
      <c r="I174" s="17">
        <f>IFERROR(VLOOKUP($C174, 'Breakdown - Multi Indicators'!$C:$DD, I$1, FALSE), " ")</f>
        <v>4</v>
      </c>
      <c r="J174" s="17">
        <f t="shared" si="14"/>
        <v>4</v>
      </c>
      <c r="K174" s="17">
        <f t="shared" si="14"/>
        <v>4</v>
      </c>
      <c r="L174" s="17">
        <f t="shared" si="14"/>
        <v>3</v>
      </c>
      <c r="M174" s="17">
        <f t="shared" si="14"/>
        <v>2</v>
      </c>
    </row>
    <row r="175" spans="1:13" ht="16.2" thickTop="1" thickBot="1" x14ac:dyDescent="0.35">
      <c r="A175" s="47" t="s">
        <v>420</v>
      </c>
      <c r="B175" s="47" t="s">
        <v>431</v>
      </c>
      <c r="C175" s="47" t="s">
        <v>432</v>
      </c>
      <c r="D175" s="10">
        <f t="shared" si="11"/>
        <v>3</v>
      </c>
      <c r="E175" s="28">
        <f t="shared" si="12"/>
        <v>3.3</v>
      </c>
      <c r="F175" s="17">
        <f>IFERROR(VLOOKUP($C175, 'Breakdown - Multi Indicators'!$C:$DD, F$1, FALSE), " ")</f>
        <v>5</v>
      </c>
      <c r="G175" s="17">
        <f>IFERROR(VLOOKUP($C175, 'Breakdown - Multi Indicators'!$C:$DD, G$1, FALSE), " ")</f>
        <v>2</v>
      </c>
      <c r="H175" s="17">
        <f>IFERROR(VLOOKUP($C175, 'Breakdown - Multi Indicators'!$C:$DD, H$1, FALSE), " ")</f>
        <v>3</v>
      </c>
      <c r="I175" s="17">
        <f>IFERROR(VLOOKUP($C175, 'Breakdown - Multi Indicators'!$C:$DD, I$1, FALSE), " ")</f>
        <v>3</v>
      </c>
      <c r="J175" s="17">
        <f t="shared" si="14"/>
        <v>5</v>
      </c>
      <c r="K175" s="17">
        <f t="shared" si="14"/>
        <v>3</v>
      </c>
      <c r="L175" s="17">
        <f t="shared" si="14"/>
        <v>3</v>
      </c>
      <c r="M175" s="17">
        <f t="shared" si="14"/>
        <v>2</v>
      </c>
    </row>
    <row r="176" spans="1:13" ht="16.2" thickTop="1" thickBot="1" x14ac:dyDescent="0.35">
      <c r="A176" s="47" t="s">
        <v>420</v>
      </c>
      <c r="B176" s="47" t="s">
        <v>433</v>
      </c>
      <c r="C176" s="47" t="s">
        <v>434</v>
      </c>
      <c r="D176" s="10">
        <f t="shared" si="11"/>
        <v>4</v>
      </c>
      <c r="E176" s="28">
        <f t="shared" si="12"/>
        <v>3.5</v>
      </c>
      <c r="F176" s="17">
        <f>IFERROR(VLOOKUP($C176, 'Breakdown - Multi Indicators'!$C:$DD, F$1, FALSE), " ")</f>
        <v>4</v>
      </c>
      <c r="G176" s="17">
        <f>IFERROR(VLOOKUP($C176, 'Breakdown - Multi Indicators'!$C:$DD, G$1, FALSE), " ")</f>
        <v>3</v>
      </c>
      <c r="H176" s="17">
        <f>IFERROR(VLOOKUP($C176, 'Breakdown - Multi Indicators'!$C:$DD, H$1, FALSE), " ")</f>
        <v>3</v>
      </c>
      <c r="I176" s="17">
        <f>IFERROR(VLOOKUP($C176, 'Breakdown - Multi Indicators'!$C:$DD, I$1, FALSE), " ")</f>
        <v>4</v>
      </c>
      <c r="J176" s="17">
        <f t="shared" si="14"/>
        <v>4</v>
      </c>
      <c r="K176" s="17">
        <f t="shared" si="14"/>
        <v>4</v>
      </c>
      <c r="L176" s="17">
        <f t="shared" si="14"/>
        <v>3</v>
      </c>
      <c r="M176" s="17">
        <f t="shared" si="14"/>
        <v>3</v>
      </c>
    </row>
    <row r="177" spans="1:13" ht="16.2" thickTop="1" thickBot="1" x14ac:dyDescent="0.35">
      <c r="A177" s="47" t="s">
        <v>420</v>
      </c>
      <c r="B177" s="47" t="s">
        <v>435</v>
      </c>
      <c r="C177" s="47" t="s">
        <v>436</v>
      </c>
      <c r="D177" s="10">
        <f t="shared" si="11"/>
        <v>3</v>
      </c>
      <c r="E177" s="28">
        <f t="shared" si="12"/>
        <v>3.3</v>
      </c>
      <c r="F177" s="17">
        <f>IFERROR(VLOOKUP($C177, 'Breakdown - Multi Indicators'!$C:$DD, F$1, FALSE), " ")</f>
        <v>4</v>
      </c>
      <c r="G177" s="17">
        <f>IFERROR(VLOOKUP($C177, 'Breakdown - Multi Indicators'!$C:$DD, G$1, FALSE), " ")</f>
        <v>2</v>
      </c>
      <c r="H177" s="17">
        <f>IFERROR(VLOOKUP($C177, 'Breakdown - Multi Indicators'!$C:$DD, H$1, FALSE), " ")</f>
        <v>3</v>
      </c>
      <c r="I177" s="17">
        <f>IFERROR(VLOOKUP($C177, 'Breakdown - Multi Indicators'!$C:$DD, I$1, FALSE), " ")</f>
        <v>4</v>
      </c>
      <c r="J177" s="17">
        <f t="shared" si="14"/>
        <v>4</v>
      </c>
      <c r="K177" s="17">
        <f t="shared" si="14"/>
        <v>4</v>
      </c>
      <c r="L177" s="17">
        <f t="shared" si="14"/>
        <v>3</v>
      </c>
      <c r="M177" s="17">
        <f t="shared" si="14"/>
        <v>2</v>
      </c>
    </row>
    <row r="178" spans="1:13" ht="16.2" thickTop="1" thickBot="1" x14ac:dyDescent="0.35">
      <c r="A178" s="47" t="s">
        <v>420</v>
      </c>
      <c r="B178" s="47" t="s">
        <v>437</v>
      </c>
      <c r="C178" s="47" t="s">
        <v>438</v>
      </c>
      <c r="D178" s="10">
        <f t="shared" si="11"/>
        <v>4</v>
      </c>
      <c r="E178" s="28">
        <f t="shared" si="12"/>
        <v>3.5</v>
      </c>
      <c r="F178" s="17">
        <f>IFERROR(VLOOKUP($C178, 'Breakdown - Multi Indicators'!$C:$DD, F$1, FALSE), " ")</f>
        <v>5</v>
      </c>
      <c r="G178" s="17">
        <f>IFERROR(VLOOKUP($C178, 'Breakdown - Multi Indicators'!$C:$DD, G$1, FALSE), " ")</f>
        <v>2</v>
      </c>
      <c r="H178" s="17">
        <f>IFERROR(VLOOKUP($C178, 'Breakdown - Multi Indicators'!$C:$DD, H$1, FALSE), " ")</f>
        <v>3</v>
      </c>
      <c r="I178" s="17">
        <f>IFERROR(VLOOKUP($C178, 'Breakdown - Multi Indicators'!$C:$DD, I$1, FALSE), " ")</f>
        <v>4</v>
      </c>
      <c r="J178" s="17">
        <f t="shared" si="14"/>
        <v>5</v>
      </c>
      <c r="K178" s="17">
        <f t="shared" si="14"/>
        <v>4</v>
      </c>
      <c r="L178" s="17">
        <f t="shared" si="14"/>
        <v>3</v>
      </c>
      <c r="M178" s="17">
        <f t="shared" si="14"/>
        <v>2</v>
      </c>
    </row>
    <row r="179" spans="1:13" ht="16.2" thickTop="1" thickBot="1" x14ac:dyDescent="0.35">
      <c r="A179" s="47" t="s">
        <v>420</v>
      </c>
      <c r="B179" s="47" t="s">
        <v>439</v>
      </c>
      <c r="C179" s="47" t="s">
        <v>440</v>
      </c>
      <c r="D179" s="10">
        <f t="shared" si="11"/>
        <v>3</v>
      </c>
      <c r="E179" s="28">
        <f t="shared" si="12"/>
        <v>3.3</v>
      </c>
      <c r="F179" s="17">
        <f>IFERROR(VLOOKUP($C179, 'Breakdown - Multi Indicators'!$C:$DD, F$1, FALSE), " ")</f>
        <v>4</v>
      </c>
      <c r="G179" s="17">
        <f>IFERROR(VLOOKUP($C179, 'Breakdown - Multi Indicators'!$C:$DD, G$1, FALSE), " ")</f>
        <v>2</v>
      </c>
      <c r="H179" s="17">
        <f>IFERROR(VLOOKUP($C179, 'Breakdown - Multi Indicators'!$C:$DD, H$1, FALSE), " ")</f>
        <v>3</v>
      </c>
      <c r="I179" s="17">
        <f>IFERROR(VLOOKUP($C179, 'Breakdown - Multi Indicators'!$C:$DD, I$1, FALSE), " ")</f>
        <v>4</v>
      </c>
      <c r="J179" s="17">
        <f t="shared" si="14"/>
        <v>4</v>
      </c>
      <c r="K179" s="17">
        <f t="shared" si="14"/>
        <v>4</v>
      </c>
      <c r="L179" s="17">
        <f t="shared" si="14"/>
        <v>3</v>
      </c>
      <c r="M179" s="17">
        <f t="shared" si="14"/>
        <v>2</v>
      </c>
    </row>
    <row r="180" spans="1:13" ht="16.2" thickTop="1" thickBot="1" x14ac:dyDescent="0.35">
      <c r="A180" s="47" t="s">
        <v>420</v>
      </c>
      <c r="B180" s="47" t="s">
        <v>441</v>
      </c>
      <c r="C180" s="47" t="s">
        <v>442</v>
      </c>
      <c r="D180" s="10">
        <f t="shared" si="11"/>
        <v>4</v>
      </c>
      <c r="E180" s="28">
        <f t="shared" si="12"/>
        <v>3.8</v>
      </c>
      <c r="F180" s="17">
        <f>IFERROR(VLOOKUP($C180, 'Breakdown - Multi Indicators'!$C:$DD, F$1, FALSE), " ")</f>
        <v>5</v>
      </c>
      <c r="G180" s="17">
        <f>IFERROR(VLOOKUP($C180, 'Breakdown - Multi Indicators'!$C:$DD, G$1, FALSE), " ")</f>
        <v>3</v>
      </c>
      <c r="H180" s="17">
        <f>IFERROR(VLOOKUP($C180, 'Breakdown - Multi Indicators'!$C:$DD, H$1, FALSE), " ")</f>
        <v>3</v>
      </c>
      <c r="I180" s="17">
        <f>IFERROR(VLOOKUP($C180, 'Breakdown - Multi Indicators'!$C:$DD, I$1, FALSE), " ")</f>
        <v>4</v>
      </c>
      <c r="J180" s="17">
        <f t="shared" si="14"/>
        <v>5</v>
      </c>
      <c r="K180" s="17">
        <f t="shared" si="14"/>
        <v>4</v>
      </c>
      <c r="L180" s="17">
        <f t="shared" si="14"/>
        <v>3</v>
      </c>
      <c r="M180" s="17">
        <f t="shared" si="14"/>
        <v>3</v>
      </c>
    </row>
    <row r="181" spans="1:13" ht="16.2" thickTop="1" thickBot="1" x14ac:dyDescent="0.35">
      <c r="A181" s="47" t="s">
        <v>420</v>
      </c>
      <c r="B181" s="47" t="s">
        <v>443</v>
      </c>
      <c r="C181" s="47" t="s">
        <v>444</v>
      </c>
      <c r="D181" s="10">
        <f t="shared" si="11"/>
        <v>4</v>
      </c>
      <c r="E181" s="28">
        <f t="shared" si="12"/>
        <v>3.8</v>
      </c>
      <c r="F181" s="17">
        <f>IFERROR(VLOOKUP($C181, 'Breakdown - Multi Indicators'!$C:$DD, F$1, FALSE), " ")</f>
        <v>5</v>
      </c>
      <c r="G181" s="17">
        <f>IFERROR(VLOOKUP($C181, 'Breakdown - Multi Indicators'!$C:$DD, G$1, FALSE), " ")</f>
        <v>3</v>
      </c>
      <c r="H181" s="17">
        <f>IFERROR(VLOOKUP($C181, 'Breakdown - Multi Indicators'!$C:$DD, H$1, FALSE), " ")</f>
        <v>3</v>
      </c>
      <c r="I181" s="17">
        <f>IFERROR(VLOOKUP($C181, 'Breakdown - Multi Indicators'!$C:$DD, I$1, FALSE), " ")</f>
        <v>4</v>
      </c>
      <c r="J181" s="17">
        <f t="shared" si="14"/>
        <v>5</v>
      </c>
      <c r="K181" s="17">
        <f t="shared" si="14"/>
        <v>4</v>
      </c>
      <c r="L181" s="17">
        <f t="shared" si="14"/>
        <v>3</v>
      </c>
      <c r="M181" s="17">
        <f t="shared" si="14"/>
        <v>3</v>
      </c>
    </row>
    <row r="182" spans="1:13" ht="16.2" thickTop="1" thickBot="1" x14ac:dyDescent="0.35">
      <c r="A182" s="47" t="s">
        <v>420</v>
      </c>
      <c r="B182" s="47" t="s">
        <v>445</v>
      </c>
      <c r="C182" s="47" t="s">
        <v>446</v>
      </c>
      <c r="D182" s="10">
        <f t="shared" si="11"/>
        <v>3</v>
      </c>
      <c r="E182" s="28">
        <f t="shared" si="12"/>
        <v>3.3</v>
      </c>
      <c r="F182" s="17">
        <f>IFERROR(VLOOKUP($C182, 'Breakdown - Multi Indicators'!$C:$DD, F$1, FALSE), " ")</f>
        <v>4</v>
      </c>
      <c r="G182" s="17">
        <f>IFERROR(VLOOKUP($C182, 'Breakdown - Multi Indicators'!$C:$DD, G$1, FALSE), " ")</f>
        <v>2</v>
      </c>
      <c r="H182" s="17">
        <f>IFERROR(VLOOKUP($C182, 'Breakdown - Multi Indicators'!$C:$DD, H$1, FALSE), " ")</f>
        <v>3</v>
      </c>
      <c r="I182" s="17">
        <f>IFERROR(VLOOKUP($C182, 'Breakdown - Multi Indicators'!$C:$DD, I$1, FALSE), " ")</f>
        <v>4</v>
      </c>
      <c r="J182" s="17">
        <f t="shared" si="14"/>
        <v>4</v>
      </c>
      <c r="K182" s="17">
        <f t="shared" si="14"/>
        <v>4</v>
      </c>
      <c r="L182" s="17">
        <f t="shared" si="14"/>
        <v>3</v>
      </c>
      <c r="M182" s="17">
        <f t="shared" si="14"/>
        <v>2</v>
      </c>
    </row>
    <row r="183" spans="1:13" ht="16.2" thickTop="1" thickBot="1" x14ac:dyDescent="0.35">
      <c r="A183" s="47" t="s">
        <v>420</v>
      </c>
      <c r="B183" s="47" t="s">
        <v>447</v>
      </c>
      <c r="C183" s="47" t="s">
        <v>448</v>
      </c>
      <c r="D183" s="10">
        <f t="shared" si="11"/>
        <v>3</v>
      </c>
      <c r="E183" s="28">
        <f t="shared" si="12"/>
        <v>3.3</v>
      </c>
      <c r="F183" s="17">
        <f>IFERROR(VLOOKUP($C183, 'Breakdown - Multi Indicators'!$C:$DD, F$1, FALSE), " ")</f>
        <v>4</v>
      </c>
      <c r="G183" s="17">
        <f>IFERROR(VLOOKUP($C183, 'Breakdown - Multi Indicators'!$C:$DD, G$1, FALSE), " ")</f>
        <v>3</v>
      </c>
      <c r="H183" s="17">
        <f>IFERROR(VLOOKUP($C183, 'Breakdown - Multi Indicators'!$C:$DD, H$1, FALSE), " ")</f>
        <v>3</v>
      </c>
      <c r="I183" s="17">
        <f>IFERROR(VLOOKUP($C183, 'Breakdown - Multi Indicators'!$C:$DD, I$1, FALSE), " ")</f>
        <v>3</v>
      </c>
      <c r="J183" s="17">
        <f t="shared" si="14"/>
        <v>4</v>
      </c>
      <c r="K183" s="17">
        <f t="shared" si="14"/>
        <v>3</v>
      </c>
      <c r="L183" s="17">
        <f t="shared" si="14"/>
        <v>3</v>
      </c>
      <c r="M183" s="17">
        <f t="shared" si="14"/>
        <v>3</v>
      </c>
    </row>
    <row r="184" spans="1:13" ht="16.2" thickTop="1" thickBot="1" x14ac:dyDescent="0.35">
      <c r="A184" s="47" t="s">
        <v>420</v>
      </c>
      <c r="B184" s="47" t="s">
        <v>449</v>
      </c>
      <c r="C184" s="47" t="s">
        <v>450</v>
      </c>
      <c r="D184" s="10">
        <f t="shared" si="11"/>
        <v>4</v>
      </c>
      <c r="E184" s="28">
        <f t="shared" si="12"/>
        <v>3.5</v>
      </c>
      <c r="F184" s="17">
        <f>IFERROR(VLOOKUP($C184, 'Breakdown - Multi Indicators'!$C:$DD, F$1, FALSE), " ")</f>
        <v>4</v>
      </c>
      <c r="G184" s="17">
        <f>IFERROR(VLOOKUP($C184, 'Breakdown - Multi Indicators'!$C:$DD, G$1, FALSE), " ")</f>
        <v>3</v>
      </c>
      <c r="H184" s="17">
        <f>IFERROR(VLOOKUP($C184, 'Breakdown - Multi Indicators'!$C:$DD, H$1, FALSE), " ")</f>
        <v>3</v>
      </c>
      <c r="I184" s="17">
        <f>IFERROR(VLOOKUP($C184, 'Breakdown - Multi Indicators'!$C:$DD, I$1, FALSE), " ")</f>
        <v>4</v>
      </c>
      <c r="J184" s="17">
        <f t="shared" ref="J184:M203" si="15">LARGE($F184:$I184, J$1)</f>
        <v>4</v>
      </c>
      <c r="K184" s="17">
        <f t="shared" si="15"/>
        <v>4</v>
      </c>
      <c r="L184" s="17">
        <f t="shared" si="15"/>
        <v>3</v>
      </c>
      <c r="M184" s="17">
        <f t="shared" si="15"/>
        <v>3</v>
      </c>
    </row>
    <row r="185" spans="1:13" ht="16.2" thickTop="1" thickBot="1" x14ac:dyDescent="0.35">
      <c r="A185" s="47" t="s">
        <v>451</v>
      </c>
      <c r="B185" s="47" t="s">
        <v>452</v>
      </c>
      <c r="C185" s="47" t="s">
        <v>453</v>
      </c>
      <c r="D185" s="10">
        <f t="shared" si="11"/>
        <v>4</v>
      </c>
      <c r="E185" s="28">
        <f t="shared" si="12"/>
        <v>3.5</v>
      </c>
      <c r="F185" s="17">
        <f>IFERROR(VLOOKUP($C185, 'Breakdown - Multi Indicators'!$C:$DD, F$1, FALSE), " ")</f>
        <v>3</v>
      </c>
      <c r="G185" s="17">
        <f>IFERROR(VLOOKUP($C185, 'Breakdown - Multi Indicators'!$C:$DD, G$1, FALSE), " ")</f>
        <v>3</v>
      </c>
      <c r="H185" s="17">
        <f>IFERROR(VLOOKUP($C185, 'Breakdown - Multi Indicators'!$C:$DD, H$1, FALSE), " ")</f>
        <v>3</v>
      </c>
      <c r="I185" s="17">
        <f>IFERROR(VLOOKUP($C185, 'Breakdown - Multi Indicators'!$C:$DD, I$1, FALSE), " ")</f>
        <v>5</v>
      </c>
      <c r="J185" s="17">
        <f t="shared" si="15"/>
        <v>5</v>
      </c>
      <c r="K185" s="17">
        <f t="shared" si="15"/>
        <v>3</v>
      </c>
      <c r="L185" s="17">
        <f t="shared" si="15"/>
        <v>3</v>
      </c>
      <c r="M185" s="17">
        <f t="shared" si="15"/>
        <v>3</v>
      </c>
    </row>
    <row r="186" spans="1:13" ht="16.2" thickTop="1" thickBot="1" x14ac:dyDescent="0.35">
      <c r="A186" s="47" t="s">
        <v>451</v>
      </c>
      <c r="B186" s="47" t="s">
        <v>454</v>
      </c>
      <c r="C186" s="47" t="s">
        <v>455</v>
      </c>
      <c r="D186" s="10">
        <f t="shared" si="11"/>
        <v>4</v>
      </c>
      <c r="E186" s="28">
        <f t="shared" si="12"/>
        <v>3.8</v>
      </c>
      <c r="F186" s="17">
        <f>IFERROR(VLOOKUP($C186, 'Breakdown - Multi Indicators'!$C:$DD, F$1, FALSE), " ")</f>
        <v>4</v>
      </c>
      <c r="G186" s="17">
        <f>IFERROR(VLOOKUP($C186, 'Breakdown - Multi Indicators'!$C:$DD, G$1, FALSE), " ")</f>
        <v>3</v>
      </c>
      <c r="H186" s="17">
        <f>IFERROR(VLOOKUP($C186, 'Breakdown - Multi Indicators'!$C:$DD, H$1, FALSE), " ")</f>
        <v>3</v>
      </c>
      <c r="I186" s="17">
        <f>IFERROR(VLOOKUP($C186, 'Breakdown - Multi Indicators'!$C:$DD, I$1, FALSE), " ")</f>
        <v>5</v>
      </c>
      <c r="J186" s="17">
        <f t="shared" si="15"/>
        <v>5</v>
      </c>
      <c r="K186" s="17">
        <f t="shared" si="15"/>
        <v>4</v>
      </c>
      <c r="L186" s="17">
        <f t="shared" si="15"/>
        <v>3</v>
      </c>
      <c r="M186" s="17">
        <f t="shared" si="15"/>
        <v>3</v>
      </c>
    </row>
    <row r="187" spans="1:13" ht="16.2" thickTop="1" thickBot="1" x14ac:dyDescent="0.35">
      <c r="A187" s="47" t="s">
        <v>451</v>
      </c>
      <c r="B187" s="47" t="s">
        <v>456</v>
      </c>
      <c r="C187" s="47" t="s">
        <v>457</v>
      </c>
      <c r="D187" s="10">
        <f t="shared" si="11"/>
        <v>4</v>
      </c>
      <c r="E187" s="28">
        <f t="shared" si="12"/>
        <v>3.8</v>
      </c>
      <c r="F187" s="17">
        <f>IFERROR(VLOOKUP($C187, 'Breakdown - Multi Indicators'!$C:$DD, F$1, FALSE), " ")</f>
        <v>4</v>
      </c>
      <c r="G187" s="17">
        <f>IFERROR(VLOOKUP($C187, 'Breakdown - Multi Indicators'!$C:$DD, G$1, FALSE), " ")</f>
        <v>3</v>
      </c>
      <c r="H187" s="17">
        <f>IFERROR(VLOOKUP($C187, 'Breakdown - Multi Indicators'!$C:$DD, H$1, FALSE), " ")</f>
        <v>3</v>
      </c>
      <c r="I187" s="17">
        <f>IFERROR(VLOOKUP($C187, 'Breakdown - Multi Indicators'!$C:$DD, I$1, FALSE), " ")</f>
        <v>5</v>
      </c>
      <c r="J187" s="17">
        <f t="shared" si="15"/>
        <v>5</v>
      </c>
      <c r="K187" s="17">
        <f t="shared" si="15"/>
        <v>4</v>
      </c>
      <c r="L187" s="17">
        <f t="shared" si="15"/>
        <v>3</v>
      </c>
      <c r="M187" s="17">
        <f t="shared" si="15"/>
        <v>3</v>
      </c>
    </row>
    <row r="188" spans="1:13" ht="16.2" thickTop="1" thickBot="1" x14ac:dyDescent="0.35">
      <c r="A188" s="47" t="s">
        <v>451</v>
      </c>
      <c r="B188" s="47" t="s">
        <v>458</v>
      </c>
      <c r="C188" s="47" t="s">
        <v>459</v>
      </c>
      <c r="D188" s="10">
        <f t="shared" si="11"/>
        <v>4</v>
      </c>
      <c r="E188" s="28">
        <f t="shared" si="12"/>
        <v>3.5</v>
      </c>
      <c r="F188" s="17">
        <f>IFERROR(VLOOKUP($C188, 'Breakdown - Multi Indicators'!$C:$DD, F$1, FALSE), " ")</f>
        <v>4</v>
      </c>
      <c r="G188" s="17">
        <f>IFERROR(VLOOKUP($C188, 'Breakdown - Multi Indicators'!$C:$DD, G$1, FALSE), " ")</f>
        <v>3</v>
      </c>
      <c r="H188" s="17">
        <f>IFERROR(VLOOKUP($C188, 'Breakdown - Multi Indicators'!$C:$DD, H$1, FALSE), " ")</f>
        <v>3</v>
      </c>
      <c r="I188" s="17">
        <f>IFERROR(VLOOKUP($C188, 'Breakdown - Multi Indicators'!$C:$DD, I$1, FALSE), " ")</f>
        <v>4</v>
      </c>
      <c r="J188" s="17">
        <f t="shared" si="15"/>
        <v>4</v>
      </c>
      <c r="K188" s="17">
        <f t="shared" si="15"/>
        <v>4</v>
      </c>
      <c r="L188" s="17">
        <f t="shared" si="15"/>
        <v>3</v>
      </c>
      <c r="M188" s="17">
        <f t="shared" si="15"/>
        <v>3</v>
      </c>
    </row>
    <row r="189" spans="1:13" ht="16.2" thickTop="1" thickBot="1" x14ac:dyDescent="0.35">
      <c r="A189" s="47" t="s">
        <v>451</v>
      </c>
      <c r="B189" s="47" t="s">
        <v>460</v>
      </c>
      <c r="C189" s="47" t="s">
        <v>461</v>
      </c>
      <c r="D189" s="10">
        <f t="shared" si="11"/>
        <v>4</v>
      </c>
      <c r="E189" s="28">
        <f t="shared" si="12"/>
        <v>3.5</v>
      </c>
      <c r="F189" s="17">
        <f>IFERROR(VLOOKUP($C189, 'Breakdown - Multi Indicators'!$C:$DD, F$1, FALSE), " ")</f>
        <v>4</v>
      </c>
      <c r="G189" s="17">
        <f>IFERROR(VLOOKUP($C189, 'Breakdown - Multi Indicators'!$C:$DD, G$1, FALSE), " ")</f>
        <v>3</v>
      </c>
      <c r="H189" s="17">
        <f>IFERROR(VLOOKUP($C189, 'Breakdown - Multi Indicators'!$C:$DD, H$1, FALSE), " ")</f>
        <v>3</v>
      </c>
      <c r="I189" s="17">
        <f>IFERROR(VLOOKUP($C189, 'Breakdown - Multi Indicators'!$C:$DD, I$1, FALSE), " ")</f>
        <v>4</v>
      </c>
      <c r="J189" s="17">
        <f t="shared" si="15"/>
        <v>4</v>
      </c>
      <c r="K189" s="17">
        <f t="shared" si="15"/>
        <v>4</v>
      </c>
      <c r="L189" s="17">
        <f t="shared" si="15"/>
        <v>3</v>
      </c>
      <c r="M189" s="17">
        <f t="shared" si="15"/>
        <v>3</v>
      </c>
    </row>
    <row r="190" spans="1:13" ht="16.2" thickTop="1" thickBot="1" x14ac:dyDescent="0.35">
      <c r="A190" s="47" t="s">
        <v>451</v>
      </c>
      <c r="B190" s="47" t="s">
        <v>462</v>
      </c>
      <c r="C190" s="47" t="s">
        <v>463</v>
      </c>
      <c r="D190" s="10">
        <f t="shared" si="11"/>
        <v>3</v>
      </c>
      <c r="E190" s="28">
        <f t="shared" si="12"/>
        <v>2.8</v>
      </c>
      <c r="F190" s="17">
        <f>IFERROR(VLOOKUP($C190, 'Breakdown - Multi Indicators'!$C:$DD, F$1, FALSE), " ")</f>
        <v>4</v>
      </c>
      <c r="G190" s="17">
        <f>IFERROR(VLOOKUP($C190, 'Breakdown - Multi Indicators'!$C:$DD, G$1, FALSE), " ")</f>
        <v>3</v>
      </c>
      <c r="H190" s="17">
        <f>IFERROR(VLOOKUP($C190, 'Breakdown - Multi Indicators'!$C:$DD, H$1, FALSE), " ")</f>
        <v>3</v>
      </c>
      <c r="I190" s="17">
        <f>IFERROR(VLOOKUP($C190, 'Breakdown - Multi Indicators'!$C:$DD, I$1, FALSE), " ")</f>
        <v>1</v>
      </c>
      <c r="J190" s="17">
        <f t="shared" si="15"/>
        <v>4</v>
      </c>
      <c r="K190" s="17">
        <f t="shared" si="15"/>
        <v>3</v>
      </c>
      <c r="L190" s="17">
        <f t="shared" si="15"/>
        <v>3</v>
      </c>
      <c r="M190" s="17">
        <f t="shared" si="15"/>
        <v>1</v>
      </c>
    </row>
    <row r="191" spans="1:13" ht="16.2" thickTop="1" thickBot="1" x14ac:dyDescent="0.35">
      <c r="A191" s="47" t="s">
        <v>451</v>
      </c>
      <c r="B191" s="47" t="s">
        <v>464</v>
      </c>
      <c r="C191" s="47" t="s">
        <v>465</v>
      </c>
      <c r="D191" s="10">
        <f t="shared" si="11"/>
        <v>3</v>
      </c>
      <c r="E191" s="28">
        <f t="shared" si="12"/>
        <v>3.3</v>
      </c>
      <c r="F191" s="17">
        <f>IFERROR(VLOOKUP($C191, 'Breakdown - Multi Indicators'!$C:$DD, F$1, FALSE), " ")</f>
        <v>4</v>
      </c>
      <c r="G191" s="17">
        <f>IFERROR(VLOOKUP($C191, 'Breakdown - Multi Indicators'!$C:$DD, G$1, FALSE), " ")</f>
        <v>3</v>
      </c>
      <c r="H191" s="17">
        <f>IFERROR(VLOOKUP($C191, 'Breakdown - Multi Indicators'!$C:$DD, H$1, FALSE), " ")</f>
        <v>3</v>
      </c>
      <c r="I191" s="17">
        <f>IFERROR(VLOOKUP($C191, 'Breakdown - Multi Indicators'!$C:$DD, I$1, FALSE), " ")</f>
        <v>3</v>
      </c>
      <c r="J191" s="17">
        <f t="shared" si="15"/>
        <v>4</v>
      </c>
      <c r="K191" s="17">
        <f t="shared" si="15"/>
        <v>3</v>
      </c>
      <c r="L191" s="17">
        <f t="shared" si="15"/>
        <v>3</v>
      </c>
      <c r="M191" s="17">
        <f t="shared" si="15"/>
        <v>3</v>
      </c>
    </row>
    <row r="192" spans="1:13" ht="16.2" thickTop="1" thickBot="1" x14ac:dyDescent="0.35">
      <c r="A192" s="47" t="s">
        <v>451</v>
      </c>
      <c r="B192" s="47" t="s">
        <v>466</v>
      </c>
      <c r="C192" s="47" t="s">
        <v>467</v>
      </c>
      <c r="D192" s="10">
        <f t="shared" si="11"/>
        <v>3</v>
      </c>
      <c r="E192" s="28">
        <f t="shared" si="12"/>
        <v>2.8</v>
      </c>
      <c r="F192" s="17">
        <f>IFERROR(VLOOKUP($C192, 'Breakdown - Multi Indicators'!$C:$DD, F$1, FALSE), " ")</f>
        <v>4</v>
      </c>
      <c r="G192" s="17">
        <f>IFERROR(VLOOKUP($C192, 'Breakdown - Multi Indicators'!$C:$DD, G$1, FALSE), " ")</f>
        <v>3</v>
      </c>
      <c r="H192" s="17">
        <f>IFERROR(VLOOKUP($C192, 'Breakdown - Multi Indicators'!$C:$DD, H$1, FALSE), " ")</f>
        <v>3</v>
      </c>
      <c r="I192" s="17">
        <f>IFERROR(VLOOKUP($C192, 'Breakdown - Multi Indicators'!$C:$DD, I$1, FALSE), " ")</f>
        <v>1</v>
      </c>
      <c r="J192" s="17">
        <f t="shared" si="15"/>
        <v>4</v>
      </c>
      <c r="K192" s="17">
        <f t="shared" si="15"/>
        <v>3</v>
      </c>
      <c r="L192" s="17">
        <f t="shared" si="15"/>
        <v>3</v>
      </c>
      <c r="M192" s="17">
        <f t="shared" si="15"/>
        <v>1</v>
      </c>
    </row>
    <row r="193" spans="1:13" ht="16.2" thickTop="1" thickBot="1" x14ac:dyDescent="0.35">
      <c r="A193" s="47" t="s">
        <v>468</v>
      </c>
      <c r="B193" s="47" t="s">
        <v>469</v>
      </c>
      <c r="C193" s="47" t="s">
        <v>470</v>
      </c>
      <c r="D193" s="10">
        <f t="shared" si="11"/>
        <v>3</v>
      </c>
      <c r="E193" s="28">
        <f t="shared" si="12"/>
        <v>2.8</v>
      </c>
      <c r="F193" s="17">
        <f>IFERROR(VLOOKUP($C193, 'Breakdown - Multi Indicators'!$C:$DD, F$1, FALSE), " ")</f>
        <v>3</v>
      </c>
      <c r="G193" s="17">
        <f>IFERROR(VLOOKUP($C193, 'Breakdown - Multi Indicators'!$C:$DD, G$1, FALSE), " ")</f>
        <v>2</v>
      </c>
      <c r="H193" s="17">
        <f>IFERROR(VLOOKUP($C193, 'Breakdown - Multi Indicators'!$C:$DD, H$1, FALSE), " ")</f>
        <v>3</v>
      </c>
      <c r="I193" s="17">
        <f>IFERROR(VLOOKUP($C193, 'Breakdown - Multi Indicators'!$C:$DD, I$1, FALSE), " ")</f>
        <v>3</v>
      </c>
      <c r="J193" s="17">
        <f t="shared" si="15"/>
        <v>3</v>
      </c>
      <c r="K193" s="17">
        <f t="shared" si="15"/>
        <v>3</v>
      </c>
      <c r="L193" s="17">
        <f t="shared" si="15"/>
        <v>3</v>
      </c>
      <c r="M193" s="17">
        <f t="shared" si="15"/>
        <v>2</v>
      </c>
    </row>
    <row r="194" spans="1:13" ht="16.2" thickTop="1" thickBot="1" x14ac:dyDescent="0.35">
      <c r="A194" s="47" t="s">
        <v>468</v>
      </c>
      <c r="B194" s="47" t="s">
        <v>471</v>
      </c>
      <c r="C194" s="47" t="s">
        <v>472</v>
      </c>
      <c r="D194" s="10">
        <f t="shared" si="11"/>
        <v>3</v>
      </c>
      <c r="E194" s="28">
        <f t="shared" si="12"/>
        <v>2.8</v>
      </c>
      <c r="F194" s="17">
        <f>IFERROR(VLOOKUP($C194, 'Breakdown - Multi Indicators'!$C:$DD, F$1, FALSE), " ")</f>
        <v>3</v>
      </c>
      <c r="G194" s="17">
        <f>IFERROR(VLOOKUP($C194, 'Breakdown - Multi Indicators'!$C:$DD, G$1, FALSE), " ")</f>
        <v>1</v>
      </c>
      <c r="H194" s="17">
        <f>IFERROR(VLOOKUP($C194, 'Breakdown - Multi Indicators'!$C:$DD, H$1, FALSE), " ")</f>
        <v>3</v>
      </c>
      <c r="I194" s="17">
        <f>IFERROR(VLOOKUP($C194, 'Breakdown - Multi Indicators'!$C:$DD, I$1, FALSE), " ")</f>
        <v>4</v>
      </c>
      <c r="J194" s="17">
        <f t="shared" si="15"/>
        <v>4</v>
      </c>
      <c r="K194" s="17">
        <f t="shared" si="15"/>
        <v>3</v>
      </c>
      <c r="L194" s="17">
        <f t="shared" si="15"/>
        <v>3</v>
      </c>
      <c r="M194" s="17">
        <f t="shared" si="15"/>
        <v>1</v>
      </c>
    </row>
    <row r="195" spans="1:13" ht="16.2" thickTop="1" thickBot="1" x14ac:dyDescent="0.35">
      <c r="A195" s="47" t="s">
        <v>468</v>
      </c>
      <c r="B195" s="47" t="s">
        <v>473</v>
      </c>
      <c r="C195" s="47" t="s">
        <v>474</v>
      </c>
      <c r="D195" s="10">
        <f t="shared" si="11"/>
        <v>3</v>
      </c>
      <c r="E195" s="28">
        <f t="shared" si="12"/>
        <v>3.3</v>
      </c>
      <c r="F195" s="17">
        <f>IFERROR(VLOOKUP($C195, 'Breakdown - Multi Indicators'!$C:$DD, F$1, FALSE), " ")</f>
        <v>4</v>
      </c>
      <c r="G195" s="17">
        <f>IFERROR(VLOOKUP($C195, 'Breakdown - Multi Indicators'!$C:$DD, G$1, FALSE), " ")</f>
        <v>2</v>
      </c>
      <c r="H195" s="17">
        <f>IFERROR(VLOOKUP($C195, 'Breakdown - Multi Indicators'!$C:$DD, H$1, FALSE), " ")</f>
        <v>3</v>
      </c>
      <c r="I195" s="17">
        <f>IFERROR(VLOOKUP($C195, 'Breakdown - Multi Indicators'!$C:$DD, I$1, FALSE), " ")</f>
        <v>4</v>
      </c>
      <c r="J195" s="17">
        <f t="shared" si="15"/>
        <v>4</v>
      </c>
      <c r="K195" s="17">
        <f t="shared" si="15"/>
        <v>4</v>
      </c>
      <c r="L195" s="17">
        <f t="shared" si="15"/>
        <v>3</v>
      </c>
      <c r="M195" s="17">
        <f t="shared" si="15"/>
        <v>2</v>
      </c>
    </row>
    <row r="196" spans="1:13" ht="16.2" thickTop="1" thickBot="1" x14ac:dyDescent="0.35">
      <c r="A196" s="47" t="s">
        <v>468</v>
      </c>
      <c r="B196" s="47" t="s">
        <v>475</v>
      </c>
      <c r="C196" s="47" t="s">
        <v>476</v>
      </c>
      <c r="D196" s="10">
        <f t="shared" ref="D196:D259" si="16">ROUND(AVERAGE(F196:I196), 0)</f>
        <v>3</v>
      </c>
      <c r="E196" s="28">
        <f t="shared" ref="E196:E259" si="17">ROUND(AVERAGE(F196:I196), 1)</f>
        <v>2.8</v>
      </c>
      <c r="F196" s="17">
        <f>IFERROR(VLOOKUP($C196, 'Breakdown - Multi Indicators'!$C:$DD, F$1, FALSE), " ")</f>
        <v>4</v>
      </c>
      <c r="G196" s="17">
        <f>IFERROR(VLOOKUP($C196, 'Breakdown - Multi Indicators'!$C:$DD, G$1, FALSE), " ")</f>
        <v>1</v>
      </c>
      <c r="H196" s="17">
        <f>IFERROR(VLOOKUP($C196, 'Breakdown - Multi Indicators'!$C:$DD, H$1, FALSE), " ")</f>
        <v>3</v>
      </c>
      <c r="I196" s="17">
        <f>IFERROR(VLOOKUP($C196, 'Breakdown - Multi Indicators'!$C:$DD, I$1, FALSE), " ")</f>
        <v>3</v>
      </c>
      <c r="J196" s="17">
        <f t="shared" si="15"/>
        <v>4</v>
      </c>
      <c r="K196" s="17">
        <f t="shared" si="15"/>
        <v>3</v>
      </c>
      <c r="L196" s="17">
        <f t="shared" si="15"/>
        <v>3</v>
      </c>
      <c r="M196" s="17">
        <f t="shared" si="15"/>
        <v>1</v>
      </c>
    </row>
    <row r="197" spans="1:13" ht="16.2" thickTop="1" thickBot="1" x14ac:dyDescent="0.35">
      <c r="A197" s="47" t="s">
        <v>468</v>
      </c>
      <c r="B197" s="47" t="s">
        <v>477</v>
      </c>
      <c r="C197" s="47" t="s">
        <v>478</v>
      </c>
      <c r="D197" s="10">
        <f t="shared" si="16"/>
        <v>2</v>
      </c>
      <c r="E197" s="28">
        <f t="shared" si="17"/>
        <v>2.2999999999999998</v>
      </c>
      <c r="F197" s="17">
        <f>IFERROR(VLOOKUP($C197, 'Breakdown - Multi Indicators'!$C:$DD, F$1, FALSE), " ")</f>
        <v>1</v>
      </c>
      <c r="G197" s="17">
        <f>IFERROR(VLOOKUP($C197, 'Breakdown - Multi Indicators'!$C:$DD, G$1, FALSE), " ")</f>
        <v>2</v>
      </c>
      <c r="H197" s="17">
        <f>IFERROR(VLOOKUP($C197, 'Breakdown - Multi Indicators'!$C:$DD, H$1, FALSE), " ")</f>
        <v>3</v>
      </c>
      <c r="I197" s="17">
        <f>IFERROR(VLOOKUP($C197, 'Breakdown - Multi Indicators'!$C:$DD, I$1, FALSE), " ")</f>
        <v>3</v>
      </c>
      <c r="J197" s="17">
        <f t="shared" si="15"/>
        <v>3</v>
      </c>
      <c r="K197" s="17">
        <f t="shared" si="15"/>
        <v>3</v>
      </c>
      <c r="L197" s="17">
        <f t="shared" si="15"/>
        <v>2</v>
      </c>
      <c r="M197" s="17">
        <f t="shared" si="15"/>
        <v>1</v>
      </c>
    </row>
    <row r="198" spans="1:13" ht="16.2" thickTop="1" thickBot="1" x14ac:dyDescent="0.35">
      <c r="A198" s="47" t="s">
        <v>468</v>
      </c>
      <c r="B198" s="47" t="s">
        <v>479</v>
      </c>
      <c r="C198" s="47" t="s">
        <v>480</v>
      </c>
      <c r="D198" s="10">
        <f t="shared" si="16"/>
        <v>3</v>
      </c>
      <c r="E198" s="28">
        <f t="shared" si="17"/>
        <v>2.5</v>
      </c>
      <c r="F198" s="17">
        <f>IFERROR(VLOOKUP($C198, 'Breakdown - Multi Indicators'!$C:$DD, F$1, FALSE), " ")</f>
        <v>1</v>
      </c>
      <c r="G198" s="17">
        <f>IFERROR(VLOOKUP($C198, 'Breakdown - Multi Indicators'!$C:$DD, G$1, FALSE), " ")</f>
        <v>1</v>
      </c>
      <c r="H198" s="17">
        <f>IFERROR(VLOOKUP($C198, 'Breakdown - Multi Indicators'!$C:$DD, H$1, FALSE), " ")</f>
        <v>3</v>
      </c>
      <c r="I198" s="17">
        <f>IFERROR(VLOOKUP($C198, 'Breakdown - Multi Indicators'!$C:$DD, I$1, FALSE), " ")</f>
        <v>5</v>
      </c>
      <c r="J198" s="17">
        <f t="shared" si="15"/>
        <v>5</v>
      </c>
      <c r="K198" s="17">
        <f t="shared" si="15"/>
        <v>3</v>
      </c>
      <c r="L198" s="17">
        <f t="shared" si="15"/>
        <v>1</v>
      </c>
      <c r="M198" s="17">
        <f t="shared" si="15"/>
        <v>1</v>
      </c>
    </row>
    <row r="199" spans="1:13" ht="16.2" thickTop="1" thickBot="1" x14ac:dyDescent="0.35">
      <c r="A199" s="47" t="s">
        <v>468</v>
      </c>
      <c r="B199" s="47" t="s">
        <v>481</v>
      </c>
      <c r="C199" s="47" t="s">
        <v>482</v>
      </c>
      <c r="D199" s="10">
        <f t="shared" si="16"/>
        <v>3</v>
      </c>
      <c r="E199" s="28">
        <f t="shared" si="17"/>
        <v>2.5</v>
      </c>
      <c r="F199" s="17">
        <f>IFERROR(VLOOKUP($C199, 'Breakdown - Multi Indicators'!$C:$DD, F$1, FALSE), " ")</f>
        <v>3</v>
      </c>
      <c r="G199" s="17">
        <f>IFERROR(VLOOKUP($C199, 'Breakdown - Multi Indicators'!$C:$DD, G$1, FALSE), " ")</f>
        <v>1</v>
      </c>
      <c r="H199" s="17">
        <f>IFERROR(VLOOKUP($C199, 'Breakdown - Multi Indicators'!$C:$DD, H$1, FALSE), " ")</f>
        <v>3</v>
      </c>
      <c r="I199" s="17">
        <f>IFERROR(VLOOKUP($C199, 'Breakdown - Multi Indicators'!$C:$DD, I$1, FALSE), " ")</f>
        <v>3</v>
      </c>
      <c r="J199" s="17">
        <f t="shared" si="15"/>
        <v>3</v>
      </c>
      <c r="K199" s="17">
        <f t="shared" si="15"/>
        <v>3</v>
      </c>
      <c r="L199" s="17">
        <f t="shared" si="15"/>
        <v>3</v>
      </c>
      <c r="M199" s="17">
        <f t="shared" si="15"/>
        <v>1</v>
      </c>
    </row>
    <row r="200" spans="1:13" ht="16.2" thickTop="1" thickBot="1" x14ac:dyDescent="0.35">
      <c r="A200" s="47" t="s">
        <v>468</v>
      </c>
      <c r="B200" s="47" t="s">
        <v>483</v>
      </c>
      <c r="C200" s="47" t="s">
        <v>484</v>
      </c>
      <c r="D200" s="10">
        <f t="shared" si="16"/>
        <v>2</v>
      </c>
      <c r="E200" s="28">
        <f t="shared" si="17"/>
        <v>2</v>
      </c>
      <c r="F200" s="17">
        <f>IFERROR(VLOOKUP($C200, 'Breakdown - Multi Indicators'!$C:$DD, F$1, FALSE), " ")</f>
        <v>2</v>
      </c>
      <c r="G200" s="17">
        <f>IFERROR(VLOOKUP($C200, 'Breakdown - Multi Indicators'!$C:$DD, G$1, FALSE), " ")</f>
        <v>1</v>
      </c>
      <c r="H200" s="17">
        <f>IFERROR(VLOOKUP($C200, 'Breakdown - Multi Indicators'!$C:$DD, H$1, FALSE), " ")</f>
        <v>3</v>
      </c>
      <c r="I200" s="17">
        <f>IFERROR(VLOOKUP($C200, 'Breakdown - Multi Indicators'!$C:$DD, I$1, FALSE), " ")</f>
        <v>2</v>
      </c>
      <c r="J200" s="17">
        <f t="shared" si="15"/>
        <v>3</v>
      </c>
      <c r="K200" s="17">
        <f t="shared" si="15"/>
        <v>2</v>
      </c>
      <c r="L200" s="17">
        <f t="shared" si="15"/>
        <v>2</v>
      </c>
      <c r="M200" s="17">
        <f t="shared" si="15"/>
        <v>1</v>
      </c>
    </row>
    <row r="201" spans="1:13" ht="16.2" thickTop="1" thickBot="1" x14ac:dyDescent="0.35">
      <c r="A201" s="47" t="s">
        <v>468</v>
      </c>
      <c r="B201" s="47" t="s">
        <v>485</v>
      </c>
      <c r="C201" s="47" t="s">
        <v>486</v>
      </c>
      <c r="D201" s="10">
        <f t="shared" si="16"/>
        <v>2</v>
      </c>
      <c r="E201" s="28">
        <f t="shared" si="17"/>
        <v>2</v>
      </c>
      <c r="F201" s="17">
        <f>IFERROR(VLOOKUP($C201, 'Breakdown - Multi Indicators'!$C:$DD, F$1, FALSE), " ")</f>
        <v>2</v>
      </c>
      <c r="G201" s="17">
        <f>IFERROR(VLOOKUP($C201, 'Breakdown - Multi Indicators'!$C:$DD, G$1, FALSE), " ")</f>
        <v>1</v>
      </c>
      <c r="H201" s="17">
        <f>IFERROR(VLOOKUP($C201, 'Breakdown - Multi Indicators'!$C:$DD, H$1, FALSE), " ")</f>
        <v>3</v>
      </c>
      <c r="I201" s="17">
        <f>IFERROR(VLOOKUP($C201, 'Breakdown - Multi Indicators'!$C:$DD, I$1, FALSE), " ")</f>
        <v>2</v>
      </c>
      <c r="J201" s="17">
        <f t="shared" si="15"/>
        <v>3</v>
      </c>
      <c r="K201" s="17">
        <f t="shared" si="15"/>
        <v>2</v>
      </c>
      <c r="L201" s="17">
        <f t="shared" si="15"/>
        <v>2</v>
      </c>
      <c r="M201" s="17">
        <f t="shared" si="15"/>
        <v>1</v>
      </c>
    </row>
    <row r="202" spans="1:13" ht="16.2" thickTop="1" thickBot="1" x14ac:dyDescent="0.35">
      <c r="A202" s="47" t="s">
        <v>468</v>
      </c>
      <c r="B202" s="47" t="s">
        <v>487</v>
      </c>
      <c r="C202" s="47" t="s">
        <v>488</v>
      </c>
      <c r="D202" s="10">
        <f t="shared" si="16"/>
        <v>3</v>
      </c>
      <c r="E202" s="28">
        <f t="shared" si="17"/>
        <v>3</v>
      </c>
      <c r="F202" s="17">
        <f>IFERROR(VLOOKUP($C202, 'Breakdown - Multi Indicators'!$C:$DD, F$1, FALSE), " ")</f>
        <v>5</v>
      </c>
      <c r="G202" s="17">
        <f>IFERROR(VLOOKUP($C202, 'Breakdown - Multi Indicators'!$C:$DD, G$1, FALSE), " ")</f>
        <v>2</v>
      </c>
      <c r="H202" s="17">
        <f>IFERROR(VLOOKUP($C202, 'Breakdown - Multi Indicators'!$C:$DD, H$1, FALSE), " ")</f>
        <v>3</v>
      </c>
      <c r="I202" s="17">
        <f>IFERROR(VLOOKUP($C202, 'Breakdown - Multi Indicators'!$C:$DD, I$1, FALSE), " ")</f>
        <v>2</v>
      </c>
      <c r="J202" s="17">
        <f t="shared" si="15"/>
        <v>5</v>
      </c>
      <c r="K202" s="17">
        <f t="shared" si="15"/>
        <v>3</v>
      </c>
      <c r="L202" s="17">
        <f t="shared" si="15"/>
        <v>2</v>
      </c>
      <c r="M202" s="17">
        <f t="shared" si="15"/>
        <v>2</v>
      </c>
    </row>
    <row r="203" spans="1:13" ht="16.2" thickTop="1" thickBot="1" x14ac:dyDescent="0.35">
      <c r="A203" s="47" t="s">
        <v>468</v>
      </c>
      <c r="B203" s="47" t="s">
        <v>489</v>
      </c>
      <c r="C203" s="47" t="s">
        <v>490</v>
      </c>
      <c r="D203" s="10">
        <f t="shared" si="16"/>
        <v>3</v>
      </c>
      <c r="E203" s="28">
        <f t="shared" si="17"/>
        <v>2.8</v>
      </c>
      <c r="F203" s="17">
        <f>IFERROR(VLOOKUP($C203, 'Breakdown - Multi Indicators'!$C:$DD, F$1, FALSE), " ")</f>
        <v>3</v>
      </c>
      <c r="G203" s="17">
        <f>IFERROR(VLOOKUP($C203, 'Breakdown - Multi Indicators'!$C:$DD, G$1, FALSE), " ")</f>
        <v>3</v>
      </c>
      <c r="H203" s="17">
        <f>IFERROR(VLOOKUP($C203, 'Breakdown - Multi Indicators'!$C:$DD, H$1, FALSE), " ")</f>
        <v>2</v>
      </c>
      <c r="I203" s="17">
        <f>IFERROR(VLOOKUP($C203, 'Breakdown - Multi Indicators'!$C:$DD, I$1, FALSE), " ")</f>
        <v>3</v>
      </c>
      <c r="J203" s="17">
        <f t="shared" si="15"/>
        <v>3</v>
      </c>
      <c r="K203" s="17">
        <f t="shared" si="15"/>
        <v>3</v>
      </c>
      <c r="L203" s="17">
        <f t="shared" si="15"/>
        <v>3</v>
      </c>
      <c r="M203" s="17">
        <f t="shared" si="15"/>
        <v>2</v>
      </c>
    </row>
    <row r="204" spans="1:13" ht="16.2" thickTop="1" thickBot="1" x14ac:dyDescent="0.35">
      <c r="A204" s="47" t="s">
        <v>468</v>
      </c>
      <c r="B204" s="47" t="s">
        <v>491</v>
      </c>
      <c r="C204" s="47" t="s">
        <v>492</v>
      </c>
      <c r="D204" s="10">
        <f t="shared" si="16"/>
        <v>2</v>
      </c>
      <c r="E204" s="28">
        <f t="shared" si="17"/>
        <v>2</v>
      </c>
      <c r="F204" s="17">
        <f>IFERROR(VLOOKUP($C204, 'Breakdown - Multi Indicators'!$C:$DD, F$1, FALSE), " ")</f>
        <v>1</v>
      </c>
      <c r="G204" s="17">
        <f>IFERROR(VLOOKUP($C204, 'Breakdown - Multi Indicators'!$C:$DD, G$1, FALSE), " ")</f>
        <v>1</v>
      </c>
      <c r="H204" s="17">
        <f>IFERROR(VLOOKUP($C204, 'Breakdown - Multi Indicators'!$C:$DD, H$1, FALSE), " ")</f>
        <v>3</v>
      </c>
      <c r="I204" s="17">
        <f>IFERROR(VLOOKUP($C204, 'Breakdown - Multi Indicators'!$C:$DD, I$1, FALSE), " ")</f>
        <v>3</v>
      </c>
      <c r="J204" s="17">
        <f t="shared" ref="J204:M223" si="18">LARGE($F204:$I204, J$1)</f>
        <v>3</v>
      </c>
      <c r="K204" s="17">
        <f t="shared" si="18"/>
        <v>3</v>
      </c>
      <c r="L204" s="17">
        <f t="shared" si="18"/>
        <v>1</v>
      </c>
      <c r="M204" s="17">
        <f t="shared" si="18"/>
        <v>1</v>
      </c>
    </row>
    <row r="205" spans="1:13" ht="16.2" thickTop="1" thickBot="1" x14ac:dyDescent="0.35">
      <c r="A205" s="47" t="s">
        <v>468</v>
      </c>
      <c r="B205" s="47" t="s">
        <v>493</v>
      </c>
      <c r="C205" s="47" t="s">
        <v>494</v>
      </c>
      <c r="D205" s="10">
        <f t="shared" si="16"/>
        <v>2</v>
      </c>
      <c r="E205" s="28">
        <f t="shared" si="17"/>
        <v>2</v>
      </c>
      <c r="F205" s="17">
        <f>IFERROR(VLOOKUP($C205, 'Breakdown - Multi Indicators'!$C:$DD, F$1, FALSE), " ")</f>
        <v>2</v>
      </c>
      <c r="G205" s="17">
        <f>IFERROR(VLOOKUP($C205, 'Breakdown - Multi Indicators'!$C:$DD, G$1, FALSE), " ")</f>
        <v>2</v>
      </c>
      <c r="H205" s="17">
        <f>IFERROR(VLOOKUP($C205, 'Breakdown - Multi Indicators'!$C:$DD, H$1, FALSE), " ")</f>
        <v>2</v>
      </c>
      <c r="I205" s="17">
        <f>IFERROR(VLOOKUP($C205, 'Breakdown - Multi Indicators'!$C:$DD, I$1, FALSE), " ")</f>
        <v>2</v>
      </c>
      <c r="J205" s="17">
        <f t="shared" si="18"/>
        <v>2</v>
      </c>
      <c r="K205" s="17">
        <f t="shared" si="18"/>
        <v>2</v>
      </c>
      <c r="L205" s="17">
        <f t="shared" si="18"/>
        <v>2</v>
      </c>
      <c r="M205" s="17">
        <f t="shared" si="18"/>
        <v>2</v>
      </c>
    </row>
    <row r="206" spans="1:13" ht="16.2" thickTop="1" thickBot="1" x14ac:dyDescent="0.35">
      <c r="A206" s="47" t="s">
        <v>468</v>
      </c>
      <c r="B206" s="47" t="s">
        <v>495</v>
      </c>
      <c r="C206" s="47" t="s">
        <v>496</v>
      </c>
      <c r="D206" s="10">
        <f t="shared" si="16"/>
        <v>2</v>
      </c>
      <c r="E206" s="28">
        <f t="shared" si="17"/>
        <v>1.8</v>
      </c>
      <c r="F206" s="17">
        <f>IFERROR(VLOOKUP($C206, 'Breakdown - Multi Indicators'!$C:$DD, F$1, FALSE), " ")</f>
        <v>2</v>
      </c>
      <c r="G206" s="17">
        <f>IFERROR(VLOOKUP($C206, 'Breakdown - Multi Indicators'!$C:$DD, G$1, FALSE), " ")</f>
        <v>1</v>
      </c>
      <c r="H206" s="17">
        <f>IFERROR(VLOOKUP($C206, 'Breakdown - Multi Indicators'!$C:$DD, H$1, FALSE), " ")</f>
        <v>2</v>
      </c>
      <c r="I206" s="17">
        <f>IFERROR(VLOOKUP($C206, 'Breakdown - Multi Indicators'!$C:$DD, I$1, FALSE), " ")</f>
        <v>2</v>
      </c>
      <c r="J206" s="17">
        <f t="shared" si="18"/>
        <v>2</v>
      </c>
      <c r="K206" s="17">
        <f t="shared" si="18"/>
        <v>2</v>
      </c>
      <c r="L206" s="17">
        <f t="shared" si="18"/>
        <v>2</v>
      </c>
      <c r="M206" s="17">
        <f t="shared" si="18"/>
        <v>1</v>
      </c>
    </row>
    <row r="207" spans="1:13" ht="16.2" thickTop="1" thickBot="1" x14ac:dyDescent="0.35">
      <c r="A207" s="47" t="s">
        <v>468</v>
      </c>
      <c r="B207" s="47" t="s">
        <v>497</v>
      </c>
      <c r="C207" s="47" t="s">
        <v>498</v>
      </c>
      <c r="D207" s="10">
        <f t="shared" si="16"/>
        <v>3</v>
      </c>
      <c r="E207" s="28">
        <f t="shared" si="17"/>
        <v>3</v>
      </c>
      <c r="F207" s="17">
        <f>IFERROR(VLOOKUP($C207, 'Breakdown - Multi Indicators'!$C:$DD, F$1, FALSE), " ")</f>
        <v>4</v>
      </c>
      <c r="G207" s="17">
        <f>IFERROR(VLOOKUP($C207, 'Breakdown - Multi Indicators'!$C:$DD, G$1, FALSE), " ")</f>
        <v>2</v>
      </c>
      <c r="H207" s="17">
        <f>IFERROR(VLOOKUP($C207, 'Breakdown - Multi Indicators'!$C:$DD, H$1, FALSE), " ")</f>
        <v>3</v>
      </c>
      <c r="I207" s="17">
        <f>IFERROR(VLOOKUP($C207, 'Breakdown - Multi Indicators'!$C:$DD, I$1, FALSE), " ")</f>
        <v>3</v>
      </c>
      <c r="J207" s="17">
        <f t="shared" si="18"/>
        <v>4</v>
      </c>
      <c r="K207" s="17">
        <f t="shared" si="18"/>
        <v>3</v>
      </c>
      <c r="L207" s="17">
        <f t="shared" si="18"/>
        <v>3</v>
      </c>
      <c r="M207" s="17">
        <f t="shared" si="18"/>
        <v>2</v>
      </c>
    </row>
    <row r="208" spans="1:13" ht="16.2" thickTop="1" thickBot="1" x14ac:dyDescent="0.35">
      <c r="A208" s="47" t="s">
        <v>468</v>
      </c>
      <c r="B208" s="47" t="s">
        <v>499</v>
      </c>
      <c r="C208" s="47" t="s">
        <v>500</v>
      </c>
      <c r="D208" s="10">
        <f t="shared" si="16"/>
        <v>2</v>
      </c>
      <c r="E208" s="28">
        <f t="shared" si="17"/>
        <v>2</v>
      </c>
      <c r="F208" s="17">
        <f>IFERROR(VLOOKUP($C208, 'Breakdown - Multi Indicators'!$C:$DD, F$1, FALSE), " ")</f>
        <v>2</v>
      </c>
      <c r="G208" s="17">
        <f>IFERROR(VLOOKUP($C208, 'Breakdown - Multi Indicators'!$C:$DD, G$1, FALSE), " ")</f>
        <v>1</v>
      </c>
      <c r="H208" s="17">
        <f>IFERROR(VLOOKUP($C208, 'Breakdown - Multi Indicators'!$C:$DD, H$1, FALSE), " ")</f>
        <v>2</v>
      </c>
      <c r="I208" s="17">
        <f>IFERROR(VLOOKUP($C208, 'Breakdown - Multi Indicators'!$C:$DD, I$1, FALSE), " ")</f>
        <v>3</v>
      </c>
      <c r="J208" s="17">
        <f t="shared" si="18"/>
        <v>3</v>
      </c>
      <c r="K208" s="17">
        <f t="shared" si="18"/>
        <v>2</v>
      </c>
      <c r="L208" s="17">
        <f t="shared" si="18"/>
        <v>2</v>
      </c>
      <c r="M208" s="17">
        <f t="shared" si="18"/>
        <v>1</v>
      </c>
    </row>
    <row r="209" spans="1:13" ht="16.2" thickTop="1" thickBot="1" x14ac:dyDescent="0.35">
      <c r="A209" s="47" t="s">
        <v>468</v>
      </c>
      <c r="B209" s="47" t="s">
        <v>501</v>
      </c>
      <c r="C209" s="47" t="s">
        <v>502</v>
      </c>
      <c r="D209" s="10">
        <f t="shared" si="16"/>
        <v>3</v>
      </c>
      <c r="E209" s="28">
        <f t="shared" si="17"/>
        <v>2.8</v>
      </c>
      <c r="F209" s="17">
        <f>IFERROR(VLOOKUP($C209, 'Breakdown - Multi Indicators'!$C:$DD, F$1, FALSE), " ")</f>
        <v>4</v>
      </c>
      <c r="G209" s="17">
        <f>IFERROR(VLOOKUP($C209, 'Breakdown - Multi Indicators'!$C:$DD, G$1, FALSE), " ")</f>
        <v>3</v>
      </c>
      <c r="H209" s="17">
        <f>IFERROR(VLOOKUP($C209, 'Breakdown - Multi Indicators'!$C:$DD, H$1, FALSE), " ")</f>
        <v>2</v>
      </c>
      <c r="I209" s="17">
        <f>IFERROR(VLOOKUP($C209, 'Breakdown - Multi Indicators'!$C:$DD, I$1, FALSE), " ")</f>
        <v>2</v>
      </c>
      <c r="J209" s="17">
        <f t="shared" si="18"/>
        <v>4</v>
      </c>
      <c r="K209" s="17">
        <f t="shared" si="18"/>
        <v>3</v>
      </c>
      <c r="L209" s="17">
        <f t="shared" si="18"/>
        <v>2</v>
      </c>
      <c r="M209" s="17">
        <f t="shared" si="18"/>
        <v>2</v>
      </c>
    </row>
    <row r="210" spans="1:13" ht="16.2" thickTop="1" thickBot="1" x14ac:dyDescent="0.35">
      <c r="A210" s="47" t="s">
        <v>468</v>
      </c>
      <c r="B210" s="47" t="s">
        <v>503</v>
      </c>
      <c r="C210" s="47" t="s">
        <v>504</v>
      </c>
      <c r="D210" s="10">
        <f t="shared" si="16"/>
        <v>3</v>
      </c>
      <c r="E210" s="28">
        <f t="shared" si="17"/>
        <v>2.8</v>
      </c>
      <c r="F210" s="17">
        <f>IFERROR(VLOOKUP($C210, 'Breakdown - Multi Indicators'!$C:$DD, F$1, FALSE), " ")</f>
        <v>5</v>
      </c>
      <c r="G210" s="17">
        <f>IFERROR(VLOOKUP($C210, 'Breakdown - Multi Indicators'!$C:$DD, G$1, FALSE), " ")</f>
        <v>2</v>
      </c>
      <c r="H210" s="17">
        <f>IFERROR(VLOOKUP($C210, 'Breakdown - Multi Indicators'!$C:$DD, H$1, FALSE), " ")</f>
        <v>2</v>
      </c>
      <c r="I210" s="17">
        <f>IFERROR(VLOOKUP($C210, 'Breakdown - Multi Indicators'!$C:$DD, I$1, FALSE), " ")</f>
        <v>2</v>
      </c>
      <c r="J210" s="17">
        <f t="shared" si="18"/>
        <v>5</v>
      </c>
      <c r="K210" s="17">
        <f t="shared" si="18"/>
        <v>2</v>
      </c>
      <c r="L210" s="17">
        <f t="shared" si="18"/>
        <v>2</v>
      </c>
      <c r="M210" s="17">
        <f t="shared" si="18"/>
        <v>2</v>
      </c>
    </row>
    <row r="211" spans="1:13" ht="16.2" thickTop="1" thickBot="1" x14ac:dyDescent="0.35">
      <c r="A211" s="47" t="s">
        <v>468</v>
      </c>
      <c r="B211" s="47" t="s">
        <v>505</v>
      </c>
      <c r="C211" s="47" t="s">
        <v>506</v>
      </c>
      <c r="D211" s="10">
        <f t="shared" si="16"/>
        <v>4</v>
      </c>
      <c r="E211" s="28">
        <f t="shared" si="17"/>
        <v>3.5</v>
      </c>
      <c r="F211" s="17">
        <f>IFERROR(VLOOKUP($C211, 'Breakdown - Multi Indicators'!$C:$DD, F$1, FALSE), " ")</f>
        <v>4</v>
      </c>
      <c r="G211" s="17">
        <f>IFERROR(VLOOKUP($C211, 'Breakdown - Multi Indicators'!$C:$DD, G$1, FALSE), " ")</f>
        <v>2</v>
      </c>
      <c r="H211" s="17">
        <f>IFERROR(VLOOKUP($C211, 'Breakdown - Multi Indicators'!$C:$DD, H$1, FALSE), " ")</f>
        <v>4</v>
      </c>
      <c r="I211" s="17">
        <f>IFERROR(VLOOKUP($C211, 'Breakdown - Multi Indicators'!$C:$DD, I$1, FALSE), " ")</f>
        <v>4</v>
      </c>
      <c r="J211" s="17">
        <f t="shared" si="18"/>
        <v>4</v>
      </c>
      <c r="K211" s="17">
        <f t="shared" si="18"/>
        <v>4</v>
      </c>
      <c r="L211" s="17">
        <f t="shared" si="18"/>
        <v>4</v>
      </c>
      <c r="M211" s="17">
        <f t="shared" si="18"/>
        <v>2</v>
      </c>
    </row>
    <row r="212" spans="1:13" ht="16.2" thickTop="1" thickBot="1" x14ac:dyDescent="0.35">
      <c r="A212" s="47" t="s">
        <v>468</v>
      </c>
      <c r="B212" s="47" t="s">
        <v>507</v>
      </c>
      <c r="C212" s="47" t="s">
        <v>508</v>
      </c>
      <c r="D212" s="10">
        <f t="shared" si="16"/>
        <v>2</v>
      </c>
      <c r="E212" s="28">
        <f t="shared" si="17"/>
        <v>2.2999999999999998</v>
      </c>
      <c r="F212" s="17">
        <f>IFERROR(VLOOKUP($C212, 'Breakdown - Multi Indicators'!$C:$DD, F$1, FALSE), " ")</f>
        <v>2</v>
      </c>
      <c r="G212" s="17">
        <f>IFERROR(VLOOKUP($C212, 'Breakdown - Multi Indicators'!$C:$DD, G$1, FALSE), " ")</f>
        <v>2</v>
      </c>
      <c r="H212" s="17">
        <f>IFERROR(VLOOKUP($C212, 'Breakdown - Multi Indicators'!$C:$DD, H$1, FALSE), " ")</f>
        <v>3</v>
      </c>
      <c r="I212" s="17">
        <f>IFERROR(VLOOKUP($C212, 'Breakdown - Multi Indicators'!$C:$DD, I$1, FALSE), " ")</f>
        <v>2</v>
      </c>
      <c r="J212" s="17">
        <f t="shared" si="18"/>
        <v>3</v>
      </c>
      <c r="K212" s="17">
        <f t="shared" si="18"/>
        <v>2</v>
      </c>
      <c r="L212" s="17">
        <f t="shared" si="18"/>
        <v>2</v>
      </c>
      <c r="M212" s="17">
        <f t="shared" si="18"/>
        <v>2</v>
      </c>
    </row>
    <row r="213" spans="1:13" ht="16.2" thickTop="1" thickBot="1" x14ac:dyDescent="0.35">
      <c r="A213" s="47" t="s">
        <v>468</v>
      </c>
      <c r="B213" s="47" t="s">
        <v>509</v>
      </c>
      <c r="C213" s="47" t="s">
        <v>510</v>
      </c>
      <c r="D213" s="10">
        <f t="shared" si="16"/>
        <v>2</v>
      </c>
      <c r="E213" s="28">
        <f t="shared" si="17"/>
        <v>2.2999999999999998</v>
      </c>
      <c r="F213" s="17">
        <f>IFERROR(VLOOKUP($C213, 'Breakdown - Multi Indicators'!$C:$DD, F$1, FALSE), " ")</f>
        <v>2</v>
      </c>
      <c r="G213" s="17">
        <f>IFERROR(VLOOKUP($C213, 'Breakdown - Multi Indicators'!$C:$DD, G$1, FALSE), " ")</f>
        <v>2</v>
      </c>
      <c r="H213" s="17">
        <f>IFERROR(VLOOKUP($C213, 'Breakdown - Multi Indicators'!$C:$DD, H$1, FALSE), " ")</f>
        <v>3</v>
      </c>
      <c r="I213" s="17">
        <f>IFERROR(VLOOKUP($C213, 'Breakdown - Multi Indicators'!$C:$DD, I$1, FALSE), " ")</f>
        <v>2</v>
      </c>
      <c r="J213" s="17">
        <f t="shared" si="18"/>
        <v>3</v>
      </c>
      <c r="K213" s="17">
        <f t="shared" si="18"/>
        <v>2</v>
      </c>
      <c r="L213" s="17">
        <f t="shared" si="18"/>
        <v>2</v>
      </c>
      <c r="M213" s="17">
        <f t="shared" si="18"/>
        <v>2</v>
      </c>
    </row>
    <row r="214" spans="1:13" ht="16.2" thickTop="1" thickBot="1" x14ac:dyDescent="0.35">
      <c r="A214" s="47" t="s">
        <v>468</v>
      </c>
      <c r="B214" s="47" t="s">
        <v>511</v>
      </c>
      <c r="C214" s="47" t="s">
        <v>512</v>
      </c>
      <c r="D214" s="10">
        <f t="shared" si="16"/>
        <v>3</v>
      </c>
      <c r="E214" s="28">
        <f t="shared" si="17"/>
        <v>3</v>
      </c>
      <c r="F214" s="17">
        <f>IFERROR(VLOOKUP($C214, 'Breakdown - Multi Indicators'!$C:$DD, F$1, FALSE), " ")</f>
        <v>3</v>
      </c>
      <c r="G214" s="17">
        <f>IFERROR(VLOOKUP($C214, 'Breakdown - Multi Indicators'!$C:$DD, G$1, FALSE), " ")</f>
        <v>2</v>
      </c>
      <c r="H214" s="17">
        <f>IFERROR(VLOOKUP($C214, 'Breakdown - Multi Indicators'!$C:$DD, H$1, FALSE), " ")</f>
        <v>3</v>
      </c>
      <c r="I214" s="17">
        <f>IFERROR(VLOOKUP($C214, 'Breakdown - Multi Indicators'!$C:$DD, I$1, FALSE), " ")</f>
        <v>4</v>
      </c>
      <c r="J214" s="17">
        <f t="shared" si="18"/>
        <v>4</v>
      </c>
      <c r="K214" s="17">
        <f t="shared" si="18"/>
        <v>3</v>
      </c>
      <c r="L214" s="17">
        <f t="shared" si="18"/>
        <v>3</v>
      </c>
      <c r="M214" s="17">
        <f t="shared" si="18"/>
        <v>2</v>
      </c>
    </row>
    <row r="215" spans="1:13" ht="16.2" thickTop="1" thickBot="1" x14ac:dyDescent="0.35">
      <c r="A215" s="47" t="s">
        <v>468</v>
      </c>
      <c r="B215" s="47" t="s">
        <v>513</v>
      </c>
      <c r="C215" s="47" t="s">
        <v>514</v>
      </c>
      <c r="D215" s="10">
        <f t="shared" si="16"/>
        <v>2</v>
      </c>
      <c r="E215" s="28">
        <f t="shared" si="17"/>
        <v>1.8</v>
      </c>
      <c r="F215" s="17">
        <f>IFERROR(VLOOKUP($C215, 'Breakdown - Multi Indicators'!$C:$DD, F$1, FALSE), " ")</f>
        <v>2</v>
      </c>
      <c r="G215" s="17">
        <f>IFERROR(VLOOKUP($C215, 'Breakdown - Multi Indicators'!$C:$DD, G$1, FALSE), " ")</f>
        <v>1</v>
      </c>
      <c r="H215" s="17">
        <f>IFERROR(VLOOKUP($C215, 'Breakdown - Multi Indicators'!$C:$DD, H$1, FALSE), " ")</f>
        <v>3</v>
      </c>
      <c r="I215" s="17">
        <f>IFERROR(VLOOKUP($C215, 'Breakdown - Multi Indicators'!$C:$DD, I$1, FALSE), " ")</f>
        <v>1</v>
      </c>
      <c r="J215" s="17">
        <f t="shared" si="18"/>
        <v>3</v>
      </c>
      <c r="K215" s="17">
        <f t="shared" si="18"/>
        <v>2</v>
      </c>
      <c r="L215" s="17">
        <f t="shared" si="18"/>
        <v>1</v>
      </c>
      <c r="M215" s="17">
        <f t="shared" si="18"/>
        <v>1</v>
      </c>
    </row>
    <row r="216" spans="1:13" ht="16.2" thickTop="1" thickBot="1" x14ac:dyDescent="0.35">
      <c r="A216" s="47" t="s">
        <v>468</v>
      </c>
      <c r="B216" s="47" t="s">
        <v>515</v>
      </c>
      <c r="C216" s="47" t="s">
        <v>516</v>
      </c>
      <c r="D216" s="10">
        <f t="shared" si="16"/>
        <v>3</v>
      </c>
      <c r="E216" s="28">
        <f t="shared" si="17"/>
        <v>2.5</v>
      </c>
      <c r="F216" s="17">
        <f>IFERROR(VLOOKUP($C216, 'Breakdown - Multi Indicators'!$C:$DD, F$1, FALSE), " ")</f>
        <v>3</v>
      </c>
      <c r="G216" s="17">
        <f>IFERROR(VLOOKUP($C216, 'Breakdown - Multi Indicators'!$C:$DD, G$1, FALSE), " ")</f>
        <v>2</v>
      </c>
      <c r="H216" s="17">
        <f>IFERROR(VLOOKUP($C216, 'Breakdown - Multi Indicators'!$C:$DD, H$1, FALSE), " ")</f>
        <v>3</v>
      </c>
      <c r="I216" s="17">
        <f>IFERROR(VLOOKUP($C216, 'Breakdown - Multi Indicators'!$C:$DD, I$1, FALSE), " ")</f>
        <v>2</v>
      </c>
      <c r="J216" s="17">
        <f t="shared" si="18"/>
        <v>3</v>
      </c>
      <c r="K216" s="17">
        <f t="shared" si="18"/>
        <v>3</v>
      </c>
      <c r="L216" s="17">
        <f t="shared" si="18"/>
        <v>2</v>
      </c>
      <c r="M216" s="17">
        <f t="shared" si="18"/>
        <v>2</v>
      </c>
    </row>
    <row r="217" spans="1:13" ht="16.2" thickTop="1" thickBot="1" x14ac:dyDescent="0.35">
      <c r="A217" s="47" t="s">
        <v>468</v>
      </c>
      <c r="B217" s="47" t="s">
        <v>517</v>
      </c>
      <c r="C217" s="47" t="s">
        <v>518</v>
      </c>
      <c r="D217" s="10">
        <f t="shared" si="16"/>
        <v>4</v>
      </c>
      <c r="E217" s="28">
        <f t="shared" si="17"/>
        <v>4</v>
      </c>
      <c r="F217" s="17">
        <f>IFERROR(VLOOKUP($C217, 'Breakdown - Multi Indicators'!$C:$DD, F$1, FALSE), " ")</f>
        <v>4</v>
      </c>
      <c r="G217" s="17">
        <f>IFERROR(VLOOKUP($C217, 'Breakdown - Multi Indicators'!$C:$DD, G$1, FALSE), " ")</f>
        <v>3</v>
      </c>
      <c r="H217" s="17">
        <f>IFERROR(VLOOKUP($C217, 'Breakdown - Multi Indicators'!$C:$DD, H$1, FALSE), " ")</f>
        <v>4</v>
      </c>
      <c r="I217" s="17">
        <f>IFERROR(VLOOKUP($C217, 'Breakdown - Multi Indicators'!$C:$DD, I$1, FALSE), " ")</f>
        <v>5</v>
      </c>
      <c r="J217" s="17">
        <f t="shared" si="18"/>
        <v>5</v>
      </c>
      <c r="K217" s="17">
        <f t="shared" si="18"/>
        <v>4</v>
      </c>
      <c r="L217" s="17">
        <f t="shared" si="18"/>
        <v>4</v>
      </c>
      <c r="M217" s="17">
        <f t="shared" si="18"/>
        <v>3</v>
      </c>
    </row>
    <row r="218" spans="1:13" ht="16.2" thickTop="1" thickBot="1" x14ac:dyDescent="0.35">
      <c r="A218" s="47" t="s">
        <v>468</v>
      </c>
      <c r="B218" s="47" t="s">
        <v>519</v>
      </c>
      <c r="C218" s="47" t="s">
        <v>520</v>
      </c>
      <c r="D218" s="10">
        <f t="shared" si="16"/>
        <v>3</v>
      </c>
      <c r="E218" s="28">
        <f t="shared" si="17"/>
        <v>2.8</v>
      </c>
      <c r="F218" s="17">
        <f>IFERROR(VLOOKUP($C218, 'Breakdown - Multi Indicators'!$C:$DD, F$1, FALSE), " ")</f>
        <v>5</v>
      </c>
      <c r="G218" s="17">
        <f>IFERROR(VLOOKUP($C218, 'Breakdown - Multi Indicators'!$C:$DD, G$1, FALSE), " ")</f>
        <v>2</v>
      </c>
      <c r="H218" s="17">
        <f>IFERROR(VLOOKUP($C218, 'Breakdown - Multi Indicators'!$C:$DD, H$1, FALSE), " ")</f>
        <v>2</v>
      </c>
      <c r="I218" s="17">
        <f>IFERROR(VLOOKUP($C218, 'Breakdown - Multi Indicators'!$C:$DD, I$1, FALSE), " ")</f>
        <v>2</v>
      </c>
      <c r="J218" s="17">
        <f t="shared" si="18"/>
        <v>5</v>
      </c>
      <c r="K218" s="17">
        <f t="shared" si="18"/>
        <v>2</v>
      </c>
      <c r="L218" s="17">
        <f t="shared" si="18"/>
        <v>2</v>
      </c>
      <c r="M218" s="17">
        <f t="shared" si="18"/>
        <v>2</v>
      </c>
    </row>
    <row r="219" spans="1:13" ht="16.2" thickTop="1" thickBot="1" x14ac:dyDescent="0.35">
      <c r="A219" s="47" t="s">
        <v>468</v>
      </c>
      <c r="B219" s="47" t="s">
        <v>521</v>
      </c>
      <c r="C219" s="47" t="s">
        <v>522</v>
      </c>
      <c r="D219" s="10">
        <f t="shared" si="16"/>
        <v>3</v>
      </c>
      <c r="E219" s="28">
        <f t="shared" si="17"/>
        <v>2.8</v>
      </c>
      <c r="F219" s="17">
        <f>IFERROR(VLOOKUP($C219, 'Breakdown - Multi Indicators'!$C:$DD, F$1, FALSE), " ")</f>
        <v>3</v>
      </c>
      <c r="G219" s="17">
        <f>IFERROR(VLOOKUP($C219, 'Breakdown - Multi Indicators'!$C:$DD, G$1, FALSE), " ")</f>
        <v>2</v>
      </c>
      <c r="H219" s="17">
        <f>IFERROR(VLOOKUP($C219, 'Breakdown - Multi Indicators'!$C:$DD, H$1, FALSE), " ")</f>
        <v>3</v>
      </c>
      <c r="I219" s="17">
        <f>IFERROR(VLOOKUP($C219, 'Breakdown - Multi Indicators'!$C:$DD, I$1, FALSE), " ")</f>
        <v>3</v>
      </c>
      <c r="J219" s="17">
        <f t="shared" si="18"/>
        <v>3</v>
      </c>
      <c r="K219" s="17">
        <f t="shared" si="18"/>
        <v>3</v>
      </c>
      <c r="L219" s="17">
        <f t="shared" si="18"/>
        <v>3</v>
      </c>
      <c r="M219" s="17">
        <f t="shared" si="18"/>
        <v>2</v>
      </c>
    </row>
    <row r="220" spans="1:13" ht="16.2" thickTop="1" thickBot="1" x14ac:dyDescent="0.35">
      <c r="A220" s="47" t="s">
        <v>468</v>
      </c>
      <c r="B220" s="47" t="s">
        <v>523</v>
      </c>
      <c r="C220" s="47" t="s">
        <v>524</v>
      </c>
      <c r="D220" s="10">
        <f t="shared" si="16"/>
        <v>3</v>
      </c>
      <c r="E220" s="28">
        <f t="shared" si="17"/>
        <v>2.5</v>
      </c>
      <c r="F220" s="17">
        <f>IFERROR(VLOOKUP($C220, 'Breakdown - Multi Indicators'!$C:$DD, F$1, FALSE), " ")</f>
        <v>1</v>
      </c>
      <c r="G220" s="17">
        <f>IFERROR(VLOOKUP($C220, 'Breakdown - Multi Indicators'!$C:$DD, G$1, FALSE), " ")</f>
        <v>3</v>
      </c>
      <c r="H220" s="17">
        <f>IFERROR(VLOOKUP($C220, 'Breakdown - Multi Indicators'!$C:$DD, H$1, FALSE), " ")</f>
        <v>2</v>
      </c>
      <c r="I220" s="17">
        <f>IFERROR(VLOOKUP($C220, 'Breakdown - Multi Indicators'!$C:$DD, I$1, FALSE), " ")</f>
        <v>4</v>
      </c>
      <c r="J220" s="17">
        <f t="shared" si="18"/>
        <v>4</v>
      </c>
      <c r="K220" s="17">
        <f t="shared" si="18"/>
        <v>3</v>
      </c>
      <c r="L220" s="17">
        <f t="shared" si="18"/>
        <v>2</v>
      </c>
      <c r="M220" s="17">
        <f t="shared" si="18"/>
        <v>1</v>
      </c>
    </row>
    <row r="221" spans="1:13" ht="16.2" thickTop="1" thickBot="1" x14ac:dyDescent="0.35">
      <c r="A221" s="47" t="s">
        <v>525</v>
      </c>
      <c r="B221" s="47" t="s">
        <v>526</v>
      </c>
      <c r="C221" s="47" t="s">
        <v>527</v>
      </c>
      <c r="D221" s="10">
        <f t="shared" si="16"/>
        <v>3</v>
      </c>
      <c r="E221" s="28">
        <f t="shared" si="17"/>
        <v>3</v>
      </c>
      <c r="F221" s="17">
        <f>IFERROR(VLOOKUP($C221, 'Breakdown - Multi Indicators'!$C:$DD, F$1, FALSE), " ")</f>
        <v>4</v>
      </c>
      <c r="G221" s="17">
        <f>IFERROR(VLOOKUP($C221, 'Breakdown - Multi Indicators'!$C:$DD, G$1, FALSE), " ")</f>
        <v>2</v>
      </c>
      <c r="H221" s="17">
        <f>IFERROR(VLOOKUP($C221, 'Breakdown - Multi Indicators'!$C:$DD, H$1, FALSE), " ")</f>
        <v>3</v>
      </c>
      <c r="I221" s="17">
        <f>IFERROR(VLOOKUP($C221, 'Breakdown - Multi Indicators'!$C:$DD, I$1, FALSE), " ")</f>
        <v>3</v>
      </c>
      <c r="J221" s="17">
        <f t="shared" si="18"/>
        <v>4</v>
      </c>
      <c r="K221" s="17">
        <f t="shared" si="18"/>
        <v>3</v>
      </c>
      <c r="L221" s="17">
        <f t="shared" si="18"/>
        <v>3</v>
      </c>
      <c r="M221" s="17">
        <f t="shared" si="18"/>
        <v>2</v>
      </c>
    </row>
    <row r="222" spans="1:13" ht="16.2" thickTop="1" thickBot="1" x14ac:dyDescent="0.35">
      <c r="A222" s="47" t="s">
        <v>525</v>
      </c>
      <c r="B222" s="47" t="s">
        <v>528</v>
      </c>
      <c r="C222" s="47" t="s">
        <v>529</v>
      </c>
      <c r="D222" s="10">
        <f t="shared" si="16"/>
        <v>3</v>
      </c>
      <c r="E222" s="28">
        <f t="shared" si="17"/>
        <v>3</v>
      </c>
      <c r="F222" s="17">
        <f>IFERROR(VLOOKUP($C222, 'Breakdown - Multi Indicators'!$C:$DD, F$1, FALSE), " ")</f>
        <v>4</v>
      </c>
      <c r="G222" s="17">
        <f>IFERROR(VLOOKUP($C222, 'Breakdown - Multi Indicators'!$C:$DD, G$1, FALSE), " ")</f>
        <v>2</v>
      </c>
      <c r="H222" s="17">
        <f>IFERROR(VLOOKUP($C222, 'Breakdown - Multi Indicators'!$C:$DD, H$1, FALSE), " ")</f>
        <v>3</v>
      </c>
      <c r="I222" s="17">
        <f>IFERROR(VLOOKUP($C222, 'Breakdown - Multi Indicators'!$C:$DD, I$1, FALSE), " ")</f>
        <v>3</v>
      </c>
      <c r="J222" s="17">
        <f t="shared" si="18"/>
        <v>4</v>
      </c>
      <c r="K222" s="17">
        <f t="shared" si="18"/>
        <v>3</v>
      </c>
      <c r="L222" s="17">
        <f t="shared" si="18"/>
        <v>3</v>
      </c>
      <c r="M222" s="17">
        <f t="shared" si="18"/>
        <v>2</v>
      </c>
    </row>
    <row r="223" spans="1:13" ht="16.2" thickTop="1" thickBot="1" x14ac:dyDescent="0.35">
      <c r="A223" s="47" t="s">
        <v>525</v>
      </c>
      <c r="B223" s="47" t="s">
        <v>530</v>
      </c>
      <c r="C223" s="47" t="s">
        <v>531</v>
      </c>
      <c r="D223" s="10">
        <f t="shared" si="16"/>
        <v>4</v>
      </c>
      <c r="E223" s="28">
        <f t="shared" si="17"/>
        <v>3.8</v>
      </c>
      <c r="F223" s="17">
        <f>IFERROR(VLOOKUP($C223, 'Breakdown - Multi Indicators'!$C:$DD, F$1, FALSE), " ")</f>
        <v>4</v>
      </c>
      <c r="G223" s="17">
        <f>IFERROR(VLOOKUP($C223, 'Breakdown - Multi Indicators'!$C:$DD, G$1, FALSE), " ")</f>
        <v>3</v>
      </c>
      <c r="H223" s="17">
        <f>IFERROR(VLOOKUP($C223, 'Breakdown - Multi Indicators'!$C:$DD, H$1, FALSE), " ")</f>
        <v>3</v>
      </c>
      <c r="I223" s="17">
        <f>IFERROR(VLOOKUP($C223, 'Breakdown - Multi Indicators'!$C:$DD, I$1, FALSE), " ")</f>
        <v>5</v>
      </c>
      <c r="J223" s="17">
        <f t="shared" si="18"/>
        <v>5</v>
      </c>
      <c r="K223" s="17">
        <f t="shared" si="18"/>
        <v>4</v>
      </c>
      <c r="L223" s="17">
        <f t="shared" si="18"/>
        <v>3</v>
      </c>
      <c r="M223" s="17">
        <f t="shared" si="18"/>
        <v>3</v>
      </c>
    </row>
    <row r="224" spans="1:13" ht="16.2" thickTop="1" thickBot="1" x14ac:dyDescent="0.35">
      <c r="A224" s="47" t="s">
        <v>525</v>
      </c>
      <c r="B224" s="47" t="s">
        <v>532</v>
      </c>
      <c r="C224" s="47" t="s">
        <v>533</v>
      </c>
      <c r="D224" s="10">
        <f t="shared" si="16"/>
        <v>4</v>
      </c>
      <c r="E224" s="28">
        <f t="shared" si="17"/>
        <v>3.8</v>
      </c>
      <c r="F224" s="17">
        <f>IFERROR(VLOOKUP($C224, 'Breakdown - Multi Indicators'!$C:$DD, F$1, FALSE), " ")</f>
        <v>4</v>
      </c>
      <c r="G224" s="17">
        <f>IFERROR(VLOOKUP($C224, 'Breakdown - Multi Indicators'!$C:$DD, G$1, FALSE), " ")</f>
        <v>3</v>
      </c>
      <c r="H224" s="17">
        <f>IFERROR(VLOOKUP($C224, 'Breakdown - Multi Indicators'!$C:$DD, H$1, FALSE), " ")</f>
        <v>3</v>
      </c>
      <c r="I224" s="17">
        <f>IFERROR(VLOOKUP($C224, 'Breakdown - Multi Indicators'!$C:$DD, I$1, FALSE), " ")</f>
        <v>5</v>
      </c>
      <c r="J224" s="17">
        <f t="shared" ref="J224:M243" si="19">LARGE($F224:$I224, J$1)</f>
        <v>5</v>
      </c>
      <c r="K224" s="17">
        <f t="shared" si="19"/>
        <v>4</v>
      </c>
      <c r="L224" s="17">
        <f t="shared" si="19"/>
        <v>3</v>
      </c>
      <c r="M224" s="17">
        <f t="shared" si="19"/>
        <v>3</v>
      </c>
    </row>
    <row r="225" spans="1:13" ht="16.2" thickTop="1" thickBot="1" x14ac:dyDescent="0.35">
      <c r="A225" s="47" t="s">
        <v>525</v>
      </c>
      <c r="B225" s="47" t="s">
        <v>534</v>
      </c>
      <c r="C225" s="47" t="s">
        <v>535</v>
      </c>
      <c r="D225" s="10">
        <f t="shared" si="16"/>
        <v>3</v>
      </c>
      <c r="E225" s="28">
        <f t="shared" si="17"/>
        <v>3.3</v>
      </c>
      <c r="F225" s="17">
        <f>IFERROR(VLOOKUP($C225, 'Breakdown - Multi Indicators'!$C:$DD, F$1, FALSE), " ")</f>
        <v>5</v>
      </c>
      <c r="G225" s="17">
        <f>IFERROR(VLOOKUP($C225, 'Breakdown - Multi Indicators'!$C:$DD, G$1, FALSE), " ")</f>
        <v>2</v>
      </c>
      <c r="H225" s="17">
        <f>IFERROR(VLOOKUP($C225, 'Breakdown - Multi Indicators'!$C:$DD, H$1, FALSE), " ")</f>
        <v>3</v>
      </c>
      <c r="I225" s="17">
        <f>IFERROR(VLOOKUP($C225, 'Breakdown - Multi Indicators'!$C:$DD, I$1, FALSE), " ")</f>
        <v>3</v>
      </c>
      <c r="J225" s="17">
        <f t="shared" si="19"/>
        <v>5</v>
      </c>
      <c r="K225" s="17">
        <f t="shared" si="19"/>
        <v>3</v>
      </c>
      <c r="L225" s="17">
        <f t="shared" si="19"/>
        <v>3</v>
      </c>
      <c r="M225" s="17">
        <f t="shared" si="19"/>
        <v>2</v>
      </c>
    </row>
    <row r="226" spans="1:13" ht="16.2" thickTop="1" thickBot="1" x14ac:dyDescent="0.35">
      <c r="A226" s="47" t="s">
        <v>525</v>
      </c>
      <c r="B226" s="47" t="s">
        <v>536</v>
      </c>
      <c r="C226" s="47" t="s">
        <v>537</v>
      </c>
      <c r="D226" s="10">
        <f t="shared" si="16"/>
        <v>4</v>
      </c>
      <c r="E226" s="28">
        <f t="shared" si="17"/>
        <v>3.5</v>
      </c>
      <c r="F226" s="17">
        <f>IFERROR(VLOOKUP($C226, 'Breakdown - Multi Indicators'!$C:$DD, F$1, FALSE), " ")</f>
        <v>5</v>
      </c>
      <c r="G226" s="17">
        <f>IFERROR(VLOOKUP($C226, 'Breakdown - Multi Indicators'!$C:$DD, G$1, FALSE), " ")</f>
        <v>3</v>
      </c>
      <c r="H226" s="17">
        <f>IFERROR(VLOOKUP($C226, 'Breakdown - Multi Indicators'!$C:$DD, H$1, FALSE), " ")</f>
        <v>3</v>
      </c>
      <c r="I226" s="17">
        <f>IFERROR(VLOOKUP($C226, 'Breakdown - Multi Indicators'!$C:$DD, I$1, FALSE), " ")</f>
        <v>3</v>
      </c>
      <c r="J226" s="17">
        <f t="shared" si="19"/>
        <v>5</v>
      </c>
      <c r="K226" s="17">
        <f t="shared" si="19"/>
        <v>3</v>
      </c>
      <c r="L226" s="17">
        <f t="shared" si="19"/>
        <v>3</v>
      </c>
      <c r="M226" s="17">
        <f t="shared" si="19"/>
        <v>3</v>
      </c>
    </row>
    <row r="227" spans="1:13" ht="16.2" thickTop="1" thickBot="1" x14ac:dyDescent="0.35">
      <c r="A227" s="47" t="s">
        <v>525</v>
      </c>
      <c r="B227" s="47" t="s">
        <v>538</v>
      </c>
      <c r="C227" s="47" t="s">
        <v>539</v>
      </c>
      <c r="D227" s="10">
        <f t="shared" si="16"/>
        <v>3</v>
      </c>
      <c r="E227" s="28">
        <f t="shared" si="17"/>
        <v>3</v>
      </c>
      <c r="F227" s="17">
        <f>IFERROR(VLOOKUP($C227, 'Breakdown - Multi Indicators'!$C:$DD, F$1, FALSE), " ")</f>
        <v>4</v>
      </c>
      <c r="G227" s="17">
        <f>IFERROR(VLOOKUP($C227, 'Breakdown - Multi Indicators'!$C:$DD, G$1, FALSE), " ")</f>
        <v>2</v>
      </c>
      <c r="H227" s="17">
        <f>IFERROR(VLOOKUP($C227, 'Breakdown - Multi Indicators'!$C:$DD, H$1, FALSE), " ")</f>
        <v>3</v>
      </c>
      <c r="I227" s="17">
        <f>IFERROR(VLOOKUP($C227, 'Breakdown - Multi Indicators'!$C:$DD, I$1, FALSE), " ")</f>
        <v>3</v>
      </c>
      <c r="J227" s="17">
        <f t="shared" si="19"/>
        <v>4</v>
      </c>
      <c r="K227" s="17">
        <f t="shared" si="19"/>
        <v>3</v>
      </c>
      <c r="L227" s="17">
        <f t="shared" si="19"/>
        <v>3</v>
      </c>
      <c r="M227" s="17">
        <f t="shared" si="19"/>
        <v>2</v>
      </c>
    </row>
    <row r="228" spans="1:13" ht="16.2" thickTop="1" thickBot="1" x14ac:dyDescent="0.35">
      <c r="A228" s="47" t="s">
        <v>525</v>
      </c>
      <c r="B228" s="47" t="s">
        <v>540</v>
      </c>
      <c r="C228" s="47" t="s">
        <v>541</v>
      </c>
      <c r="D228" s="10">
        <f t="shared" si="16"/>
        <v>3</v>
      </c>
      <c r="E228" s="28">
        <f t="shared" si="17"/>
        <v>2.8</v>
      </c>
      <c r="F228" s="17">
        <f>IFERROR(VLOOKUP($C228, 'Breakdown - Multi Indicators'!$C:$DD, F$1, FALSE), " ")</f>
        <v>4</v>
      </c>
      <c r="G228" s="17">
        <f>IFERROR(VLOOKUP($C228, 'Breakdown - Multi Indicators'!$C:$DD, G$1, FALSE), " ")</f>
        <v>2</v>
      </c>
      <c r="H228" s="17">
        <f>IFERROR(VLOOKUP($C228, 'Breakdown - Multi Indicators'!$C:$DD, H$1, FALSE), " ")</f>
        <v>3</v>
      </c>
      <c r="I228" s="17">
        <f>IFERROR(VLOOKUP($C228, 'Breakdown - Multi Indicators'!$C:$DD, I$1, FALSE), " ")</f>
        <v>2</v>
      </c>
      <c r="J228" s="17">
        <f t="shared" si="19"/>
        <v>4</v>
      </c>
      <c r="K228" s="17">
        <f t="shared" si="19"/>
        <v>3</v>
      </c>
      <c r="L228" s="17">
        <f t="shared" si="19"/>
        <v>2</v>
      </c>
      <c r="M228" s="17">
        <f t="shared" si="19"/>
        <v>2</v>
      </c>
    </row>
    <row r="229" spans="1:13" ht="16.2" thickTop="1" thickBot="1" x14ac:dyDescent="0.35">
      <c r="A229" s="47" t="s">
        <v>525</v>
      </c>
      <c r="B229" s="47" t="s">
        <v>542</v>
      </c>
      <c r="C229" s="47" t="s">
        <v>543</v>
      </c>
      <c r="D229" s="10">
        <f t="shared" si="16"/>
        <v>3</v>
      </c>
      <c r="E229" s="28">
        <f t="shared" si="17"/>
        <v>3</v>
      </c>
      <c r="F229" s="17">
        <f>IFERROR(VLOOKUP($C229, 'Breakdown - Multi Indicators'!$C:$DD, F$1, FALSE), " ")</f>
        <v>3</v>
      </c>
      <c r="G229" s="17">
        <f>IFERROR(VLOOKUP($C229, 'Breakdown - Multi Indicators'!$C:$DD, G$1, FALSE), " ")</f>
        <v>3</v>
      </c>
      <c r="H229" s="17">
        <f>IFERROR(VLOOKUP($C229, 'Breakdown - Multi Indicators'!$C:$DD, H$1, FALSE), " ")</f>
        <v>3</v>
      </c>
      <c r="I229" s="17">
        <f>IFERROR(VLOOKUP($C229, 'Breakdown - Multi Indicators'!$C:$DD, I$1, FALSE), " ")</f>
        <v>3</v>
      </c>
      <c r="J229" s="17">
        <f t="shared" si="19"/>
        <v>3</v>
      </c>
      <c r="K229" s="17">
        <f t="shared" si="19"/>
        <v>3</v>
      </c>
      <c r="L229" s="17">
        <f t="shared" si="19"/>
        <v>3</v>
      </c>
      <c r="M229" s="17">
        <f t="shared" si="19"/>
        <v>3</v>
      </c>
    </row>
    <row r="230" spans="1:13" ht="16.2" thickTop="1" thickBot="1" x14ac:dyDescent="0.35">
      <c r="A230" s="47" t="s">
        <v>525</v>
      </c>
      <c r="B230" s="47" t="s">
        <v>544</v>
      </c>
      <c r="C230" s="47" t="s">
        <v>545</v>
      </c>
      <c r="D230" s="10">
        <f t="shared" si="16"/>
        <v>3</v>
      </c>
      <c r="E230" s="28">
        <f t="shared" si="17"/>
        <v>2.8</v>
      </c>
      <c r="F230" s="17">
        <f>IFERROR(VLOOKUP($C230, 'Breakdown - Multi Indicators'!$C:$DD, F$1, FALSE), " ")</f>
        <v>4</v>
      </c>
      <c r="G230" s="17">
        <f>IFERROR(VLOOKUP($C230, 'Breakdown - Multi Indicators'!$C:$DD, G$1, FALSE), " ")</f>
        <v>1</v>
      </c>
      <c r="H230" s="17">
        <f>IFERROR(VLOOKUP($C230, 'Breakdown - Multi Indicators'!$C:$DD, H$1, FALSE), " ")</f>
        <v>3</v>
      </c>
      <c r="I230" s="17">
        <f>IFERROR(VLOOKUP($C230, 'Breakdown - Multi Indicators'!$C:$DD, I$1, FALSE), " ")</f>
        <v>3</v>
      </c>
      <c r="J230" s="17">
        <f t="shared" si="19"/>
        <v>4</v>
      </c>
      <c r="K230" s="17">
        <f t="shared" si="19"/>
        <v>3</v>
      </c>
      <c r="L230" s="17">
        <f t="shared" si="19"/>
        <v>3</v>
      </c>
      <c r="M230" s="17">
        <f t="shared" si="19"/>
        <v>1</v>
      </c>
    </row>
    <row r="231" spans="1:13" ht="16.2" thickTop="1" thickBot="1" x14ac:dyDescent="0.35">
      <c r="A231" s="47" t="s">
        <v>525</v>
      </c>
      <c r="B231" s="47" t="s">
        <v>546</v>
      </c>
      <c r="C231" s="47" t="s">
        <v>547</v>
      </c>
      <c r="D231" s="10">
        <f t="shared" si="16"/>
        <v>4</v>
      </c>
      <c r="E231" s="28">
        <f t="shared" si="17"/>
        <v>3.5</v>
      </c>
      <c r="F231" s="17">
        <f>IFERROR(VLOOKUP($C231, 'Breakdown - Multi Indicators'!$C:$DD, F$1, FALSE), " ")</f>
        <v>4</v>
      </c>
      <c r="G231" s="17">
        <f>IFERROR(VLOOKUP($C231, 'Breakdown - Multi Indicators'!$C:$DD, G$1, FALSE), " ")</f>
        <v>3</v>
      </c>
      <c r="H231" s="17">
        <f>IFERROR(VLOOKUP($C231, 'Breakdown - Multi Indicators'!$C:$DD, H$1, FALSE), " ")</f>
        <v>3</v>
      </c>
      <c r="I231" s="17">
        <f>IFERROR(VLOOKUP($C231, 'Breakdown - Multi Indicators'!$C:$DD, I$1, FALSE), " ")</f>
        <v>4</v>
      </c>
      <c r="J231" s="17">
        <f t="shared" si="19"/>
        <v>4</v>
      </c>
      <c r="K231" s="17">
        <f t="shared" si="19"/>
        <v>4</v>
      </c>
      <c r="L231" s="17">
        <f t="shared" si="19"/>
        <v>3</v>
      </c>
      <c r="M231" s="17">
        <f t="shared" si="19"/>
        <v>3</v>
      </c>
    </row>
    <row r="232" spans="1:13" ht="16.2" thickTop="1" thickBot="1" x14ac:dyDescent="0.35">
      <c r="A232" s="47" t="s">
        <v>525</v>
      </c>
      <c r="B232" s="47" t="s">
        <v>548</v>
      </c>
      <c r="C232" s="47" t="s">
        <v>549</v>
      </c>
      <c r="D232" s="10">
        <f t="shared" si="16"/>
        <v>3</v>
      </c>
      <c r="E232" s="28">
        <f t="shared" si="17"/>
        <v>2.5</v>
      </c>
      <c r="F232" s="17">
        <f>IFERROR(VLOOKUP($C232, 'Breakdown - Multi Indicators'!$C:$DD, F$1, FALSE), " ")</f>
        <v>3</v>
      </c>
      <c r="G232" s="17">
        <f>IFERROR(VLOOKUP($C232, 'Breakdown - Multi Indicators'!$C:$DD, G$1, FALSE), " ")</f>
        <v>1</v>
      </c>
      <c r="H232" s="17">
        <f>IFERROR(VLOOKUP($C232, 'Breakdown - Multi Indicators'!$C:$DD, H$1, FALSE), " ")</f>
        <v>3</v>
      </c>
      <c r="I232" s="17">
        <f>IFERROR(VLOOKUP($C232, 'Breakdown - Multi Indicators'!$C:$DD, I$1, FALSE), " ")</f>
        <v>3</v>
      </c>
      <c r="J232" s="17">
        <f t="shared" si="19"/>
        <v>3</v>
      </c>
      <c r="K232" s="17">
        <f t="shared" si="19"/>
        <v>3</v>
      </c>
      <c r="L232" s="17">
        <f t="shared" si="19"/>
        <v>3</v>
      </c>
      <c r="M232" s="17">
        <f t="shared" si="19"/>
        <v>1</v>
      </c>
    </row>
    <row r="233" spans="1:13" ht="16.2" thickTop="1" thickBot="1" x14ac:dyDescent="0.35">
      <c r="A233" s="47" t="s">
        <v>525</v>
      </c>
      <c r="B233" s="47" t="s">
        <v>550</v>
      </c>
      <c r="C233" s="47" t="s">
        <v>551</v>
      </c>
      <c r="D233" s="10">
        <f t="shared" si="16"/>
        <v>3</v>
      </c>
      <c r="E233" s="28">
        <f t="shared" si="17"/>
        <v>2.5</v>
      </c>
      <c r="F233" s="17">
        <f>IFERROR(VLOOKUP($C233, 'Breakdown - Multi Indicators'!$C:$DD, F$1, FALSE), " ")</f>
        <v>4</v>
      </c>
      <c r="G233" s="17">
        <f>IFERROR(VLOOKUP($C233, 'Breakdown - Multi Indicators'!$C:$DD, G$1, FALSE), " ")</f>
        <v>1</v>
      </c>
      <c r="H233" s="17">
        <f>IFERROR(VLOOKUP($C233, 'Breakdown - Multi Indicators'!$C:$DD, H$1, FALSE), " ")</f>
        <v>3</v>
      </c>
      <c r="I233" s="17">
        <f>IFERROR(VLOOKUP($C233, 'Breakdown - Multi Indicators'!$C:$DD, I$1, FALSE), " ")</f>
        <v>2</v>
      </c>
      <c r="J233" s="17">
        <f t="shared" si="19"/>
        <v>4</v>
      </c>
      <c r="K233" s="17">
        <f t="shared" si="19"/>
        <v>3</v>
      </c>
      <c r="L233" s="17">
        <f t="shared" si="19"/>
        <v>2</v>
      </c>
      <c r="M233" s="17">
        <f t="shared" si="19"/>
        <v>1</v>
      </c>
    </row>
    <row r="234" spans="1:13" ht="16.2" thickTop="1" thickBot="1" x14ac:dyDescent="0.35">
      <c r="A234" s="47" t="s">
        <v>525</v>
      </c>
      <c r="B234" s="47" t="s">
        <v>552</v>
      </c>
      <c r="C234" s="47" t="s">
        <v>553</v>
      </c>
      <c r="D234" s="10">
        <f t="shared" si="16"/>
        <v>3</v>
      </c>
      <c r="E234" s="28">
        <f t="shared" si="17"/>
        <v>3</v>
      </c>
      <c r="F234" s="17">
        <f>IFERROR(VLOOKUP($C234, 'Breakdown - Multi Indicators'!$C:$DD, F$1, FALSE), " ")</f>
        <v>4</v>
      </c>
      <c r="G234" s="17">
        <f>IFERROR(VLOOKUP($C234, 'Breakdown - Multi Indicators'!$C:$DD, G$1, FALSE), " ")</f>
        <v>2</v>
      </c>
      <c r="H234" s="17">
        <f>IFERROR(VLOOKUP($C234, 'Breakdown - Multi Indicators'!$C:$DD, H$1, FALSE), " ")</f>
        <v>3</v>
      </c>
      <c r="I234" s="17">
        <f>IFERROR(VLOOKUP($C234, 'Breakdown - Multi Indicators'!$C:$DD, I$1, FALSE), " ")</f>
        <v>3</v>
      </c>
      <c r="J234" s="17">
        <f t="shared" si="19"/>
        <v>4</v>
      </c>
      <c r="K234" s="17">
        <f t="shared" si="19"/>
        <v>3</v>
      </c>
      <c r="L234" s="17">
        <f t="shared" si="19"/>
        <v>3</v>
      </c>
      <c r="M234" s="17">
        <f t="shared" si="19"/>
        <v>2</v>
      </c>
    </row>
    <row r="235" spans="1:13" ht="16.2" thickTop="1" thickBot="1" x14ac:dyDescent="0.35">
      <c r="A235" s="47" t="s">
        <v>525</v>
      </c>
      <c r="B235" s="47" t="s">
        <v>554</v>
      </c>
      <c r="C235" s="47" t="s">
        <v>555</v>
      </c>
      <c r="D235" s="10">
        <f t="shared" si="16"/>
        <v>4</v>
      </c>
      <c r="E235" s="28">
        <f t="shared" si="17"/>
        <v>3.5</v>
      </c>
      <c r="F235" s="17">
        <f>IFERROR(VLOOKUP($C235, 'Breakdown - Multi Indicators'!$C:$DD, F$1, FALSE), " ")</f>
        <v>4</v>
      </c>
      <c r="G235" s="17">
        <f>IFERROR(VLOOKUP($C235, 'Breakdown - Multi Indicators'!$C:$DD, G$1, FALSE), " ")</f>
        <v>3</v>
      </c>
      <c r="H235" s="17">
        <f>IFERROR(VLOOKUP($C235, 'Breakdown - Multi Indicators'!$C:$DD, H$1, FALSE), " ")</f>
        <v>3</v>
      </c>
      <c r="I235" s="17">
        <f>IFERROR(VLOOKUP($C235, 'Breakdown - Multi Indicators'!$C:$DD, I$1, FALSE), " ")</f>
        <v>4</v>
      </c>
      <c r="J235" s="17">
        <f t="shared" si="19"/>
        <v>4</v>
      </c>
      <c r="K235" s="17">
        <f t="shared" si="19"/>
        <v>4</v>
      </c>
      <c r="L235" s="17">
        <f t="shared" si="19"/>
        <v>3</v>
      </c>
      <c r="M235" s="17">
        <f t="shared" si="19"/>
        <v>3</v>
      </c>
    </row>
    <row r="236" spans="1:13" ht="16.2" thickTop="1" thickBot="1" x14ac:dyDescent="0.35">
      <c r="A236" s="47" t="s">
        <v>525</v>
      </c>
      <c r="B236" s="47" t="s">
        <v>892</v>
      </c>
      <c r="C236" s="47" t="s">
        <v>893</v>
      </c>
      <c r="D236" s="10">
        <f t="shared" si="16"/>
        <v>3</v>
      </c>
      <c r="E236" s="28">
        <f t="shared" si="17"/>
        <v>3.3</v>
      </c>
      <c r="F236" s="17">
        <f>IFERROR(VLOOKUP($C236, 'Breakdown - Multi Indicators'!$C:$DD, F$1, FALSE), " ")</f>
        <v>4</v>
      </c>
      <c r="G236" s="17">
        <f>IFERROR(VLOOKUP($C236, 'Breakdown - Multi Indicators'!$C:$DD, G$1, FALSE), " ")</f>
        <v>3</v>
      </c>
      <c r="H236" s="17">
        <f>IFERROR(VLOOKUP($C236, 'Breakdown - Multi Indicators'!$C:$DD, H$1, FALSE), " ")</f>
        <v>3</v>
      </c>
      <c r="I236" s="17">
        <f>IFERROR(VLOOKUP($C236, 'Breakdown - Multi Indicators'!$C:$DD, I$1, FALSE), " ")</f>
        <v>3</v>
      </c>
      <c r="J236" s="17">
        <f t="shared" si="19"/>
        <v>4</v>
      </c>
      <c r="K236" s="17">
        <f t="shared" si="19"/>
        <v>3</v>
      </c>
      <c r="L236" s="17">
        <f t="shared" si="19"/>
        <v>3</v>
      </c>
      <c r="M236" s="17">
        <f t="shared" si="19"/>
        <v>3</v>
      </c>
    </row>
    <row r="237" spans="1:13" ht="16.2" thickTop="1" thickBot="1" x14ac:dyDescent="0.35">
      <c r="A237" s="47" t="s">
        <v>525</v>
      </c>
      <c r="B237" s="47" t="s">
        <v>559</v>
      </c>
      <c r="C237" s="47" t="s">
        <v>560</v>
      </c>
      <c r="D237" s="10">
        <f t="shared" si="16"/>
        <v>3</v>
      </c>
      <c r="E237" s="28">
        <f t="shared" si="17"/>
        <v>3.3</v>
      </c>
      <c r="F237" s="17">
        <f>IFERROR(VLOOKUP($C237, 'Breakdown - Multi Indicators'!$C:$DD, F$1, FALSE), " ")</f>
        <v>4</v>
      </c>
      <c r="G237" s="17">
        <f>IFERROR(VLOOKUP($C237, 'Breakdown - Multi Indicators'!$C:$DD, G$1, FALSE), " ")</f>
        <v>2</v>
      </c>
      <c r="H237" s="17">
        <f>IFERROR(VLOOKUP($C237, 'Breakdown - Multi Indicators'!$C:$DD, H$1, FALSE), " ")</f>
        <v>3</v>
      </c>
      <c r="I237" s="17">
        <f>IFERROR(VLOOKUP($C237, 'Breakdown - Multi Indicators'!$C:$DD, I$1, FALSE), " ")</f>
        <v>4</v>
      </c>
      <c r="J237" s="17">
        <f t="shared" si="19"/>
        <v>4</v>
      </c>
      <c r="K237" s="17">
        <f t="shared" si="19"/>
        <v>4</v>
      </c>
      <c r="L237" s="17">
        <f t="shared" si="19"/>
        <v>3</v>
      </c>
      <c r="M237" s="17">
        <f t="shared" si="19"/>
        <v>2</v>
      </c>
    </row>
    <row r="238" spans="1:13" ht="16.2" thickTop="1" thickBot="1" x14ac:dyDescent="0.35">
      <c r="A238" s="47" t="s">
        <v>556</v>
      </c>
      <c r="B238" s="47" t="s">
        <v>556</v>
      </c>
      <c r="C238" s="47" t="s">
        <v>561</v>
      </c>
      <c r="D238" s="10">
        <f t="shared" si="16"/>
        <v>3</v>
      </c>
      <c r="E238" s="28">
        <f t="shared" si="17"/>
        <v>3</v>
      </c>
      <c r="F238" s="17">
        <f>IFERROR(VLOOKUP($C238, 'Breakdown - Multi Indicators'!$C:$DD, F$1, FALSE), " ")</f>
        <v>4</v>
      </c>
      <c r="G238" s="17">
        <f>IFERROR(VLOOKUP($C238, 'Breakdown - Multi Indicators'!$C:$DD, G$1, FALSE), " ")</f>
        <v>2</v>
      </c>
      <c r="H238" s="17">
        <f>IFERROR(VLOOKUP($C238, 'Breakdown - Multi Indicators'!$C:$DD, H$1, FALSE), " ")</f>
        <v>3</v>
      </c>
      <c r="I238" s="17">
        <f>IFERROR(VLOOKUP($C238, 'Breakdown - Multi Indicators'!$C:$DD, I$1, FALSE), " ")</f>
        <v>3</v>
      </c>
      <c r="J238" s="17">
        <f t="shared" si="19"/>
        <v>4</v>
      </c>
      <c r="K238" s="17">
        <f t="shared" si="19"/>
        <v>3</v>
      </c>
      <c r="L238" s="17">
        <f t="shared" si="19"/>
        <v>3</v>
      </c>
      <c r="M238" s="17">
        <f t="shared" si="19"/>
        <v>2</v>
      </c>
    </row>
    <row r="239" spans="1:13" ht="16.2" thickTop="1" thickBot="1" x14ac:dyDescent="0.35">
      <c r="A239" s="47" t="s">
        <v>556</v>
      </c>
      <c r="B239" s="47" t="s">
        <v>562</v>
      </c>
      <c r="C239" s="47" t="s">
        <v>563</v>
      </c>
      <c r="D239" s="10">
        <f t="shared" si="16"/>
        <v>3</v>
      </c>
      <c r="E239" s="28">
        <f t="shared" si="17"/>
        <v>3</v>
      </c>
      <c r="F239" s="17">
        <f>IFERROR(VLOOKUP($C239, 'Breakdown - Multi Indicators'!$C:$DD, F$1, FALSE), " ")</f>
        <v>5</v>
      </c>
      <c r="G239" s="17">
        <f>IFERROR(VLOOKUP($C239, 'Breakdown - Multi Indicators'!$C:$DD, G$1, FALSE), " ")</f>
        <v>2</v>
      </c>
      <c r="H239" s="17">
        <f>IFERROR(VLOOKUP($C239, 'Breakdown - Multi Indicators'!$C:$DD, H$1, FALSE), " ")</f>
        <v>3</v>
      </c>
      <c r="I239" s="17">
        <f>IFERROR(VLOOKUP($C239, 'Breakdown - Multi Indicators'!$C:$DD, I$1, FALSE), " ")</f>
        <v>2</v>
      </c>
      <c r="J239" s="17">
        <f t="shared" si="19"/>
        <v>5</v>
      </c>
      <c r="K239" s="17">
        <f t="shared" si="19"/>
        <v>3</v>
      </c>
      <c r="L239" s="17">
        <f t="shared" si="19"/>
        <v>2</v>
      </c>
      <c r="M239" s="17">
        <f t="shared" si="19"/>
        <v>2</v>
      </c>
    </row>
    <row r="240" spans="1:13" ht="16.2" thickTop="1" thickBot="1" x14ac:dyDescent="0.35">
      <c r="A240" s="47" t="s">
        <v>556</v>
      </c>
      <c r="B240" s="47" t="s">
        <v>557</v>
      </c>
      <c r="C240" s="47" t="s">
        <v>558</v>
      </c>
      <c r="D240" s="10">
        <f t="shared" si="16"/>
        <v>3</v>
      </c>
      <c r="E240" s="28">
        <f t="shared" si="17"/>
        <v>3</v>
      </c>
      <c r="F240" s="17">
        <f>IFERROR(VLOOKUP($C240, 'Breakdown - Multi Indicators'!$C:$DD, F$1, FALSE), " ")</f>
        <v>4</v>
      </c>
      <c r="G240" s="17">
        <f>IFERROR(VLOOKUP($C240, 'Breakdown - Multi Indicators'!$C:$DD, G$1, FALSE), " ")</f>
        <v>2</v>
      </c>
      <c r="H240" s="17">
        <f>IFERROR(VLOOKUP($C240, 'Breakdown - Multi Indicators'!$C:$DD, H$1, FALSE), " ")</f>
        <v>3</v>
      </c>
      <c r="I240" s="17">
        <f>IFERROR(VLOOKUP($C240, 'Breakdown - Multi Indicators'!$C:$DD, I$1, FALSE), " ")</f>
        <v>3</v>
      </c>
      <c r="J240" s="17">
        <f t="shared" si="19"/>
        <v>4</v>
      </c>
      <c r="K240" s="17">
        <f t="shared" si="19"/>
        <v>3</v>
      </c>
      <c r="L240" s="17">
        <f t="shared" si="19"/>
        <v>3</v>
      </c>
      <c r="M240" s="17">
        <f t="shared" si="19"/>
        <v>2</v>
      </c>
    </row>
    <row r="241" spans="1:13" ht="16.2" thickTop="1" thickBot="1" x14ac:dyDescent="0.35">
      <c r="A241" s="47" t="s">
        <v>556</v>
      </c>
      <c r="B241" s="47" t="s">
        <v>567</v>
      </c>
      <c r="C241" s="47" t="s">
        <v>568</v>
      </c>
      <c r="D241" s="10">
        <f t="shared" si="16"/>
        <v>3</v>
      </c>
      <c r="E241" s="28">
        <f t="shared" si="17"/>
        <v>3.3</v>
      </c>
      <c r="F241" s="17">
        <f>IFERROR(VLOOKUP($C241, 'Breakdown - Multi Indicators'!$C:$DD, F$1, FALSE), " ")</f>
        <v>4</v>
      </c>
      <c r="G241" s="17">
        <f>IFERROR(VLOOKUP($C241, 'Breakdown - Multi Indicators'!$C:$DD, G$1, FALSE), " ")</f>
        <v>2</v>
      </c>
      <c r="H241" s="17">
        <f>IFERROR(VLOOKUP($C241, 'Breakdown - Multi Indicators'!$C:$DD, H$1, FALSE), " ")</f>
        <v>3</v>
      </c>
      <c r="I241" s="17">
        <f>IFERROR(VLOOKUP($C241, 'Breakdown - Multi Indicators'!$C:$DD, I$1, FALSE), " ")</f>
        <v>4</v>
      </c>
      <c r="J241" s="17">
        <f t="shared" si="19"/>
        <v>4</v>
      </c>
      <c r="K241" s="17">
        <f t="shared" si="19"/>
        <v>4</v>
      </c>
      <c r="L241" s="17">
        <f t="shared" si="19"/>
        <v>3</v>
      </c>
      <c r="M241" s="17">
        <f t="shared" si="19"/>
        <v>2</v>
      </c>
    </row>
    <row r="242" spans="1:13" ht="16.2" thickTop="1" thickBot="1" x14ac:dyDescent="0.35">
      <c r="A242" s="47" t="s">
        <v>556</v>
      </c>
      <c r="B242" s="47" t="s">
        <v>569</v>
      </c>
      <c r="C242" s="47" t="s">
        <v>570</v>
      </c>
      <c r="D242" s="10">
        <f t="shared" si="16"/>
        <v>3</v>
      </c>
      <c r="E242" s="28">
        <f t="shared" si="17"/>
        <v>3</v>
      </c>
      <c r="F242" s="17">
        <f>IFERROR(VLOOKUP($C242, 'Breakdown - Multi Indicators'!$C:$DD, F$1, FALSE), " ")</f>
        <v>3</v>
      </c>
      <c r="G242" s="17">
        <f>IFERROR(VLOOKUP($C242, 'Breakdown - Multi Indicators'!$C:$DD, G$1, FALSE), " ")</f>
        <v>2</v>
      </c>
      <c r="H242" s="17">
        <f>IFERROR(VLOOKUP($C242, 'Breakdown - Multi Indicators'!$C:$DD, H$1, FALSE), " ")</f>
        <v>3</v>
      </c>
      <c r="I242" s="17">
        <f>IFERROR(VLOOKUP($C242, 'Breakdown - Multi Indicators'!$C:$DD, I$1, FALSE), " ")</f>
        <v>4</v>
      </c>
      <c r="J242" s="17">
        <f t="shared" si="19"/>
        <v>4</v>
      </c>
      <c r="K242" s="17">
        <f t="shared" si="19"/>
        <v>3</v>
      </c>
      <c r="L242" s="17">
        <f t="shared" si="19"/>
        <v>3</v>
      </c>
      <c r="M242" s="17">
        <f t="shared" si="19"/>
        <v>2</v>
      </c>
    </row>
    <row r="243" spans="1:13" ht="16.2" thickTop="1" thickBot="1" x14ac:dyDescent="0.35">
      <c r="A243" s="47" t="s">
        <v>556</v>
      </c>
      <c r="B243" s="47" t="s">
        <v>571</v>
      </c>
      <c r="C243" s="47" t="s">
        <v>572</v>
      </c>
      <c r="D243" s="10">
        <f t="shared" si="16"/>
        <v>3</v>
      </c>
      <c r="E243" s="28">
        <f t="shared" si="17"/>
        <v>3.3</v>
      </c>
      <c r="F243" s="17">
        <f>IFERROR(VLOOKUP($C243, 'Breakdown - Multi Indicators'!$C:$DD, F$1, FALSE), " ")</f>
        <v>4</v>
      </c>
      <c r="G243" s="17">
        <f>IFERROR(VLOOKUP($C243, 'Breakdown - Multi Indicators'!$C:$DD, G$1, FALSE), " ")</f>
        <v>3</v>
      </c>
      <c r="H243" s="17">
        <f>IFERROR(VLOOKUP($C243, 'Breakdown - Multi Indicators'!$C:$DD, H$1, FALSE), " ")</f>
        <v>3</v>
      </c>
      <c r="I243" s="17">
        <f>IFERROR(VLOOKUP($C243, 'Breakdown - Multi Indicators'!$C:$DD, I$1, FALSE), " ")</f>
        <v>3</v>
      </c>
      <c r="J243" s="17">
        <f t="shared" si="19"/>
        <v>4</v>
      </c>
      <c r="K243" s="17">
        <f t="shared" si="19"/>
        <v>3</v>
      </c>
      <c r="L243" s="17">
        <f t="shared" si="19"/>
        <v>3</v>
      </c>
      <c r="M243" s="17">
        <f t="shared" si="19"/>
        <v>3</v>
      </c>
    </row>
    <row r="244" spans="1:13" ht="16.2" thickTop="1" thickBot="1" x14ac:dyDescent="0.35">
      <c r="A244" s="47" t="s">
        <v>556</v>
      </c>
      <c r="B244" s="47" t="s">
        <v>573</v>
      </c>
      <c r="C244" s="47" t="s">
        <v>574</v>
      </c>
      <c r="D244" s="10">
        <f t="shared" si="16"/>
        <v>3</v>
      </c>
      <c r="E244" s="28">
        <f t="shared" si="17"/>
        <v>3.3</v>
      </c>
      <c r="F244" s="17">
        <f>IFERROR(VLOOKUP($C244, 'Breakdown - Multi Indicators'!$C:$DD, F$1, FALSE), " ")</f>
        <v>3</v>
      </c>
      <c r="G244" s="17">
        <f>IFERROR(VLOOKUP($C244, 'Breakdown - Multi Indicators'!$C:$DD, G$1, FALSE), " ")</f>
        <v>3</v>
      </c>
      <c r="H244" s="17">
        <f>IFERROR(VLOOKUP($C244, 'Breakdown - Multi Indicators'!$C:$DD, H$1, FALSE), " ")</f>
        <v>3</v>
      </c>
      <c r="I244" s="17">
        <f>IFERROR(VLOOKUP($C244, 'Breakdown - Multi Indicators'!$C:$DD, I$1, FALSE), " ")</f>
        <v>4</v>
      </c>
      <c r="J244" s="17">
        <f t="shared" ref="J244:M263" si="20">LARGE($F244:$I244, J$1)</f>
        <v>4</v>
      </c>
      <c r="K244" s="17">
        <f t="shared" si="20"/>
        <v>3</v>
      </c>
      <c r="L244" s="17">
        <f t="shared" si="20"/>
        <v>3</v>
      </c>
      <c r="M244" s="17">
        <f t="shared" si="20"/>
        <v>3</v>
      </c>
    </row>
    <row r="245" spans="1:13" ht="16.2" thickTop="1" thickBot="1" x14ac:dyDescent="0.35">
      <c r="A245" s="47" t="s">
        <v>575</v>
      </c>
      <c r="B245" s="47" t="s">
        <v>576</v>
      </c>
      <c r="C245" s="47" t="s">
        <v>577</v>
      </c>
      <c r="D245" s="10">
        <f t="shared" si="16"/>
        <v>3</v>
      </c>
      <c r="E245" s="28">
        <f t="shared" si="17"/>
        <v>2.8</v>
      </c>
      <c r="F245" s="17">
        <f>IFERROR(VLOOKUP($C245, 'Breakdown - Multi Indicators'!$C:$DD, F$1, FALSE), " ")</f>
        <v>4</v>
      </c>
      <c r="G245" s="17">
        <f>IFERROR(VLOOKUP($C245, 'Breakdown - Multi Indicators'!$C:$DD, G$1, FALSE), " ")</f>
        <v>2</v>
      </c>
      <c r="H245" s="17">
        <f>IFERROR(VLOOKUP($C245, 'Breakdown - Multi Indicators'!$C:$DD, H$1, FALSE), " ")</f>
        <v>3</v>
      </c>
      <c r="I245" s="17">
        <f>IFERROR(VLOOKUP($C245, 'Breakdown - Multi Indicators'!$C:$DD, I$1, FALSE), " ")</f>
        <v>2</v>
      </c>
      <c r="J245" s="17">
        <f t="shared" si="20"/>
        <v>4</v>
      </c>
      <c r="K245" s="17">
        <f t="shared" si="20"/>
        <v>3</v>
      </c>
      <c r="L245" s="17">
        <f t="shared" si="20"/>
        <v>2</v>
      </c>
      <c r="M245" s="17">
        <f t="shared" si="20"/>
        <v>2</v>
      </c>
    </row>
    <row r="246" spans="1:13" ht="16.2" thickTop="1" thickBot="1" x14ac:dyDescent="0.35">
      <c r="A246" s="47" t="s">
        <v>575</v>
      </c>
      <c r="B246" s="47" t="s">
        <v>578</v>
      </c>
      <c r="C246" s="47" t="s">
        <v>579</v>
      </c>
      <c r="D246" s="10">
        <f t="shared" si="16"/>
        <v>3</v>
      </c>
      <c r="E246" s="28">
        <f t="shared" si="17"/>
        <v>3.3</v>
      </c>
      <c r="F246" s="17">
        <f>IFERROR(VLOOKUP($C246, 'Breakdown - Multi Indicators'!$C:$DD, F$1, FALSE), " ")</f>
        <v>4</v>
      </c>
      <c r="G246" s="17">
        <f>IFERROR(VLOOKUP($C246, 'Breakdown - Multi Indicators'!$C:$DD, G$1, FALSE), " ")</f>
        <v>3</v>
      </c>
      <c r="H246" s="17">
        <f>IFERROR(VLOOKUP($C246, 'Breakdown - Multi Indicators'!$C:$DD, H$1, FALSE), " ")</f>
        <v>3</v>
      </c>
      <c r="I246" s="17">
        <f>IFERROR(VLOOKUP($C246, 'Breakdown - Multi Indicators'!$C:$DD, I$1, FALSE), " ")</f>
        <v>3</v>
      </c>
      <c r="J246" s="17">
        <f t="shared" si="20"/>
        <v>4</v>
      </c>
      <c r="K246" s="17">
        <f t="shared" si="20"/>
        <v>3</v>
      </c>
      <c r="L246" s="17">
        <f t="shared" si="20"/>
        <v>3</v>
      </c>
      <c r="M246" s="17">
        <f t="shared" si="20"/>
        <v>3</v>
      </c>
    </row>
    <row r="247" spans="1:13" ht="16.2" thickTop="1" thickBot="1" x14ac:dyDescent="0.35">
      <c r="A247" s="47" t="s">
        <v>575</v>
      </c>
      <c r="B247" s="47" t="s">
        <v>580</v>
      </c>
      <c r="C247" s="47" t="s">
        <v>581</v>
      </c>
      <c r="D247" s="10">
        <f t="shared" si="16"/>
        <v>3</v>
      </c>
      <c r="E247" s="28">
        <f t="shared" si="17"/>
        <v>3</v>
      </c>
      <c r="F247" s="17">
        <f>IFERROR(VLOOKUP($C247, 'Breakdown - Multi Indicators'!$C:$DD, F$1, FALSE), " ")</f>
        <v>4</v>
      </c>
      <c r="G247" s="17">
        <f>IFERROR(VLOOKUP($C247, 'Breakdown - Multi Indicators'!$C:$DD, G$1, FALSE), " ")</f>
        <v>3</v>
      </c>
      <c r="H247" s="17">
        <f>IFERROR(VLOOKUP($C247, 'Breakdown - Multi Indicators'!$C:$DD, H$1, FALSE), " ")</f>
        <v>3</v>
      </c>
      <c r="I247" s="17">
        <f>IFERROR(VLOOKUP($C247, 'Breakdown - Multi Indicators'!$C:$DD, I$1, FALSE), " ")</f>
        <v>2</v>
      </c>
      <c r="J247" s="17">
        <f t="shared" si="20"/>
        <v>4</v>
      </c>
      <c r="K247" s="17">
        <f t="shared" si="20"/>
        <v>3</v>
      </c>
      <c r="L247" s="17">
        <f t="shared" si="20"/>
        <v>3</v>
      </c>
      <c r="M247" s="17">
        <f t="shared" si="20"/>
        <v>2</v>
      </c>
    </row>
    <row r="248" spans="1:13" ht="16.2" thickTop="1" thickBot="1" x14ac:dyDescent="0.35">
      <c r="A248" s="47" t="s">
        <v>575</v>
      </c>
      <c r="B248" s="47" t="s">
        <v>582</v>
      </c>
      <c r="C248" s="47" t="s">
        <v>583</v>
      </c>
      <c r="D248" s="10">
        <f t="shared" si="16"/>
        <v>3</v>
      </c>
      <c r="E248" s="28">
        <f t="shared" si="17"/>
        <v>3</v>
      </c>
      <c r="F248" s="17">
        <f>IFERROR(VLOOKUP($C248, 'Breakdown - Multi Indicators'!$C:$DD, F$1, FALSE), " ")</f>
        <v>4</v>
      </c>
      <c r="G248" s="17">
        <f>IFERROR(VLOOKUP($C248, 'Breakdown - Multi Indicators'!$C:$DD, G$1, FALSE), " ")</f>
        <v>2</v>
      </c>
      <c r="H248" s="17">
        <f>IFERROR(VLOOKUP($C248, 'Breakdown - Multi Indicators'!$C:$DD, H$1, FALSE), " ")</f>
        <v>3</v>
      </c>
      <c r="I248" s="17">
        <f>IFERROR(VLOOKUP($C248, 'Breakdown - Multi Indicators'!$C:$DD, I$1, FALSE), " ")</f>
        <v>3</v>
      </c>
      <c r="J248" s="17">
        <f t="shared" si="20"/>
        <v>4</v>
      </c>
      <c r="K248" s="17">
        <f t="shared" si="20"/>
        <v>3</v>
      </c>
      <c r="L248" s="17">
        <f t="shared" si="20"/>
        <v>3</v>
      </c>
      <c r="M248" s="17">
        <f t="shared" si="20"/>
        <v>2</v>
      </c>
    </row>
    <row r="249" spans="1:13" ht="16.2" thickTop="1" thickBot="1" x14ac:dyDescent="0.35">
      <c r="A249" s="47" t="s">
        <v>575</v>
      </c>
      <c r="B249" s="47" t="s">
        <v>584</v>
      </c>
      <c r="C249" s="47" t="s">
        <v>585</v>
      </c>
      <c r="D249" s="10">
        <f t="shared" si="16"/>
        <v>3</v>
      </c>
      <c r="E249" s="28">
        <f t="shared" si="17"/>
        <v>3</v>
      </c>
      <c r="F249" s="17">
        <f>IFERROR(VLOOKUP($C249, 'Breakdown - Multi Indicators'!$C:$DD, F$1, FALSE), " ")</f>
        <v>4</v>
      </c>
      <c r="G249" s="17">
        <f>IFERROR(VLOOKUP($C249, 'Breakdown - Multi Indicators'!$C:$DD, G$1, FALSE), " ")</f>
        <v>2</v>
      </c>
      <c r="H249" s="17">
        <f>IFERROR(VLOOKUP($C249, 'Breakdown - Multi Indicators'!$C:$DD, H$1, FALSE), " ")</f>
        <v>3</v>
      </c>
      <c r="I249" s="17">
        <f>IFERROR(VLOOKUP($C249, 'Breakdown - Multi Indicators'!$C:$DD, I$1, FALSE), " ")</f>
        <v>3</v>
      </c>
      <c r="J249" s="17">
        <f t="shared" si="20"/>
        <v>4</v>
      </c>
      <c r="K249" s="17">
        <f t="shared" si="20"/>
        <v>3</v>
      </c>
      <c r="L249" s="17">
        <f t="shared" si="20"/>
        <v>3</v>
      </c>
      <c r="M249" s="17">
        <f t="shared" si="20"/>
        <v>2</v>
      </c>
    </row>
    <row r="250" spans="1:13" ht="16.2" thickTop="1" thickBot="1" x14ac:dyDescent="0.35">
      <c r="A250" s="47" t="s">
        <v>575</v>
      </c>
      <c r="B250" s="47" t="s">
        <v>586</v>
      </c>
      <c r="C250" s="47" t="s">
        <v>587</v>
      </c>
      <c r="D250" s="10">
        <f t="shared" si="16"/>
        <v>3</v>
      </c>
      <c r="E250" s="28">
        <f t="shared" si="17"/>
        <v>3</v>
      </c>
      <c r="F250" s="17">
        <f>IFERROR(VLOOKUP($C250, 'Breakdown - Multi Indicators'!$C:$DD, F$1, FALSE), " ")</f>
        <v>3</v>
      </c>
      <c r="G250" s="17">
        <f>IFERROR(VLOOKUP($C250, 'Breakdown - Multi Indicators'!$C:$DD, G$1, FALSE), " ")</f>
        <v>2</v>
      </c>
      <c r="H250" s="17">
        <f>IFERROR(VLOOKUP($C250, 'Breakdown - Multi Indicators'!$C:$DD, H$1, FALSE), " ")</f>
        <v>3</v>
      </c>
      <c r="I250" s="17">
        <f>IFERROR(VLOOKUP($C250, 'Breakdown - Multi Indicators'!$C:$DD, I$1, FALSE), " ")</f>
        <v>4</v>
      </c>
      <c r="J250" s="17">
        <f t="shared" si="20"/>
        <v>4</v>
      </c>
      <c r="K250" s="17">
        <f t="shared" si="20"/>
        <v>3</v>
      </c>
      <c r="L250" s="17">
        <f t="shared" si="20"/>
        <v>3</v>
      </c>
      <c r="M250" s="17">
        <f t="shared" si="20"/>
        <v>2</v>
      </c>
    </row>
    <row r="251" spans="1:13" ht="16.2" thickTop="1" thickBot="1" x14ac:dyDescent="0.35">
      <c r="A251" s="47" t="s">
        <v>575</v>
      </c>
      <c r="B251" s="47" t="s">
        <v>898</v>
      </c>
      <c r="C251" s="47" t="s">
        <v>899</v>
      </c>
      <c r="D251" s="10">
        <f t="shared" si="16"/>
        <v>3</v>
      </c>
      <c r="E251" s="28">
        <f t="shared" si="17"/>
        <v>3.3</v>
      </c>
      <c r="F251" s="17">
        <f>IFERROR(VLOOKUP($C251, 'Breakdown - Multi Indicators'!$C:$DD, F$1, FALSE), " ")</f>
        <v>3</v>
      </c>
      <c r="G251" s="17">
        <f>IFERROR(VLOOKUP($C251, 'Breakdown - Multi Indicators'!$C:$DD, G$1, FALSE), " ")</f>
        <v>3</v>
      </c>
      <c r="H251" s="17">
        <f>IFERROR(VLOOKUP($C251, 'Breakdown - Multi Indicators'!$C:$DD, H$1, FALSE), " ")</f>
        <v>3</v>
      </c>
      <c r="I251" s="17">
        <f>IFERROR(VLOOKUP($C251, 'Breakdown - Multi Indicators'!$C:$DD, I$1, FALSE), " ")</f>
        <v>4</v>
      </c>
      <c r="J251" s="17">
        <f t="shared" si="20"/>
        <v>4</v>
      </c>
      <c r="K251" s="17">
        <f t="shared" si="20"/>
        <v>3</v>
      </c>
      <c r="L251" s="17">
        <f t="shared" si="20"/>
        <v>3</v>
      </c>
      <c r="M251" s="17">
        <f t="shared" si="20"/>
        <v>3</v>
      </c>
    </row>
    <row r="252" spans="1:13" ht="16.2" thickTop="1" thickBot="1" x14ac:dyDescent="0.35">
      <c r="A252" s="47" t="s">
        <v>564</v>
      </c>
      <c r="B252" s="47" t="s">
        <v>590</v>
      </c>
      <c r="C252" s="47" t="s">
        <v>591</v>
      </c>
      <c r="D252" s="10">
        <f t="shared" si="16"/>
        <v>2</v>
      </c>
      <c r="E252" s="28">
        <f t="shared" si="17"/>
        <v>1.8</v>
      </c>
      <c r="F252" s="17">
        <f>IFERROR(VLOOKUP($C252, 'Breakdown - Multi Indicators'!$C:$DD, F$1, FALSE), " ")</f>
        <v>1</v>
      </c>
      <c r="G252" s="17">
        <f>IFERROR(VLOOKUP($C252, 'Breakdown - Multi Indicators'!$C:$DD, G$1, FALSE), " ")</f>
        <v>1</v>
      </c>
      <c r="H252" s="17">
        <f>IFERROR(VLOOKUP($C252, 'Breakdown - Multi Indicators'!$C:$DD, H$1, FALSE), " ")</f>
        <v>2</v>
      </c>
      <c r="I252" s="17">
        <f>IFERROR(VLOOKUP($C252, 'Breakdown - Multi Indicators'!$C:$DD, I$1, FALSE), " ")</f>
        <v>3</v>
      </c>
      <c r="J252" s="17">
        <f t="shared" si="20"/>
        <v>3</v>
      </c>
      <c r="K252" s="17">
        <f t="shared" si="20"/>
        <v>2</v>
      </c>
      <c r="L252" s="17">
        <f t="shared" si="20"/>
        <v>1</v>
      </c>
      <c r="M252" s="17">
        <f t="shared" si="20"/>
        <v>1</v>
      </c>
    </row>
    <row r="253" spans="1:13" ht="16.2" thickTop="1" thickBot="1" x14ac:dyDescent="0.35">
      <c r="A253" s="47" t="s">
        <v>564</v>
      </c>
      <c r="B253" s="47" t="s">
        <v>565</v>
      </c>
      <c r="C253" s="47" t="s">
        <v>566</v>
      </c>
      <c r="D253" s="10">
        <f t="shared" si="16"/>
        <v>3</v>
      </c>
      <c r="E253" s="28">
        <f t="shared" si="17"/>
        <v>2.5</v>
      </c>
      <c r="F253" s="17">
        <f>IFERROR(VLOOKUP($C253, 'Breakdown - Multi Indicators'!$C:$DD, F$1, FALSE), " ")</f>
        <v>2</v>
      </c>
      <c r="G253" s="17">
        <f>IFERROR(VLOOKUP($C253, 'Breakdown - Multi Indicators'!$C:$DD, G$1, FALSE), " ")</f>
        <v>2</v>
      </c>
      <c r="H253" s="17">
        <f>IFERROR(VLOOKUP($C253, 'Breakdown - Multi Indicators'!$C:$DD, H$1, FALSE), " ")</f>
        <v>3</v>
      </c>
      <c r="I253" s="17">
        <f>IFERROR(VLOOKUP($C253, 'Breakdown - Multi Indicators'!$C:$DD, I$1, FALSE), " ")</f>
        <v>3</v>
      </c>
      <c r="J253" s="17">
        <f t="shared" si="20"/>
        <v>3</v>
      </c>
      <c r="K253" s="17">
        <f t="shared" si="20"/>
        <v>3</v>
      </c>
      <c r="L253" s="17">
        <f t="shared" si="20"/>
        <v>2</v>
      </c>
      <c r="M253" s="17">
        <f t="shared" si="20"/>
        <v>2</v>
      </c>
    </row>
    <row r="254" spans="1:13" ht="16.2" thickTop="1" thickBot="1" x14ac:dyDescent="0.35">
      <c r="A254" s="47" t="s">
        <v>564</v>
      </c>
      <c r="B254" s="47" t="s">
        <v>593</v>
      </c>
      <c r="C254" s="47" t="s">
        <v>594</v>
      </c>
      <c r="D254" s="10">
        <f t="shared" si="16"/>
        <v>3</v>
      </c>
      <c r="E254" s="28">
        <f t="shared" si="17"/>
        <v>2.8</v>
      </c>
      <c r="F254" s="17">
        <f>IFERROR(VLOOKUP($C254, 'Breakdown - Multi Indicators'!$C:$DD, F$1, FALSE), " ")</f>
        <v>2</v>
      </c>
      <c r="G254" s="17">
        <f>IFERROR(VLOOKUP($C254, 'Breakdown - Multi Indicators'!$C:$DD, G$1, FALSE), " ")</f>
        <v>3</v>
      </c>
      <c r="H254" s="17">
        <f>IFERROR(VLOOKUP($C254, 'Breakdown - Multi Indicators'!$C:$DD, H$1, FALSE), " ")</f>
        <v>3</v>
      </c>
      <c r="I254" s="17">
        <f>IFERROR(VLOOKUP($C254, 'Breakdown - Multi Indicators'!$C:$DD, I$1, FALSE), " ")</f>
        <v>3</v>
      </c>
      <c r="J254" s="17">
        <f t="shared" si="20"/>
        <v>3</v>
      </c>
      <c r="K254" s="17">
        <f t="shared" si="20"/>
        <v>3</v>
      </c>
      <c r="L254" s="17">
        <f t="shared" si="20"/>
        <v>3</v>
      </c>
      <c r="M254" s="17">
        <f t="shared" si="20"/>
        <v>2</v>
      </c>
    </row>
    <row r="255" spans="1:13" ht="16.2" thickTop="1" thickBot="1" x14ac:dyDescent="0.35">
      <c r="A255" s="47" t="s">
        <v>564</v>
      </c>
      <c r="B255" s="47" t="s">
        <v>595</v>
      </c>
      <c r="C255" s="47" t="s">
        <v>596</v>
      </c>
      <c r="D255" s="10">
        <f t="shared" si="16"/>
        <v>3</v>
      </c>
      <c r="E255" s="28">
        <f t="shared" si="17"/>
        <v>3.3</v>
      </c>
      <c r="F255" s="17">
        <f>IFERROR(VLOOKUP($C255, 'Breakdown - Multi Indicators'!$C:$DD, F$1, FALSE), " ")</f>
        <v>3</v>
      </c>
      <c r="G255" s="17">
        <f>IFERROR(VLOOKUP($C255, 'Breakdown - Multi Indicators'!$C:$DD, G$1, FALSE), " ")</f>
        <v>3</v>
      </c>
      <c r="H255" s="17">
        <f>IFERROR(VLOOKUP($C255, 'Breakdown - Multi Indicators'!$C:$DD, H$1, FALSE), " ")</f>
        <v>3</v>
      </c>
      <c r="I255" s="17">
        <f>IFERROR(VLOOKUP($C255, 'Breakdown - Multi Indicators'!$C:$DD, I$1, FALSE), " ")</f>
        <v>4</v>
      </c>
      <c r="J255" s="17">
        <f t="shared" si="20"/>
        <v>4</v>
      </c>
      <c r="K255" s="17">
        <f t="shared" si="20"/>
        <v>3</v>
      </c>
      <c r="L255" s="17">
        <f t="shared" si="20"/>
        <v>3</v>
      </c>
      <c r="M255" s="17">
        <f t="shared" si="20"/>
        <v>3</v>
      </c>
    </row>
    <row r="256" spans="1:13" ht="16.2" thickTop="1" thickBot="1" x14ac:dyDescent="0.35">
      <c r="A256" s="47" t="s">
        <v>564</v>
      </c>
      <c r="B256" s="47" t="s">
        <v>588</v>
      </c>
      <c r="C256" s="47" t="s">
        <v>589</v>
      </c>
      <c r="D256" s="10">
        <f t="shared" si="16"/>
        <v>3</v>
      </c>
      <c r="E256" s="28">
        <f t="shared" si="17"/>
        <v>2.8</v>
      </c>
      <c r="F256" s="17">
        <f>IFERROR(VLOOKUP($C256, 'Breakdown - Multi Indicators'!$C:$DD, F$1, FALSE), " ")</f>
        <v>2</v>
      </c>
      <c r="G256" s="17">
        <f>IFERROR(VLOOKUP($C256, 'Breakdown - Multi Indicators'!$C:$DD, G$1, FALSE), " ")</f>
        <v>3</v>
      </c>
      <c r="H256" s="17">
        <f>IFERROR(VLOOKUP($C256, 'Breakdown - Multi Indicators'!$C:$DD, H$1, FALSE), " ")</f>
        <v>3</v>
      </c>
      <c r="I256" s="17">
        <f>IFERROR(VLOOKUP($C256, 'Breakdown - Multi Indicators'!$C:$DD, I$1, FALSE), " ")</f>
        <v>3</v>
      </c>
      <c r="J256" s="17">
        <f t="shared" si="20"/>
        <v>3</v>
      </c>
      <c r="K256" s="17">
        <f t="shared" si="20"/>
        <v>3</v>
      </c>
      <c r="L256" s="17">
        <f t="shared" si="20"/>
        <v>3</v>
      </c>
      <c r="M256" s="17">
        <f t="shared" si="20"/>
        <v>2</v>
      </c>
    </row>
    <row r="257" spans="1:13" ht="16.2" thickTop="1" thickBot="1" x14ac:dyDescent="0.35">
      <c r="A257" s="47" t="s">
        <v>564</v>
      </c>
      <c r="B257" s="47" t="s">
        <v>564</v>
      </c>
      <c r="C257" s="47" t="s">
        <v>592</v>
      </c>
      <c r="D257" s="10">
        <f t="shared" si="16"/>
        <v>3</v>
      </c>
      <c r="E257" s="28">
        <f t="shared" si="17"/>
        <v>2.8</v>
      </c>
      <c r="F257" s="17">
        <f>IFERROR(VLOOKUP($C257, 'Breakdown - Multi Indicators'!$C:$DD, F$1, FALSE), " ")</f>
        <v>2</v>
      </c>
      <c r="G257" s="17">
        <f>IFERROR(VLOOKUP($C257, 'Breakdown - Multi Indicators'!$C:$DD, G$1, FALSE), " ")</f>
        <v>3</v>
      </c>
      <c r="H257" s="17">
        <f>IFERROR(VLOOKUP($C257, 'Breakdown - Multi Indicators'!$C:$DD, H$1, FALSE), " ")</f>
        <v>3</v>
      </c>
      <c r="I257" s="17">
        <f>IFERROR(VLOOKUP($C257, 'Breakdown - Multi Indicators'!$C:$DD, I$1, FALSE), " ")</f>
        <v>3</v>
      </c>
      <c r="J257" s="17">
        <f t="shared" si="20"/>
        <v>3</v>
      </c>
      <c r="K257" s="17">
        <f t="shared" si="20"/>
        <v>3</v>
      </c>
      <c r="L257" s="17">
        <f t="shared" si="20"/>
        <v>3</v>
      </c>
      <c r="M257" s="17">
        <f t="shared" si="20"/>
        <v>2</v>
      </c>
    </row>
    <row r="258" spans="1:13" ht="16.2" thickTop="1" thickBot="1" x14ac:dyDescent="0.35">
      <c r="A258" s="47" t="s">
        <v>564</v>
      </c>
      <c r="B258" s="47" t="s">
        <v>601</v>
      </c>
      <c r="C258" s="47" t="s">
        <v>602</v>
      </c>
      <c r="D258" s="10">
        <f t="shared" si="16"/>
        <v>3</v>
      </c>
      <c r="E258" s="28">
        <f t="shared" si="17"/>
        <v>3.3</v>
      </c>
      <c r="F258" s="17">
        <f>IFERROR(VLOOKUP($C258, 'Breakdown - Multi Indicators'!$C:$DD, F$1, FALSE), " ")</f>
        <v>4</v>
      </c>
      <c r="G258" s="17">
        <f>IFERROR(VLOOKUP($C258, 'Breakdown - Multi Indicators'!$C:$DD, G$1, FALSE), " ")</f>
        <v>3</v>
      </c>
      <c r="H258" s="17">
        <f>IFERROR(VLOOKUP($C258, 'Breakdown - Multi Indicators'!$C:$DD, H$1, FALSE), " ")</f>
        <v>3</v>
      </c>
      <c r="I258" s="17">
        <f>IFERROR(VLOOKUP($C258, 'Breakdown - Multi Indicators'!$C:$DD, I$1, FALSE), " ")</f>
        <v>3</v>
      </c>
      <c r="J258" s="17">
        <f t="shared" si="20"/>
        <v>4</v>
      </c>
      <c r="K258" s="17">
        <f t="shared" si="20"/>
        <v>3</v>
      </c>
      <c r="L258" s="17">
        <f t="shared" si="20"/>
        <v>3</v>
      </c>
      <c r="M258" s="17">
        <f t="shared" si="20"/>
        <v>3</v>
      </c>
    </row>
    <row r="259" spans="1:13" ht="16.2" thickTop="1" thickBot="1" x14ac:dyDescent="0.35">
      <c r="A259" s="47" t="s">
        <v>564</v>
      </c>
      <c r="B259" s="47" t="s">
        <v>603</v>
      </c>
      <c r="C259" s="47" t="s">
        <v>604</v>
      </c>
      <c r="D259" s="10">
        <f t="shared" si="16"/>
        <v>3</v>
      </c>
      <c r="E259" s="28">
        <f t="shared" si="17"/>
        <v>3</v>
      </c>
      <c r="F259" s="17">
        <f>IFERROR(VLOOKUP($C259, 'Breakdown - Multi Indicators'!$C:$DD, F$1, FALSE), " ")</f>
        <v>2</v>
      </c>
      <c r="G259" s="17">
        <f>IFERROR(VLOOKUP($C259, 'Breakdown - Multi Indicators'!$C:$DD, G$1, FALSE), " ")</f>
        <v>3</v>
      </c>
      <c r="H259" s="17">
        <f>IFERROR(VLOOKUP($C259, 'Breakdown - Multi Indicators'!$C:$DD, H$1, FALSE), " ")</f>
        <v>3</v>
      </c>
      <c r="I259" s="17">
        <f>IFERROR(VLOOKUP($C259, 'Breakdown - Multi Indicators'!$C:$DD, I$1, FALSE), " ")</f>
        <v>4</v>
      </c>
      <c r="J259" s="17">
        <f t="shared" si="20"/>
        <v>4</v>
      </c>
      <c r="K259" s="17">
        <f t="shared" si="20"/>
        <v>3</v>
      </c>
      <c r="L259" s="17">
        <f t="shared" si="20"/>
        <v>3</v>
      </c>
      <c r="M259" s="17">
        <f t="shared" si="20"/>
        <v>2</v>
      </c>
    </row>
    <row r="260" spans="1:13" ht="16.2" thickTop="1" thickBot="1" x14ac:dyDescent="0.35">
      <c r="A260" s="47" t="s">
        <v>564</v>
      </c>
      <c r="B260" s="47" t="s">
        <v>597</v>
      </c>
      <c r="C260" s="47" t="s">
        <v>598</v>
      </c>
      <c r="D260" s="10">
        <f t="shared" ref="D260:D323" si="21">ROUND(AVERAGE(F260:I260), 0)</f>
        <v>3</v>
      </c>
      <c r="E260" s="28">
        <f t="shared" ref="E260:E323" si="22">ROUND(AVERAGE(F260:I260), 1)</f>
        <v>2.8</v>
      </c>
      <c r="F260" s="17">
        <f>IFERROR(VLOOKUP($C260, 'Breakdown - Multi Indicators'!$C:$DD, F$1, FALSE), " ")</f>
        <v>2</v>
      </c>
      <c r="G260" s="17">
        <f>IFERROR(VLOOKUP($C260, 'Breakdown - Multi Indicators'!$C:$DD, G$1, FALSE), " ")</f>
        <v>3</v>
      </c>
      <c r="H260" s="17">
        <f>IFERROR(VLOOKUP($C260, 'Breakdown - Multi Indicators'!$C:$DD, H$1, FALSE), " ")</f>
        <v>3</v>
      </c>
      <c r="I260" s="17">
        <f>IFERROR(VLOOKUP($C260, 'Breakdown - Multi Indicators'!$C:$DD, I$1, FALSE), " ")</f>
        <v>3</v>
      </c>
      <c r="J260" s="17">
        <f t="shared" si="20"/>
        <v>3</v>
      </c>
      <c r="K260" s="17">
        <f t="shared" si="20"/>
        <v>3</v>
      </c>
      <c r="L260" s="17">
        <f t="shared" si="20"/>
        <v>3</v>
      </c>
      <c r="M260" s="17">
        <f t="shared" si="20"/>
        <v>2</v>
      </c>
    </row>
    <row r="261" spans="1:13" ht="16.2" thickTop="1" thickBot="1" x14ac:dyDescent="0.35">
      <c r="A261" s="47" t="s">
        <v>564</v>
      </c>
      <c r="B261" s="47" t="s">
        <v>608</v>
      </c>
      <c r="C261" s="47" t="s">
        <v>609</v>
      </c>
      <c r="D261" s="10">
        <f t="shared" si="21"/>
        <v>3</v>
      </c>
      <c r="E261" s="28">
        <f t="shared" si="22"/>
        <v>3</v>
      </c>
      <c r="F261" s="17">
        <f>IFERROR(VLOOKUP($C261, 'Breakdown - Multi Indicators'!$C:$DD, F$1, FALSE), " ")</f>
        <v>2</v>
      </c>
      <c r="G261" s="17">
        <f>IFERROR(VLOOKUP($C261, 'Breakdown - Multi Indicators'!$C:$DD, G$1, FALSE), " ")</f>
        <v>3</v>
      </c>
      <c r="H261" s="17">
        <f>IFERROR(VLOOKUP($C261, 'Breakdown - Multi Indicators'!$C:$DD, H$1, FALSE), " ")</f>
        <v>3</v>
      </c>
      <c r="I261" s="17">
        <f>IFERROR(VLOOKUP($C261, 'Breakdown - Multi Indicators'!$C:$DD, I$1, FALSE), " ")</f>
        <v>4</v>
      </c>
      <c r="J261" s="17">
        <f t="shared" si="20"/>
        <v>4</v>
      </c>
      <c r="K261" s="17">
        <f t="shared" si="20"/>
        <v>3</v>
      </c>
      <c r="L261" s="17">
        <f t="shared" si="20"/>
        <v>3</v>
      </c>
      <c r="M261" s="17">
        <f t="shared" si="20"/>
        <v>2</v>
      </c>
    </row>
    <row r="262" spans="1:13" ht="16.2" thickTop="1" thickBot="1" x14ac:dyDescent="0.35">
      <c r="A262" s="47" t="s">
        <v>564</v>
      </c>
      <c r="B262" s="47" t="s">
        <v>610</v>
      </c>
      <c r="C262" s="47" t="s">
        <v>611</v>
      </c>
      <c r="D262" s="10">
        <f t="shared" si="21"/>
        <v>3</v>
      </c>
      <c r="E262" s="28">
        <f t="shared" si="22"/>
        <v>3</v>
      </c>
      <c r="F262" s="17">
        <f>IFERROR(VLOOKUP($C262, 'Breakdown - Multi Indicators'!$C:$DD, F$1, FALSE), " ")</f>
        <v>3</v>
      </c>
      <c r="G262" s="17">
        <f>IFERROR(VLOOKUP($C262, 'Breakdown - Multi Indicators'!$C:$DD, G$1, FALSE), " ")</f>
        <v>3</v>
      </c>
      <c r="H262" s="17">
        <f>IFERROR(VLOOKUP($C262, 'Breakdown - Multi Indicators'!$C:$DD, H$1, FALSE), " ")</f>
        <v>3</v>
      </c>
      <c r="I262" s="17">
        <f>IFERROR(VLOOKUP($C262, 'Breakdown - Multi Indicators'!$C:$DD, I$1, FALSE), " ")</f>
        <v>3</v>
      </c>
      <c r="J262" s="17">
        <f t="shared" si="20"/>
        <v>3</v>
      </c>
      <c r="K262" s="17">
        <f t="shared" si="20"/>
        <v>3</v>
      </c>
      <c r="L262" s="17">
        <f t="shared" si="20"/>
        <v>3</v>
      </c>
      <c r="M262" s="17">
        <f t="shared" si="20"/>
        <v>3</v>
      </c>
    </row>
    <row r="263" spans="1:13" ht="16.2" thickTop="1" thickBot="1" x14ac:dyDescent="0.35">
      <c r="A263" s="47" t="s">
        <v>564</v>
      </c>
      <c r="B263" s="47" t="s">
        <v>612</v>
      </c>
      <c r="C263" s="47" t="s">
        <v>613</v>
      </c>
      <c r="D263" s="10">
        <f t="shared" si="21"/>
        <v>3</v>
      </c>
      <c r="E263" s="28">
        <f t="shared" si="22"/>
        <v>2.8</v>
      </c>
      <c r="F263" s="17">
        <f>IFERROR(VLOOKUP($C263, 'Breakdown - Multi Indicators'!$C:$DD, F$1, FALSE), " ")</f>
        <v>3</v>
      </c>
      <c r="G263" s="17">
        <f>IFERROR(VLOOKUP($C263, 'Breakdown - Multi Indicators'!$C:$DD, G$1, FALSE), " ")</f>
        <v>3</v>
      </c>
      <c r="H263" s="17">
        <f>IFERROR(VLOOKUP($C263, 'Breakdown - Multi Indicators'!$C:$DD, H$1, FALSE), " ")</f>
        <v>3</v>
      </c>
      <c r="I263" s="17">
        <f>IFERROR(VLOOKUP($C263, 'Breakdown - Multi Indicators'!$C:$DD, I$1, FALSE), " ")</f>
        <v>2</v>
      </c>
      <c r="J263" s="17">
        <f t="shared" si="20"/>
        <v>3</v>
      </c>
      <c r="K263" s="17">
        <f t="shared" si="20"/>
        <v>3</v>
      </c>
      <c r="L263" s="17">
        <f t="shared" si="20"/>
        <v>3</v>
      </c>
      <c r="M263" s="17">
        <f t="shared" si="20"/>
        <v>2</v>
      </c>
    </row>
    <row r="264" spans="1:13" ht="16.2" thickTop="1" thickBot="1" x14ac:dyDescent="0.35">
      <c r="A264" s="47" t="s">
        <v>564</v>
      </c>
      <c r="B264" s="47" t="s">
        <v>614</v>
      </c>
      <c r="C264" s="47" t="s">
        <v>615</v>
      </c>
      <c r="D264" s="10">
        <f t="shared" si="21"/>
        <v>3</v>
      </c>
      <c r="E264" s="28">
        <f t="shared" si="22"/>
        <v>2.8</v>
      </c>
      <c r="F264" s="17">
        <f>IFERROR(VLOOKUP($C264, 'Breakdown - Multi Indicators'!$C:$DD, F$1, FALSE), " ")</f>
        <v>3</v>
      </c>
      <c r="G264" s="17">
        <f>IFERROR(VLOOKUP($C264, 'Breakdown - Multi Indicators'!$C:$DD, G$1, FALSE), " ")</f>
        <v>3</v>
      </c>
      <c r="H264" s="17">
        <f>IFERROR(VLOOKUP($C264, 'Breakdown - Multi Indicators'!$C:$DD, H$1, FALSE), " ")</f>
        <v>2</v>
      </c>
      <c r="I264" s="17">
        <f>IFERROR(VLOOKUP($C264, 'Breakdown - Multi Indicators'!$C:$DD, I$1, FALSE), " ")</f>
        <v>3</v>
      </c>
      <c r="J264" s="17">
        <f t="shared" ref="J264:M283" si="23">LARGE($F264:$I264, J$1)</f>
        <v>3</v>
      </c>
      <c r="K264" s="17">
        <f t="shared" si="23"/>
        <v>3</v>
      </c>
      <c r="L264" s="17">
        <f t="shared" si="23"/>
        <v>3</v>
      </c>
      <c r="M264" s="17">
        <f t="shared" si="23"/>
        <v>2</v>
      </c>
    </row>
    <row r="265" spans="1:13" ht="16.2" thickTop="1" thickBot="1" x14ac:dyDescent="0.35">
      <c r="A265" s="47" t="s">
        <v>564</v>
      </c>
      <c r="B265" s="47" t="s">
        <v>616</v>
      </c>
      <c r="C265" s="47" t="s">
        <v>617</v>
      </c>
      <c r="D265" s="10">
        <f t="shared" si="21"/>
        <v>3</v>
      </c>
      <c r="E265" s="28">
        <f t="shared" si="22"/>
        <v>3</v>
      </c>
      <c r="F265" s="17">
        <f>IFERROR(VLOOKUP($C265, 'Breakdown - Multi Indicators'!$C:$DD, F$1, FALSE), " ")</f>
        <v>3</v>
      </c>
      <c r="G265" s="17">
        <f>IFERROR(VLOOKUP($C265, 'Breakdown - Multi Indicators'!$C:$DD, G$1, FALSE), " ")</f>
        <v>3</v>
      </c>
      <c r="H265" s="17">
        <f>IFERROR(VLOOKUP($C265, 'Breakdown - Multi Indicators'!$C:$DD, H$1, FALSE), " ")</f>
        <v>3</v>
      </c>
      <c r="I265" s="17">
        <f>IFERROR(VLOOKUP($C265, 'Breakdown - Multi Indicators'!$C:$DD, I$1, FALSE), " ")</f>
        <v>3</v>
      </c>
      <c r="J265" s="17">
        <f t="shared" si="23"/>
        <v>3</v>
      </c>
      <c r="K265" s="17">
        <f t="shared" si="23"/>
        <v>3</v>
      </c>
      <c r="L265" s="17">
        <f t="shared" si="23"/>
        <v>3</v>
      </c>
      <c r="M265" s="17">
        <f t="shared" si="23"/>
        <v>3</v>
      </c>
    </row>
    <row r="266" spans="1:13" ht="16.2" thickTop="1" thickBot="1" x14ac:dyDescent="0.35">
      <c r="A266" s="47" t="s">
        <v>564</v>
      </c>
      <c r="B266" s="47" t="s">
        <v>618</v>
      </c>
      <c r="C266" s="47" t="s">
        <v>619</v>
      </c>
      <c r="D266" s="10">
        <f t="shared" si="21"/>
        <v>3</v>
      </c>
      <c r="E266" s="28">
        <f t="shared" si="22"/>
        <v>3</v>
      </c>
      <c r="F266" s="17">
        <f>IFERROR(VLOOKUP($C266, 'Breakdown - Multi Indicators'!$C:$DD, F$1, FALSE), " ")</f>
        <v>3</v>
      </c>
      <c r="G266" s="17">
        <f>IFERROR(VLOOKUP($C266, 'Breakdown - Multi Indicators'!$C:$DD, G$1, FALSE), " ")</f>
        <v>3</v>
      </c>
      <c r="H266" s="17">
        <f>IFERROR(VLOOKUP($C266, 'Breakdown - Multi Indicators'!$C:$DD, H$1, FALSE), " ")</f>
        <v>3</v>
      </c>
      <c r="I266" s="17">
        <f>IFERROR(VLOOKUP($C266, 'Breakdown - Multi Indicators'!$C:$DD, I$1, FALSE), " ")</f>
        <v>3</v>
      </c>
      <c r="J266" s="17">
        <f t="shared" si="23"/>
        <v>3</v>
      </c>
      <c r="K266" s="17">
        <f t="shared" si="23"/>
        <v>3</v>
      </c>
      <c r="L266" s="17">
        <f t="shared" si="23"/>
        <v>3</v>
      </c>
      <c r="M266" s="17">
        <f t="shared" si="23"/>
        <v>3</v>
      </c>
    </row>
    <row r="267" spans="1:13" ht="16.2" thickTop="1" thickBot="1" x14ac:dyDescent="0.35">
      <c r="A267" s="47" t="s">
        <v>564</v>
      </c>
      <c r="B267" s="47" t="s">
        <v>620</v>
      </c>
      <c r="C267" s="47" t="s">
        <v>621</v>
      </c>
      <c r="D267" s="10">
        <f t="shared" si="21"/>
        <v>3</v>
      </c>
      <c r="E267" s="28">
        <f t="shared" si="22"/>
        <v>2.5</v>
      </c>
      <c r="F267" s="17">
        <f>IFERROR(VLOOKUP($C267, 'Breakdown - Multi Indicators'!$C:$DD, F$1, FALSE), " ")</f>
        <v>2</v>
      </c>
      <c r="G267" s="17">
        <f>IFERROR(VLOOKUP($C267, 'Breakdown - Multi Indicators'!$C:$DD, G$1, FALSE), " ")</f>
        <v>3</v>
      </c>
      <c r="H267" s="17">
        <f>IFERROR(VLOOKUP($C267, 'Breakdown - Multi Indicators'!$C:$DD, H$1, FALSE), " ")</f>
        <v>2</v>
      </c>
      <c r="I267" s="17">
        <f>IFERROR(VLOOKUP($C267, 'Breakdown - Multi Indicators'!$C:$DD, I$1, FALSE), " ")</f>
        <v>3</v>
      </c>
      <c r="J267" s="17">
        <f t="shared" si="23"/>
        <v>3</v>
      </c>
      <c r="K267" s="17">
        <f t="shared" si="23"/>
        <v>3</v>
      </c>
      <c r="L267" s="17">
        <f t="shared" si="23"/>
        <v>2</v>
      </c>
      <c r="M267" s="17">
        <f t="shared" si="23"/>
        <v>2</v>
      </c>
    </row>
    <row r="268" spans="1:13" ht="16.2" thickTop="1" thickBot="1" x14ac:dyDescent="0.35">
      <c r="A268" s="47" t="s">
        <v>599</v>
      </c>
      <c r="B268" s="47" t="s">
        <v>599</v>
      </c>
      <c r="C268" s="47" t="s">
        <v>600</v>
      </c>
      <c r="D268" s="10">
        <f t="shared" si="21"/>
        <v>3</v>
      </c>
      <c r="E268" s="28">
        <f t="shared" si="22"/>
        <v>2.5</v>
      </c>
      <c r="F268" s="17">
        <f>IFERROR(VLOOKUP($C268, 'Breakdown - Multi Indicators'!$C:$DD, F$1, FALSE), " ")</f>
        <v>3</v>
      </c>
      <c r="G268" s="17">
        <f>IFERROR(VLOOKUP($C268, 'Breakdown - Multi Indicators'!$C:$DD, G$1, FALSE), " ")</f>
        <v>2</v>
      </c>
      <c r="H268" s="17">
        <f>IFERROR(VLOOKUP($C268, 'Breakdown - Multi Indicators'!$C:$DD, H$1, FALSE), " ")</f>
        <v>2</v>
      </c>
      <c r="I268" s="17">
        <f>IFERROR(VLOOKUP($C268, 'Breakdown - Multi Indicators'!$C:$DD, I$1, FALSE), " ")</f>
        <v>3</v>
      </c>
      <c r="J268" s="17">
        <f t="shared" si="23"/>
        <v>3</v>
      </c>
      <c r="K268" s="17">
        <f t="shared" si="23"/>
        <v>3</v>
      </c>
      <c r="L268" s="17">
        <f t="shared" si="23"/>
        <v>2</v>
      </c>
      <c r="M268" s="17">
        <f t="shared" si="23"/>
        <v>2</v>
      </c>
    </row>
    <row r="269" spans="1:13" ht="16.2" thickTop="1" thickBot="1" x14ac:dyDescent="0.35">
      <c r="A269" s="47" t="s">
        <v>599</v>
      </c>
      <c r="B269" s="47" t="s">
        <v>624</v>
      </c>
      <c r="C269" s="47" t="s">
        <v>625</v>
      </c>
      <c r="D269" s="10">
        <f t="shared" si="21"/>
        <v>2</v>
      </c>
      <c r="E269" s="28">
        <f t="shared" si="22"/>
        <v>2.2999999999999998</v>
      </c>
      <c r="F269" s="17">
        <f>IFERROR(VLOOKUP($C269, 'Breakdown - Multi Indicators'!$C:$DD, F$1, FALSE), " ")</f>
        <v>2</v>
      </c>
      <c r="G269" s="17">
        <f>IFERROR(VLOOKUP($C269, 'Breakdown - Multi Indicators'!$C:$DD, G$1, FALSE), " ")</f>
        <v>2</v>
      </c>
      <c r="H269" s="17">
        <f>IFERROR(VLOOKUP($C269, 'Breakdown - Multi Indicators'!$C:$DD, H$1, FALSE), " ")</f>
        <v>3</v>
      </c>
      <c r="I269" s="17">
        <f>IFERROR(VLOOKUP($C269, 'Breakdown - Multi Indicators'!$C:$DD, I$1, FALSE), " ")</f>
        <v>2</v>
      </c>
      <c r="J269" s="17">
        <f t="shared" si="23"/>
        <v>3</v>
      </c>
      <c r="K269" s="17">
        <f t="shared" si="23"/>
        <v>2</v>
      </c>
      <c r="L269" s="17">
        <f t="shared" si="23"/>
        <v>2</v>
      </c>
      <c r="M269" s="17">
        <f t="shared" si="23"/>
        <v>2</v>
      </c>
    </row>
    <row r="270" spans="1:13" ht="16.2" thickTop="1" thickBot="1" x14ac:dyDescent="0.35">
      <c r="A270" s="47" t="s">
        <v>599</v>
      </c>
      <c r="B270" s="47" t="s">
        <v>626</v>
      </c>
      <c r="C270" s="47" t="s">
        <v>627</v>
      </c>
      <c r="D270" s="10">
        <f t="shared" si="21"/>
        <v>3</v>
      </c>
      <c r="E270" s="28">
        <f t="shared" si="22"/>
        <v>3</v>
      </c>
      <c r="F270" s="17">
        <f>IFERROR(VLOOKUP($C270, 'Breakdown - Multi Indicators'!$C:$DD, F$1, FALSE), " ")</f>
        <v>4</v>
      </c>
      <c r="G270" s="17">
        <f>IFERROR(VLOOKUP($C270, 'Breakdown - Multi Indicators'!$C:$DD, G$1, FALSE), " ")</f>
        <v>3</v>
      </c>
      <c r="H270" s="17">
        <f>IFERROR(VLOOKUP($C270, 'Breakdown - Multi Indicators'!$C:$DD, H$1, FALSE), " ")</f>
        <v>3</v>
      </c>
      <c r="I270" s="17">
        <f>IFERROR(VLOOKUP($C270, 'Breakdown - Multi Indicators'!$C:$DD, I$1, FALSE), " ")</f>
        <v>2</v>
      </c>
      <c r="J270" s="17">
        <f t="shared" si="23"/>
        <v>4</v>
      </c>
      <c r="K270" s="17">
        <f t="shared" si="23"/>
        <v>3</v>
      </c>
      <c r="L270" s="17">
        <f t="shared" si="23"/>
        <v>3</v>
      </c>
      <c r="M270" s="17">
        <f t="shared" si="23"/>
        <v>2</v>
      </c>
    </row>
    <row r="271" spans="1:13" ht="16.2" thickTop="1" thickBot="1" x14ac:dyDescent="0.35">
      <c r="A271" s="47" t="s">
        <v>599</v>
      </c>
      <c r="B271" s="47" t="s">
        <v>628</v>
      </c>
      <c r="C271" s="47" t="s">
        <v>629</v>
      </c>
      <c r="D271" s="10">
        <f t="shared" si="21"/>
        <v>3</v>
      </c>
      <c r="E271" s="28">
        <f t="shared" si="22"/>
        <v>2.8</v>
      </c>
      <c r="F271" s="17">
        <f>IFERROR(VLOOKUP($C271, 'Breakdown - Multi Indicators'!$C:$DD, F$1, FALSE), " ")</f>
        <v>3</v>
      </c>
      <c r="G271" s="17">
        <f>IFERROR(VLOOKUP($C271, 'Breakdown - Multi Indicators'!$C:$DD, G$1, FALSE), " ")</f>
        <v>3</v>
      </c>
      <c r="H271" s="17">
        <f>IFERROR(VLOOKUP($C271, 'Breakdown - Multi Indicators'!$C:$DD, H$1, FALSE), " ")</f>
        <v>3</v>
      </c>
      <c r="I271" s="17">
        <f>IFERROR(VLOOKUP($C271, 'Breakdown - Multi Indicators'!$C:$DD, I$1, FALSE), " ")</f>
        <v>2</v>
      </c>
      <c r="J271" s="17">
        <f t="shared" si="23"/>
        <v>3</v>
      </c>
      <c r="K271" s="17">
        <f t="shared" si="23"/>
        <v>3</v>
      </c>
      <c r="L271" s="17">
        <f t="shared" si="23"/>
        <v>3</v>
      </c>
      <c r="M271" s="17">
        <f t="shared" si="23"/>
        <v>2</v>
      </c>
    </row>
    <row r="272" spans="1:13" ht="16.2" thickTop="1" thickBot="1" x14ac:dyDescent="0.35">
      <c r="A272" s="47" t="s">
        <v>599</v>
      </c>
      <c r="B272" s="47" t="s">
        <v>630</v>
      </c>
      <c r="C272" s="47" t="s">
        <v>631</v>
      </c>
      <c r="D272" s="10">
        <f t="shared" si="21"/>
        <v>3</v>
      </c>
      <c r="E272" s="28">
        <f t="shared" si="22"/>
        <v>2.8</v>
      </c>
      <c r="F272" s="17">
        <f>IFERROR(VLOOKUP($C272, 'Breakdown - Multi Indicators'!$C:$DD, F$1, FALSE), " ")</f>
        <v>3</v>
      </c>
      <c r="G272" s="17">
        <f>IFERROR(VLOOKUP($C272, 'Breakdown - Multi Indicators'!$C:$DD, G$1, FALSE), " ")</f>
        <v>2</v>
      </c>
      <c r="H272" s="17">
        <f>IFERROR(VLOOKUP($C272, 'Breakdown - Multi Indicators'!$C:$DD, H$1, FALSE), " ")</f>
        <v>3</v>
      </c>
      <c r="I272" s="17">
        <f>IFERROR(VLOOKUP($C272, 'Breakdown - Multi Indicators'!$C:$DD, I$1, FALSE), " ")</f>
        <v>3</v>
      </c>
      <c r="J272" s="17">
        <f t="shared" si="23"/>
        <v>3</v>
      </c>
      <c r="K272" s="17">
        <f t="shared" si="23"/>
        <v>3</v>
      </c>
      <c r="L272" s="17">
        <f t="shared" si="23"/>
        <v>3</v>
      </c>
      <c r="M272" s="17">
        <f t="shared" si="23"/>
        <v>2</v>
      </c>
    </row>
    <row r="273" spans="1:13" ht="16.2" thickTop="1" thickBot="1" x14ac:dyDescent="0.35">
      <c r="A273" s="47" t="s">
        <v>599</v>
      </c>
      <c r="B273" s="47" t="s">
        <v>632</v>
      </c>
      <c r="C273" s="47" t="s">
        <v>633</v>
      </c>
      <c r="D273" s="10">
        <f t="shared" si="21"/>
        <v>3</v>
      </c>
      <c r="E273" s="28">
        <f t="shared" si="22"/>
        <v>2.5</v>
      </c>
      <c r="F273" s="17">
        <f>IFERROR(VLOOKUP($C273, 'Breakdown - Multi Indicators'!$C:$DD, F$1, FALSE), " ")</f>
        <v>3</v>
      </c>
      <c r="G273" s="17">
        <f>IFERROR(VLOOKUP($C273, 'Breakdown - Multi Indicators'!$C:$DD, G$1, FALSE), " ")</f>
        <v>2</v>
      </c>
      <c r="H273" s="17">
        <f>IFERROR(VLOOKUP($C273, 'Breakdown - Multi Indicators'!$C:$DD, H$1, FALSE), " ")</f>
        <v>3</v>
      </c>
      <c r="I273" s="17">
        <f>IFERROR(VLOOKUP($C273, 'Breakdown - Multi Indicators'!$C:$DD, I$1, FALSE), " ")</f>
        <v>2</v>
      </c>
      <c r="J273" s="17">
        <f t="shared" si="23"/>
        <v>3</v>
      </c>
      <c r="K273" s="17">
        <f t="shared" si="23"/>
        <v>3</v>
      </c>
      <c r="L273" s="17">
        <f t="shared" si="23"/>
        <v>2</v>
      </c>
      <c r="M273" s="17">
        <f t="shared" si="23"/>
        <v>2</v>
      </c>
    </row>
    <row r="274" spans="1:13" ht="16.2" thickTop="1" thickBot="1" x14ac:dyDescent="0.35">
      <c r="A274" s="47" t="s">
        <v>599</v>
      </c>
      <c r="B274" s="47" t="s">
        <v>634</v>
      </c>
      <c r="C274" s="47" t="s">
        <v>635</v>
      </c>
      <c r="D274" s="10">
        <f t="shared" si="21"/>
        <v>3</v>
      </c>
      <c r="E274" s="28">
        <f t="shared" si="22"/>
        <v>2.8</v>
      </c>
      <c r="F274" s="17">
        <f>IFERROR(VLOOKUP($C274, 'Breakdown - Multi Indicators'!$C:$DD, F$1, FALSE), " ")</f>
        <v>3</v>
      </c>
      <c r="G274" s="17">
        <f>IFERROR(VLOOKUP($C274, 'Breakdown - Multi Indicators'!$C:$DD, G$1, FALSE), " ")</f>
        <v>3</v>
      </c>
      <c r="H274" s="17">
        <f>IFERROR(VLOOKUP($C274, 'Breakdown - Multi Indicators'!$C:$DD, H$1, FALSE), " ")</f>
        <v>3</v>
      </c>
      <c r="I274" s="17">
        <f>IFERROR(VLOOKUP($C274, 'Breakdown - Multi Indicators'!$C:$DD, I$1, FALSE), " ")</f>
        <v>2</v>
      </c>
      <c r="J274" s="17">
        <f t="shared" si="23"/>
        <v>3</v>
      </c>
      <c r="K274" s="17">
        <f t="shared" si="23"/>
        <v>3</v>
      </c>
      <c r="L274" s="17">
        <f t="shared" si="23"/>
        <v>3</v>
      </c>
      <c r="M274" s="17">
        <f t="shared" si="23"/>
        <v>2</v>
      </c>
    </row>
    <row r="275" spans="1:13" ht="16.2" thickTop="1" thickBot="1" x14ac:dyDescent="0.35">
      <c r="A275" s="47" t="s">
        <v>605</v>
      </c>
      <c r="B275" s="47" t="s">
        <v>636</v>
      </c>
      <c r="C275" s="47" t="s">
        <v>637</v>
      </c>
      <c r="D275" s="10">
        <f t="shared" si="21"/>
        <v>3</v>
      </c>
      <c r="E275" s="28">
        <f t="shared" si="22"/>
        <v>3</v>
      </c>
      <c r="F275" s="17">
        <f>IFERROR(VLOOKUP($C275, 'Breakdown - Multi Indicators'!$C:$DD, F$1, FALSE), " ")</f>
        <v>4</v>
      </c>
      <c r="G275" s="17">
        <f>IFERROR(VLOOKUP($C275, 'Breakdown - Multi Indicators'!$C:$DD, G$1, FALSE), " ")</f>
        <v>2</v>
      </c>
      <c r="H275" s="17">
        <f>IFERROR(VLOOKUP($C275, 'Breakdown - Multi Indicators'!$C:$DD, H$1, FALSE), " ")</f>
        <v>3</v>
      </c>
      <c r="I275" s="17">
        <f>IFERROR(VLOOKUP($C275, 'Breakdown - Multi Indicators'!$C:$DD, I$1, FALSE), " ")</f>
        <v>3</v>
      </c>
      <c r="J275" s="17">
        <f t="shared" si="23"/>
        <v>4</v>
      </c>
      <c r="K275" s="17">
        <f t="shared" si="23"/>
        <v>3</v>
      </c>
      <c r="L275" s="17">
        <f t="shared" si="23"/>
        <v>3</v>
      </c>
      <c r="M275" s="17">
        <f t="shared" si="23"/>
        <v>2</v>
      </c>
    </row>
    <row r="276" spans="1:13" ht="16.2" thickTop="1" thickBot="1" x14ac:dyDescent="0.35">
      <c r="A276" s="47" t="s">
        <v>605</v>
      </c>
      <c r="B276" s="47" t="s">
        <v>638</v>
      </c>
      <c r="C276" s="47" t="s">
        <v>639</v>
      </c>
      <c r="D276" s="10">
        <f t="shared" si="21"/>
        <v>3</v>
      </c>
      <c r="E276" s="28">
        <f t="shared" si="22"/>
        <v>3</v>
      </c>
      <c r="F276" s="17">
        <f>IFERROR(VLOOKUP($C276, 'Breakdown - Multi Indicators'!$C:$DD, F$1, FALSE), " ")</f>
        <v>3</v>
      </c>
      <c r="G276" s="17">
        <f>IFERROR(VLOOKUP($C276, 'Breakdown - Multi Indicators'!$C:$DD, G$1, FALSE), " ")</f>
        <v>2</v>
      </c>
      <c r="H276" s="17">
        <f>IFERROR(VLOOKUP($C276, 'Breakdown - Multi Indicators'!$C:$DD, H$1, FALSE), " ")</f>
        <v>4</v>
      </c>
      <c r="I276" s="17">
        <f>IFERROR(VLOOKUP($C276, 'Breakdown - Multi Indicators'!$C:$DD, I$1, FALSE), " ")</f>
        <v>3</v>
      </c>
      <c r="J276" s="17">
        <f t="shared" si="23"/>
        <v>4</v>
      </c>
      <c r="K276" s="17">
        <f t="shared" si="23"/>
        <v>3</v>
      </c>
      <c r="L276" s="17">
        <f t="shared" si="23"/>
        <v>3</v>
      </c>
      <c r="M276" s="17">
        <f t="shared" si="23"/>
        <v>2</v>
      </c>
    </row>
    <row r="277" spans="1:13" ht="16.2" thickTop="1" thickBot="1" x14ac:dyDescent="0.35">
      <c r="A277" s="47" t="s">
        <v>605</v>
      </c>
      <c r="B277" s="47" t="s">
        <v>606</v>
      </c>
      <c r="C277" s="47" t="s">
        <v>607</v>
      </c>
      <c r="D277" s="10">
        <f t="shared" si="21"/>
        <v>3</v>
      </c>
      <c r="E277" s="28">
        <f t="shared" si="22"/>
        <v>3</v>
      </c>
      <c r="F277" s="17">
        <f>IFERROR(VLOOKUP($C277, 'Breakdown - Multi Indicators'!$C:$DD, F$1, FALSE), " ")</f>
        <v>4</v>
      </c>
      <c r="G277" s="17">
        <f>IFERROR(VLOOKUP($C277, 'Breakdown - Multi Indicators'!$C:$DD, G$1, FALSE), " ")</f>
        <v>3</v>
      </c>
      <c r="H277" s="17">
        <f>IFERROR(VLOOKUP($C277, 'Breakdown - Multi Indicators'!$C:$DD, H$1, FALSE), " ")</f>
        <v>3</v>
      </c>
      <c r="I277" s="17">
        <f>IFERROR(VLOOKUP($C277, 'Breakdown - Multi Indicators'!$C:$DD, I$1, FALSE), " ")</f>
        <v>2</v>
      </c>
      <c r="J277" s="17">
        <f t="shared" si="23"/>
        <v>4</v>
      </c>
      <c r="K277" s="17">
        <f t="shared" si="23"/>
        <v>3</v>
      </c>
      <c r="L277" s="17">
        <f t="shared" si="23"/>
        <v>3</v>
      </c>
      <c r="M277" s="17">
        <f t="shared" si="23"/>
        <v>2</v>
      </c>
    </row>
    <row r="278" spans="1:13" ht="16.2" thickTop="1" thickBot="1" x14ac:dyDescent="0.35">
      <c r="A278" s="47" t="s">
        <v>605</v>
      </c>
      <c r="B278" s="47" t="s">
        <v>642</v>
      </c>
      <c r="C278" s="47" t="s">
        <v>643</v>
      </c>
      <c r="D278" s="10">
        <f t="shared" si="21"/>
        <v>3</v>
      </c>
      <c r="E278" s="28">
        <f t="shared" si="22"/>
        <v>2.8</v>
      </c>
      <c r="F278" s="17">
        <f>IFERROR(VLOOKUP($C278, 'Breakdown - Multi Indicators'!$C:$DD, F$1, FALSE), " ")</f>
        <v>4</v>
      </c>
      <c r="G278" s="17">
        <f>IFERROR(VLOOKUP($C278, 'Breakdown - Multi Indicators'!$C:$DD, G$1, FALSE), " ")</f>
        <v>2</v>
      </c>
      <c r="H278" s="17">
        <f>IFERROR(VLOOKUP($C278, 'Breakdown - Multi Indicators'!$C:$DD, H$1, FALSE), " ")</f>
        <v>3</v>
      </c>
      <c r="I278" s="17">
        <f>IFERROR(VLOOKUP($C278, 'Breakdown - Multi Indicators'!$C:$DD, I$1, FALSE), " ")</f>
        <v>2</v>
      </c>
      <c r="J278" s="17">
        <f t="shared" si="23"/>
        <v>4</v>
      </c>
      <c r="K278" s="17">
        <f t="shared" si="23"/>
        <v>3</v>
      </c>
      <c r="L278" s="17">
        <f t="shared" si="23"/>
        <v>2</v>
      </c>
      <c r="M278" s="17">
        <f t="shared" si="23"/>
        <v>2</v>
      </c>
    </row>
    <row r="279" spans="1:13" ht="16.2" thickTop="1" thickBot="1" x14ac:dyDescent="0.35">
      <c r="A279" s="47" t="s">
        <v>605</v>
      </c>
      <c r="B279" s="47" t="s">
        <v>644</v>
      </c>
      <c r="C279" s="47" t="s">
        <v>645</v>
      </c>
      <c r="D279" s="10">
        <f t="shared" si="21"/>
        <v>3</v>
      </c>
      <c r="E279" s="28">
        <f t="shared" si="22"/>
        <v>3.3</v>
      </c>
      <c r="F279" s="17">
        <f>IFERROR(VLOOKUP($C279, 'Breakdown - Multi Indicators'!$C:$DD, F$1, FALSE), " ")</f>
        <v>4</v>
      </c>
      <c r="G279" s="17">
        <f>IFERROR(VLOOKUP($C279, 'Breakdown - Multi Indicators'!$C:$DD, G$1, FALSE), " ")</f>
        <v>2</v>
      </c>
      <c r="H279" s="17">
        <f>IFERROR(VLOOKUP($C279, 'Breakdown - Multi Indicators'!$C:$DD, H$1, FALSE), " ")</f>
        <v>4</v>
      </c>
      <c r="I279" s="17">
        <f>IFERROR(VLOOKUP($C279, 'Breakdown - Multi Indicators'!$C:$DD, I$1, FALSE), " ")</f>
        <v>3</v>
      </c>
      <c r="J279" s="17">
        <f t="shared" si="23"/>
        <v>4</v>
      </c>
      <c r="K279" s="17">
        <f t="shared" si="23"/>
        <v>4</v>
      </c>
      <c r="L279" s="17">
        <f t="shared" si="23"/>
        <v>3</v>
      </c>
      <c r="M279" s="17">
        <f t="shared" si="23"/>
        <v>2</v>
      </c>
    </row>
    <row r="280" spans="1:13" ht="16.2" thickTop="1" thickBot="1" x14ac:dyDescent="0.35">
      <c r="A280" s="47" t="s">
        <v>605</v>
      </c>
      <c r="B280" s="47" t="s">
        <v>646</v>
      </c>
      <c r="C280" s="47" t="s">
        <v>647</v>
      </c>
      <c r="D280" s="10">
        <f t="shared" si="21"/>
        <v>3</v>
      </c>
      <c r="E280" s="28">
        <f t="shared" si="22"/>
        <v>3.3</v>
      </c>
      <c r="F280" s="17">
        <f>IFERROR(VLOOKUP($C280, 'Breakdown - Multi Indicators'!$C:$DD, F$1, FALSE), " ")</f>
        <v>4</v>
      </c>
      <c r="G280" s="17">
        <f>IFERROR(VLOOKUP($C280, 'Breakdown - Multi Indicators'!$C:$DD, G$1, FALSE), " ")</f>
        <v>3</v>
      </c>
      <c r="H280" s="17">
        <f>IFERROR(VLOOKUP($C280, 'Breakdown - Multi Indicators'!$C:$DD, H$1, FALSE), " ")</f>
        <v>4</v>
      </c>
      <c r="I280" s="17">
        <f>IFERROR(VLOOKUP($C280, 'Breakdown - Multi Indicators'!$C:$DD, I$1, FALSE), " ")</f>
        <v>2</v>
      </c>
      <c r="J280" s="17">
        <f t="shared" si="23"/>
        <v>4</v>
      </c>
      <c r="K280" s="17">
        <f t="shared" si="23"/>
        <v>4</v>
      </c>
      <c r="L280" s="17">
        <f t="shared" si="23"/>
        <v>3</v>
      </c>
      <c r="M280" s="17">
        <f t="shared" si="23"/>
        <v>2</v>
      </c>
    </row>
    <row r="281" spans="1:13" ht="16.2" thickTop="1" thickBot="1" x14ac:dyDescent="0.35">
      <c r="A281" s="47" t="s">
        <v>605</v>
      </c>
      <c r="B281" s="47" t="s">
        <v>648</v>
      </c>
      <c r="C281" s="47" t="s">
        <v>649</v>
      </c>
      <c r="D281" s="10">
        <f t="shared" si="21"/>
        <v>3</v>
      </c>
      <c r="E281" s="28">
        <f t="shared" si="22"/>
        <v>2.8</v>
      </c>
      <c r="F281" s="17">
        <f>IFERROR(VLOOKUP($C281, 'Breakdown - Multi Indicators'!$C:$DD, F$1, FALSE), " ")</f>
        <v>3</v>
      </c>
      <c r="G281" s="17">
        <f>IFERROR(VLOOKUP($C281, 'Breakdown - Multi Indicators'!$C:$DD, G$1, FALSE), " ")</f>
        <v>2</v>
      </c>
      <c r="H281" s="17">
        <f>IFERROR(VLOOKUP($C281, 'Breakdown - Multi Indicators'!$C:$DD, H$1, FALSE), " ")</f>
        <v>3</v>
      </c>
      <c r="I281" s="17">
        <f>IFERROR(VLOOKUP($C281, 'Breakdown - Multi Indicators'!$C:$DD, I$1, FALSE), " ")</f>
        <v>3</v>
      </c>
      <c r="J281" s="17">
        <f t="shared" si="23"/>
        <v>3</v>
      </c>
      <c r="K281" s="17">
        <f t="shared" si="23"/>
        <v>3</v>
      </c>
      <c r="L281" s="17">
        <f t="shared" si="23"/>
        <v>3</v>
      </c>
      <c r="M281" s="17">
        <f t="shared" si="23"/>
        <v>2</v>
      </c>
    </row>
    <row r="282" spans="1:13" ht="16.2" thickTop="1" thickBot="1" x14ac:dyDescent="0.35">
      <c r="A282" s="47" t="s">
        <v>605</v>
      </c>
      <c r="B282" s="47" t="s">
        <v>622</v>
      </c>
      <c r="C282" s="47" t="s">
        <v>623</v>
      </c>
      <c r="D282" s="10">
        <f t="shared" si="21"/>
        <v>3</v>
      </c>
      <c r="E282" s="28">
        <f t="shared" si="22"/>
        <v>2.5</v>
      </c>
      <c r="F282" s="17">
        <f>IFERROR(VLOOKUP($C282, 'Breakdown - Multi Indicators'!$C:$DD, F$1, FALSE), " ")</f>
        <v>2</v>
      </c>
      <c r="G282" s="17">
        <f>IFERROR(VLOOKUP($C282, 'Breakdown - Multi Indicators'!$C:$DD, G$1, FALSE), " ")</f>
        <v>2</v>
      </c>
      <c r="H282" s="17">
        <f>IFERROR(VLOOKUP($C282, 'Breakdown - Multi Indicators'!$C:$DD, H$1, FALSE), " ")</f>
        <v>3</v>
      </c>
      <c r="I282" s="17">
        <f>IFERROR(VLOOKUP($C282, 'Breakdown - Multi Indicators'!$C:$DD, I$1, FALSE), " ")</f>
        <v>3</v>
      </c>
      <c r="J282" s="17">
        <f t="shared" si="23"/>
        <v>3</v>
      </c>
      <c r="K282" s="17">
        <f t="shared" si="23"/>
        <v>3</v>
      </c>
      <c r="L282" s="17">
        <f t="shared" si="23"/>
        <v>2</v>
      </c>
      <c r="M282" s="17">
        <f t="shared" si="23"/>
        <v>2</v>
      </c>
    </row>
    <row r="283" spans="1:13" ht="16.2" thickTop="1" thickBot="1" x14ac:dyDescent="0.35">
      <c r="A283" s="47" t="s">
        <v>605</v>
      </c>
      <c r="B283" s="47" t="s">
        <v>640</v>
      </c>
      <c r="C283" s="47" t="s">
        <v>641</v>
      </c>
      <c r="D283" s="10">
        <f t="shared" si="21"/>
        <v>3</v>
      </c>
      <c r="E283" s="28">
        <f t="shared" si="22"/>
        <v>3</v>
      </c>
      <c r="F283" s="17">
        <f>IFERROR(VLOOKUP($C283, 'Breakdown - Multi Indicators'!$C:$DD, F$1, FALSE), " ")</f>
        <v>4</v>
      </c>
      <c r="G283" s="17">
        <f>IFERROR(VLOOKUP($C283, 'Breakdown - Multi Indicators'!$C:$DD, G$1, FALSE), " ")</f>
        <v>2</v>
      </c>
      <c r="H283" s="17">
        <f>IFERROR(VLOOKUP($C283, 'Breakdown - Multi Indicators'!$C:$DD, H$1, FALSE), " ")</f>
        <v>3</v>
      </c>
      <c r="I283" s="17">
        <f>IFERROR(VLOOKUP($C283, 'Breakdown - Multi Indicators'!$C:$DD, I$1, FALSE), " ")</f>
        <v>3</v>
      </c>
      <c r="J283" s="17">
        <f t="shared" si="23"/>
        <v>4</v>
      </c>
      <c r="K283" s="17">
        <f t="shared" si="23"/>
        <v>3</v>
      </c>
      <c r="L283" s="17">
        <f t="shared" si="23"/>
        <v>3</v>
      </c>
      <c r="M283" s="17">
        <f t="shared" si="23"/>
        <v>2</v>
      </c>
    </row>
    <row r="284" spans="1:13" ht="16.2" thickTop="1" thickBot="1" x14ac:dyDescent="0.35">
      <c r="A284" s="47" t="s">
        <v>605</v>
      </c>
      <c r="B284" s="47" t="s">
        <v>650</v>
      </c>
      <c r="C284" s="47" t="s">
        <v>651</v>
      </c>
      <c r="D284" s="10">
        <f t="shared" si="21"/>
        <v>3</v>
      </c>
      <c r="E284" s="28">
        <f t="shared" si="22"/>
        <v>3</v>
      </c>
      <c r="F284" s="17">
        <f>IFERROR(VLOOKUP($C284, 'Breakdown - Multi Indicators'!$C:$DD, F$1, FALSE), " ")</f>
        <v>3</v>
      </c>
      <c r="G284" s="17">
        <f>IFERROR(VLOOKUP($C284, 'Breakdown - Multi Indicators'!$C:$DD, G$1, FALSE), " ")</f>
        <v>2</v>
      </c>
      <c r="H284" s="17">
        <f>IFERROR(VLOOKUP($C284, 'Breakdown - Multi Indicators'!$C:$DD, H$1, FALSE), " ")</f>
        <v>3</v>
      </c>
      <c r="I284" s="17">
        <f>IFERROR(VLOOKUP($C284, 'Breakdown - Multi Indicators'!$C:$DD, I$1, FALSE), " ")</f>
        <v>4</v>
      </c>
      <c r="J284" s="17">
        <f t="shared" ref="J284:M303" si="24">LARGE($F284:$I284, J$1)</f>
        <v>4</v>
      </c>
      <c r="K284" s="17">
        <f t="shared" si="24"/>
        <v>3</v>
      </c>
      <c r="L284" s="17">
        <f t="shared" si="24"/>
        <v>3</v>
      </c>
      <c r="M284" s="17">
        <f t="shared" si="24"/>
        <v>2</v>
      </c>
    </row>
    <row r="285" spans="1:13" ht="16.2" thickTop="1" thickBot="1" x14ac:dyDescent="0.35">
      <c r="A285" s="47" t="s">
        <v>652</v>
      </c>
      <c r="B285" s="47" t="s">
        <v>653</v>
      </c>
      <c r="C285" s="47" t="s">
        <v>654</v>
      </c>
      <c r="D285" s="10">
        <f t="shared" si="21"/>
        <v>3</v>
      </c>
      <c r="E285" s="28">
        <f t="shared" si="22"/>
        <v>2.5</v>
      </c>
      <c r="F285" s="17">
        <f>IFERROR(VLOOKUP($C285, 'Breakdown - Multi Indicators'!$C:$DD, F$1, FALSE), " ")</f>
        <v>2</v>
      </c>
      <c r="G285" s="17">
        <f>IFERROR(VLOOKUP($C285, 'Breakdown - Multi Indicators'!$C:$DD, G$1, FALSE), " ")</f>
        <v>2</v>
      </c>
      <c r="H285" s="17">
        <f>IFERROR(VLOOKUP($C285, 'Breakdown - Multi Indicators'!$C:$DD, H$1, FALSE), " ")</f>
        <v>3</v>
      </c>
      <c r="I285" s="17">
        <f>IFERROR(VLOOKUP($C285, 'Breakdown - Multi Indicators'!$C:$DD, I$1, FALSE), " ")</f>
        <v>3</v>
      </c>
      <c r="J285" s="17">
        <f t="shared" si="24"/>
        <v>3</v>
      </c>
      <c r="K285" s="17">
        <f t="shared" si="24"/>
        <v>3</v>
      </c>
      <c r="L285" s="17">
        <f t="shared" si="24"/>
        <v>2</v>
      </c>
      <c r="M285" s="17">
        <f t="shared" si="24"/>
        <v>2</v>
      </c>
    </row>
    <row r="286" spans="1:13" ht="16.2" thickTop="1" thickBot="1" x14ac:dyDescent="0.35">
      <c r="A286" s="47" t="s">
        <v>652</v>
      </c>
      <c r="B286" s="47" t="s">
        <v>660</v>
      </c>
      <c r="C286" s="47" t="s">
        <v>661</v>
      </c>
      <c r="D286" s="10">
        <f t="shared" si="21"/>
        <v>3</v>
      </c>
      <c r="E286" s="28">
        <f t="shared" si="22"/>
        <v>2.5</v>
      </c>
      <c r="F286" s="17">
        <f>IFERROR(VLOOKUP($C286, 'Breakdown - Multi Indicators'!$C:$DD, F$1, FALSE), " ")</f>
        <v>3</v>
      </c>
      <c r="G286" s="17">
        <f>IFERROR(VLOOKUP($C286, 'Breakdown - Multi Indicators'!$C:$DD, G$1, FALSE), " ")</f>
        <v>2</v>
      </c>
      <c r="H286" s="17">
        <f>IFERROR(VLOOKUP($C286, 'Breakdown - Multi Indicators'!$C:$DD, H$1, FALSE), " ")</f>
        <v>3</v>
      </c>
      <c r="I286" s="17">
        <f>IFERROR(VLOOKUP($C286, 'Breakdown - Multi Indicators'!$C:$DD, I$1, FALSE), " ")</f>
        <v>2</v>
      </c>
      <c r="J286" s="17">
        <f t="shared" si="24"/>
        <v>3</v>
      </c>
      <c r="K286" s="17">
        <f t="shared" si="24"/>
        <v>3</v>
      </c>
      <c r="L286" s="17">
        <f t="shared" si="24"/>
        <v>2</v>
      </c>
      <c r="M286" s="17">
        <f t="shared" si="24"/>
        <v>2</v>
      </c>
    </row>
    <row r="287" spans="1:13" ht="16.2" thickTop="1" thickBot="1" x14ac:dyDescent="0.35">
      <c r="A287" s="47" t="s">
        <v>652</v>
      </c>
      <c r="B287" s="47" t="s">
        <v>662</v>
      </c>
      <c r="C287" s="47" t="s">
        <v>663</v>
      </c>
      <c r="D287" s="10">
        <f t="shared" si="21"/>
        <v>3</v>
      </c>
      <c r="E287" s="28">
        <f t="shared" si="22"/>
        <v>2.8</v>
      </c>
      <c r="F287" s="17">
        <f>IFERROR(VLOOKUP($C287, 'Breakdown - Multi Indicators'!$C:$DD, F$1, FALSE), " ")</f>
        <v>3</v>
      </c>
      <c r="G287" s="17">
        <f>IFERROR(VLOOKUP($C287, 'Breakdown - Multi Indicators'!$C:$DD, G$1, FALSE), " ")</f>
        <v>2</v>
      </c>
      <c r="H287" s="17">
        <f>IFERROR(VLOOKUP($C287, 'Breakdown - Multi Indicators'!$C:$DD, H$1, FALSE), " ")</f>
        <v>3</v>
      </c>
      <c r="I287" s="17">
        <f>IFERROR(VLOOKUP($C287, 'Breakdown - Multi Indicators'!$C:$DD, I$1, FALSE), " ")</f>
        <v>3</v>
      </c>
      <c r="J287" s="17">
        <f t="shared" si="24"/>
        <v>3</v>
      </c>
      <c r="K287" s="17">
        <f t="shared" si="24"/>
        <v>3</v>
      </c>
      <c r="L287" s="17">
        <f t="shared" si="24"/>
        <v>3</v>
      </c>
      <c r="M287" s="17">
        <f t="shared" si="24"/>
        <v>2</v>
      </c>
    </row>
    <row r="288" spans="1:13" ht="16.2" thickTop="1" thickBot="1" x14ac:dyDescent="0.35">
      <c r="A288" s="47" t="s">
        <v>652</v>
      </c>
      <c r="B288" s="47" t="s">
        <v>664</v>
      </c>
      <c r="C288" s="47" t="s">
        <v>665</v>
      </c>
      <c r="D288" s="10">
        <f t="shared" si="21"/>
        <v>3</v>
      </c>
      <c r="E288" s="28">
        <f t="shared" si="22"/>
        <v>2.8</v>
      </c>
      <c r="F288" s="17">
        <f>IFERROR(VLOOKUP($C288, 'Breakdown - Multi Indicators'!$C:$DD, F$1, FALSE), " ")</f>
        <v>4</v>
      </c>
      <c r="G288" s="17">
        <f>IFERROR(VLOOKUP($C288, 'Breakdown - Multi Indicators'!$C:$DD, G$1, FALSE), " ")</f>
        <v>2</v>
      </c>
      <c r="H288" s="17">
        <f>IFERROR(VLOOKUP($C288, 'Breakdown - Multi Indicators'!$C:$DD, H$1, FALSE), " ")</f>
        <v>3</v>
      </c>
      <c r="I288" s="17">
        <f>IFERROR(VLOOKUP($C288, 'Breakdown - Multi Indicators'!$C:$DD, I$1, FALSE), " ")</f>
        <v>2</v>
      </c>
      <c r="J288" s="17">
        <f t="shared" si="24"/>
        <v>4</v>
      </c>
      <c r="K288" s="17">
        <f t="shared" si="24"/>
        <v>3</v>
      </c>
      <c r="L288" s="17">
        <f t="shared" si="24"/>
        <v>2</v>
      </c>
      <c r="M288" s="17">
        <f t="shared" si="24"/>
        <v>2</v>
      </c>
    </row>
    <row r="289" spans="1:13" ht="16.2" thickTop="1" thickBot="1" x14ac:dyDescent="0.35">
      <c r="A289" s="47" t="s">
        <v>652</v>
      </c>
      <c r="B289" s="47" t="s">
        <v>666</v>
      </c>
      <c r="C289" s="47" t="s">
        <v>667</v>
      </c>
      <c r="D289" s="10">
        <f t="shared" si="21"/>
        <v>3</v>
      </c>
      <c r="E289" s="28">
        <f t="shared" si="22"/>
        <v>3</v>
      </c>
      <c r="F289" s="17">
        <f>IFERROR(VLOOKUP($C289, 'Breakdown - Multi Indicators'!$C:$DD, F$1, FALSE), " ")</f>
        <v>4</v>
      </c>
      <c r="G289" s="17">
        <f>IFERROR(VLOOKUP($C289, 'Breakdown - Multi Indicators'!$C:$DD, G$1, FALSE), " ")</f>
        <v>2</v>
      </c>
      <c r="H289" s="17">
        <f>IFERROR(VLOOKUP($C289, 'Breakdown - Multi Indicators'!$C:$DD, H$1, FALSE), " ")</f>
        <v>3</v>
      </c>
      <c r="I289" s="17">
        <f>IFERROR(VLOOKUP($C289, 'Breakdown - Multi Indicators'!$C:$DD, I$1, FALSE), " ")</f>
        <v>3</v>
      </c>
      <c r="J289" s="17">
        <f t="shared" si="24"/>
        <v>4</v>
      </c>
      <c r="K289" s="17">
        <f t="shared" si="24"/>
        <v>3</v>
      </c>
      <c r="L289" s="17">
        <f t="shared" si="24"/>
        <v>3</v>
      </c>
      <c r="M289" s="17">
        <f t="shared" si="24"/>
        <v>2</v>
      </c>
    </row>
    <row r="290" spans="1:13" ht="16.2" thickTop="1" thickBot="1" x14ac:dyDescent="0.35">
      <c r="A290" s="47" t="s">
        <v>652</v>
      </c>
      <c r="B290" s="47" t="s">
        <v>668</v>
      </c>
      <c r="C290" s="47" t="s">
        <v>669</v>
      </c>
      <c r="D290" s="10">
        <f t="shared" si="21"/>
        <v>3</v>
      </c>
      <c r="E290" s="28">
        <f t="shared" si="22"/>
        <v>2.8</v>
      </c>
      <c r="F290" s="17">
        <f>IFERROR(VLOOKUP($C290, 'Breakdown - Multi Indicators'!$C:$DD, F$1, FALSE), " ")</f>
        <v>4</v>
      </c>
      <c r="G290" s="17">
        <f>IFERROR(VLOOKUP($C290, 'Breakdown - Multi Indicators'!$C:$DD, G$1, FALSE), " ")</f>
        <v>3</v>
      </c>
      <c r="H290" s="17">
        <f>IFERROR(VLOOKUP($C290, 'Breakdown - Multi Indicators'!$C:$DD, H$1, FALSE), " ")</f>
        <v>3</v>
      </c>
      <c r="I290" s="17">
        <f>IFERROR(VLOOKUP($C290, 'Breakdown - Multi Indicators'!$C:$DD, I$1, FALSE), " ")</f>
        <v>1</v>
      </c>
      <c r="J290" s="17">
        <f t="shared" si="24"/>
        <v>4</v>
      </c>
      <c r="K290" s="17">
        <f t="shared" si="24"/>
        <v>3</v>
      </c>
      <c r="L290" s="17">
        <f t="shared" si="24"/>
        <v>3</v>
      </c>
      <c r="M290" s="17">
        <f t="shared" si="24"/>
        <v>1</v>
      </c>
    </row>
    <row r="291" spans="1:13" ht="16.2" thickTop="1" thickBot="1" x14ac:dyDescent="0.35">
      <c r="A291" s="47" t="s">
        <v>652</v>
      </c>
      <c r="B291" s="47" t="s">
        <v>670</v>
      </c>
      <c r="C291" s="47" t="s">
        <v>671</v>
      </c>
      <c r="D291" s="10">
        <f t="shared" si="21"/>
        <v>3</v>
      </c>
      <c r="E291" s="28">
        <f t="shared" si="22"/>
        <v>3.3</v>
      </c>
      <c r="F291" s="17">
        <f>IFERROR(VLOOKUP($C291, 'Breakdown - Multi Indicators'!$C:$DD, F$1, FALSE), " ")</f>
        <v>5</v>
      </c>
      <c r="G291" s="17">
        <f>IFERROR(VLOOKUP($C291, 'Breakdown - Multi Indicators'!$C:$DD, G$1, FALSE), " ")</f>
        <v>2</v>
      </c>
      <c r="H291" s="17">
        <f>IFERROR(VLOOKUP($C291, 'Breakdown - Multi Indicators'!$C:$DD, H$1, FALSE), " ")</f>
        <v>3</v>
      </c>
      <c r="I291" s="17">
        <f>IFERROR(VLOOKUP($C291, 'Breakdown - Multi Indicators'!$C:$DD, I$1, FALSE), " ")</f>
        <v>3</v>
      </c>
      <c r="J291" s="17">
        <f t="shared" si="24"/>
        <v>5</v>
      </c>
      <c r="K291" s="17">
        <f t="shared" si="24"/>
        <v>3</v>
      </c>
      <c r="L291" s="17">
        <f t="shared" si="24"/>
        <v>3</v>
      </c>
      <c r="M291" s="17">
        <f t="shared" si="24"/>
        <v>2</v>
      </c>
    </row>
    <row r="292" spans="1:13" ht="16.2" thickTop="1" thickBot="1" x14ac:dyDescent="0.35">
      <c r="A292" s="47" t="s">
        <v>652</v>
      </c>
      <c r="B292" s="47" t="s">
        <v>672</v>
      </c>
      <c r="C292" s="47" t="s">
        <v>673</v>
      </c>
      <c r="D292" s="10">
        <f t="shared" si="21"/>
        <v>2</v>
      </c>
      <c r="E292" s="28">
        <f t="shared" si="22"/>
        <v>2.2999999999999998</v>
      </c>
      <c r="F292" s="17">
        <f>IFERROR(VLOOKUP($C292, 'Breakdown - Multi Indicators'!$C:$DD, F$1, FALSE), " ")</f>
        <v>2</v>
      </c>
      <c r="G292" s="17">
        <f>IFERROR(VLOOKUP($C292, 'Breakdown - Multi Indicators'!$C:$DD, G$1, FALSE), " ")</f>
        <v>2</v>
      </c>
      <c r="H292" s="17">
        <f>IFERROR(VLOOKUP($C292, 'Breakdown - Multi Indicators'!$C:$DD, H$1, FALSE), " ")</f>
        <v>3</v>
      </c>
      <c r="I292" s="17">
        <f>IFERROR(VLOOKUP($C292, 'Breakdown - Multi Indicators'!$C:$DD, I$1, FALSE), " ")</f>
        <v>2</v>
      </c>
      <c r="J292" s="17">
        <f t="shared" si="24"/>
        <v>3</v>
      </c>
      <c r="K292" s="17">
        <f t="shared" si="24"/>
        <v>2</v>
      </c>
      <c r="L292" s="17">
        <f t="shared" si="24"/>
        <v>2</v>
      </c>
      <c r="M292" s="17">
        <f t="shared" si="24"/>
        <v>2</v>
      </c>
    </row>
    <row r="293" spans="1:13" ht="16.2" thickTop="1" thickBot="1" x14ac:dyDescent="0.35">
      <c r="A293" s="47" t="s">
        <v>652</v>
      </c>
      <c r="B293" s="47" t="s">
        <v>674</v>
      </c>
      <c r="C293" s="47" t="s">
        <v>675</v>
      </c>
      <c r="D293" s="10">
        <f t="shared" si="21"/>
        <v>4</v>
      </c>
      <c r="E293" s="28">
        <f t="shared" si="22"/>
        <v>3.5</v>
      </c>
      <c r="F293" s="17">
        <f>IFERROR(VLOOKUP($C293, 'Breakdown - Multi Indicators'!$C:$DD, F$1, FALSE), " ")</f>
        <v>5</v>
      </c>
      <c r="G293" s="17">
        <f>IFERROR(VLOOKUP($C293, 'Breakdown - Multi Indicators'!$C:$DD, G$1, FALSE), " ")</f>
        <v>3</v>
      </c>
      <c r="H293" s="17">
        <f>IFERROR(VLOOKUP($C293, 'Breakdown - Multi Indicators'!$C:$DD, H$1, FALSE), " ")</f>
        <v>3</v>
      </c>
      <c r="I293" s="17">
        <f>IFERROR(VLOOKUP($C293, 'Breakdown - Multi Indicators'!$C:$DD, I$1, FALSE), " ")</f>
        <v>3</v>
      </c>
      <c r="J293" s="17">
        <f t="shared" si="24"/>
        <v>5</v>
      </c>
      <c r="K293" s="17">
        <f t="shared" si="24"/>
        <v>3</v>
      </c>
      <c r="L293" s="17">
        <f t="shared" si="24"/>
        <v>3</v>
      </c>
      <c r="M293" s="17">
        <f t="shared" si="24"/>
        <v>3</v>
      </c>
    </row>
    <row r="294" spans="1:13" ht="16.2" thickTop="1" thickBot="1" x14ac:dyDescent="0.35">
      <c r="A294" s="47" t="s">
        <v>676</v>
      </c>
      <c r="B294" s="47" t="s">
        <v>677</v>
      </c>
      <c r="C294" s="47" t="s">
        <v>678</v>
      </c>
      <c r="D294" s="10">
        <f t="shared" si="21"/>
        <v>3</v>
      </c>
      <c r="E294" s="28">
        <f t="shared" si="22"/>
        <v>3.3</v>
      </c>
      <c r="F294" s="17">
        <f>IFERROR(VLOOKUP($C294, 'Breakdown - Multi Indicators'!$C:$DD, F$1, FALSE), " ")</f>
        <v>4</v>
      </c>
      <c r="G294" s="17">
        <f>IFERROR(VLOOKUP($C294, 'Breakdown - Multi Indicators'!$C:$DD, G$1, FALSE), " ")</f>
        <v>2</v>
      </c>
      <c r="H294" s="17">
        <f>IFERROR(VLOOKUP($C294, 'Breakdown - Multi Indicators'!$C:$DD, H$1, FALSE), " ")</f>
        <v>4</v>
      </c>
      <c r="I294" s="17">
        <f>IFERROR(VLOOKUP($C294, 'Breakdown - Multi Indicators'!$C:$DD, I$1, FALSE), " ")</f>
        <v>3</v>
      </c>
      <c r="J294" s="17">
        <f t="shared" si="24"/>
        <v>4</v>
      </c>
      <c r="K294" s="17">
        <f t="shared" si="24"/>
        <v>4</v>
      </c>
      <c r="L294" s="17">
        <f t="shared" si="24"/>
        <v>3</v>
      </c>
      <c r="M294" s="17">
        <f t="shared" si="24"/>
        <v>2</v>
      </c>
    </row>
    <row r="295" spans="1:13" ht="16.2" thickTop="1" thickBot="1" x14ac:dyDescent="0.35">
      <c r="A295" s="47" t="s">
        <v>676</v>
      </c>
      <c r="B295" s="47" t="s">
        <v>679</v>
      </c>
      <c r="C295" s="47" t="s">
        <v>680</v>
      </c>
      <c r="D295" s="10">
        <f t="shared" si="21"/>
        <v>4</v>
      </c>
      <c r="E295" s="28">
        <f t="shared" si="22"/>
        <v>3.5</v>
      </c>
      <c r="F295" s="17">
        <f>IFERROR(VLOOKUP($C295, 'Breakdown - Multi Indicators'!$C:$DD, F$1, FALSE), " ")</f>
        <v>4</v>
      </c>
      <c r="G295" s="17">
        <f>IFERROR(VLOOKUP($C295, 'Breakdown - Multi Indicators'!$C:$DD, G$1, FALSE), " ")</f>
        <v>3</v>
      </c>
      <c r="H295" s="17">
        <f>IFERROR(VLOOKUP($C295, 'Breakdown - Multi Indicators'!$C:$DD, H$1, FALSE), " ")</f>
        <v>4</v>
      </c>
      <c r="I295" s="17">
        <f>IFERROR(VLOOKUP($C295, 'Breakdown - Multi Indicators'!$C:$DD, I$1, FALSE), " ")</f>
        <v>3</v>
      </c>
      <c r="J295" s="17">
        <f t="shared" si="24"/>
        <v>4</v>
      </c>
      <c r="K295" s="17">
        <f t="shared" si="24"/>
        <v>4</v>
      </c>
      <c r="L295" s="17">
        <f t="shared" si="24"/>
        <v>3</v>
      </c>
      <c r="M295" s="17">
        <f t="shared" si="24"/>
        <v>3</v>
      </c>
    </row>
    <row r="296" spans="1:13" ht="16.2" thickTop="1" thickBot="1" x14ac:dyDescent="0.35">
      <c r="A296" s="47" t="s">
        <v>676</v>
      </c>
      <c r="B296" s="47" t="s">
        <v>681</v>
      </c>
      <c r="C296" s="47" t="s">
        <v>682</v>
      </c>
      <c r="D296" s="10">
        <f t="shared" si="21"/>
        <v>3</v>
      </c>
      <c r="E296" s="28">
        <f t="shared" si="22"/>
        <v>3.3</v>
      </c>
      <c r="F296" s="17">
        <f>IFERROR(VLOOKUP($C296, 'Breakdown - Multi Indicators'!$C:$DD, F$1, FALSE), " ")</f>
        <v>3</v>
      </c>
      <c r="G296" s="17">
        <f>IFERROR(VLOOKUP($C296, 'Breakdown - Multi Indicators'!$C:$DD, G$1, FALSE), " ")</f>
        <v>3</v>
      </c>
      <c r="H296" s="17">
        <f>IFERROR(VLOOKUP($C296, 'Breakdown - Multi Indicators'!$C:$DD, H$1, FALSE), " ")</f>
        <v>4</v>
      </c>
      <c r="I296" s="17">
        <f>IFERROR(VLOOKUP($C296, 'Breakdown - Multi Indicators'!$C:$DD, I$1, FALSE), " ")</f>
        <v>3</v>
      </c>
      <c r="J296" s="17">
        <f t="shared" si="24"/>
        <v>4</v>
      </c>
      <c r="K296" s="17">
        <f t="shared" si="24"/>
        <v>3</v>
      </c>
      <c r="L296" s="17">
        <f t="shared" si="24"/>
        <v>3</v>
      </c>
      <c r="M296" s="17">
        <f t="shared" si="24"/>
        <v>3</v>
      </c>
    </row>
    <row r="297" spans="1:13" ht="16.2" thickTop="1" thickBot="1" x14ac:dyDescent="0.35">
      <c r="A297" s="47" t="s">
        <v>676</v>
      </c>
      <c r="B297" s="47" t="s">
        <v>683</v>
      </c>
      <c r="C297" s="47" t="s">
        <v>684</v>
      </c>
      <c r="D297" s="10">
        <f t="shared" si="21"/>
        <v>3</v>
      </c>
      <c r="E297" s="28">
        <f t="shared" si="22"/>
        <v>3</v>
      </c>
      <c r="F297" s="17">
        <f>IFERROR(VLOOKUP($C297, 'Breakdown - Multi Indicators'!$C:$DD, F$1, FALSE), " ")</f>
        <v>5</v>
      </c>
      <c r="G297" s="17">
        <f>IFERROR(VLOOKUP($C297, 'Breakdown - Multi Indicators'!$C:$DD, G$1, FALSE), " ")</f>
        <v>1</v>
      </c>
      <c r="H297" s="17">
        <f>IFERROR(VLOOKUP($C297, 'Breakdown - Multi Indicators'!$C:$DD, H$1, FALSE), " ")</f>
        <v>4</v>
      </c>
      <c r="I297" s="17">
        <f>IFERROR(VLOOKUP($C297, 'Breakdown - Multi Indicators'!$C:$DD, I$1, FALSE), " ")</f>
        <v>2</v>
      </c>
      <c r="J297" s="17">
        <f t="shared" si="24"/>
        <v>5</v>
      </c>
      <c r="K297" s="17">
        <f t="shared" si="24"/>
        <v>4</v>
      </c>
      <c r="L297" s="17">
        <f t="shared" si="24"/>
        <v>2</v>
      </c>
      <c r="M297" s="17">
        <f t="shared" si="24"/>
        <v>1</v>
      </c>
    </row>
    <row r="298" spans="1:13" ht="16.2" thickTop="1" thickBot="1" x14ac:dyDescent="0.35">
      <c r="A298" s="47" t="s">
        <v>676</v>
      </c>
      <c r="B298" s="47" t="s">
        <v>685</v>
      </c>
      <c r="C298" s="47" t="s">
        <v>686</v>
      </c>
      <c r="D298" s="10">
        <f t="shared" si="21"/>
        <v>4</v>
      </c>
      <c r="E298" s="28">
        <f t="shared" si="22"/>
        <v>3.5</v>
      </c>
      <c r="F298" s="17">
        <f>IFERROR(VLOOKUP($C298, 'Breakdown - Multi Indicators'!$C:$DD, F$1, FALSE), " ")</f>
        <v>5</v>
      </c>
      <c r="G298" s="17">
        <f>IFERROR(VLOOKUP($C298, 'Breakdown - Multi Indicators'!$C:$DD, G$1, FALSE), " ")</f>
        <v>2</v>
      </c>
      <c r="H298" s="17">
        <f>IFERROR(VLOOKUP($C298, 'Breakdown - Multi Indicators'!$C:$DD, H$1, FALSE), " ")</f>
        <v>4</v>
      </c>
      <c r="I298" s="17">
        <f>IFERROR(VLOOKUP($C298, 'Breakdown - Multi Indicators'!$C:$DD, I$1, FALSE), " ")</f>
        <v>3</v>
      </c>
      <c r="J298" s="17">
        <f t="shared" si="24"/>
        <v>5</v>
      </c>
      <c r="K298" s="17">
        <f t="shared" si="24"/>
        <v>4</v>
      </c>
      <c r="L298" s="17">
        <f t="shared" si="24"/>
        <v>3</v>
      </c>
      <c r="M298" s="17">
        <f t="shared" si="24"/>
        <v>2</v>
      </c>
    </row>
    <row r="299" spans="1:13" ht="16.2" thickTop="1" thickBot="1" x14ac:dyDescent="0.35">
      <c r="A299" s="47" t="s">
        <v>676</v>
      </c>
      <c r="B299" s="47" t="s">
        <v>687</v>
      </c>
      <c r="C299" s="47" t="s">
        <v>688</v>
      </c>
      <c r="D299" s="10">
        <f t="shared" si="21"/>
        <v>4</v>
      </c>
      <c r="E299" s="28">
        <f t="shared" si="22"/>
        <v>3.8</v>
      </c>
      <c r="F299" s="17">
        <f>IFERROR(VLOOKUP($C299, 'Breakdown - Multi Indicators'!$C:$DD, F$1, FALSE), " ")</f>
        <v>5</v>
      </c>
      <c r="G299" s="17">
        <f>IFERROR(VLOOKUP($C299, 'Breakdown - Multi Indicators'!$C:$DD, G$1, FALSE), " ")</f>
        <v>3</v>
      </c>
      <c r="H299" s="17">
        <f>IFERROR(VLOOKUP($C299, 'Breakdown - Multi Indicators'!$C:$DD, H$1, FALSE), " ")</f>
        <v>4</v>
      </c>
      <c r="I299" s="17">
        <f>IFERROR(VLOOKUP($C299, 'Breakdown - Multi Indicators'!$C:$DD, I$1, FALSE), " ")</f>
        <v>3</v>
      </c>
      <c r="J299" s="17">
        <f t="shared" si="24"/>
        <v>5</v>
      </c>
      <c r="K299" s="17">
        <f t="shared" si="24"/>
        <v>4</v>
      </c>
      <c r="L299" s="17">
        <f t="shared" si="24"/>
        <v>3</v>
      </c>
      <c r="M299" s="17">
        <f t="shared" si="24"/>
        <v>3</v>
      </c>
    </row>
    <row r="300" spans="1:13" ht="16.2" thickTop="1" thickBot="1" x14ac:dyDescent="0.35">
      <c r="A300" s="47" t="s">
        <v>676</v>
      </c>
      <c r="B300" s="47" t="s">
        <v>689</v>
      </c>
      <c r="C300" s="47" t="s">
        <v>690</v>
      </c>
      <c r="D300" s="10">
        <f t="shared" si="21"/>
        <v>3</v>
      </c>
      <c r="E300" s="28">
        <f t="shared" si="22"/>
        <v>3.3</v>
      </c>
      <c r="F300" s="17">
        <f>IFERROR(VLOOKUP($C300, 'Breakdown - Multi Indicators'!$C:$DD, F$1, FALSE), " ")</f>
        <v>3</v>
      </c>
      <c r="G300" s="17">
        <f>IFERROR(VLOOKUP($C300, 'Breakdown - Multi Indicators'!$C:$DD, G$1, FALSE), " ")</f>
        <v>3</v>
      </c>
      <c r="H300" s="17">
        <f>IFERROR(VLOOKUP($C300, 'Breakdown - Multi Indicators'!$C:$DD, H$1, FALSE), " ")</f>
        <v>3</v>
      </c>
      <c r="I300" s="17">
        <f>IFERROR(VLOOKUP($C300, 'Breakdown - Multi Indicators'!$C:$DD, I$1, FALSE), " ")</f>
        <v>4</v>
      </c>
      <c r="J300" s="17">
        <f t="shared" si="24"/>
        <v>4</v>
      </c>
      <c r="K300" s="17">
        <f t="shared" si="24"/>
        <v>3</v>
      </c>
      <c r="L300" s="17">
        <f t="shared" si="24"/>
        <v>3</v>
      </c>
      <c r="M300" s="17">
        <f t="shared" si="24"/>
        <v>3</v>
      </c>
    </row>
    <row r="301" spans="1:13" ht="16.2" thickTop="1" thickBot="1" x14ac:dyDescent="0.35">
      <c r="A301" s="47" t="s">
        <v>655</v>
      </c>
      <c r="B301" s="47" t="s">
        <v>656</v>
      </c>
      <c r="C301" s="47" t="s">
        <v>657</v>
      </c>
      <c r="D301" s="10">
        <f t="shared" si="21"/>
        <v>3</v>
      </c>
      <c r="E301" s="28">
        <f t="shared" si="22"/>
        <v>3.3</v>
      </c>
      <c r="F301" s="17">
        <f>IFERROR(VLOOKUP($C301, 'Breakdown - Multi Indicators'!$C:$DD, F$1, FALSE), " ")</f>
        <v>4</v>
      </c>
      <c r="G301" s="17">
        <f>IFERROR(VLOOKUP($C301, 'Breakdown - Multi Indicators'!$C:$DD, G$1, FALSE), " ")</f>
        <v>3</v>
      </c>
      <c r="H301" s="17">
        <f>IFERROR(VLOOKUP($C301, 'Breakdown - Multi Indicators'!$C:$DD, H$1, FALSE), " ")</f>
        <v>2</v>
      </c>
      <c r="I301" s="17">
        <f>IFERROR(VLOOKUP($C301, 'Breakdown - Multi Indicators'!$C:$DD, I$1, FALSE), " ")</f>
        <v>4</v>
      </c>
      <c r="J301" s="17">
        <f t="shared" si="24"/>
        <v>4</v>
      </c>
      <c r="K301" s="17">
        <f t="shared" si="24"/>
        <v>4</v>
      </c>
      <c r="L301" s="17">
        <f t="shared" si="24"/>
        <v>3</v>
      </c>
      <c r="M301" s="17">
        <f t="shared" si="24"/>
        <v>2</v>
      </c>
    </row>
    <row r="302" spans="1:13" ht="16.2" thickTop="1" thickBot="1" x14ac:dyDescent="0.35">
      <c r="A302" s="47" t="s">
        <v>655</v>
      </c>
      <c r="B302" s="47" t="s">
        <v>693</v>
      </c>
      <c r="C302" s="47" t="s">
        <v>694</v>
      </c>
      <c r="D302" s="10">
        <f t="shared" si="21"/>
        <v>3</v>
      </c>
      <c r="E302" s="28">
        <f t="shared" si="22"/>
        <v>3.3</v>
      </c>
      <c r="F302" s="17">
        <f>IFERROR(VLOOKUP($C302, 'Breakdown - Multi Indicators'!$C:$DD, F$1, FALSE), " ")</f>
        <v>5</v>
      </c>
      <c r="G302" s="17">
        <f>IFERROR(VLOOKUP($C302, 'Breakdown - Multi Indicators'!$C:$DD, G$1, FALSE), " ")</f>
        <v>3</v>
      </c>
      <c r="H302" s="17">
        <f>IFERROR(VLOOKUP($C302, 'Breakdown - Multi Indicators'!$C:$DD, H$1, FALSE), " ")</f>
        <v>2</v>
      </c>
      <c r="I302" s="17">
        <f>IFERROR(VLOOKUP($C302, 'Breakdown - Multi Indicators'!$C:$DD, I$1, FALSE), " ")</f>
        <v>3</v>
      </c>
      <c r="J302" s="17">
        <f t="shared" si="24"/>
        <v>5</v>
      </c>
      <c r="K302" s="17">
        <f t="shared" si="24"/>
        <v>3</v>
      </c>
      <c r="L302" s="17">
        <f t="shared" si="24"/>
        <v>3</v>
      </c>
      <c r="M302" s="17">
        <f t="shared" si="24"/>
        <v>2</v>
      </c>
    </row>
    <row r="303" spans="1:13" ht="16.2" thickTop="1" thickBot="1" x14ac:dyDescent="0.35">
      <c r="A303" s="47" t="s">
        <v>655</v>
      </c>
      <c r="B303" s="47" t="s">
        <v>658</v>
      </c>
      <c r="C303" s="47" t="s">
        <v>659</v>
      </c>
      <c r="D303" s="10">
        <f t="shared" si="21"/>
        <v>3</v>
      </c>
      <c r="E303" s="28">
        <f t="shared" si="22"/>
        <v>3.3</v>
      </c>
      <c r="F303" s="17">
        <f>IFERROR(VLOOKUP($C303, 'Breakdown - Multi Indicators'!$C:$DD, F$1, FALSE), " ")</f>
        <v>5</v>
      </c>
      <c r="G303" s="17">
        <f>IFERROR(VLOOKUP($C303, 'Breakdown - Multi Indicators'!$C:$DD, G$1, FALSE), " ")</f>
        <v>3</v>
      </c>
      <c r="H303" s="17">
        <f>IFERROR(VLOOKUP($C303, 'Breakdown - Multi Indicators'!$C:$DD, H$1, FALSE), " ")</f>
        <v>3</v>
      </c>
      <c r="I303" s="17">
        <f>IFERROR(VLOOKUP($C303, 'Breakdown - Multi Indicators'!$C:$DD, I$1, FALSE), " ")</f>
        <v>2</v>
      </c>
      <c r="J303" s="17">
        <f t="shared" si="24"/>
        <v>5</v>
      </c>
      <c r="K303" s="17">
        <f t="shared" si="24"/>
        <v>3</v>
      </c>
      <c r="L303" s="17">
        <f t="shared" si="24"/>
        <v>3</v>
      </c>
      <c r="M303" s="17">
        <f t="shared" si="24"/>
        <v>2</v>
      </c>
    </row>
    <row r="304" spans="1:13" ht="16.2" thickTop="1" thickBot="1" x14ac:dyDescent="0.35">
      <c r="A304" s="47" t="s">
        <v>655</v>
      </c>
      <c r="B304" s="47" t="s">
        <v>691</v>
      </c>
      <c r="C304" s="47" t="s">
        <v>692</v>
      </c>
      <c r="D304" s="10">
        <f t="shared" si="21"/>
        <v>4</v>
      </c>
      <c r="E304" s="28">
        <f t="shared" si="22"/>
        <v>3.5</v>
      </c>
      <c r="F304" s="17">
        <f>IFERROR(VLOOKUP($C304, 'Breakdown - Multi Indicators'!$C:$DD, F$1, FALSE), " ")</f>
        <v>5</v>
      </c>
      <c r="G304" s="17">
        <f>IFERROR(VLOOKUP($C304, 'Breakdown - Multi Indicators'!$C:$DD, G$1, FALSE), " ")</f>
        <v>3</v>
      </c>
      <c r="H304" s="17">
        <f>IFERROR(VLOOKUP($C304, 'Breakdown - Multi Indicators'!$C:$DD, H$1, FALSE), " ")</f>
        <v>3</v>
      </c>
      <c r="I304" s="17">
        <f>IFERROR(VLOOKUP($C304, 'Breakdown - Multi Indicators'!$C:$DD, I$1, FALSE), " ")</f>
        <v>3</v>
      </c>
      <c r="J304" s="17">
        <f t="shared" ref="J304:M323" si="25">LARGE($F304:$I304, J$1)</f>
        <v>5</v>
      </c>
      <c r="K304" s="17">
        <f t="shared" si="25"/>
        <v>3</v>
      </c>
      <c r="L304" s="17">
        <f t="shared" si="25"/>
        <v>3</v>
      </c>
      <c r="M304" s="17">
        <f t="shared" si="25"/>
        <v>3</v>
      </c>
    </row>
    <row r="305" spans="1:13" ht="16.2" thickTop="1" thickBot="1" x14ac:dyDescent="0.35">
      <c r="A305" s="47" t="s">
        <v>655</v>
      </c>
      <c r="B305" s="47" t="s">
        <v>700</v>
      </c>
      <c r="C305" s="47" t="s">
        <v>701</v>
      </c>
      <c r="D305" s="10">
        <f t="shared" si="21"/>
        <v>4</v>
      </c>
      <c r="E305" s="28">
        <f t="shared" si="22"/>
        <v>3.5</v>
      </c>
      <c r="F305" s="17">
        <f>IFERROR(VLOOKUP($C305, 'Breakdown - Multi Indicators'!$C:$DD, F$1, FALSE), " ")</f>
        <v>5</v>
      </c>
      <c r="G305" s="17">
        <f>IFERROR(VLOOKUP($C305, 'Breakdown - Multi Indicators'!$C:$DD, G$1, FALSE), " ")</f>
        <v>3</v>
      </c>
      <c r="H305" s="17">
        <f>IFERROR(VLOOKUP($C305, 'Breakdown - Multi Indicators'!$C:$DD, H$1, FALSE), " ")</f>
        <v>3</v>
      </c>
      <c r="I305" s="17">
        <f>IFERROR(VLOOKUP($C305, 'Breakdown - Multi Indicators'!$C:$DD, I$1, FALSE), " ")</f>
        <v>3</v>
      </c>
      <c r="J305" s="17">
        <f t="shared" si="25"/>
        <v>5</v>
      </c>
      <c r="K305" s="17">
        <f t="shared" si="25"/>
        <v>3</v>
      </c>
      <c r="L305" s="17">
        <f t="shared" si="25"/>
        <v>3</v>
      </c>
      <c r="M305" s="17">
        <f t="shared" si="25"/>
        <v>3</v>
      </c>
    </row>
    <row r="306" spans="1:13" ht="16.2" thickTop="1" thickBot="1" x14ac:dyDescent="0.35">
      <c r="A306" s="47" t="s">
        <v>655</v>
      </c>
      <c r="B306" s="47" t="s">
        <v>702</v>
      </c>
      <c r="C306" s="47" t="s">
        <v>703</v>
      </c>
      <c r="D306" s="10">
        <f t="shared" si="21"/>
        <v>3</v>
      </c>
      <c r="E306" s="28">
        <f t="shared" si="22"/>
        <v>3.3</v>
      </c>
      <c r="F306" s="17">
        <f>IFERROR(VLOOKUP($C306, 'Breakdown - Multi Indicators'!$C:$DD, F$1, FALSE), " ")</f>
        <v>5</v>
      </c>
      <c r="G306" s="17">
        <f>IFERROR(VLOOKUP($C306, 'Breakdown - Multi Indicators'!$C:$DD, G$1, FALSE), " ")</f>
        <v>3</v>
      </c>
      <c r="H306" s="17">
        <f>IFERROR(VLOOKUP($C306, 'Breakdown - Multi Indicators'!$C:$DD, H$1, FALSE), " ")</f>
        <v>3</v>
      </c>
      <c r="I306" s="17">
        <f>IFERROR(VLOOKUP($C306, 'Breakdown - Multi Indicators'!$C:$DD, I$1, FALSE), " ")</f>
        <v>2</v>
      </c>
      <c r="J306" s="17">
        <f t="shared" si="25"/>
        <v>5</v>
      </c>
      <c r="K306" s="17">
        <f t="shared" si="25"/>
        <v>3</v>
      </c>
      <c r="L306" s="17">
        <f t="shared" si="25"/>
        <v>3</v>
      </c>
      <c r="M306" s="17">
        <f t="shared" si="25"/>
        <v>2</v>
      </c>
    </row>
    <row r="307" spans="1:13" ht="16.2" thickTop="1" thickBot="1" x14ac:dyDescent="0.35">
      <c r="A307" s="47" t="s">
        <v>655</v>
      </c>
      <c r="B307" s="47" t="s">
        <v>704</v>
      </c>
      <c r="C307" s="47" t="s">
        <v>705</v>
      </c>
      <c r="D307" s="10">
        <f t="shared" si="21"/>
        <v>3</v>
      </c>
      <c r="E307" s="28">
        <f t="shared" si="22"/>
        <v>3</v>
      </c>
      <c r="F307" s="17">
        <f>IFERROR(VLOOKUP($C307, 'Breakdown - Multi Indicators'!$C:$DD, F$1, FALSE), " ")</f>
        <v>4</v>
      </c>
      <c r="G307" s="17">
        <f>IFERROR(VLOOKUP($C307, 'Breakdown - Multi Indicators'!$C:$DD, G$1, FALSE), " ")</f>
        <v>3</v>
      </c>
      <c r="H307" s="17">
        <f>IFERROR(VLOOKUP($C307, 'Breakdown - Multi Indicators'!$C:$DD, H$1, FALSE), " ")</f>
        <v>3</v>
      </c>
      <c r="I307" s="17">
        <f>IFERROR(VLOOKUP($C307, 'Breakdown - Multi Indicators'!$C:$DD, I$1, FALSE), " ")</f>
        <v>2</v>
      </c>
      <c r="J307" s="17">
        <f t="shared" si="25"/>
        <v>4</v>
      </c>
      <c r="K307" s="17">
        <f t="shared" si="25"/>
        <v>3</v>
      </c>
      <c r="L307" s="17">
        <f t="shared" si="25"/>
        <v>3</v>
      </c>
      <c r="M307" s="17">
        <f t="shared" si="25"/>
        <v>2</v>
      </c>
    </row>
    <row r="308" spans="1:13" ht="16.2" thickTop="1" thickBot="1" x14ac:dyDescent="0.35">
      <c r="A308" s="47" t="s">
        <v>655</v>
      </c>
      <c r="B308" s="47" t="s">
        <v>706</v>
      </c>
      <c r="C308" s="47" t="s">
        <v>707</v>
      </c>
      <c r="D308" s="10">
        <f t="shared" si="21"/>
        <v>3</v>
      </c>
      <c r="E308" s="28">
        <f t="shared" si="22"/>
        <v>2.8</v>
      </c>
      <c r="F308" s="17">
        <f>IFERROR(VLOOKUP($C308, 'Breakdown - Multi Indicators'!$C:$DD, F$1, FALSE), " ")</f>
        <v>4</v>
      </c>
      <c r="G308" s="17">
        <f>IFERROR(VLOOKUP($C308, 'Breakdown - Multi Indicators'!$C:$DD, G$1, FALSE), " ")</f>
        <v>3</v>
      </c>
      <c r="H308" s="17">
        <f>IFERROR(VLOOKUP($C308, 'Breakdown - Multi Indicators'!$C:$DD, H$1, FALSE), " ")</f>
        <v>3</v>
      </c>
      <c r="I308" s="17">
        <f>IFERROR(VLOOKUP($C308, 'Breakdown - Multi Indicators'!$C:$DD, I$1, FALSE), " ")</f>
        <v>1</v>
      </c>
      <c r="J308" s="17">
        <f t="shared" si="25"/>
        <v>4</v>
      </c>
      <c r="K308" s="17">
        <f t="shared" si="25"/>
        <v>3</v>
      </c>
      <c r="L308" s="17">
        <f t="shared" si="25"/>
        <v>3</v>
      </c>
      <c r="M308" s="17">
        <f t="shared" si="25"/>
        <v>1</v>
      </c>
    </row>
    <row r="309" spans="1:13" ht="16.2" thickTop="1" thickBot="1" x14ac:dyDescent="0.35">
      <c r="A309" s="47" t="s">
        <v>655</v>
      </c>
      <c r="B309" s="47" t="s">
        <v>695</v>
      </c>
      <c r="C309" s="47" t="s">
        <v>696</v>
      </c>
      <c r="D309" s="10">
        <f t="shared" si="21"/>
        <v>2</v>
      </c>
      <c r="E309" s="28">
        <f t="shared" si="22"/>
        <v>2.2999999999999998</v>
      </c>
      <c r="F309" s="17">
        <f>IFERROR(VLOOKUP($C309, 'Breakdown - Multi Indicators'!$C:$DD, F$1, FALSE), " ")</f>
        <v>5</v>
      </c>
      <c r="G309" s="17">
        <f>IFERROR(VLOOKUP($C309, 'Breakdown - Multi Indicators'!$C:$DD, G$1, FALSE), " ")</f>
        <v>1</v>
      </c>
      <c r="H309" s="17">
        <f>IFERROR(VLOOKUP($C309, 'Breakdown - Multi Indicators'!$C:$DD, H$1, FALSE), " ")</f>
        <v>2</v>
      </c>
      <c r="I309" s="17">
        <f>IFERROR(VLOOKUP($C309, 'Breakdown - Multi Indicators'!$C:$DD, I$1, FALSE), " ")</f>
        <v>1</v>
      </c>
      <c r="J309" s="17">
        <f t="shared" si="25"/>
        <v>5</v>
      </c>
      <c r="K309" s="17">
        <f t="shared" si="25"/>
        <v>2</v>
      </c>
      <c r="L309" s="17">
        <f t="shared" si="25"/>
        <v>1</v>
      </c>
      <c r="M309" s="17">
        <f t="shared" si="25"/>
        <v>1</v>
      </c>
    </row>
    <row r="310" spans="1:13" ht="16.2" thickTop="1" thickBot="1" x14ac:dyDescent="0.35">
      <c r="A310" s="47" t="s">
        <v>655</v>
      </c>
      <c r="B310" s="47" t="s">
        <v>710</v>
      </c>
      <c r="C310" s="47" t="s">
        <v>711</v>
      </c>
      <c r="D310" s="10">
        <f t="shared" si="21"/>
        <v>2</v>
      </c>
      <c r="E310" s="28">
        <f t="shared" si="22"/>
        <v>2.2999999999999998</v>
      </c>
      <c r="F310" s="17">
        <f>IFERROR(VLOOKUP($C310, 'Breakdown - Multi Indicators'!$C:$DD, F$1, FALSE), " ")</f>
        <v>5</v>
      </c>
      <c r="G310" s="17">
        <f>IFERROR(VLOOKUP($C310, 'Breakdown - Multi Indicators'!$C:$DD, G$1, FALSE), " ")</f>
        <v>1</v>
      </c>
      <c r="H310" s="17">
        <f>IFERROR(VLOOKUP($C310, 'Breakdown - Multi Indicators'!$C:$DD, H$1, FALSE), " ")</f>
        <v>2</v>
      </c>
      <c r="I310" s="17">
        <f>IFERROR(VLOOKUP($C310, 'Breakdown - Multi Indicators'!$C:$DD, I$1, FALSE), " ")</f>
        <v>1</v>
      </c>
      <c r="J310" s="17">
        <f t="shared" si="25"/>
        <v>5</v>
      </c>
      <c r="K310" s="17">
        <f t="shared" si="25"/>
        <v>2</v>
      </c>
      <c r="L310" s="17">
        <f t="shared" si="25"/>
        <v>1</v>
      </c>
      <c r="M310" s="17">
        <f t="shared" si="25"/>
        <v>1</v>
      </c>
    </row>
    <row r="311" spans="1:13" ht="16.2" thickTop="1" thickBot="1" x14ac:dyDescent="0.35">
      <c r="A311" s="47" t="s">
        <v>655</v>
      </c>
      <c r="B311" s="47" t="s">
        <v>712</v>
      </c>
      <c r="C311" s="47" t="s">
        <v>713</v>
      </c>
      <c r="D311" s="10">
        <f t="shared" si="21"/>
        <v>3</v>
      </c>
      <c r="E311" s="28">
        <f t="shared" si="22"/>
        <v>3</v>
      </c>
      <c r="F311" s="17">
        <f>IFERROR(VLOOKUP($C311, 'Breakdown - Multi Indicators'!$C:$DD, F$1, FALSE), " ")</f>
        <v>4</v>
      </c>
      <c r="G311" s="17">
        <f>IFERROR(VLOOKUP($C311, 'Breakdown - Multi Indicators'!$C:$DD, G$1, FALSE), " ")</f>
        <v>3</v>
      </c>
      <c r="H311" s="17">
        <f>IFERROR(VLOOKUP($C311, 'Breakdown - Multi Indicators'!$C:$DD, H$1, FALSE), " ")</f>
        <v>3</v>
      </c>
      <c r="I311" s="17">
        <f>IFERROR(VLOOKUP($C311, 'Breakdown - Multi Indicators'!$C:$DD, I$1, FALSE), " ")</f>
        <v>2</v>
      </c>
      <c r="J311" s="17">
        <f t="shared" si="25"/>
        <v>4</v>
      </c>
      <c r="K311" s="17">
        <f t="shared" si="25"/>
        <v>3</v>
      </c>
      <c r="L311" s="17">
        <f t="shared" si="25"/>
        <v>3</v>
      </c>
      <c r="M311" s="17">
        <f t="shared" si="25"/>
        <v>2</v>
      </c>
    </row>
    <row r="312" spans="1:13" ht="16.2" thickTop="1" thickBot="1" x14ac:dyDescent="0.35">
      <c r="A312" s="47" t="s">
        <v>697</v>
      </c>
      <c r="B312" s="47" t="s">
        <v>697</v>
      </c>
      <c r="C312" s="47" t="s">
        <v>714</v>
      </c>
      <c r="D312" s="10">
        <f t="shared" si="21"/>
        <v>3</v>
      </c>
      <c r="E312" s="28">
        <f t="shared" si="22"/>
        <v>3</v>
      </c>
      <c r="F312" s="17">
        <f>IFERROR(VLOOKUP($C312, 'Breakdown - Multi Indicators'!$C:$DD, F$1, FALSE), " ")</f>
        <v>4</v>
      </c>
      <c r="G312" s="17">
        <f>IFERROR(VLOOKUP($C312, 'Breakdown - Multi Indicators'!$C:$DD, G$1, FALSE), " ")</f>
        <v>2</v>
      </c>
      <c r="H312" s="17">
        <f>IFERROR(VLOOKUP($C312, 'Breakdown - Multi Indicators'!$C:$DD, H$1, FALSE), " ")</f>
        <v>3</v>
      </c>
      <c r="I312" s="17">
        <f>IFERROR(VLOOKUP($C312, 'Breakdown - Multi Indicators'!$C:$DD, I$1, FALSE), " ")</f>
        <v>3</v>
      </c>
      <c r="J312" s="17">
        <f t="shared" si="25"/>
        <v>4</v>
      </c>
      <c r="K312" s="17">
        <f t="shared" si="25"/>
        <v>3</v>
      </c>
      <c r="L312" s="17">
        <f t="shared" si="25"/>
        <v>3</v>
      </c>
      <c r="M312" s="17">
        <f t="shared" si="25"/>
        <v>2</v>
      </c>
    </row>
    <row r="313" spans="1:13" ht="16.2" thickTop="1" thickBot="1" x14ac:dyDescent="0.35">
      <c r="A313" s="47" t="s">
        <v>697</v>
      </c>
      <c r="B313" s="47" t="s">
        <v>700</v>
      </c>
      <c r="C313" s="47" t="s">
        <v>715</v>
      </c>
      <c r="D313" s="10">
        <f t="shared" si="21"/>
        <v>3</v>
      </c>
      <c r="E313" s="28">
        <f t="shared" si="22"/>
        <v>3.3</v>
      </c>
      <c r="F313" s="17">
        <f>IFERROR(VLOOKUP($C313, 'Breakdown - Multi Indicators'!$C:$DD, F$1, FALSE), " ")</f>
        <v>4</v>
      </c>
      <c r="G313" s="17">
        <f>IFERROR(VLOOKUP($C313, 'Breakdown - Multi Indicators'!$C:$DD, G$1, FALSE), " ")</f>
        <v>2</v>
      </c>
      <c r="H313" s="17">
        <f>IFERROR(VLOOKUP($C313, 'Breakdown - Multi Indicators'!$C:$DD, H$1, FALSE), " ")</f>
        <v>3</v>
      </c>
      <c r="I313" s="17">
        <f>IFERROR(VLOOKUP($C313, 'Breakdown - Multi Indicators'!$C:$DD, I$1, FALSE), " ")</f>
        <v>4</v>
      </c>
      <c r="J313" s="17">
        <f t="shared" si="25"/>
        <v>4</v>
      </c>
      <c r="K313" s="17">
        <f t="shared" si="25"/>
        <v>4</v>
      </c>
      <c r="L313" s="17">
        <f t="shared" si="25"/>
        <v>3</v>
      </c>
      <c r="M313" s="17">
        <f t="shared" si="25"/>
        <v>2</v>
      </c>
    </row>
    <row r="314" spans="1:13" ht="16.2" thickTop="1" thickBot="1" x14ac:dyDescent="0.35">
      <c r="A314" s="47" t="s">
        <v>697</v>
      </c>
      <c r="B314" s="47" t="s">
        <v>716</v>
      </c>
      <c r="C314" s="47" t="s">
        <v>717</v>
      </c>
      <c r="D314" s="10">
        <f t="shared" si="21"/>
        <v>3</v>
      </c>
      <c r="E314" s="28">
        <f t="shared" si="22"/>
        <v>3</v>
      </c>
      <c r="F314" s="17">
        <f>IFERROR(VLOOKUP($C314, 'Breakdown - Multi Indicators'!$C:$DD, F$1, FALSE), " ")</f>
        <v>4</v>
      </c>
      <c r="G314" s="17">
        <f>IFERROR(VLOOKUP($C314, 'Breakdown - Multi Indicators'!$C:$DD, G$1, FALSE), " ")</f>
        <v>2</v>
      </c>
      <c r="H314" s="17">
        <f>IFERROR(VLOOKUP($C314, 'Breakdown - Multi Indicators'!$C:$DD, H$1, FALSE), " ")</f>
        <v>3</v>
      </c>
      <c r="I314" s="17">
        <f>IFERROR(VLOOKUP($C314, 'Breakdown - Multi Indicators'!$C:$DD, I$1, FALSE), " ")</f>
        <v>3</v>
      </c>
      <c r="J314" s="17">
        <f t="shared" si="25"/>
        <v>4</v>
      </c>
      <c r="K314" s="17">
        <f t="shared" si="25"/>
        <v>3</v>
      </c>
      <c r="L314" s="17">
        <f t="shared" si="25"/>
        <v>3</v>
      </c>
      <c r="M314" s="17">
        <f t="shared" si="25"/>
        <v>2</v>
      </c>
    </row>
    <row r="315" spans="1:13" ht="16.2" thickTop="1" thickBot="1" x14ac:dyDescent="0.35">
      <c r="A315" s="47" t="s">
        <v>697</v>
      </c>
      <c r="B315" s="47" t="s">
        <v>718</v>
      </c>
      <c r="C315" s="47" t="s">
        <v>719</v>
      </c>
      <c r="D315" s="10">
        <f t="shared" si="21"/>
        <v>3</v>
      </c>
      <c r="E315" s="28">
        <f t="shared" si="22"/>
        <v>3.3</v>
      </c>
      <c r="F315" s="17">
        <f>IFERROR(VLOOKUP($C315, 'Breakdown - Multi Indicators'!$C:$DD, F$1, FALSE), " ")</f>
        <v>4</v>
      </c>
      <c r="G315" s="17">
        <f>IFERROR(VLOOKUP($C315, 'Breakdown - Multi Indicators'!$C:$DD, G$1, FALSE), " ")</f>
        <v>3</v>
      </c>
      <c r="H315" s="17">
        <f>IFERROR(VLOOKUP($C315, 'Breakdown - Multi Indicators'!$C:$DD, H$1, FALSE), " ")</f>
        <v>3</v>
      </c>
      <c r="I315" s="17">
        <f>IFERROR(VLOOKUP($C315, 'Breakdown - Multi Indicators'!$C:$DD, I$1, FALSE), " ")</f>
        <v>3</v>
      </c>
      <c r="J315" s="17">
        <f t="shared" si="25"/>
        <v>4</v>
      </c>
      <c r="K315" s="17">
        <f t="shared" si="25"/>
        <v>3</v>
      </c>
      <c r="L315" s="17">
        <f t="shared" si="25"/>
        <v>3</v>
      </c>
      <c r="M315" s="17">
        <f t="shared" si="25"/>
        <v>3</v>
      </c>
    </row>
    <row r="316" spans="1:13" ht="16.2" thickTop="1" thickBot="1" x14ac:dyDescent="0.35">
      <c r="A316" s="47" t="s">
        <v>697</v>
      </c>
      <c r="B316" s="47" t="s">
        <v>720</v>
      </c>
      <c r="C316" s="47" t="s">
        <v>721</v>
      </c>
      <c r="D316" s="10">
        <f t="shared" si="21"/>
        <v>3</v>
      </c>
      <c r="E316" s="28">
        <f t="shared" si="22"/>
        <v>3</v>
      </c>
      <c r="F316" s="17">
        <f>IFERROR(VLOOKUP($C316, 'Breakdown - Multi Indicators'!$C:$DD, F$1, FALSE), " ")</f>
        <v>4</v>
      </c>
      <c r="G316" s="17">
        <f>IFERROR(VLOOKUP($C316, 'Breakdown - Multi Indicators'!$C:$DD, G$1, FALSE), " ")</f>
        <v>2</v>
      </c>
      <c r="H316" s="17">
        <f>IFERROR(VLOOKUP($C316, 'Breakdown - Multi Indicators'!$C:$DD, H$1, FALSE), " ")</f>
        <v>3</v>
      </c>
      <c r="I316" s="17">
        <f>IFERROR(VLOOKUP($C316, 'Breakdown - Multi Indicators'!$C:$DD, I$1, FALSE), " ")</f>
        <v>3</v>
      </c>
      <c r="J316" s="17">
        <f t="shared" si="25"/>
        <v>4</v>
      </c>
      <c r="K316" s="17">
        <f t="shared" si="25"/>
        <v>3</v>
      </c>
      <c r="L316" s="17">
        <f t="shared" si="25"/>
        <v>3</v>
      </c>
      <c r="M316" s="17">
        <f t="shared" si="25"/>
        <v>2</v>
      </c>
    </row>
    <row r="317" spans="1:13" ht="16.2" thickTop="1" thickBot="1" x14ac:dyDescent="0.35">
      <c r="A317" s="47" t="s">
        <v>697</v>
      </c>
      <c r="B317" s="47" t="s">
        <v>722</v>
      </c>
      <c r="C317" s="47" t="s">
        <v>723</v>
      </c>
      <c r="D317" s="10">
        <f t="shared" si="21"/>
        <v>3</v>
      </c>
      <c r="E317" s="28">
        <f t="shared" si="22"/>
        <v>3.3</v>
      </c>
      <c r="F317" s="17">
        <f>IFERROR(VLOOKUP($C317, 'Breakdown - Multi Indicators'!$C:$DD, F$1, FALSE), " ")</f>
        <v>4</v>
      </c>
      <c r="G317" s="17">
        <f>IFERROR(VLOOKUP($C317, 'Breakdown - Multi Indicators'!$C:$DD, G$1, FALSE), " ")</f>
        <v>3</v>
      </c>
      <c r="H317" s="17">
        <f>IFERROR(VLOOKUP($C317, 'Breakdown - Multi Indicators'!$C:$DD, H$1, FALSE), " ")</f>
        <v>3</v>
      </c>
      <c r="I317" s="17">
        <f>IFERROR(VLOOKUP($C317, 'Breakdown - Multi Indicators'!$C:$DD, I$1, FALSE), " ")</f>
        <v>3</v>
      </c>
      <c r="J317" s="17">
        <f t="shared" si="25"/>
        <v>4</v>
      </c>
      <c r="K317" s="17">
        <f t="shared" si="25"/>
        <v>3</v>
      </c>
      <c r="L317" s="17">
        <f t="shared" si="25"/>
        <v>3</v>
      </c>
      <c r="M317" s="17">
        <f t="shared" si="25"/>
        <v>3</v>
      </c>
    </row>
    <row r="318" spans="1:13" ht="16.2" thickTop="1" thickBot="1" x14ac:dyDescent="0.35">
      <c r="A318" s="47" t="s">
        <v>697</v>
      </c>
      <c r="B318" s="47" t="s">
        <v>724</v>
      </c>
      <c r="C318" s="47" t="s">
        <v>725</v>
      </c>
      <c r="D318" s="10">
        <f t="shared" si="21"/>
        <v>3</v>
      </c>
      <c r="E318" s="28">
        <f t="shared" si="22"/>
        <v>3</v>
      </c>
      <c r="F318" s="17">
        <f>IFERROR(VLOOKUP($C318, 'Breakdown - Multi Indicators'!$C:$DD, F$1, FALSE), " ")</f>
        <v>4</v>
      </c>
      <c r="G318" s="17">
        <f>IFERROR(VLOOKUP($C318, 'Breakdown - Multi Indicators'!$C:$DD, G$1, FALSE), " ")</f>
        <v>3</v>
      </c>
      <c r="H318" s="17">
        <f>IFERROR(VLOOKUP($C318, 'Breakdown - Multi Indicators'!$C:$DD, H$1, FALSE), " ")</f>
        <v>2</v>
      </c>
      <c r="I318" s="17">
        <f>IFERROR(VLOOKUP($C318, 'Breakdown - Multi Indicators'!$C:$DD, I$1, FALSE), " ")</f>
        <v>3</v>
      </c>
      <c r="J318" s="17">
        <f t="shared" si="25"/>
        <v>4</v>
      </c>
      <c r="K318" s="17">
        <f t="shared" si="25"/>
        <v>3</v>
      </c>
      <c r="L318" s="17">
        <f t="shared" si="25"/>
        <v>3</v>
      </c>
      <c r="M318" s="17">
        <f t="shared" si="25"/>
        <v>2</v>
      </c>
    </row>
    <row r="319" spans="1:13" ht="16.2" thickTop="1" thickBot="1" x14ac:dyDescent="0.35">
      <c r="A319" s="47" t="s">
        <v>697</v>
      </c>
      <c r="B319" s="47" t="s">
        <v>726</v>
      </c>
      <c r="C319" s="47" t="s">
        <v>727</v>
      </c>
      <c r="D319" s="10">
        <f t="shared" si="21"/>
        <v>3</v>
      </c>
      <c r="E319" s="28">
        <f t="shared" si="22"/>
        <v>2.5</v>
      </c>
      <c r="F319" s="17">
        <f>IFERROR(VLOOKUP($C319, 'Breakdown - Multi Indicators'!$C:$DD, F$1, FALSE), " ")</f>
        <v>4</v>
      </c>
      <c r="G319" s="17">
        <f>IFERROR(VLOOKUP($C319, 'Breakdown - Multi Indicators'!$C:$DD, G$1, FALSE), " ")</f>
        <v>2</v>
      </c>
      <c r="H319" s="17">
        <f>IFERROR(VLOOKUP($C319, 'Breakdown - Multi Indicators'!$C:$DD, H$1, FALSE), " ")</f>
        <v>2</v>
      </c>
      <c r="I319" s="17">
        <f>IFERROR(VLOOKUP($C319, 'Breakdown - Multi Indicators'!$C:$DD, I$1, FALSE), " ")</f>
        <v>2</v>
      </c>
      <c r="J319" s="17">
        <f t="shared" si="25"/>
        <v>4</v>
      </c>
      <c r="K319" s="17">
        <f t="shared" si="25"/>
        <v>2</v>
      </c>
      <c r="L319" s="17">
        <f t="shared" si="25"/>
        <v>2</v>
      </c>
      <c r="M319" s="17">
        <f t="shared" si="25"/>
        <v>2</v>
      </c>
    </row>
    <row r="320" spans="1:13" ht="16.2" thickTop="1" thickBot="1" x14ac:dyDescent="0.35">
      <c r="A320" s="47" t="s">
        <v>697</v>
      </c>
      <c r="B320" s="47" t="s">
        <v>728</v>
      </c>
      <c r="C320" s="47" t="s">
        <v>729</v>
      </c>
      <c r="D320" s="10">
        <f t="shared" si="21"/>
        <v>3</v>
      </c>
      <c r="E320" s="28">
        <f t="shared" si="22"/>
        <v>3</v>
      </c>
      <c r="F320" s="17">
        <f>IFERROR(VLOOKUP($C320, 'Breakdown - Multi Indicators'!$C:$DD, F$1, FALSE), " ")</f>
        <v>4</v>
      </c>
      <c r="G320" s="17">
        <f>IFERROR(VLOOKUP($C320, 'Breakdown - Multi Indicators'!$C:$DD, G$1, FALSE), " ")</f>
        <v>2</v>
      </c>
      <c r="H320" s="17">
        <f>IFERROR(VLOOKUP($C320, 'Breakdown - Multi Indicators'!$C:$DD, H$1, FALSE), " ")</f>
        <v>3</v>
      </c>
      <c r="I320" s="17">
        <f>IFERROR(VLOOKUP($C320, 'Breakdown - Multi Indicators'!$C:$DD, I$1, FALSE), " ")</f>
        <v>3</v>
      </c>
      <c r="J320" s="17">
        <f t="shared" si="25"/>
        <v>4</v>
      </c>
      <c r="K320" s="17">
        <f t="shared" si="25"/>
        <v>3</v>
      </c>
      <c r="L320" s="17">
        <f t="shared" si="25"/>
        <v>3</v>
      </c>
      <c r="M320" s="17">
        <f t="shared" si="25"/>
        <v>2</v>
      </c>
    </row>
    <row r="321" spans="1:13" ht="16.2" thickTop="1" thickBot="1" x14ac:dyDescent="0.35">
      <c r="A321" s="47" t="s">
        <v>697</v>
      </c>
      <c r="B321" s="47" t="s">
        <v>730</v>
      </c>
      <c r="C321" s="47" t="s">
        <v>731</v>
      </c>
      <c r="D321" s="10">
        <f t="shared" si="21"/>
        <v>3</v>
      </c>
      <c r="E321" s="28">
        <f t="shared" si="22"/>
        <v>2.8</v>
      </c>
      <c r="F321" s="17">
        <f>IFERROR(VLOOKUP($C321, 'Breakdown - Multi Indicators'!$C:$DD, F$1, FALSE), " ")</f>
        <v>4</v>
      </c>
      <c r="G321" s="17">
        <f>IFERROR(VLOOKUP($C321, 'Breakdown - Multi Indicators'!$C:$DD, G$1, FALSE), " ")</f>
        <v>2</v>
      </c>
      <c r="H321" s="17">
        <f>IFERROR(VLOOKUP($C321, 'Breakdown - Multi Indicators'!$C:$DD, H$1, FALSE), " ")</f>
        <v>2</v>
      </c>
      <c r="I321" s="17">
        <f>IFERROR(VLOOKUP($C321, 'Breakdown - Multi Indicators'!$C:$DD, I$1, FALSE), " ")</f>
        <v>3</v>
      </c>
      <c r="J321" s="17">
        <f t="shared" si="25"/>
        <v>4</v>
      </c>
      <c r="K321" s="17">
        <f t="shared" si="25"/>
        <v>3</v>
      </c>
      <c r="L321" s="17">
        <f t="shared" si="25"/>
        <v>2</v>
      </c>
      <c r="M321" s="17">
        <f t="shared" si="25"/>
        <v>2</v>
      </c>
    </row>
    <row r="322" spans="1:13" ht="16.2" thickTop="1" thickBot="1" x14ac:dyDescent="0.35">
      <c r="A322" s="47" t="s">
        <v>697</v>
      </c>
      <c r="B322" s="47" t="s">
        <v>732</v>
      </c>
      <c r="C322" s="47" t="s">
        <v>733</v>
      </c>
      <c r="D322" s="10">
        <f t="shared" si="21"/>
        <v>4</v>
      </c>
      <c r="E322" s="28">
        <f t="shared" si="22"/>
        <v>3.5</v>
      </c>
      <c r="F322" s="17">
        <f>IFERROR(VLOOKUP($C322, 'Breakdown - Multi Indicators'!$C:$DD, F$1, FALSE), " ")</f>
        <v>4</v>
      </c>
      <c r="G322" s="17">
        <f>IFERROR(VLOOKUP($C322, 'Breakdown - Multi Indicators'!$C:$DD, G$1, FALSE), " ")</f>
        <v>3</v>
      </c>
      <c r="H322" s="17">
        <f>IFERROR(VLOOKUP($C322, 'Breakdown - Multi Indicators'!$C:$DD, H$1, FALSE), " ")</f>
        <v>3</v>
      </c>
      <c r="I322" s="17">
        <f>IFERROR(VLOOKUP($C322, 'Breakdown - Multi Indicators'!$C:$DD, I$1, FALSE), " ")</f>
        <v>4</v>
      </c>
      <c r="J322" s="17">
        <f t="shared" si="25"/>
        <v>4</v>
      </c>
      <c r="K322" s="17">
        <f t="shared" si="25"/>
        <v>4</v>
      </c>
      <c r="L322" s="17">
        <f t="shared" si="25"/>
        <v>3</v>
      </c>
      <c r="M322" s="17">
        <f t="shared" si="25"/>
        <v>3</v>
      </c>
    </row>
    <row r="323" spans="1:13" ht="16.2" thickTop="1" thickBot="1" x14ac:dyDescent="0.35">
      <c r="A323" s="47" t="s">
        <v>697</v>
      </c>
      <c r="B323" s="47" t="s">
        <v>734</v>
      </c>
      <c r="C323" s="47" t="s">
        <v>735</v>
      </c>
      <c r="D323" s="10">
        <f t="shared" si="21"/>
        <v>3</v>
      </c>
      <c r="E323" s="28">
        <f t="shared" si="22"/>
        <v>3.3</v>
      </c>
      <c r="F323" s="17">
        <f>IFERROR(VLOOKUP($C323, 'Breakdown - Multi Indicators'!$C:$DD, F$1, FALSE), " ")</f>
        <v>4</v>
      </c>
      <c r="G323" s="17">
        <f>IFERROR(VLOOKUP($C323, 'Breakdown - Multi Indicators'!$C:$DD, G$1, FALSE), " ")</f>
        <v>3</v>
      </c>
      <c r="H323" s="17">
        <f>IFERROR(VLOOKUP($C323, 'Breakdown - Multi Indicators'!$C:$DD, H$1, FALSE), " ")</f>
        <v>3</v>
      </c>
      <c r="I323" s="17">
        <f>IFERROR(VLOOKUP($C323, 'Breakdown - Multi Indicators'!$C:$DD, I$1, FALSE), " ")</f>
        <v>3</v>
      </c>
      <c r="J323" s="17">
        <f t="shared" si="25"/>
        <v>4</v>
      </c>
      <c r="K323" s="17">
        <f t="shared" si="25"/>
        <v>3</v>
      </c>
      <c r="L323" s="17">
        <f t="shared" si="25"/>
        <v>3</v>
      </c>
      <c r="M323" s="17">
        <f t="shared" si="25"/>
        <v>3</v>
      </c>
    </row>
    <row r="324" spans="1:13" ht="16.2" thickTop="1" thickBot="1" x14ac:dyDescent="0.35">
      <c r="A324" s="47" t="s">
        <v>697</v>
      </c>
      <c r="B324" s="47" t="s">
        <v>736</v>
      </c>
      <c r="C324" s="47" t="s">
        <v>737</v>
      </c>
      <c r="D324" s="10">
        <f t="shared" ref="D324:D387" si="26">ROUND(AVERAGE(F324:I324), 0)</f>
        <v>3</v>
      </c>
      <c r="E324" s="28">
        <f t="shared" ref="E324:E387" si="27">ROUND(AVERAGE(F324:I324), 1)</f>
        <v>3.3</v>
      </c>
      <c r="F324" s="17">
        <f>IFERROR(VLOOKUP($C324, 'Breakdown - Multi Indicators'!$C:$DD, F$1, FALSE), " ")</f>
        <v>4</v>
      </c>
      <c r="G324" s="17">
        <f>IFERROR(VLOOKUP($C324, 'Breakdown - Multi Indicators'!$C:$DD, G$1, FALSE), " ")</f>
        <v>3</v>
      </c>
      <c r="H324" s="17">
        <f>IFERROR(VLOOKUP($C324, 'Breakdown - Multi Indicators'!$C:$DD, H$1, FALSE), " ")</f>
        <v>3</v>
      </c>
      <c r="I324" s="17">
        <f>IFERROR(VLOOKUP($C324, 'Breakdown - Multi Indicators'!$C:$DD, I$1, FALSE), " ")</f>
        <v>3</v>
      </c>
      <c r="J324" s="17">
        <f t="shared" ref="J324:M343" si="28">LARGE($F324:$I324, J$1)</f>
        <v>4</v>
      </c>
      <c r="K324" s="17">
        <f t="shared" si="28"/>
        <v>3</v>
      </c>
      <c r="L324" s="17">
        <f t="shared" si="28"/>
        <v>3</v>
      </c>
      <c r="M324" s="17">
        <f t="shared" si="28"/>
        <v>3</v>
      </c>
    </row>
    <row r="325" spans="1:13" ht="16.2" thickTop="1" thickBot="1" x14ac:dyDescent="0.35">
      <c r="A325" s="47" t="s">
        <v>697</v>
      </c>
      <c r="B325" s="47" t="s">
        <v>698</v>
      </c>
      <c r="C325" s="47" t="s">
        <v>699</v>
      </c>
      <c r="D325" s="10">
        <f t="shared" si="26"/>
        <v>3</v>
      </c>
      <c r="E325" s="28">
        <f t="shared" si="27"/>
        <v>3</v>
      </c>
      <c r="F325" s="17">
        <f>IFERROR(VLOOKUP($C325, 'Breakdown - Multi Indicators'!$C:$DD, F$1, FALSE), " ")</f>
        <v>5</v>
      </c>
      <c r="G325" s="17">
        <f>IFERROR(VLOOKUP($C325, 'Breakdown - Multi Indicators'!$C:$DD, G$1, FALSE), " ")</f>
        <v>3</v>
      </c>
      <c r="H325" s="17">
        <f>IFERROR(VLOOKUP($C325, 'Breakdown - Multi Indicators'!$C:$DD, H$1, FALSE), " ")</f>
        <v>2</v>
      </c>
      <c r="I325" s="17">
        <f>IFERROR(VLOOKUP($C325, 'Breakdown - Multi Indicators'!$C:$DD, I$1, FALSE), " ")</f>
        <v>2</v>
      </c>
      <c r="J325" s="17">
        <f t="shared" si="28"/>
        <v>5</v>
      </c>
      <c r="K325" s="17">
        <f t="shared" si="28"/>
        <v>3</v>
      </c>
      <c r="L325" s="17">
        <f t="shared" si="28"/>
        <v>2</v>
      </c>
      <c r="M325" s="17">
        <f t="shared" si="28"/>
        <v>2</v>
      </c>
    </row>
    <row r="326" spans="1:13" ht="16.2" thickTop="1" thickBot="1" x14ac:dyDescent="0.35">
      <c r="A326" s="47" t="s">
        <v>697</v>
      </c>
      <c r="B326" s="47" t="s">
        <v>741</v>
      </c>
      <c r="C326" s="47" t="s">
        <v>742</v>
      </c>
      <c r="D326" s="10">
        <f t="shared" si="26"/>
        <v>2</v>
      </c>
      <c r="E326" s="28">
        <f t="shared" si="27"/>
        <v>2</v>
      </c>
      <c r="F326" s="17">
        <f>IFERROR(VLOOKUP($C326, 'Breakdown - Multi Indicators'!$C:$DD, F$1, FALSE), " ")</f>
        <v>3</v>
      </c>
      <c r="G326" s="17">
        <f>IFERROR(VLOOKUP($C326, 'Breakdown - Multi Indicators'!$C:$DD, G$1, FALSE), " ")</f>
        <v>1</v>
      </c>
      <c r="H326" s="17">
        <f>IFERROR(VLOOKUP($C326, 'Breakdown - Multi Indicators'!$C:$DD, H$1, FALSE), " ")</f>
        <v>2</v>
      </c>
      <c r="I326" s="17">
        <f>IFERROR(VLOOKUP($C326, 'Breakdown - Multi Indicators'!$C:$DD, I$1, FALSE), " ")</f>
        <v>2</v>
      </c>
      <c r="J326" s="17">
        <f t="shared" si="28"/>
        <v>3</v>
      </c>
      <c r="K326" s="17">
        <f t="shared" si="28"/>
        <v>2</v>
      </c>
      <c r="L326" s="17">
        <f t="shared" si="28"/>
        <v>2</v>
      </c>
      <c r="M326" s="17">
        <f t="shared" si="28"/>
        <v>1</v>
      </c>
    </row>
    <row r="327" spans="1:13" ht="16.2" thickTop="1" thickBot="1" x14ac:dyDescent="0.35">
      <c r="A327" s="47" t="s">
        <v>697</v>
      </c>
      <c r="B327" s="47" t="s">
        <v>708</v>
      </c>
      <c r="C327" s="47" t="s">
        <v>709</v>
      </c>
      <c r="D327" s="10">
        <f t="shared" si="26"/>
        <v>3</v>
      </c>
      <c r="E327" s="28">
        <f t="shared" si="27"/>
        <v>3.3</v>
      </c>
      <c r="F327" s="17">
        <f>IFERROR(VLOOKUP($C327, 'Breakdown - Multi Indicators'!$C:$DD, F$1, FALSE), " ")</f>
        <v>5</v>
      </c>
      <c r="G327" s="17">
        <f>IFERROR(VLOOKUP($C327, 'Breakdown - Multi Indicators'!$C:$DD, G$1, FALSE), " ")</f>
        <v>2</v>
      </c>
      <c r="H327" s="17">
        <f>IFERROR(VLOOKUP($C327, 'Breakdown - Multi Indicators'!$C:$DD, H$1, FALSE), " ")</f>
        <v>3</v>
      </c>
      <c r="I327" s="17">
        <f>IFERROR(VLOOKUP($C327, 'Breakdown - Multi Indicators'!$C:$DD, I$1, FALSE), " ")</f>
        <v>3</v>
      </c>
      <c r="J327" s="17">
        <f t="shared" si="28"/>
        <v>5</v>
      </c>
      <c r="K327" s="17">
        <f t="shared" si="28"/>
        <v>3</v>
      </c>
      <c r="L327" s="17">
        <f t="shared" si="28"/>
        <v>3</v>
      </c>
      <c r="M327" s="17">
        <f t="shared" si="28"/>
        <v>2</v>
      </c>
    </row>
    <row r="328" spans="1:13" ht="16.2" thickTop="1" thickBot="1" x14ac:dyDescent="0.35">
      <c r="A328" s="47" t="s">
        <v>745</v>
      </c>
      <c r="B328" s="47" t="s">
        <v>746</v>
      </c>
      <c r="C328" s="47" t="s">
        <v>747</v>
      </c>
      <c r="D328" s="10">
        <f t="shared" si="26"/>
        <v>3</v>
      </c>
      <c r="E328" s="28">
        <f t="shared" si="27"/>
        <v>2.8</v>
      </c>
      <c r="F328" s="17">
        <f>IFERROR(VLOOKUP($C328, 'Breakdown - Multi Indicators'!$C:$DD, F$1, FALSE), " ")</f>
        <v>4</v>
      </c>
      <c r="G328" s="17">
        <f>IFERROR(VLOOKUP($C328, 'Breakdown - Multi Indicators'!$C:$DD, G$1, FALSE), " ")</f>
        <v>1</v>
      </c>
      <c r="H328" s="17">
        <f>IFERROR(VLOOKUP($C328, 'Breakdown - Multi Indicators'!$C:$DD, H$1, FALSE), " ")</f>
        <v>3</v>
      </c>
      <c r="I328" s="17">
        <f>IFERROR(VLOOKUP($C328, 'Breakdown - Multi Indicators'!$C:$DD, I$1, FALSE), " ")</f>
        <v>3</v>
      </c>
      <c r="J328" s="17">
        <f t="shared" si="28"/>
        <v>4</v>
      </c>
      <c r="K328" s="17">
        <f t="shared" si="28"/>
        <v>3</v>
      </c>
      <c r="L328" s="17">
        <f t="shared" si="28"/>
        <v>3</v>
      </c>
      <c r="M328" s="17">
        <f t="shared" si="28"/>
        <v>1</v>
      </c>
    </row>
    <row r="329" spans="1:13" ht="16.2" thickTop="1" thickBot="1" x14ac:dyDescent="0.35">
      <c r="A329" s="47" t="s">
        <v>745</v>
      </c>
      <c r="B329" s="47" t="s">
        <v>748</v>
      </c>
      <c r="C329" s="47" t="s">
        <v>749</v>
      </c>
      <c r="D329" s="10">
        <f t="shared" si="26"/>
        <v>3</v>
      </c>
      <c r="E329" s="28">
        <f t="shared" si="27"/>
        <v>3</v>
      </c>
      <c r="F329" s="17">
        <f>IFERROR(VLOOKUP($C329, 'Breakdown - Multi Indicators'!$C:$DD, F$1, FALSE), " ")</f>
        <v>4</v>
      </c>
      <c r="G329" s="17">
        <f>IFERROR(VLOOKUP($C329, 'Breakdown - Multi Indicators'!$C:$DD, G$1, FALSE), " ")</f>
        <v>1</v>
      </c>
      <c r="H329" s="17">
        <f>IFERROR(VLOOKUP($C329, 'Breakdown - Multi Indicators'!$C:$DD, H$1, FALSE), " ")</f>
        <v>3</v>
      </c>
      <c r="I329" s="17">
        <f>IFERROR(VLOOKUP($C329, 'Breakdown - Multi Indicators'!$C:$DD, I$1, FALSE), " ")</f>
        <v>4</v>
      </c>
      <c r="J329" s="17">
        <f t="shared" si="28"/>
        <v>4</v>
      </c>
      <c r="K329" s="17">
        <f t="shared" si="28"/>
        <v>4</v>
      </c>
      <c r="L329" s="17">
        <f t="shared" si="28"/>
        <v>3</v>
      </c>
      <c r="M329" s="17">
        <f t="shared" si="28"/>
        <v>1</v>
      </c>
    </row>
    <row r="330" spans="1:13" ht="16.2" thickTop="1" thickBot="1" x14ac:dyDescent="0.35">
      <c r="A330" s="47" t="s">
        <v>745</v>
      </c>
      <c r="B330" s="47" t="s">
        <v>750</v>
      </c>
      <c r="C330" s="47" t="s">
        <v>751</v>
      </c>
      <c r="D330" s="10">
        <f t="shared" si="26"/>
        <v>4</v>
      </c>
      <c r="E330" s="28">
        <f t="shared" si="27"/>
        <v>3.5</v>
      </c>
      <c r="F330" s="17">
        <f>IFERROR(VLOOKUP($C330, 'Breakdown - Multi Indicators'!$C:$DD, F$1, FALSE), " ")</f>
        <v>3</v>
      </c>
      <c r="G330" s="17">
        <f>IFERROR(VLOOKUP($C330, 'Breakdown - Multi Indicators'!$C:$DD, G$1, FALSE), " ")</f>
        <v>3</v>
      </c>
      <c r="H330" s="17">
        <f>IFERROR(VLOOKUP($C330, 'Breakdown - Multi Indicators'!$C:$DD, H$1, FALSE), " ")</f>
        <v>4</v>
      </c>
      <c r="I330" s="17">
        <f>IFERROR(VLOOKUP($C330, 'Breakdown - Multi Indicators'!$C:$DD, I$1, FALSE), " ")</f>
        <v>4</v>
      </c>
      <c r="J330" s="17">
        <f t="shared" si="28"/>
        <v>4</v>
      </c>
      <c r="K330" s="17">
        <f t="shared" si="28"/>
        <v>4</v>
      </c>
      <c r="L330" s="17">
        <f t="shared" si="28"/>
        <v>3</v>
      </c>
      <c r="M330" s="17">
        <f t="shared" si="28"/>
        <v>3</v>
      </c>
    </row>
    <row r="331" spans="1:13" ht="16.2" thickTop="1" thickBot="1" x14ac:dyDescent="0.35">
      <c r="A331" s="47" t="s">
        <v>745</v>
      </c>
      <c r="B331" s="47" t="s">
        <v>752</v>
      </c>
      <c r="C331" s="47" t="s">
        <v>753</v>
      </c>
      <c r="D331" s="10">
        <f t="shared" si="26"/>
        <v>4</v>
      </c>
      <c r="E331" s="28">
        <f t="shared" si="27"/>
        <v>3.5</v>
      </c>
      <c r="F331" s="17">
        <f>IFERROR(VLOOKUP($C331, 'Breakdown - Multi Indicators'!$C:$DD, F$1, FALSE), " ")</f>
        <v>4</v>
      </c>
      <c r="G331" s="17">
        <f>IFERROR(VLOOKUP($C331, 'Breakdown - Multi Indicators'!$C:$DD, G$1, FALSE), " ")</f>
        <v>3</v>
      </c>
      <c r="H331" s="17">
        <f>IFERROR(VLOOKUP($C331, 'Breakdown - Multi Indicators'!$C:$DD, H$1, FALSE), " ")</f>
        <v>3</v>
      </c>
      <c r="I331" s="17">
        <f>IFERROR(VLOOKUP($C331, 'Breakdown - Multi Indicators'!$C:$DD, I$1, FALSE), " ")</f>
        <v>4</v>
      </c>
      <c r="J331" s="17">
        <f t="shared" si="28"/>
        <v>4</v>
      </c>
      <c r="K331" s="17">
        <f t="shared" si="28"/>
        <v>4</v>
      </c>
      <c r="L331" s="17">
        <f t="shared" si="28"/>
        <v>3</v>
      </c>
      <c r="M331" s="17">
        <f t="shared" si="28"/>
        <v>3</v>
      </c>
    </row>
    <row r="332" spans="1:13" ht="16.2" thickTop="1" thickBot="1" x14ac:dyDescent="0.35">
      <c r="A332" s="47" t="s">
        <v>745</v>
      </c>
      <c r="B332" s="47" t="s">
        <v>754</v>
      </c>
      <c r="C332" s="47" t="s">
        <v>755</v>
      </c>
      <c r="D332" s="10">
        <f t="shared" si="26"/>
        <v>3</v>
      </c>
      <c r="E332" s="28">
        <f t="shared" si="27"/>
        <v>3.3</v>
      </c>
      <c r="F332" s="17">
        <f>IFERROR(VLOOKUP($C332, 'Breakdown - Multi Indicators'!$C:$DD, F$1, FALSE), " ")</f>
        <v>4</v>
      </c>
      <c r="G332" s="17">
        <f>IFERROR(VLOOKUP($C332, 'Breakdown - Multi Indicators'!$C:$DD, G$1, FALSE), " ")</f>
        <v>2</v>
      </c>
      <c r="H332" s="17">
        <f>IFERROR(VLOOKUP($C332, 'Breakdown - Multi Indicators'!$C:$DD, H$1, FALSE), " ")</f>
        <v>3</v>
      </c>
      <c r="I332" s="17">
        <f>IFERROR(VLOOKUP($C332, 'Breakdown - Multi Indicators'!$C:$DD, I$1, FALSE), " ")</f>
        <v>4</v>
      </c>
      <c r="J332" s="17">
        <f t="shared" si="28"/>
        <v>4</v>
      </c>
      <c r="K332" s="17">
        <f t="shared" si="28"/>
        <v>4</v>
      </c>
      <c r="L332" s="17">
        <f t="shared" si="28"/>
        <v>3</v>
      </c>
      <c r="M332" s="17">
        <f t="shared" si="28"/>
        <v>2</v>
      </c>
    </row>
    <row r="333" spans="1:13" ht="16.2" thickTop="1" thickBot="1" x14ac:dyDescent="0.35">
      <c r="A333" s="47" t="s">
        <v>745</v>
      </c>
      <c r="B333" s="47" t="s">
        <v>756</v>
      </c>
      <c r="C333" s="47" t="s">
        <v>757</v>
      </c>
      <c r="D333" s="10">
        <f t="shared" si="26"/>
        <v>3</v>
      </c>
      <c r="E333" s="28">
        <f t="shared" si="27"/>
        <v>3</v>
      </c>
      <c r="F333" s="17">
        <f>IFERROR(VLOOKUP($C333, 'Breakdown - Multi Indicators'!$C:$DD, F$1, FALSE), " ")</f>
        <v>4</v>
      </c>
      <c r="G333" s="17">
        <f>IFERROR(VLOOKUP($C333, 'Breakdown - Multi Indicators'!$C:$DD, G$1, FALSE), " ")</f>
        <v>3</v>
      </c>
      <c r="H333" s="17">
        <f>IFERROR(VLOOKUP($C333, 'Breakdown - Multi Indicators'!$C:$DD, H$1, FALSE), " ")</f>
        <v>3</v>
      </c>
      <c r="I333" s="17">
        <f>IFERROR(VLOOKUP($C333, 'Breakdown - Multi Indicators'!$C:$DD, I$1, FALSE), " ")</f>
        <v>2</v>
      </c>
      <c r="J333" s="17">
        <f t="shared" si="28"/>
        <v>4</v>
      </c>
      <c r="K333" s="17">
        <f t="shared" si="28"/>
        <v>3</v>
      </c>
      <c r="L333" s="17">
        <f t="shared" si="28"/>
        <v>3</v>
      </c>
      <c r="M333" s="17">
        <f t="shared" si="28"/>
        <v>2</v>
      </c>
    </row>
    <row r="334" spans="1:13" ht="16.2" thickTop="1" thickBot="1" x14ac:dyDescent="0.35">
      <c r="A334" s="47" t="s">
        <v>745</v>
      </c>
      <c r="B334" s="47" t="s">
        <v>758</v>
      </c>
      <c r="C334" s="47" t="s">
        <v>759</v>
      </c>
      <c r="D334" s="10">
        <f t="shared" si="26"/>
        <v>3</v>
      </c>
      <c r="E334" s="28">
        <f t="shared" si="27"/>
        <v>2.5</v>
      </c>
      <c r="F334" s="17">
        <f>IFERROR(VLOOKUP($C334, 'Breakdown - Multi Indicators'!$C:$DD, F$1, FALSE), " ")</f>
        <v>4</v>
      </c>
      <c r="G334" s="17">
        <f>IFERROR(VLOOKUP($C334, 'Breakdown - Multi Indicators'!$C:$DD, G$1, FALSE), " ")</f>
        <v>2</v>
      </c>
      <c r="H334" s="17">
        <f>IFERROR(VLOOKUP($C334, 'Breakdown - Multi Indicators'!$C:$DD, H$1, FALSE), " ")</f>
        <v>2</v>
      </c>
      <c r="I334" s="17">
        <f>IFERROR(VLOOKUP($C334, 'Breakdown - Multi Indicators'!$C:$DD, I$1, FALSE), " ")</f>
        <v>2</v>
      </c>
      <c r="J334" s="17">
        <f t="shared" si="28"/>
        <v>4</v>
      </c>
      <c r="K334" s="17">
        <f t="shared" si="28"/>
        <v>2</v>
      </c>
      <c r="L334" s="17">
        <f t="shared" si="28"/>
        <v>2</v>
      </c>
      <c r="M334" s="17">
        <f t="shared" si="28"/>
        <v>2</v>
      </c>
    </row>
    <row r="335" spans="1:13" ht="16.2" thickTop="1" thickBot="1" x14ac:dyDescent="0.35">
      <c r="A335" s="47" t="s">
        <v>745</v>
      </c>
      <c r="B335" s="47" t="s">
        <v>760</v>
      </c>
      <c r="C335" s="47" t="s">
        <v>761</v>
      </c>
      <c r="D335" s="10">
        <f t="shared" si="26"/>
        <v>3</v>
      </c>
      <c r="E335" s="28">
        <f t="shared" si="27"/>
        <v>3</v>
      </c>
      <c r="F335" s="17">
        <f>IFERROR(VLOOKUP($C335, 'Breakdown - Multi Indicators'!$C:$DD, F$1, FALSE), " ")</f>
        <v>4</v>
      </c>
      <c r="G335" s="17">
        <f>IFERROR(VLOOKUP($C335, 'Breakdown - Multi Indicators'!$C:$DD, G$1, FALSE), " ")</f>
        <v>3</v>
      </c>
      <c r="H335" s="17">
        <f>IFERROR(VLOOKUP($C335, 'Breakdown - Multi Indicators'!$C:$DD, H$1, FALSE), " ")</f>
        <v>3</v>
      </c>
      <c r="I335" s="17">
        <f>IFERROR(VLOOKUP($C335, 'Breakdown - Multi Indicators'!$C:$DD, I$1, FALSE), " ")</f>
        <v>2</v>
      </c>
      <c r="J335" s="17">
        <f t="shared" si="28"/>
        <v>4</v>
      </c>
      <c r="K335" s="17">
        <f t="shared" si="28"/>
        <v>3</v>
      </c>
      <c r="L335" s="17">
        <f t="shared" si="28"/>
        <v>3</v>
      </c>
      <c r="M335" s="17">
        <f t="shared" si="28"/>
        <v>2</v>
      </c>
    </row>
    <row r="336" spans="1:13" ht="16.2" thickTop="1" thickBot="1" x14ac:dyDescent="0.35">
      <c r="A336" s="47" t="s">
        <v>745</v>
      </c>
      <c r="B336" s="47" t="s">
        <v>762</v>
      </c>
      <c r="C336" s="47" t="s">
        <v>763</v>
      </c>
      <c r="D336" s="10">
        <f t="shared" si="26"/>
        <v>4</v>
      </c>
      <c r="E336" s="28">
        <f t="shared" si="27"/>
        <v>3.5</v>
      </c>
      <c r="F336" s="17">
        <f>IFERROR(VLOOKUP($C336, 'Breakdown - Multi Indicators'!$C:$DD, F$1, FALSE), " ")</f>
        <v>4</v>
      </c>
      <c r="G336" s="17">
        <f>IFERROR(VLOOKUP($C336, 'Breakdown - Multi Indicators'!$C:$DD, G$1, FALSE), " ")</f>
        <v>3</v>
      </c>
      <c r="H336" s="17">
        <f>IFERROR(VLOOKUP($C336, 'Breakdown - Multi Indicators'!$C:$DD, H$1, FALSE), " ")</f>
        <v>3</v>
      </c>
      <c r="I336" s="17">
        <f>IFERROR(VLOOKUP($C336, 'Breakdown - Multi Indicators'!$C:$DD, I$1, FALSE), " ")</f>
        <v>4</v>
      </c>
      <c r="J336" s="17">
        <f t="shared" si="28"/>
        <v>4</v>
      </c>
      <c r="K336" s="17">
        <f t="shared" si="28"/>
        <v>4</v>
      </c>
      <c r="L336" s="17">
        <f t="shared" si="28"/>
        <v>3</v>
      </c>
      <c r="M336" s="17">
        <f t="shared" si="28"/>
        <v>3</v>
      </c>
    </row>
    <row r="337" spans="1:13" ht="16.2" thickTop="1" thickBot="1" x14ac:dyDescent="0.35">
      <c r="A337" s="47" t="s">
        <v>745</v>
      </c>
      <c r="B337" s="47" t="s">
        <v>764</v>
      </c>
      <c r="C337" s="47" t="s">
        <v>765</v>
      </c>
      <c r="D337" s="10">
        <f t="shared" si="26"/>
        <v>3</v>
      </c>
      <c r="E337" s="28">
        <f t="shared" si="27"/>
        <v>3</v>
      </c>
      <c r="F337" s="17">
        <f>IFERROR(VLOOKUP($C337, 'Breakdown - Multi Indicators'!$C:$DD, F$1, FALSE), " ")</f>
        <v>4</v>
      </c>
      <c r="G337" s="17">
        <f>IFERROR(VLOOKUP($C337, 'Breakdown - Multi Indicators'!$C:$DD, G$1, FALSE), " ")</f>
        <v>3</v>
      </c>
      <c r="H337" s="17">
        <f>IFERROR(VLOOKUP($C337, 'Breakdown - Multi Indicators'!$C:$DD, H$1, FALSE), " ")</f>
        <v>3</v>
      </c>
      <c r="I337" s="17">
        <f>IFERROR(VLOOKUP($C337, 'Breakdown - Multi Indicators'!$C:$DD, I$1, FALSE), " ")</f>
        <v>2</v>
      </c>
      <c r="J337" s="17">
        <f t="shared" si="28"/>
        <v>4</v>
      </c>
      <c r="K337" s="17">
        <f t="shared" si="28"/>
        <v>3</v>
      </c>
      <c r="L337" s="17">
        <f t="shared" si="28"/>
        <v>3</v>
      </c>
      <c r="M337" s="17">
        <f t="shared" si="28"/>
        <v>2</v>
      </c>
    </row>
    <row r="338" spans="1:13" ht="16.2" thickTop="1" thickBot="1" x14ac:dyDescent="0.35">
      <c r="A338" s="47" t="s">
        <v>745</v>
      </c>
      <c r="B338" s="47" t="s">
        <v>766</v>
      </c>
      <c r="C338" s="47" t="s">
        <v>767</v>
      </c>
      <c r="D338" s="10">
        <f t="shared" si="26"/>
        <v>4</v>
      </c>
      <c r="E338" s="28">
        <f t="shared" si="27"/>
        <v>3.5</v>
      </c>
      <c r="F338" s="17">
        <f>IFERROR(VLOOKUP($C338, 'Breakdown - Multi Indicators'!$C:$DD, F$1, FALSE), " ")</f>
        <v>4</v>
      </c>
      <c r="G338" s="17">
        <f>IFERROR(VLOOKUP($C338, 'Breakdown - Multi Indicators'!$C:$DD, G$1, FALSE), " ")</f>
        <v>3</v>
      </c>
      <c r="H338" s="17">
        <f>IFERROR(VLOOKUP($C338, 'Breakdown - Multi Indicators'!$C:$DD, H$1, FALSE), " ")</f>
        <v>3</v>
      </c>
      <c r="I338" s="17">
        <f>IFERROR(VLOOKUP($C338, 'Breakdown - Multi Indicators'!$C:$DD, I$1, FALSE), " ")</f>
        <v>4</v>
      </c>
      <c r="J338" s="17">
        <f t="shared" si="28"/>
        <v>4</v>
      </c>
      <c r="K338" s="17">
        <f t="shared" si="28"/>
        <v>4</v>
      </c>
      <c r="L338" s="17">
        <f t="shared" si="28"/>
        <v>3</v>
      </c>
      <c r="M338" s="17">
        <f t="shared" si="28"/>
        <v>3</v>
      </c>
    </row>
    <row r="339" spans="1:13" ht="16.2" thickTop="1" thickBot="1" x14ac:dyDescent="0.35">
      <c r="A339" s="47" t="s">
        <v>738</v>
      </c>
      <c r="B339" s="47" t="s">
        <v>739</v>
      </c>
      <c r="C339" s="47" t="s">
        <v>740</v>
      </c>
      <c r="D339" s="10">
        <f t="shared" si="26"/>
        <v>2</v>
      </c>
      <c r="E339" s="28">
        <f t="shared" si="27"/>
        <v>2.2999999999999998</v>
      </c>
      <c r="F339" s="17">
        <f>IFERROR(VLOOKUP($C339, 'Breakdown - Multi Indicators'!$C:$DD, F$1, FALSE), " ")</f>
        <v>2</v>
      </c>
      <c r="G339" s="17">
        <f>IFERROR(VLOOKUP($C339, 'Breakdown - Multi Indicators'!$C:$DD, G$1, FALSE), " ")</f>
        <v>1</v>
      </c>
      <c r="H339" s="17">
        <f>IFERROR(VLOOKUP($C339, 'Breakdown - Multi Indicators'!$C:$DD, H$1, FALSE), " ")</f>
        <v>3</v>
      </c>
      <c r="I339" s="17">
        <f>IFERROR(VLOOKUP($C339, 'Breakdown - Multi Indicators'!$C:$DD, I$1, FALSE), " ")</f>
        <v>3</v>
      </c>
      <c r="J339" s="17">
        <f t="shared" si="28"/>
        <v>3</v>
      </c>
      <c r="K339" s="17">
        <f t="shared" si="28"/>
        <v>3</v>
      </c>
      <c r="L339" s="17">
        <f t="shared" si="28"/>
        <v>2</v>
      </c>
      <c r="M339" s="17">
        <f t="shared" si="28"/>
        <v>1</v>
      </c>
    </row>
    <row r="340" spans="1:13" ht="16.2" thickTop="1" thickBot="1" x14ac:dyDescent="0.35">
      <c r="A340" s="47" t="s">
        <v>738</v>
      </c>
      <c r="B340" s="47" t="s">
        <v>770</v>
      </c>
      <c r="C340" s="47" t="s">
        <v>771</v>
      </c>
      <c r="D340" s="10">
        <f t="shared" si="26"/>
        <v>4</v>
      </c>
      <c r="E340" s="28">
        <f t="shared" si="27"/>
        <v>3.5</v>
      </c>
      <c r="F340" s="17">
        <f>IFERROR(VLOOKUP($C340, 'Breakdown - Multi Indicators'!$C:$DD, F$1, FALSE), " ")</f>
        <v>4</v>
      </c>
      <c r="G340" s="17">
        <f>IFERROR(VLOOKUP($C340, 'Breakdown - Multi Indicators'!$C:$DD, G$1, FALSE), " ")</f>
        <v>3</v>
      </c>
      <c r="H340" s="17">
        <f>IFERROR(VLOOKUP($C340, 'Breakdown - Multi Indicators'!$C:$DD, H$1, FALSE), " ")</f>
        <v>3</v>
      </c>
      <c r="I340" s="17">
        <f>IFERROR(VLOOKUP($C340, 'Breakdown - Multi Indicators'!$C:$DD, I$1, FALSE), " ")</f>
        <v>4</v>
      </c>
      <c r="J340" s="17">
        <f t="shared" si="28"/>
        <v>4</v>
      </c>
      <c r="K340" s="17">
        <f t="shared" si="28"/>
        <v>4</v>
      </c>
      <c r="L340" s="17">
        <f t="shared" si="28"/>
        <v>3</v>
      </c>
      <c r="M340" s="17">
        <f t="shared" si="28"/>
        <v>3</v>
      </c>
    </row>
    <row r="341" spans="1:13" ht="16.2" thickTop="1" thickBot="1" x14ac:dyDescent="0.35">
      <c r="A341" s="47" t="s">
        <v>738</v>
      </c>
      <c r="B341" s="47" t="s">
        <v>772</v>
      </c>
      <c r="C341" s="47" t="s">
        <v>773</v>
      </c>
      <c r="D341" s="10">
        <f t="shared" si="26"/>
        <v>3</v>
      </c>
      <c r="E341" s="28">
        <f t="shared" si="27"/>
        <v>2.8</v>
      </c>
      <c r="F341" s="17">
        <f>IFERROR(VLOOKUP($C341, 'Breakdown - Multi Indicators'!$C:$DD, F$1, FALSE), " ")</f>
        <v>3</v>
      </c>
      <c r="G341" s="17">
        <f>IFERROR(VLOOKUP($C341, 'Breakdown - Multi Indicators'!$C:$DD, G$1, FALSE), " ")</f>
        <v>2</v>
      </c>
      <c r="H341" s="17">
        <f>IFERROR(VLOOKUP($C341, 'Breakdown - Multi Indicators'!$C:$DD, H$1, FALSE), " ")</f>
        <v>3</v>
      </c>
      <c r="I341" s="17">
        <f>IFERROR(VLOOKUP($C341, 'Breakdown - Multi Indicators'!$C:$DD, I$1, FALSE), " ")</f>
        <v>3</v>
      </c>
      <c r="J341" s="17">
        <f t="shared" si="28"/>
        <v>3</v>
      </c>
      <c r="K341" s="17">
        <f t="shared" si="28"/>
        <v>3</v>
      </c>
      <c r="L341" s="17">
        <f t="shared" si="28"/>
        <v>3</v>
      </c>
      <c r="M341" s="17">
        <f t="shared" si="28"/>
        <v>2</v>
      </c>
    </row>
    <row r="342" spans="1:13" ht="16.2" thickTop="1" thickBot="1" x14ac:dyDescent="0.35">
      <c r="A342" s="47" t="s">
        <v>738</v>
      </c>
      <c r="B342" s="47" t="s">
        <v>743</v>
      </c>
      <c r="C342" s="47" t="s">
        <v>744</v>
      </c>
      <c r="D342" s="10">
        <f t="shared" si="26"/>
        <v>3</v>
      </c>
      <c r="E342" s="28">
        <f t="shared" si="27"/>
        <v>3.3</v>
      </c>
      <c r="F342" s="17">
        <f>IFERROR(VLOOKUP($C342, 'Breakdown - Multi Indicators'!$C:$DD, F$1, FALSE), " ")</f>
        <v>4</v>
      </c>
      <c r="G342" s="17">
        <f>IFERROR(VLOOKUP($C342, 'Breakdown - Multi Indicators'!$C:$DD, G$1, FALSE), " ")</f>
        <v>2</v>
      </c>
      <c r="H342" s="17">
        <f>IFERROR(VLOOKUP($C342, 'Breakdown - Multi Indicators'!$C:$DD, H$1, FALSE), " ")</f>
        <v>3</v>
      </c>
      <c r="I342" s="17">
        <f>IFERROR(VLOOKUP($C342, 'Breakdown - Multi Indicators'!$C:$DD, I$1, FALSE), " ")</f>
        <v>4</v>
      </c>
      <c r="J342" s="17">
        <f t="shared" si="28"/>
        <v>4</v>
      </c>
      <c r="K342" s="17">
        <f t="shared" si="28"/>
        <v>4</v>
      </c>
      <c r="L342" s="17">
        <f t="shared" si="28"/>
        <v>3</v>
      </c>
      <c r="M342" s="17">
        <f t="shared" si="28"/>
        <v>2</v>
      </c>
    </row>
    <row r="343" spans="1:13" ht="16.2" thickTop="1" thickBot="1" x14ac:dyDescent="0.35">
      <c r="A343" s="47" t="s">
        <v>738</v>
      </c>
      <c r="B343" s="47" t="s">
        <v>776</v>
      </c>
      <c r="C343" s="47" t="s">
        <v>777</v>
      </c>
      <c r="D343" s="10">
        <f t="shared" si="26"/>
        <v>3</v>
      </c>
      <c r="E343" s="28">
        <f t="shared" si="27"/>
        <v>2.8</v>
      </c>
      <c r="F343" s="17">
        <f>IFERROR(VLOOKUP($C343, 'Breakdown - Multi Indicators'!$C:$DD, F$1, FALSE), " ")</f>
        <v>2</v>
      </c>
      <c r="G343" s="17">
        <f>IFERROR(VLOOKUP($C343, 'Breakdown - Multi Indicators'!$C:$DD, G$1, FALSE), " ")</f>
        <v>3</v>
      </c>
      <c r="H343" s="17">
        <f>IFERROR(VLOOKUP($C343, 'Breakdown - Multi Indicators'!$C:$DD, H$1, FALSE), " ")</f>
        <v>3</v>
      </c>
      <c r="I343" s="17">
        <f>IFERROR(VLOOKUP($C343, 'Breakdown - Multi Indicators'!$C:$DD, I$1, FALSE), " ")</f>
        <v>3</v>
      </c>
      <c r="J343" s="17">
        <f t="shared" si="28"/>
        <v>3</v>
      </c>
      <c r="K343" s="17">
        <f t="shared" si="28"/>
        <v>3</v>
      </c>
      <c r="L343" s="17">
        <f t="shared" si="28"/>
        <v>3</v>
      </c>
      <c r="M343" s="17">
        <f t="shared" si="28"/>
        <v>2</v>
      </c>
    </row>
    <row r="344" spans="1:13" ht="16.2" thickTop="1" thickBot="1" x14ac:dyDescent="0.35">
      <c r="A344" s="47" t="s">
        <v>738</v>
      </c>
      <c r="B344" s="47" t="s">
        <v>778</v>
      </c>
      <c r="C344" s="47" t="s">
        <v>779</v>
      </c>
      <c r="D344" s="10">
        <f t="shared" si="26"/>
        <v>3</v>
      </c>
      <c r="E344" s="28">
        <f t="shared" si="27"/>
        <v>3.3</v>
      </c>
      <c r="F344" s="17">
        <f>IFERROR(VLOOKUP($C344, 'Breakdown - Multi Indicators'!$C:$DD, F$1, FALSE), " ")</f>
        <v>5</v>
      </c>
      <c r="G344" s="17">
        <f>IFERROR(VLOOKUP($C344, 'Breakdown - Multi Indicators'!$C:$DD, G$1, FALSE), " ")</f>
        <v>1</v>
      </c>
      <c r="H344" s="17">
        <f>IFERROR(VLOOKUP($C344, 'Breakdown - Multi Indicators'!$C:$DD, H$1, FALSE), " ")</f>
        <v>4</v>
      </c>
      <c r="I344" s="17">
        <f>IFERROR(VLOOKUP($C344, 'Breakdown - Multi Indicators'!$C:$DD, I$1, FALSE), " ")</f>
        <v>3</v>
      </c>
      <c r="J344" s="17">
        <f t="shared" ref="J344:M363" si="29">LARGE($F344:$I344, J$1)</f>
        <v>5</v>
      </c>
      <c r="K344" s="17">
        <f t="shared" si="29"/>
        <v>4</v>
      </c>
      <c r="L344" s="17">
        <f t="shared" si="29"/>
        <v>3</v>
      </c>
      <c r="M344" s="17">
        <f t="shared" si="29"/>
        <v>1</v>
      </c>
    </row>
    <row r="345" spans="1:13" ht="16.2" thickTop="1" thickBot="1" x14ac:dyDescent="0.35">
      <c r="A345" s="47" t="s">
        <v>738</v>
      </c>
      <c r="B345" s="47" t="s">
        <v>768</v>
      </c>
      <c r="C345" s="47" t="s">
        <v>769</v>
      </c>
      <c r="D345" s="10">
        <f t="shared" si="26"/>
        <v>3</v>
      </c>
      <c r="E345" s="28">
        <f t="shared" si="27"/>
        <v>2.8</v>
      </c>
      <c r="F345" s="17">
        <f>IFERROR(VLOOKUP($C345, 'Breakdown - Multi Indicators'!$C:$DD, F$1, FALSE), " ")</f>
        <v>3</v>
      </c>
      <c r="G345" s="17">
        <f>IFERROR(VLOOKUP($C345, 'Breakdown - Multi Indicators'!$C:$DD, G$1, FALSE), " ")</f>
        <v>2</v>
      </c>
      <c r="H345" s="17">
        <f>IFERROR(VLOOKUP($C345, 'Breakdown - Multi Indicators'!$C:$DD, H$1, FALSE), " ")</f>
        <v>3</v>
      </c>
      <c r="I345" s="17">
        <f>IFERROR(VLOOKUP($C345, 'Breakdown - Multi Indicators'!$C:$DD, I$1, FALSE), " ")</f>
        <v>3</v>
      </c>
      <c r="J345" s="17">
        <f t="shared" si="29"/>
        <v>3</v>
      </c>
      <c r="K345" s="17">
        <f t="shared" si="29"/>
        <v>3</v>
      </c>
      <c r="L345" s="17">
        <f t="shared" si="29"/>
        <v>3</v>
      </c>
      <c r="M345" s="17">
        <f t="shared" si="29"/>
        <v>2</v>
      </c>
    </row>
    <row r="346" spans="1:13" ht="16.2" thickTop="1" thickBot="1" x14ac:dyDescent="0.35">
      <c r="A346" s="47" t="s">
        <v>738</v>
      </c>
      <c r="B346" s="47" t="s">
        <v>782</v>
      </c>
      <c r="C346" s="47" t="s">
        <v>783</v>
      </c>
      <c r="D346" s="10">
        <f t="shared" si="26"/>
        <v>3</v>
      </c>
      <c r="E346" s="28">
        <f t="shared" si="27"/>
        <v>2.8</v>
      </c>
      <c r="F346" s="17">
        <f>IFERROR(VLOOKUP($C346, 'Breakdown - Multi Indicators'!$C:$DD, F$1, FALSE), " ")</f>
        <v>2</v>
      </c>
      <c r="G346" s="17">
        <f>IFERROR(VLOOKUP($C346, 'Breakdown - Multi Indicators'!$C:$DD, G$1, FALSE), " ")</f>
        <v>3</v>
      </c>
      <c r="H346" s="17">
        <f>IFERROR(VLOOKUP($C346, 'Breakdown - Multi Indicators'!$C:$DD, H$1, FALSE), " ")</f>
        <v>3</v>
      </c>
      <c r="I346" s="17">
        <f>IFERROR(VLOOKUP($C346, 'Breakdown - Multi Indicators'!$C:$DD, I$1, FALSE), " ")</f>
        <v>3</v>
      </c>
      <c r="J346" s="17">
        <f t="shared" si="29"/>
        <v>3</v>
      </c>
      <c r="K346" s="17">
        <f t="shared" si="29"/>
        <v>3</v>
      </c>
      <c r="L346" s="17">
        <f t="shared" si="29"/>
        <v>3</v>
      </c>
      <c r="M346" s="17">
        <f t="shared" si="29"/>
        <v>2</v>
      </c>
    </row>
    <row r="347" spans="1:13" ht="16.2" thickTop="1" thickBot="1" x14ac:dyDescent="0.35">
      <c r="A347" s="47" t="s">
        <v>738</v>
      </c>
      <c r="B347" s="47" t="s">
        <v>774</v>
      </c>
      <c r="C347" s="47" t="s">
        <v>775</v>
      </c>
      <c r="D347" s="10">
        <f t="shared" si="26"/>
        <v>3</v>
      </c>
      <c r="E347" s="28">
        <f t="shared" si="27"/>
        <v>3</v>
      </c>
      <c r="F347" s="17">
        <f>IFERROR(VLOOKUP($C347, 'Breakdown - Multi Indicators'!$C:$DD, F$1, FALSE), " ")</f>
        <v>5</v>
      </c>
      <c r="G347" s="17">
        <f>IFERROR(VLOOKUP($C347, 'Breakdown - Multi Indicators'!$C:$DD, G$1, FALSE), " ")</f>
        <v>1</v>
      </c>
      <c r="H347" s="17">
        <f>IFERROR(VLOOKUP($C347, 'Breakdown - Multi Indicators'!$C:$DD, H$1, FALSE), " ")</f>
        <v>3</v>
      </c>
      <c r="I347" s="17">
        <f>IFERROR(VLOOKUP($C347, 'Breakdown - Multi Indicators'!$C:$DD, I$1, FALSE), " ")</f>
        <v>3</v>
      </c>
      <c r="J347" s="17">
        <f t="shared" si="29"/>
        <v>5</v>
      </c>
      <c r="K347" s="17">
        <f t="shared" si="29"/>
        <v>3</v>
      </c>
      <c r="L347" s="17">
        <f t="shared" si="29"/>
        <v>3</v>
      </c>
      <c r="M347" s="17">
        <f t="shared" si="29"/>
        <v>1</v>
      </c>
    </row>
    <row r="348" spans="1:13" ht="16.2" thickTop="1" thickBot="1" x14ac:dyDescent="0.35">
      <c r="A348" s="47" t="s">
        <v>738</v>
      </c>
      <c r="B348" s="47" t="s">
        <v>787</v>
      </c>
      <c r="C348" s="47" t="s">
        <v>788</v>
      </c>
      <c r="D348" s="10">
        <f t="shared" si="26"/>
        <v>3</v>
      </c>
      <c r="E348" s="28">
        <f t="shared" si="27"/>
        <v>3.3</v>
      </c>
      <c r="F348" s="17">
        <f>IFERROR(VLOOKUP($C348, 'Breakdown - Multi Indicators'!$C:$DD, F$1, FALSE), " ")</f>
        <v>4</v>
      </c>
      <c r="G348" s="17">
        <f>IFERROR(VLOOKUP($C348, 'Breakdown - Multi Indicators'!$C:$DD, G$1, FALSE), " ")</f>
        <v>3</v>
      </c>
      <c r="H348" s="17">
        <f>IFERROR(VLOOKUP($C348, 'Breakdown - Multi Indicators'!$C:$DD, H$1, FALSE), " ")</f>
        <v>3</v>
      </c>
      <c r="I348" s="17">
        <f>IFERROR(VLOOKUP($C348, 'Breakdown - Multi Indicators'!$C:$DD, I$1, FALSE), " ")</f>
        <v>3</v>
      </c>
      <c r="J348" s="17">
        <f t="shared" si="29"/>
        <v>4</v>
      </c>
      <c r="K348" s="17">
        <f t="shared" si="29"/>
        <v>3</v>
      </c>
      <c r="L348" s="17">
        <f t="shared" si="29"/>
        <v>3</v>
      </c>
      <c r="M348" s="17">
        <f t="shared" si="29"/>
        <v>3</v>
      </c>
    </row>
    <row r="349" spans="1:13" ht="16.2" thickTop="1" thickBot="1" x14ac:dyDescent="0.35">
      <c r="A349" s="47" t="s">
        <v>738</v>
      </c>
      <c r="B349" s="47" t="s">
        <v>789</v>
      </c>
      <c r="C349" s="47" t="s">
        <v>790</v>
      </c>
      <c r="D349" s="10">
        <f t="shared" si="26"/>
        <v>4</v>
      </c>
      <c r="E349" s="28">
        <f t="shared" si="27"/>
        <v>3.5</v>
      </c>
      <c r="F349" s="17">
        <f>IFERROR(VLOOKUP($C349, 'Breakdown - Multi Indicators'!$C:$DD, F$1, FALSE), " ")</f>
        <v>5</v>
      </c>
      <c r="G349" s="17">
        <f>IFERROR(VLOOKUP($C349, 'Breakdown - Multi Indicators'!$C:$DD, G$1, FALSE), " ")</f>
        <v>1</v>
      </c>
      <c r="H349" s="17">
        <f>IFERROR(VLOOKUP($C349, 'Breakdown - Multi Indicators'!$C:$DD, H$1, FALSE), " ")</f>
        <v>4</v>
      </c>
      <c r="I349" s="17">
        <f>IFERROR(VLOOKUP($C349, 'Breakdown - Multi Indicators'!$C:$DD, I$1, FALSE), " ")</f>
        <v>4</v>
      </c>
      <c r="J349" s="17">
        <f t="shared" si="29"/>
        <v>5</v>
      </c>
      <c r="K349" s="17">
        <f t="shared" si="29"/>
        <v>4</v>
      </c>
      <c r="L349" s="17">
        <f t="shared" si="29"/>
        <v>4</v>
      </c>
      <c r="M349" s="17">
        <f t="shared" si="29"/>
        <v>1</v>
      </c>
    </row>
    <row r="350" spans="1:13" ht="16.2" thickTop="1" thickBot="1" x14ac:dyDescent="0.35">
      <c r="A350" s="47" t="s">
        <v>738</v>
      </c>
      <c r="B350" s="47" t="s">
        <v>791</v>
      </c>
      <c r="C350" s="47" t="s">
        <v>792</v>
      </c>
      <c r="D350" s="10">
        <f t="shared" si="26"/>
        <v>3</v>
      </c>
      <c r="E350" s="28">
        <f t="shared" si="27"/>
        <v>3.3</v>
      </c>
      <c r="F350" s="17">
        <f>IFERROR(VLOOKUP($C350, 'Breakdown - Multi Indicators'!$C:$DD, F$1, FALSE), " ")</f>
        <v>4</v>
      </c>
      <c r="G350" s="17">
        <f>IFERROR(VLOOKUP($C350, 'Breakdown - Multi Indicators'!$C:$DD, G$1, FALSE), " ")</f>
        <v>1</v>
      </c>
      <c r="H350" s="17">
        <f>IFERROR(VLOOKUP($C350, 'Breakdown - Multi Indicators'!$C:$DD, H$1, FALSE), " ")</f>
        <v>4</v>
      </c>
      <c r="I350" s="17">
        <f>IFERROR(VLOOKUP($C350, 'Breakdown - Multi Indicators'!$C:$DD, I$1, FALSE), " ")</f>
        <v>4</v>
      </c>
      <c r="J350" s="17">
        <f t="shared" si="29"/>
        <v>4</v>
      </c>
      <c r="K350" s="17">
        <f t="shared" si="29"/>
        <v>4</v>
      </c>
      <c r="L350" s="17">
        <f t="shared" si="29"/>
        <v>4</v>
      </c>
      <c r="M350" s="17">
        <f t="shared" si="29"/>
        <v>1</v>
      </c>
    </row>
    <row r="351" spans="1:13" ht="16.2" thickTop="1" thickBot="1" x14ac:dyDescent="0.35">
      <c r="A351" s="47" t="s">
        <v>738</v>
      </c>
      <c r="B351" s="47" t="s">
        <v>780</v>
      </c>
      <c r="C351" s="47" t="s">
        <v>781</v>
      </c>
      <c r="D351" s="10">
        <f t="shared" si="26"/>
        <v>2</v>
      </c>
      <c r="E351" s="28">
        <f t="shared" si="27"/>
        <v>2.2999999999999998</v>
      </c>
      <c r="F351" s="17">
        <f>IFERROR(VLOOKUP($C351, 'Breakdown - Multi Indicators'!$C:$DD, F$1, FALSE), " ")</f>
        <v>2</v>
      </c>
      <c r="G351" s="17">
        <f>IFERROR(VLOOKUP($C351, 'Breakdown - Multi Indicators'!$C:$DD, G$1, FALSE), " ")</f>
        <v>1</v>
      </c>
      <c r="H351" s="17">
        <f>IFERROR(VLOOKUP($C351, 'Breakdown - Multi Indicators'!$C:$DD, H$1, FALSE), " ")</f>
        <v>3</v>
      </c>
      <c r="I351" s="17">
        <f>IFERROR(VLOOKUP($C351, 'Breakdown - Multi Indicators'!$C:$DD, I$1, FALSE), " ")</f>
        <v>3</v>
      </c>
      <c r="J351" s="17">
        <f t="shared" si="29"/>
        <v>3</v>
      </c>
      <c r="K351" s="17">
        <f t="shared" si="29"/>
        <v>3</v>
      </c>
      <c r="L351" s="17">
        <f t="shared" si="29"/>
        <v>2</v>
      </c>
      <c r="M351" s="17">
        <f t="shared" si="29"/>
        <v>1</v>
      </c>
    </row>
    <row r="352" spans="1:13" ht="16.2" thickTop="1" thickBot="1" x14ac:dyDescent="0.35">
      <c r="A352" s="47" t="s">
        <v>738</v>
      </c>
      <c r="B352" s="47" t="s">
        <v>796</v>
      </c>
      <c r="C352" s="47" t="s">
        <v>797</v>
      </c>
      <c r="D352" s="10">
        <f t="shared" si="26"/>
        <v>3</v>
      </c>
      <c r="E352" s="28">
        <f t="shared" si="27"/>
        <v>3</v>
      </c>
      <c r="F352" s="17">
        <f>IFERROR(VLOOKUP($C352, 'Breakdown - Multi Indicators'!$C:$DD, F$1, FALSE), " ")</f>
        <v>5</v>
      </c>
      <c r="G352" s="17">
        <f>IFERROR(VLOOKUP($C352, 'Breakdown - Multi Indicators'!$C:$DD, G$1, FALSE), " ")</f>
        <v>1</v>
      </c>
      <c r="H352" s="17">
        <f>IFERROR(VLOOKUP($C352, 'Breakdown - Multi Indicators'!$C:$DD, H$1, FALSE), " ")</f>
        <v>3</v>
      </c>
      <c r="I352" s="17">
        <f>IFERROR(VLOOKUP($C352, 'Breakdown - Multi Indicators'!$C:$DD, I$1, FALSE), " ")</f>
        <v>3</v>
      </c>
      <c r="J352" s="17">
        <f t="shared" si="29"/>
        <v>5</v>
      </c>
      <c r="K352" s="17">
        <f t="shared" si="29"/>
        <v>3</v>
      </c>
      <c r="L352" s="17">
        <f t="shared" si="29"/>
        <v>3</v>
      </c>
      <c r="M352" s="17">
        <f t="shared" si="29"/>
        <v>1</v>
      </c>
    </row>
    <row r="353" spans="1:13" ht="16.2" thickTop="1" thickBot="1" x14ac:dyDescent="0.35">
      <c r="A353" s="47" t="s">
        <v>798</v>
      </c>
      <c r="B353" s="47" t="s">
        <v>799</v>
      </c>
      <c r="C353" s="47" t="s">
        <v>800</v>
      </c>
      <c r="D353" s="10">
        <f t="shared" si="26"/>
        <v>3</v>
      </c>
      <c r="E353" s="28">
        <f t="shared" si="27"/>
        <v>2.8</v>
      </c>
      <c r="F353" s="17">
        <f>IFERROR(VLOOKUP($C353, 'Breakdown - Multi Indicators'!$C:$DD, F$1, FALSE), " ")</f>
        <v>4</v>
      </c>
      <c r="G353" s="17">
        <f>IFERROR(VLOOKUP($C353, 'Breakdown - Multi Indicators'!$C:$DD, G$1, FALSE), " ")</f>
        <v>3</v>
      </c>
      <c r="H353" s="17">
        <f>IFERROR(VLOOKUP($C353, 'Breakdown - Multi Indicators'!$C:$DD, H$1, FALSE), " ")</f>
        <v>2</v>
      </c>
      <c r="I353" s="17">
        <f>IFERROR(VLOOKUP($C353, 'Breakdown - Multi Indicators'!$C:$DD, I$1, FALSE), " ")</f>
        <v>2</v>
      </c>
      <c r="J353" s="17">
        <f t="shared" si="29"/>
        <v>4</v>
      </c>
      <c r="K353" s="17">
        <f t="shared" si="29"/>
        <v>3</v>
      </c>
      <c r="L353" s="17">
        <f t="shared" si="29"/>
        <v>2</v>
      </c>
      <c r="M353" s="17">
        <f t="shared" si="29"/>
        <v>2</v>
      </c>
    </row>
    <row r="354" spans="1:13" ht="16.2" thickTop="1" thickBot="1" x14ac:dyDescent="0.35">
      <c r="A354" s="47" t="s">
        <v>798</v>
      </c>
      <c r="B354" s="47" t="s">
        <v>801</v>
      </c>
      <c r="C354" s="47" t="s">
        <v>802</v>
      </c>
      <c r="D354" s="10">
        <f t="shared" si="26"/>
        <v>3</v>
      </c>
      <c r="E354" s="28">
        <f t="shared" si="27"/>
        <v>3</v>
      </c>
      <c r="F354" s="17">
        <f>IFERROR(VLOOKUP($C354, 'Breakdown - Multi Indicators'!$C:$DD, F$1, FALSE), " ")</f>
        <v>4</v>
      </c>
      <c r="G354" s="17">
        <f>IFERROR(VLOOKUP($C354, 'Breakdown - Multi Indicators'!$C:$DD, G$1, FALSE), " ")</f>
        <v>3</v>
      </c>
      <c r="H354" s="17">
        <f>IFERROR(VLOOKUP($C354, 'Breakdown - Multi Indicators'!$C:$DD, H$1, FALSE), " ")</f>
        <v>3</v>
      </c>
      <c r="I354" s="17">
        <f>IFERROR(VLOOKUP($C354, 'Breakdown - Multi Indicators'!$C:$DD, I$1, FALSE), " ")</f>
        <v>2</v>
      </c>
      <c r="J354" s="17">
        <f t="shared" si="29"/>
        <v>4</v>
      </c>
      <c r="K354" s="17">
        <f t="shared" si="29"/>
        <v>3</v>
      </c>
      <c r="L354" s="17">
        <f t="shared" si="29"/>
        <v>3</v>
      </c>
      <c r="M354" s="17">
        <f t="shared" si="29"/>
        <v>2</v>
      </c>
    </row>
    <row r="355" spans="1:13" ht="16.2" thickTop="1" thickBot="1" x14ac:dyDescent="0.35">
      <c r="A355" s="47" t="s">
        <v>798</v>
      </c>
      <c r="B355" s="47" t="s">
        <v>803</v>
      </c>
      <c r="C355" s="47" t="s">
        <v>804</v>
      </c>
      <c r="D355" s="10">
        <f t="shared" si="26"/>
        <v>3</v>
      </c>
      <c r="E355" s="28">
        <f t="shared" si="27"/>
        <v>3.3</v>
      </c>
      <c r="F355" s="17">
        <f>IFERROR(VLOOKUP($C355, 'Breakdown - Multi Indicators'!$C:$DD, F$1, FALSE), " ")</f>
        <v>5</v>
      </c>
      <c r="G355" s="17">
        <f>IFERROR(VLOOKUP($C355, 'Breakdown - Multi Indicators'!$C:$DD, G$1, FALSE), " ")</f>
        <v>3</v>
      </c>
      <c r="H355" s="17">
        <f>IFERROR(VLOOKUP($C355, 'Breakdown - Multi Indicators'!$C:$DD, H$1, FALSE), " ")</f>
        <v>3</v>
      </c>
      <c r="I355" s="17">
        <f>IFERROR(VLOOKUP($C355, 'Breakdown - Multi Indicators'!$C:$DD, I$1, FALSE), " ")</f>
        <v>2</v>
      </c>
      <c r="J355" s="17">
        <f t="shared" si="29"/>
        <v>5</v>
      </c>
      <c r="K355" s="17">
        <f t="shared" si="29"/>
        <v>3</v>
      </c>
      <c r="L355" s="17">
        <f t="shared" si="29"/>
        <v>3</v>
      </c>
      <c r="M355" s="17">
        <f t="shared" si="29"/>
        <v>2</v>
      </c>
    </row>
    <row r="356" spans="1:13" ht="16.2" thickTop="1" thickBot="1" x14ac:dyDescent="0.35">
      <c r="A356" s="47" t="s">
        <v>798</v>
      </c>
      <c r="B356" s="47" t="s">
        <v>805</v>
      </c>
      <c r="C356" s="47" t="s">
        <v>806</v>
      </c>
      <c r="D356" s="10">
        <f t="shared" si="26"/>
        <v>3</v>
      </c>
      <c r="E356" s="28">
        <f t="shared" si="27"/>
        <v>2.5</v>
      </c>
      <c r="F356" s="17">
        <f>IFERROR(VLOOKUP($C356, 'Breakdown - Multi Indicators'!$C:$DD, F$1, FALSE), " ")</f>
        <v>3</v>
      </c>
      <c r="G356" s="17">
        <f>IFERROR(VLOOKUP($C356, 'Breakdown - Multi Indicators'!$C:$DD, G$1, FALSE), " ")</f>
        <v>1</v>
      </c>
      <c r="H356" s="17">
        <f>IFERROR(VLOOKUP($C356, 'Breakdown - Multi Indicators'!$C:$DD, H$1, FALSE), " ")</f>
        <v>3</v>
      </c>
      <c r="I356" s="17">
        <f>IFERROR(VLOOKUP($C356, 'Breakdown - Multi Indicators'!$C:$DD, I$1, FALSE), " ")</f>
        <v>3</v>
      </c>
      <c r="J356" s="17">
        <f t="shared" si="29"/>
        <v>3</v>
      </c>
      <c r="K356" s="17">
        <f t="shared" si="29"/>
        <v>3</v>
      </c>
      <c r="L356" s="17">
        <f t="shared" si="29"/>
        <v>3</v>
      </c>
      <c r="M356" s="17">
        <f t="shared" si="29"/>
        <v>1</v>
      </c>
    </row>
    <row r="357" spans="1:13" ht="16.2" thickTop="1" thickBot="1" x14ac:dyDescent="0.35">
      <c r="A357" s="47" t="s">
        <v>798</v>
      </c>
      <c r="B357" s="47" t="s">
        <v>807</v>
      </c>
      <c r="C357" s="47" t="s">
        <v>808</v>
      </c>
      <c r="D357" s="10">
        <f t="shared" si="26"/>
        <v>3</v>
      </c>
      <c r="E357" s="28">
        <f t="shared" si="27"/>
        <v>3</v>
      </c>
      <c r="F357" s="17">
        <f>IFERROR(VLOOKUP($C357, 'Breakdown - Multi Indicators'!$C:$DD, F$1, FALSE), " ")</f>
        <v>4</v>
      </c>
      <c r="G357" s="17">
        <f>IFERROR(VLOOKUP($C357, 'Breakdown - Multi Indicators'!$C:$DD, G$1, FALSE), " ")</f>
        <v>2</v>
      </c>
      <c r="H357" s="17">
        <f>IFERROR(VLOOKUP($C357, 'Breakdown - Multi Indicators'!$C:$DD, H$1, FALSE), " ")</f>
        <v>3</v>
      </c>
      <c r="I357" s="17">
        <f>IFERROR(VLOOKUP($C357, 'Breakdown - Multi Indicators'!$C:$DD, I$1, FALSE), " ")</f>
        <v>3</v>
      </c>
      <c r="J357" s="17">
        <f t="shared" si="29"/>
        <v>4</v>
      </c>
      <c r="K357" s="17">
        <f t="shared" si="29"/>
        <v>3</v>
      </c>
      <c r="L357" s="17">
        <f t="shared" si="29"/>
        <v>3</v>
      </c>
      <c r="M357" s="17">
        <f t="shared" si="29"/>
        <v>2</v>
      </c>
    </row>
    <row r="358" spans="1:13" ht="16.2" thickTop="1" thickBot="1" x14ac:dyDescent="0.35">
      <c r="A358" s="47" t="s">
        <v>798</v>
      </c>
      <c r="B358" s="47" t="s">
        <v>809</v>
      </c>
      <c r="C358" s="47" t="s">
        <v>810</v>
      </c>
      <c r="D358" s="10">
        <f t="shared" si="26"/>
        <v>3</v>
      </c>
      <c r="E358" s="28">
        <f t="shared" si="27"/>
        <v>3.3</v>
      </c>
      <c r="F358" s="17">
        <f>IFERROR(VLOOKUP($C358, 'Breakdown - Multi Indicators'!$C:$DD, F$1, FALSE), " ")</f>
        <v>5</v>
      </c>
      <c r="G358" s="17">
        <f>IFERROR(VLOOKUP($C358, 'Breakdown - Multi Indicators'!$C:$DD, G$1, FALSE), " ")</f>
        <v>3</v>
      </c>
      <c r="H358" s="17">
        <f>IFERROR(VLOOKUP($C358, 'Breakdown - Multi Indicators'!$C:$DD, H$1, FALSE), " ")</f>
        <v>3</v>
      </c>
      <c r="I358" s="17">
        <f>IFERROR(VLOOKUP($C358, 'Breakdown - Multi Indicators'!$C:$DD, I$1, FALSE), " ")</f>
        <v>2</v>
      </c>
      <c r="J358" s="17">
        <f t="shared" si="29"/>
        <v>5</v>
      </c>
      <c r="K358" s="17">
        <f t="shared" si="29"/>
        <v>3</v>
      </c>
      <c r="L358" s="17">
        <f t="shared" si="29"/>
        <v>3</v>
      </c>
      <c r="M358" s="17">
        <f t="shared" si="29"/>
        <v>2</v>
      </c>
    </row>
    <row r="359" spans="1:13" ht="16.2" thickTop="1" thickBot="1" x14ac:dyDescent="0.35">
      <c r="A359" s="47" t="s">
        <v>798</v>
      </c>
      <c r="B359" s="47" t="s">
        <v>811</v>
      </c>
      <c r="C359" s="47" t="s">
        <v>812</v>
      </c>
      <c r="D359" s="10">
        <f t="shared" si="26"/>
        <v>3</v>
      </c>
      <c r="E359" s="28">
        <f t="shared" si="27"/>
        <v>3.3</v>
      </c>
      <c r="F359" s="17">
        <f>IFERROR(VLOOKUP($C359, 'Breakdown - Multi Indicators'!$C:$DD, F$1, FALSE), " ")</f>
        <v>4</v>
      </c>
      <c r="G359" s="17">
        <f>IFERROR(VLOOKUP($C359, 'Breakdown - Multi Indicators'!$C:$DD, G$1, FALSE), " ")</f>
        <v>3</v>
      </c>
      <c r="H359" s="17">
        <f>IFERROR(VLOOKUP($C359, 'Breakdown - Multi Indicators'!$C:$DD, H$1, FALSE), " ")</f>
        <v>3</v>
      </c>
      <c r="I359" s="17">
        <f>IFERROR(VLOOKUP($C359, 'Breakdown - Multi Indicators'!$C:$DD, I$1, FALSE), " ")</f>
        <v>3</v>
      </c>
      <c r="J359" s="17">
        <f t="shared" si="29"/>
        <v>4</v>
      </c>
      <c r="K359" s="17">
        <f t="shared" si="29"/>
        <v>3</v>
      </c>
      <c r="L359" s="17">
        <f t="shared" si="29"/>
        <v>3</v>
      </c>
      <c r="M359" s="17">
        <f t="shared" si="29"/>
        <v>3</v>
      </c>
    </row>
    <row r="360" spans="1:13" ht="16.2" thickTop="1" thickBot="1" x14ac:dyDescent="0.35">
      <c r="A360" s="47" t="s">
        <v>798</v>
      </c>
      <c r="B360" s="47" t="s">
        <v>813</v>
      </c>
      <c r="C360" s="47" t="s">
        <v>814</v>
      </c>
      <c r="D360" s="10">
        <f t="shared" si="26"/>
        <v>3</v>
      </c>
      <c r="E360" s="28">
        <f t="shared" si="27"/>
        <v>3</v>
      </c>
      <c r="F360" s="17">
        <f>IFERROR(VLOOKUP($C360, 'Breakdown - Multi Indicators'!$C:$DD, F$1, FALSE), " ")</f>
        <v>4</v>
      </c>
      <c r="G360" s="17">
        <f>IFERROR(VLOOKUP($C360, 'Breakdown - Multi Indicators'!$C:$DD, G$1, FALSE), " ")</f>
        <v>3</v>
      </c>
      <c r="H360" s="17">
        <f>IFERROR(VLOOKUP($C360, 'Breakdown - Multi Indicators'!$C:$DD, H$1, FALSE), " ")</f>
        <v>2</v>
      </c>
      <c r="I360" s="17">
        <f>IFERROR(VLOOKUP($C360, 'Breakdown - Multi Indicators'!$C:$DD, I$1, FALSE), " ")</f>
        <v>3</v>
      </c>
      <c r="J360" s="17">
        <f t="shared" si="29"/>
        <v>4</v>
      </c>
      <c r="K360" s="17">
        <f t="shared" si="29"/>
        <v>3</v>
      </c>
      <c r="L360" s="17">
        <f t="shared" si="29"/>
        <v>3</v>
      </c>
      <c r="M360" s="17">
        <f t="shared" si="29"/>
        <v>2</v>
      </c>
    </row>
    <row r="361" spans="1:13" ht="16.2" thickTop="1" thickBot="1" x14ac:dyDescent="0.35">
      <c r="A361" s="47" t="s">
        <v>798</v>
      </c>
      <c r="B361" s="47" t="s">
        <v>815</v>
      </c>
      <c r="C361" s="47" t="s">
        <v>816</v>
      </c>
      <c r="D361" s="10">
        <f t="shared" si="26"/>
        <v>3</v>
      </c>
      <c r="E361" s="28">
        <f t="shared" si="27"/>
        <v>2.8</v>
      </c>
      <c r="F361" s="17">
        <f>IFERROR(VLOOKUP($C361, 'Breakdown - Multi Indicators'!$C:$DD, F$1, FALSE), " ")</f>
        <v>4</v>
      </c>
      <c r="G361" s="17">
        <f>IFERROR(VLOOKUP($C361, 'Breakdown - Multi Indicators'!$C:$DD, G$1, FALSE), " ")</f>
        <v>2</v>
      </c>
      <c r="H361" s="17">
        <f>IFERROR(VLOOKUP($C361, 'Breakdown - Multi Indicators'!$C:$DD, H$1, FALSE), " ")</f>
        <v>2</v>
      </c>
      <c r="I361" s="17">
        <f>IFERROR(VLOOKUP($C361, 'Breakdown - Multi Indicators'!$C:$DD, I$1, FALSE), " ")</f>
        <v>3</v>
      </c>
      <c r="J361" s="17">
        <f t="shared" si="29"/>
        <v>4</v>
      </c>
      <c r="K361" s="17">
        <f t="shared" si="29"/>
        <v>3</v>
      </c>
      <c r="L361" s="17">
        <f t="shared" si="29"/>
        <v>2</v>
      </c>
      <c r="M361" s="17">
        <f t="shared" si="29"/>
        <v>2</v>
      </c>
    </row>
    <row r="362" spans="1:13" ht="16.2" thickTop="1" thickBot="1" x14ac:dyDescent="0.35">
      <c r="A362" s="47" t="s">
        <v>798</v>
      </c>
      <c r="B362" s="47" t="s">
        <v>817</v>
      </c>
      <c r="C362" s="47" t="s">
        <v>818</v>
      </c>
      <c r="D362" s="10">
        <f t="shared" si="26"/>
        <v>3</v>
      </c>
      <c r="E362" s="28">
        <f t="shared" si="27"/>
        <v>2.8</v>
      </c>
      <c r="F362" s="17">
        <f>IFERROR(VLOOKUP($C362, 'Breakdown - Multi Indicators'!$C:$DD, F$1, FALSE), " ")</f>
        <v>4</v>
      </c>
      <c r="G362" s="17">
        <f>IFERROR(VLOOKUP($C362, 'Breakdown - Multi Indicators'!$C:$DD, G$1, FALSE), " ")</f>
        <v>2</v>
      </c>
      <c r="H362" s="17">
        <f>IFERROR(VLOOKUP($C362, 'Breakdown - Multi Indicators'!$C:$DD, H$1, FALSE), " ")</f>
        <v>2</v>
      </c>
      <c r="I362" s="17">
        <f>IFERROR(VLOOKUP($C362, 'Breakdown - Multi Indicators'!$C:$DD, I$1, FALSE), " ")</f>
        <v>3</v>
      </c>
      <c r="J362" s="17">
        <f t="shared" si="29"/>
        <v>4</v>
      </c>
      <c r="K362" s="17">
        <f t="shared" si="29"/>
        <v>3</v>
      </c>
      <c r="L362" s="17">
        <f t="shared" si="29"/>
        <v>2</v>
      </c>
      <c r="M362" s="17">
        <f t="shared" si="29"/>
        <v>2</v>
      </c>
    </row>
    <row r="363" spans="1:13" ht="16.2" thickTop="1" thickBot="1" x14ac:dyDescent="0.35">
      <c r="A363" s="47" t="s">
        <v>798</v>
      </c>
      <c r="B363" s="47" t="s">
        <v>819</v>
      </c>
      <c r="C363" s="47" t="s">
        <v>820</v>
      </c>
      <c r="D363" s="10">
        <f t="shared" si="26"/>
        <v>3</v>
      </c>
      <c r="E363" s="28">
        <f t="shared" si="27"/>
        <v>3.3</v>
      </c>
      <c r="F363" s="17">
        <f>IFERROR(VLOOKUP($C363, 'Breakdown - Multi Indicators'!$C:$DD, F$1, FALSE), " ")</f>
        <v>5</v>
      </c>
      <c r="G363" s="17">
        <f>IFERROR(VLOOKUP($C363, 'Breakdown - Multi Indicators'!$C:$DD, G$1, FALSE), " ")</f>
        <v>3</v>
      </c>
      <c r="H363" s="17">
        <f>IFERROR(VLOOKUP($C363, 'Breakdown - Multi Indicators'!$C:$DD, H$1, FALSE), " ")</f>
        <v>3</v>
      </c>
      <c r="I363" s="17">
        <f>IFERROR(VLOOKUP($C363, 'Breakdown - Multi Indicators'!$C:$DD, I$1, FALSE), " ")</f>
        <v>2</v>
      </c>
      <c r="J363" s="17">
        <f t="shared" si="29"/>
        <v>5</v>
      </c>
      <c r="K363" s="17">
        <f t="shared" si="29"/>
        <v>3</v>
      </c>
      <c r="L363" s="17">
        <f t="shared" si="29"/>
        <v>3</v>
      </c>
      <c r="M363" s="17">
        <f t="shared" si="29"/>
        <v>2</v>
      </c>
    </row>
    <row r="364" spans="1:13" ht="16.2" thickTop="1" thickBot="1" x14ac:dyDescent="0.35">
      <c r="A364" s="47" t="s">
        <v>798</v>
      </c>
      <c r="B364" s="47" t="s">
        <v>821</v>
      </c>
      <c r="C364" s="47" t="s">
        <v>822</v>
      </c>
      <c r="D364" s="10">
        <f t="shared" si="26"/>
        <v>3</v>
      </c>
      <c r="E364" s="28">
        <f t="shared" si="27"/>
        <v>2.8</v>
      </c>
      <c r="F364" s="17">
        <f>IFERROR(VLOOKUP($C364, 'Breakdown - Multi Indicators'!$C:$DD, F$1, FALSE), " ")</f>
        <v>4</v>
      </c>
      <c r="G364" s="17">
        <f>IFERROR(VLOOKUP($C364, 'Breakdown - Multi Indicators'!$C:$DD, G$1, FALSE), " ")</f>
        <v>3</v>
      </c>
      <c r="H364" s="17">
        <f>IFERROR(VLOOKUP($C364, 'Breakdown - Multi Indicators'!$C:$DD, H$1, FALSE), " ")</f>
        <v>2</v>
      </c>
      <c r="I364" s="17">
        <f>IFERROR(VLOOKUP($C364, 'Breakdown - Multi Indicators'!$C:$DD, I$1, FALSE), " ")</f>
        <v>2</v>
      </c>
      <c r="J364" s="17">
        <f t="shared" ref="J364:M383" si="30">LARGE($F364:$I364, J$1)</f>
        <v>4</v>
      </c>
      <c r="K364" s="17">
        <f t="shared" si="30"/>
        <v>3</v>
      </c>
      <c r="L364" s="17">
        <f t="shared" si="30"/>
        <v>2</v>
      </c>
      <c r="M364" s="17">
        <f t="shared" si="30"/>
        <v>2</v>
      </c>
    </row>
    <row r="365" spans="1:13" ht="16.2" thickTop="1" thickBot="1" x14ac:dyDescent="0.35">
      <c r="A365" s="47" t="s">
        <v>798</v>
      </c>
      <c r="B365" s="47" t="s">
        <v>823</v>
      </c>
      <c r="C365" s="47" t="s">
        <v>824</v>
      </c>
      <c r="D365" s="10">
        <f t="shared" si="26"/>
        <v>3</v>
      </c>
      <c r="E365" s="28">
        <f t="shared" si="27"/>
        <v>3.3</v>
      </c>
      <c r="F365" s="17">
        <f>IFERROR(VLOOKUP($C365, 'Breakdown - Multi Indicators'!$C:$DD, F$1, FALSE), " ")</f>
        <v>5</v>
      </c>
      <c r="G365" s="17">
        <f>IFERROR(VLOOKUP($C365, 'Breakdown - Multi Indicators'!$C:$DD, G$1, FALSE), " ")</f>
        <v>3</v>
      </c>
      <c r="H365" s="17">
        <f>IFERROR(VLOOKUP($C365, 'Breakdown - Multi Indicators'!$C:$DD, H$1, FALSE), " ")</f>
        <v>3</v>
      </c>
      <c r="I365" s="17">
        <f>IFERROR(VLOOKUP($C365, 'Breakdown - Multi Indicators'!$C:$DD, I$1, FALSE), " ")</f>
        <v>2</v>
      </c>
      <c r="J365" s="17">
        <f t="shared" si="30"/>
        <v>5</v>
      </c>
      <c r="K365" s="17">
        <f t="shared" si="30"/>
        <v>3</v>
      </c>
      <c r="L365" s="17">
        <f t="shared" si="30"/>
        <v>3</v>
      </c>
      <c r="M365" s="17">
        <f t="shared" si="30"/>
        <v>2</v>
      </c>
    </row>
    <row r="366" spans="1:13" ht="16.2" thickTop="1" thickBot="1" x14ac:dyDescent="0.35">
      <c r="A366" s="47" t="s">
        <v>784</v>
      </c>
      <c r="B366" s="47" t="s">
        <v>825</v>
      </c>
      <c r="C366" s="47" t="s">
        <v>826</v>
      </c>
      <c r="D366" s="10">
        <f t="shared" si="26"/>
        <v>3</v>
      </c>
      <c r="E366" s="28">
        <f t="shared" si="27"/>
        <v>2.8</v>
      </c>
      <c r="F366" s="17">
        <f>IFERROR(VLOOKUP($C366, 'Breakdown - Multi Indicators'!$C:$DD, F$1, FALSE), " ")</f>
        <v>3</v>
      </c>
      <c r="G366" s="17">
        <f>IFERROR(VLOOKUP($C366, 'Breakdown - Multi Indicators'!$C:$DD, G$1, FALSE), " ")</f>
        <v>1</v>
      </c>
      <c r="H366" s="17">
        <f>IFERROR(VLOOKUP($C366, 'Breakdown - Multi Indicators'!$C:$DD, H$1, FALSE), " ")</f>
        <v>4</v>
      </c>
      <c r="I366" s="17">
        <f>IFERROR(VLOOKUP($C366, 'Breakdown - Multi Indicators'!$C:$DD, I$1, FALSE), " ")</f>
        <v>3</v>
      </c>
      <c r="J366" s="17">
        <f t="shared" si="30"/>
        <v>4</v>
      </c>
      <c r="K366" s="17">
        <f t="shared" si="30"/>
        <v>3</v>
      </c>
      <c r="L366" s="17">
        <f t="shared" si="30"/>
        <v>3</v>
      </c>
      <c r="M366" s="17">
        <f t="shared" si="30"/>
        <v>1</v>
      </c>
    </row>
    <row r="367" spans="1:13" ht="16.2" thickTop="1" thickBot="1" x14ac:dyDescent="0.35">
      <c r="A367" s="47" t="s">
        <v>784</v>
      </c>
      <c r="B367" s="47" t="s">
        <v>785</v>
      </c>
      <c r="C367" s="47" t="s">
        <v>786</v>
      </c>
      <c r="D367" s="10">
        <f t="shared" si="26"/>
        <v>3</v>
      </c>
      <c r="E367" s="28">
        <f t="shared" si="27"/>
        <v>2.5</v>
      </c>
      <c r="F367" s="17">
        <f>IFERROR(VLOOKUP($C367, 'Breakdown - Multi Indicators'!$C:$DD, F$1, FALSE), " ")</f>
        <v>4</v>
      </c>
      <c r="G367" s="17">
        <f>IFERROR(VLOOKUP($C367, 'Breakdown - Multi Indicators'!$C:$DD, G$1, FALSE), " ")</f>
        <v>1</v>
      </c>
      <c r="H367" s="17">
        <f>IFERROR(VLOOKUP($C367, 'Breakdown - Multi Indicators'!$C:$DD, H$1, FALSE), " ")</f>
        <v>4</v>
      </c>
      <c r="I367" s="17">
        <f>IFERROR(VLOOKUP($C367, 'Breakdown - Multi Indicators'!$C:$DD, I$1, FALSE), " ")</f>
        <v>1</v>
      </c>
      <c r="J367" s="17">
        <f t="shared" si="30"/>
        <v>4</v>
      </c>
      <c r="K367" s="17">
        <f t="shared" si="30"/>
        <v>4</v>
      </c>
      <c r="L367" s="17">
        <f t="shared" si="30"/>
        <v>1</v>
      </c>
      <c r="M367" s="17">
        <f t="shared" si="30"/>
        <v>1</v>
      </c>
    </row>
    <row r="368" spans="1:13" ht="16.2" thickTop="1" thickBot="1" x14ac:dyDescent="0.35">
      <c r="A368" s="47" t="s">
        <v>784</v>
      </c>
      <c r="B368" s="47" t="s">
        <v>322</v>
      </c>
      <c r="C368" s="47" t="s">
        <v>829</v>
      </c>
      <c r="D368" s="10">
        <f t="shared" si="26"/>
        <v>3</v>
      </c>
      <c r="E368" s="28">
        <f t="shared" si="27"/>
        <v>3</v>
      </c>
      <c r="F368" s="17">
        <f>IFERROR(VLOOKUP($C368, 'Breakdown - Multi Indicators'!$C:$DD, F$1, FALSE), " ")</f>
        <v>3</v>
      </c>
      <c r="G368" s="17">
        <f>IFERROR(VLOOKUP($C368, 'Breakdown - Multi Indicators'!$C:$DD, G$1, FALSE), " ")</f>
        <v>2</v>
      </c>
      <c r="H368" s="17">
        <f>IFERROR(VLOOKUP($C368, 'Breakdown - Multi Indicators'!$C:$DD, H$1, FALSE), " ")</f>
        <v>4</v>
      </c>
      <c r="I368" s="17">
        <f>IFERROR(VLOOKUP($C368, 'Breakdown - Multi Indicators'!$C:$DD, I$1, FALSE), " ")</f>
        <v>3</v>
      </c>
      <c r="J368" s="17">
        <f t="shared" si="30"/>
        <v>4</v>
      </c>
      <c r="K368" s="17">
        <f t="shared" si="30"/>
        <v>3</v>
      </c>
      <c r="L368" s="17">
        <f t="shared" si="30"/>
        <v>3</v>
      </c>
      <c r="M368" s="17">
        <f t="shared" si="30"/>
        <v>2</v>
      </c>
    </row>
    <row r="369" spans="1:13" ht="16.2" thickTop="1" thickBot="1" x14ac:dyDescent="0.35">
      <c r="A369" s="47" t="s">
        <v>784</v>
      </c>
      <c r="B369" s="47" t="s">
        <v>830</v>
      </c>
      <c r="C369" s="47" t="s">
        <v>831</v>
      </c>
      <c r="D369" s="10">
        <f t="shared" si="26"/>
        <v>3</v>
      </c>
      <c r="E369" s="28">
        <f t="shared" si="27"/>
        <v>3</v>
      </c>
      <c r="F369" s="17">
        <f>IFERROR(VLOOKUP($C369, 'Breakdown - Multi Indicators'!$C:$DD, F$1, FALSE), " ")</f>
        <v>3</v>
      </c>
      <c r="G369" s="17">
        <f>IFERROR(VLOOKUP($C369, 'Breakdown - Multi Indicators'!$C:$DD, G$1, FALSE), " ")</f>
        <v>2</v>
      </c>
      <c r="H369" s="17">
        <f>IFERROR(VLOOKUP($C369, 'Breakdown - Multi Indicators'!$C:$DD, H$1, FALSE), " ")</f>
        <v>3</v>
      </c>
      <c r="I369" s="17">
        <f>IFERROR(VLOOKUP($C369, 'Breakdown - Multi Indicators'!$C:$DD, I$1, FALSE), " ")</f>
        <v>4</v>
      </c>
      <c r="J369" s="17">
        <f t="shared" si="30"/>
        <v>4</v>
      </c>
      <c r="K369" s="17">
        <f t="shared" si="30"/>
        <v>3</v>
      </c>
      <c r="L369" s="17">
        <f t="shared" si="30"/>
        <v>3</v>
      </c>
      <c r="M369" s="17">
        <f t="shared" si="30"/>
        <v>2</v>
      </c>
    </row>
    <row r="370" spans="1:13" ht="16.2" thickTop="1" thickBot="1" x14ac:dyDescent="0.35">
      <c r="A370" s="47" t="s">
        <v>784</v>
      </c>
      <c r="B370" s="47" t="s">
        <v>832</v>
      </c>
      <c r="C370" s="47" t="s">
        <v>833</v>
      </c>
      <c r="D370" s="10">
        <f t="shared" si="26"/>
        <v>3</v>
      </c>
      <c r="E370" s="28">
        <f t="shared" si="27"/>
        <v>2.8</v>
      </c>
      <c r="F370" s="17">
        <f>IFERROR(VLOOKUP($C370, 'Breakdown - Multi Indicators'!$C:$DD, F$1, FALSE), " ")</f>
        <v>4</v>
      </c>
      <c r="G370" s="17">
        <f>IFERROR(VLOOKUP($C370, 'Breakdown - Multi Indicators'!$C:$DD, G$1, FALSE), " ")</f>
        <v>2</v>
      </c>
      <c r="H370" s="17">
        <f>IFERROR(VLOOKUP($C370, 'Breakdown - Multi Indicators'!$C:$DD, H$1, FALSE), " ")</f>
        <v>3</v>
      </c>
      <c r="I370" s="17">
        <f>IFERROR(VLOOKUP($C370, 'Breakdown - Multi Indicators'!$C:$DD, I$1, FALSE), " ")</f>
        <v>2</v>
      </c>
      <c r="J370" s="17">
        <f t="shared" si="30"/>
        <v>4</v>
      </c>
      <c r="K370" s="17">
        <f t="shared" si="30"/>
        <v>3</v>
      </c>
      <c r="L370" s="17">
        <f t="shared" si="30"/>
        <v>2</v>
      </c>
      <c r="M370" s="17">
        <f t="shared" si="30"/>
        <v>2</v>
      </c>
    </row>
    <row r="371" spans="1:13" ht="16.2" thickTop="1" thickBot="1" x14ac:dyDescent="0.35">
      <c r="A371" s="47" t="s">
        <v>784</v>
      </c>
      <c r="B371" s="47" t="s">
        <v>834</v>
      </c>
      <c r="C371" s="47" t="s">
        <v>835</v>
      </c>
      <c r="D371" s="10">
        <f t="shared" si="26"/>
        <v>4</v>
      </c>
      <c r="E371" s="28">
        <f t="shared" si="27"/>
        <v>3.8</v>
      </c>
      <c r="F371" s="17">
        <f>IFERROR(VLOOKUP($C371, 'Breakdown - Multi Indicators'!$C:$DD, F$1, FALSE), " ")</f>
        <v>5</v>
      </c>
      <c r="G371" s="17">
        <f>IFERROR(VLOOKUP($C371, 'Breakdown - Multi Indicators'!$C:$DD, G$1, FALSE), " ")</f>
        <v>3</v>
      </c>
      <c r="H371" s="17">
        <f>IFERROR(VLOOKUP($C371, 'Breakdown - Multi Indicators'!$C:$DD, H$1, FALSE), " ")</f>
        <v>4</v>
      </c>
      <c r="I371" s="17">
        <f>IFERROR(VLOOKUP($C371, 'Breakdown - Multi Indicators'!$C:$DD, I$1, FALSE), " ")</f>
        <v>3</v>
      </c>
      <c r="J371" s="17">
        <f t="shared" si="30"/>
        <v>5</v>
      </c>
      <c r="K371" s="17">
        <f t="shared" si="30"/>
        <v>4</v>
      </c>
      <c r="L371" s="17">
        <f t="shared" si="30"/>
        <v>3</v>
      </c>
      <c r="M371" s="17">
        <f t="shared" si="30"/>
        <v>3</v>
      </c>
    </row>
    <row r="372" spans="1:13" ht="16.2" thickTop="1" thickBot="1" x14ac:dyDescent="0.35">
      <c r="A372" s="47" t="s">
        <v>784</v>
      </c>
      <c r="B372" s="47" t="s">
        <v>836</v>
      </c>
      <c r="C372" s="47" t="s">
        <v>837</v>
      </c>
      <c r="D372" s="10">
        <f t="shared" si="26"/>
        <v>3</v>
      </c>
      <c r="E372" s="28">
        <f t="shared" si="27"/>
        <v>2.5</v>
      </c>
      <c r="F372" s="17">
        <f>IFERROR(VLOOKUP($C372, 'Breakdown - Multi Indicators'!$C:$DD, F$1, FALSE), " ")</f>
        <v>4</v>
      </c>
      <c r="G372" s="17">
        <f>IFERROR(VLOOKUP($C372, 'Breakdown - Multi Indicators'!$C:$DD, G$1, FALSE), " ")</f>
        <v>2</v>
      </c>
      <c r="H372" s="17">
        <f>IFERROR(VLOOKUP($C372, 'Breakdown - Multi Indicators'!$C:$DD, H$1, FALSE), " ")</f>
        <v>2</v>
      </c>
      <c r="I372" s="17">
        <f>IFERROR(VLOOKUP($C372, 'Breakdown - Multi Indicators'!$C:$DD, I$1, FALSE), " ")</f>
        <v>2</v>
      </c>
      <c r="J372" s="17">
        <f t="shared" si="30"/>
        <v>4</v>
      </c>
      <c r="K372" s="17">
        <f t="shared" si="30"/>
        <v>2</v>
      </c>
      <c r="L372" s="17">
        <f t="shared" si="30"/>
        <v>2</v>
      </c>
      <c r="M372" s="17">
        <f t="shared" si="30"/>
        <v>2</v>
      </c>
    </row>
    <row r="373" spans="1:13" ht="16.2" thickTop="1" thickBot="1" x14ac:dyDescent="0.35">
      <c r="A373" s="47" t="s">
        <v>793</v>
      </c>
      <c r="B373" s="47" t="s">
        <v>793</v>
      </c>
      <c r="C373" s="47" t="s">
        <v>838</v>
      </c>
      <c r="D373" s="10">
        <f t="shared" si="26"/>
        <v>2</v>
      </c>
      <c r="E373" s="28">
        <f t="shared" si="27"/>
        <v>2</v>
      </c>
      <c r="F373" s="17">
        <f>IFERROR(VLOOKUP($C373, 'Breakdown - Multi Indicators'!$C:$DD, F$1, FALSE), " ")</f>
        <v>2</v>
      </c>
      <c r="G373" s="17">
        <f>IFERROR(VLOOKUP($C373, 'Breakdown - Multi Indicators'!$C:$DD, G$1, FALSE), " ")</f>
        <v>1</v>
      </c>
      <c r="H373" s="17">
        <f>IFERROR(VLOOKUP($C373, 'Breakdown - Multi Indicators'!$C:$DD, H$1, FALSE), " ")</f>
        <v>3</v>
      </c>
      <c r="I373" s="17">
        <f>IFERROR(VLOOKUP($C373, 'Breakdown - Multi Indicators'!$C:$DD, I$1, FALSE), " ")</f>
        <v>2</v>
      </c>
      <c r="J373" s="17">
        <f t="shared" si="30"/>
        <v>3</v>
      </c>
      <c r="K373" s="17">
        <f t="shared" si="30"/>
        <v>2</v>
      </c>
      <c r="L373" s="17">
        <f t="shared" si="30"/>
        <v>2</v>
      </c>
      <c r="M373" s="17">
        <f t="shared" si="30"/>
        <v>1</v>
      </c>
    </row>
    <row r="374" spans="1:13" ht="16.2" thickTop="1" thickBot="1" x14ac:dyDescent="0.35">
      <c r="A374" s="47" t="s">
        <v>793</v>
      </c>
      <c r="B374" s="47" t="s">
        <v>839</v>
      </c>
      <c r="C374" s="47" t="s">
        <v>840</v>
      </c>
      <c r="D374" s="10">
        <f t="shared" si="26"/>
        <v>2</v>
      </c>
      <c r="E374" s="28">
        <f t="shared" si="27"/>
        <v>2</v>
      </c>
      <c r="F374" s="17">
        <f>IFERROR(VLOOKUP($C374, 'Breakdown - Multi Indicators'!$C:$DD, F$1, FALSE), " ")</f>
        <v>2</v>
      </c>
      <c r="G374" s="17">
        <f>IFERROR(VLOOKUP($C374, 'Breakdown - Multi Indicators'!$C:$DD, G$1, FALSE), " ")</f>
        <v>1</v>
      </c>
      <c r="H374" s="17">
        <f>IFERROR(VLOOKUP($C374, 'Breakdown - Multi Indicators'!$C:$DD, H$1, FALSE), " ")</f>
        <v>3</v>
      </c>
      <c r="I374" s="17">
        <f>IFERROR(VLOOKUP($C374, 'Breakdown - Multi Indicators'!$C:$DD, I$1, FALSE), " ")</f>
        <v>2</v>
      </c>
      <c r="J374" s="17">
        <f t="shared" si="30"/>
        <v>3</v>
      </c>
      <c r="K374" s="17">
        <f t="shared" si="30"/>
        <v>2</v>
      </c>
      <c r="L374" s="17">
        <f t="shared" si="30"/>
        <v>2</v>
      </c>
      <c r="M374" s="17">
        <f t="shared" si="30"/>
        <v>1</v>
      </c>
    </row>
    <row r="375" spans="1:13" ht="16.2" thickTop="1" thickBot="1" x14ac:dyDescent="0.35">
      <c r="A375" s="47" t="s">
        <v>793</v>
      </c>
      <c r="B375" s="47" t="s">
        <v>841</v>
      </c>
      <c r="C375" s="47" t="s">
        <v>842</v>
      </c>
      <c r="D375" s="10">
        <f t="shared" si="26"/>
        <v>3</v>
      </c>
      <c r="E375" s="28">
        <f t="shared" si="27"/>
        <v>3</v>
      </c>
      <c r="F375" s="17">
        <f>IFERROR(VLOOKUP($C375, 'Breakdown - Multi Indicators'!$C:$DD, F$1, FALSE), " ")</f>
        <v>2</v>
      </c>
      <c r="G375" s="17">
        <f>IFERROR(VLOOKUP($C375, 'Breakdown - Multi Indicators'!$C:$DD, G$1, FALSE), " ")</f>
        <v>2</v>
      </c>
      <c r="H375" s="17">
        <f>IFERROR(VLOOKUP($C375, 'Breakdown - Multi Indicators'!$C:$DD, H$1, FALSE), " ")</f>
        <v>3</v>
      </c>
      <c r="I375" s="17">
        <f>IFERROR(VLOOKUP($C375, 'Breakdown - Multi Indicators'!$C:$DD, I$1, FALSE), " ")</f>
        <v>5</v>
      </c>
      <c r="J375" s="17">
        <f t="shared" si="30"/>
        <v>5</v>
      </c>
      <c r="K375" s="17">
        <f t="shared" si="30"/>
        <v>3</v>
      </c>
      <c r="L375" s="17">
        <f t="shared" si="30"/>
        <v>2</v>
      </c>
      <c r="M375" s="17">
        <f t="shared" si="30"/>
        <v>2</v>
      </c>
    </row>
    <row r="376" spans="1:13" ht="16.2" thickTop="1" thickBot="1" x14ac:dyDescent="0.35">
      <c r="A376" s="47" t="s">
        <v>793</v>
      </c>
      <c r="B376" s="47" t="s">
        <v>843</v>
      </c>
      <c r="C376" s="47" t="s">
        <v>844</v>
      </c>
      <c r="D376" s="10">
        <f t="shared" si="26"/>
        <v>3</v>
      </c>
      <c r="E376" s="28">
        <f t="shared" si="27"/>
        <v>2.5</v>
      </c>
      <c r="F376" s="17">
        <f>IFERROR(VLOOKUP($C376, 'Breakdown - Multi Indicators'!$C:$DD, F$1, FALSE), " ")</f>
        <v>1</v>
      </c>
      <c r="G376" s="17">
        <f>IFERROR(VLOOKUP($C376, 'Breakdown - Multi Indicators'!$C:$DD, G$1, FALSE), " ")</f>
        <v>1</v>
      </c>
      <c r="H376" s="17">
        <f>IFERROR(VLOOKUP($C376, 'Breakdown - Multi Indicators'!$C:$DD, H$1, FALSE), " ")</f>
        <v>3</v>
      </c>
      <c r="I376" s="17">
        <f>IFERROR(VLOOKUP($C376, 'Breakdown - Multi Indicators'!$C:$DD, I$1, FALSE), " ")</f>
        <v>5</v>
      </c>
      <c r="J376" s="17">
        <f t="shared" si="30"/>
        <v>5</v>
      </c>
      <c r="K376" s="17">
        <f t="shared" si="30"/>
        <v>3</v>
      </c>
      <c r="L376" s="17">
        <f t="shared" si="30"/>
        <v>1</v>
      </c>
      <c r="M376" s="17">
        <f t="shared" si="30"/>
        <v>1</v>
      </c>
    </row>
    <row r="377" spans="1:13" ht="16.2" thickTop="1" thickBot="1" x14ac:dyDescent="0.35">
      <c r="A377" s="47" t="s">
        <v>793</v>
      </c>
      <c r="B377" s="47" t="s">
        <v>845</v>
      </c>
      <c r="C377" s="47" t="s">
        <v>846</v>
      </c>
      <c r="D377" s="10">
        <f t="shared" si="26"/>
        <v>3</v>
      </c>
      <c r="E377" s="28">
        <f t="shared" si="27"/>
        <v>3</v>
      </c>
      <c r="F377" s="17">
        <f>IFERROR(VLOOKUP($C377, 'Breakdown - Multi Indicators'!$C:$DD, F$1, FALSE), " ")</f>
        <v>3</v>
      </c>
      <c r="G377" s="17">
        <f>IFERROR(VLOOKUP($C377, 'Breakdown - Multi Indicators'!$C:$DD, G$1, FALSE), " ")</f>
        <v>2</v>
      </c>
      <c r="H377" s="17">
        <f>IFERROR(VLOOKUP($C377, 'Breakdown - Multi Indicators'!$C:$DD, H$1, FALSE), " ")</f>
        <v>3</v>
      </c>
      <c r="I377" s="17">
        <f>IFERROR(VLOOKUP($C377, 'Breakdown - Multi Indicators'!$C:$DD, I$1, FALSE), " ")</f>
        <v>4</v>
      </c>
      <c r="J377" s="17">
        <f t="shared" si="30"/>
        <v>4</v>
      </c>
      <c r="K377" s="17">
        <f t="shared" si="30"/>
        <v>3</v>
      </c>
      <c r="L377" s="17">
        <f t="shared" si="30"/>
        <v>3</v>
      </c>
      <c r="M377" s="17">
        <f t="shared" si="30"/>
        <v>2</v>
      </c>
    </row>
    <row r="378" spans="1:13" ht="16.2" thickTop="1" thickBot="1" x14ac:dyDescent="0.35">
      <c r="A378" s="47" t="s">
        <v>793</v>
      </c>
      <c r="B378" s="47" t="s">
        <v>847</v>
      </c>
      <c r="C378" s="47" t="s">
        <v>848</v>
      </c>
      <c r="D378" s="10">
        <f t="shared" si="26"/>
        <v>4</v>
      </c>
      <c r="E378" s="28">
        <f t="shared" si="27"/>
        <v>3.8</v>
      </c>
      <c r="F378" s="17">
        <f>IFERROR(VLOOKUP($C378, 'Breakdown - Multi Indicators'!$C:$DD, F$1, FALSE), " ")</f>
        <v>4</v>
      </c>
      <c r="G378" s="17">
        <f>IFERROR(VLOOKUP($C378, 'Breakdown - Multi Indicators'!$C:$DD, G$1, FALSE), " ")</f>
        <v>3</v>
      </c>
      <c r="H378" s="17">
        <f>IFERROR(VLOOKUP($C378, 'Breakdown - Multi Indicators'!$C:$DD, H$1, FALSE), " ")</f>
        <v>4</v>
      </c>
      <c r="I378" s="17">
        <f>IFERROR(VLOOKUP($C378, 'Breakdown - Multi Indicators'!$C:$DD, I$1, FALSE), " ")</f>
        <v>4</v>
      </c>
      <c r="J378" s="17">
        <f t="shared" si="30"/>
        <v>4</v>
      </c>
      <c r="K378" s="17">
        <f t="shared" si="30"/>
        <v>4</v>
      </c>
      <c r="L378" s="17">
        <f t="shared" si="30"/>
        <v>4</v>
      </c>
      <c r="M378" s="17">
        <f t="shared" si="30"/>
        <v>3</v>
      </c>
    </row>
    <row r="379" spans="1:13" ht="16.2" thickTop="1" thickBot="1" x14ac:dyDescent="0.35">
      <c r="A379" s="47" t="s">
        <v>793</v>
      </c>
      <c r="B379" s="47" t="s">
        <v>849</v>
      </c>
      <c r="C379" s="47" t="s">
        <v>850</v>
      </c>
      <c r="D379" s="10">
        <f t="shared" si="26"/>
        <v>3</v>
      </c>
      <c r="E379" s="28">
        <f t="shared" si="27"/>
        <v>3.3</v>
      </c>
      <c r="F379" s="17">
        <f>IFERROR(VLOOKUP($C379, 'Breakdown - Multi Indicators'!$C:$DD, F$1, FALSE), " ")</f>
        <v>3</v>
      </c>
      <c r="G379" s="17">
        <f>IFERROR(VLOOKUP($C379, 'Breakdown - Multi Indicators'!$C:$DD, G$1, FALSE), " ")</f>
        <v>3</v>
      </c>
      <c r="H379" s="17">
        <f>IFERROR(VLOOKUP($C379, 'Breakdown - Multi Indicators'!$C:$DD, H$1, FALSE), " ")</f>
        <v>3</v>
      </c>
      <c r="I379" s="17">
        <f>IFERROR(VLOOKUP($C379, 'Breakdown - Multi Indicators'!$C:$DD, I$1, FALSE), " ")</f>
        <v>4</v>
      </c>
      <c r="J379" s="17">
        <f t="shared" si="30"/>
        <v>4</v>
      </c>
      <c r="K379" s="17">
        <f t="shared" si="30"/>
        <v>3</v>
      </c>
      <c r="L379" s="17">
        <f t="shared" si="30"/>
        <v>3</v>
      </c>
      <c r="M379" s="17">
        <f t="shared" si="30"/>
        <v>3</v>
      </c>
    </row>
    <row r="380" spans="1:13" ht="16.2" thickTop="1" thickBot="1" x14ac:dyDescent="0.35">
      <c r="A380" s="47" t="s">
        <v>793</v>
      </c>
      <c r="B380" s="47" t="s">
        <v>851</v>
      </c>
      <c r="C380" s="47" t="s">
        <v>852</v>
      </c>
      <c r="D380" s="10">
        <f t="shared" si="26"/>
        <v>3</v>
      </c>
      <c r="E380" s="28">
        <f t="shared" si="27"/>
        <v>3</v>
      </c>
      <c r="F380" s="17">
        <f>IFERROR(VLOOKUP($C380, 'Breakdown - Multi Indicators'!$C:$DD, F$1, FALSE), " ")</f>
        <v>3</v>
      </c>
      <c r="G380" s="17">
        <f>IFERROR(VLOOKUP($C380, 'Breakdown - Multi Indicators'!$C:$DD, G$1, FALSE), " ")</f>
        <v>2</v>
      </c>
      <c r="H380" s="17">
        <f>IFERROR(VLOOKUP($C380, 'Breakdown - Multi Indicators'!$C:$DD, H$1, FALSE), " ")</f>
        <v>3</v>
      </c>
      <c r="I380" s="17">
        <f>IFERROR(VLOOKUP($C380, 'Breakdown - Multi Indicators'!$C:$DD, I$1, FALSE), " ")</f>
        <v>4</v>
      </c>
      <c r="J380" s="17">
        <f t="shared" si="30"/>
        <v>4</v>
      </c>
      <c r="K380" s="17">
        <f t="shared" si="30"/>
        <v>3</v>
      </c>
      <c r="L380" s="17">
        <f t="shared" si="30"/>
        <v>3</v>
      </c>
      <c r="M380" s="17">
        <f t="shared" si="30"/>
        <v>2</v>
      </c>
    </row>
    <row r="381" spans="1:13" ht="16.2" thickTop="1" thickBot="1" x14ac:dyDescent="0.35">
      <c r="A381" s="47" t="s">
        <v>793</v>
      </c>
      <c r="B381" s="47" t="s">
        <v>853</v>
      </c>
      <c r="C381" s="47" t="s">
        <v>854</v>
      </c>
      <c r="D381" s="10">
        <f t="shared" si="26"/>
        <v>4</v>
      </c>
      <c r="E381" s="28">
        <f t="shared" si="27"/>
        <v>4</v>
      </c>
      <c r="F381" s="17">
        <f>IFERROR(VLOOKUP($C381, 'Breakdown - Multi Indicators'!$C:$DD, F$1, FALSE), " ")</f>
        <v>5</v>
      </c>
      <c r="G381" s="17">
        <f>IFERROR(VLOOKUP($C381, 'Breakdown - Multi Indicators'!$C:$DD, G$1, FALSE), " ")</f>
        <v>3</v>
      </c>
      <c r="H381" s="17">
        <f>IFERROR(VLOOKUP($C381, 'Breakdown - Multi Indicators'!$C:$DD, H$1, FALSE), " ")</f>
        <v>3</v>
      </c>
      <c r="I381" s="17">
        <f>IFERROR(VLOOKUP($C381, 'Breakdown - Multi Indicators'!$C:$DD, I$1, FALSE), " ")</f>
        <v>5</v>
      </c>
      <c r="J381" s="17">
        <f t="shared" si="30"/>
        <v>5</v>
      </c>
      <c r="K381" s="17">
        <f t="shared" si="30"/>
        <v>5</v>
      </c>
      <c r="L381" s="17">
        <f t="shared" si="30"/>
        <v>3</v>
      </c>
      <c r="M381" s="17">
        <f t="shared" si="30"/>
        <v>3</v>
      </c>
    </row>
    <row r="382" spans="1:13" ht="16.2" thickTop="1" thickBot="1" x14ac:dyDescent="0.35">
      <c r="A382" s="47" t="s">
        <v>793</v>
      </c>
      <c r="B382" s="47" t="s">
        <v>855</v>
      </c>
      <c r="C382" s="47" t="s">
        <v>856</v>
      </c>
      <c r="D382" s="10">
        <f t="shared" si="26"/>
        <v>4</v>
      </c>
      <c r="E382" s="28">
        <f t="shared" si="27"/>
        <v>3.5</v>
      </c>
      <c r="F382" s="17">
        <f>IFERROR(VLOOKUP($C382, 'Breakdown - Multi Indicators'!$C:$DD, F$1, FALSE), " ")</f>
        <v>4</v>
      </c>
      <c r="G382" s="17">
        <f>IFERROR(VLOOKUP($C382, 'Breakdown - Multi Indicators'!$C:$DD, G$1, FALSE), " ")</f>
        <v>3</v>
      </c>
      <c r="H382" s="17">
        <f>IFERROR(VLOOKUP($C382, 'Breakdown - Multi Indicators'!$C:$DD, H$1, FALSE), " ")</f>
        <v>3</v>
      </c>
      <c r="I382" s="17">
        <f>IFERROR(VLOOKUP($C382, 'Breakdown - Multi Indicators'!$C:$DD, I$1, FALSE), " ")</f>
        <v>4</v>
      </c>
      <c r="J382" s="17">
        <f t="shared" si="30"/>
        <v>4</v>
      </c>
      <c r="K382" s="17">
        <f t="shared" si="30"/>
        <v>4</v>
      </c>
      <c r="L382" s="17">
        <f t="shared" si="30"/>
        <v>3</v>
      </c>
      <c r="M382" s="17">
        <f t="shared" si="30"/>
        <v>3</v>
      </c>
    </row>
    <row r="383" spans="1:13" ht="16.2" thickTop="1" thickBot="1" x14ac:dyDescent="0.35">
      <c r="A383" s="47" t="s">
        <v>793</v>
      </c>
      <c r="B383" s="47" t="s">
        <v>794</v>
      </c>
      <c r="C383" s="47" t="s">
        <v>795</v>
      </c>
      <c r="D383" s="10">
        <f t="shared" si="26"/>
        <v>3</v>
      </c>
      <c r="E383" s="28">
        <f t="shared" si="27"/>
        <v>3</v>
      </c>
      <c r="F383" s="17">
        <f>IFERROR(VLOOKUP($C383, 'Breakdown - Multi Indicators'!$C:$DD, F$1, FALSE), " ")</f>
        <v>3</v>
      </c>
      <c r="G383" s="17">
        <f>IFERROR(VLOOKUP($C383, 'Breakdown - Multi Indicators'!$C:$DD, G$1, FALSE), " ")</f>
        <v>3</v>
      </c>
      <c r="H383" s="17">
        <f>IFERROR(VLOOKUP($C383, 'Breakdown - Multi Indicators'!$C:$DD, H$1, FALSE), " ")</f>
        <v>3</v>
      </c>
      <c r="I383" s="17">
        <f>IFERROR(VLOOKUP($C383, 'Breakdown - Multi Indicators'!$C:$DD, I$1, FALSE), " ")</f>
        <v>3</v>
      </c>
      <c r="J383" s="17">
        <f t="shared" si="30"/>
        <v>3</v>
      </c>
      <c r="K383" s="17">
        <f t="shared" si="30"/>
        <v>3</v>
      </c>
      <c r="L383" s="17">
        <f t="shared" si="30"/>
        <v>3</v>
      </c>
      <c r="M383" s="17">
        <f t="shared" si="30"/>
        <v>3</v>
      </c>
    </row>
    <row r="384" spans="1:13" ht="16.2" thickTop="1" thickBot="1" x14ac:dyDescent="0.35">
      <c r="A384" s="47" t="s">
        <v>793</v>
      </c>
      <c r="B384" s="47" t="s">
        <v>827</v>
      </c>
      <c r="C384" s="47" t="s">
        <v>828</v>
      </c>
      <c r="D384" s="10">
        <f t="shared" si="26"/>
        <v>4</v>
      </c>
      <c r="E384" s="28">
        <f t="shared" si="27"/>
        <v>3.5</v>
      </c>
      <c r="F384" s="17">
        <f>IFERROR(VLOOKUP($C384, 'Breakdown - Multi Indicators'!$C:$DD, F$1, FALSE), " ")</f>
        <v>4</v>
      </c>
      <c r="G384" s="17">
        <f>IFERROR(VLOOKUP($C384, 'Breakdown - Multi Indicators'!$C:$DD, G$1, FALSE), " ")</f>
        <v>3</v>
      </c>
      <c r="H384" s="17">
        <f>IFERROR(VLOOKUP($C384, 'Breakdown - Multi Indicators'!$C:$DD, H$1, FALSE), " ")</f>
        <v>3</v>
      </c>
      <c r="I384" s="17">
        <f>IFERROR(VLOOKUP($C384, 'Breakdown - Multi Indicators'!$C:$DD, I$1, FALSE), " ")</f>
        <v>4</v>
      </c>
      <c r="J384" s="17">
        <f t="shared" ref="J384:M404" si="31">LARGE($F384:$I384, J$1)</f>
        <v>4</v>
      </c>
      <c r="K384" s="17">
        <f t="shared" si="31"/>
        <v>4</v>
      </c>
      <c r="L384" s="17">
        <f t="shared" si="31"/>
        <v>3</v>
      </c>
      <c r="M384" s="17">
        <f t="shared" si="31"/>
        <v>3</v>
      </c>
    </row>
    <row r="385" spans="1:13" ht="16.2" thickTop="1" thickBot="1" x14ac:dyDescent="0.35">
      <c r="A385" s="47" t="s">
        <v>793</v>
      </c>
      <c r="B385" s="47" t="s">
        <v>862</v>
      </c>
      <c r="C385" s="47" t="s">
        <v>863</v>
      </c>
      <c r="D385" s="10">
        <f t="shared" si="26"/>
        <v>3</v>
      </c>
      <c r="E385" s="28">
        <f t="shared" si="27"/>
        <v>2.5</v>
      </c>
      <c r="F385" s="17">
        <f>IFERROR(VLOOKUP($C385, 'Breakdown - Multi Indicators'!$C:$DD, F$1, FALSE), " ")</f>
        <v>1</v>
      </c>
      <c r="G385" s="17">
        <f>IFERROR(VLOOKUP($C385, 'Breakdown - Multi Indicators'!$C:$DD, G$1, FALSE), " ")</f>
        <v>2</v>
      </c>
      <c r="H385" s="17">
        <f>IFERROR(VLOOKUP($C385, 'Breakdown - Multi Indicators'!$C:$DD, H$1, FALSE), " ")</f>
        <v>3</v>
      </c>
      <c r="I385" s="17">
        <f>IFERROR(VLOOKUP($C385, 'Breakdown - Multi Indicators'!$C:$DD, I$1, FALSE), " ")</f>
        <v>4</v>
      </c>
      <c r="J385" s="17">
        <f t="shared" si="31"/>
        <v>4</v>
      </c>
      <c r="K385" s="17">
        <f t="shared" si="31"/>
        <v>3</v>
      </c>
      <c r="L385" s="17">
        <f t="shared" si="31"/>
        <v>2</v>
      </c>
      <c r="M385" s="17">
        <f t="shared" si="31"/>
        <v>1</v>
      </c>
    </row>
    <row r="386" spans="1:13" ht="16.2" thickTop="1" thickBot="1" x14ac:dyDescent="0.35">
      <c r="A386" s="47" t="s">
        <v>793</v>
      </c>
      <c r="B386" s="47" t="s">
        <v>864</v>
      </c>
      <c r="C386" s="47" t="s">
        <v>865</v>
      </c>
      <c r="D386" s="10">
        <f t="shared" si="26"/>
        <v>3</v>
      </c>
      <c r="E386" s="28">
        <f t="shared" si="27"/>
        <v>2.8</v>
      </c>
      <c r="F386" s="17">
        <f>IFERROR(VLOOKUP($C386, 'Breakdown - Multi Indicators'!$C:$DD, F$1, FALSE), " ")</f>
        <v>3</v>
      </c>
      <c r="G386" s="17">
        <f>IFERROR(VLOOKUP($C386, 'Breakdown - Multi Indicators'!$C:$DD, G$1, FALSE), " ")</f>
        <v>2</v>
      </c>
      <c r="H386" s="17">
        <f>IFERROR(VLOOKUP($C386, 'Breakdown - Multi Indicators'!$C:$DD, H$1, FALSE), " ")</f>
        <v>3</v>
      </c>
      <c r="I386" s="17">
        <f>IFERROR(VLOOKUP($C386, 'Breakdown - Multi Indicators'!$C:$DD, I$1, FALSE), " ")</f>
        <v>3</v>
      </c>
      <c r="J386" s="17">
        <f t="shared" si="31"/>
        <v>3</v>
      </c>
      <c r="K386" s="17">
        <f t="shared" si="31"/>
        <v>3</v>
      </c>
      <c r="L386" s="17">
        <f t="shared" si="31"/>
        <v>3</v>
      </c>
      <c r="M386" s="17">
        <f t="shared" si="31"/>
        <v>2</v>
      </c>
    </row>
    <row r="387" spans="1:13" ht="16.2" thickTop="1" thickBot="1" x14ac:dyDescent="0.35">
      <c r="A387" s="47" t="s">
        <v>793</v>
      </c>
      <c r="B387" s="47" t="s">
        <v>866</v>
      </c>
      <c r="C387" s="47" t="s">
        <v>867</v>
      </c>
      <c r="D387" s="10">
        <f t="shared" si="26"/>
        <v>4</v>
      </c>
      <c r="E387" s="28">
        <f t="shared" si="27"/>
        <v>3.8</v>
      </c>
      <c r="F387" s="17">
        <f>IFERROR(VLOOKUP($C387, 'Breakdown - Multi Indicators'!$C:$DD, F$1, FALSE), " ")</f>
        <v>4</v>
      </c>
      <c r="G387" s="17">
        <f>IFERROR(VLOOKUP($C387, 'Breakdown - Multi Indicators'!$C:$DD, G$1, FALSE), " ")</f>
        <v>3</v>
      </c>
      <c r="H387" s="17">
        <f>IFERROR(VLOOKUP($C387, 'Breakdown - Multi Indicators'!$C:$DD, H$1, FALSE), " ")</f>
        <v>4</v>
      </c>
      <c r="I387" s="17">
        <f>IFERROR(VLOOKUP($C387, 'Breakdown - Multi Indicators'!$C:$DD, I$1, FALSE), " ")</f>
        <v>4</v>
      </c>
      <c r="J387" s="17">
        <f t="shared" si="31"/>
        <v>4</v>
      </c>
      <c r="K387" s="17">
        <f t="shared" si="31"/>
        <v>4</v>
      </c>
      <c r="L387" s="17">
        <f t="shared" si="31"/>
        <v>4</v>
      </c>
      <c r="M387" s="17">
        <f t="shared" si="31"/>
        <v>3</v>
      </c>
    </row>
    <row r="388" spans="1:13" ht="16.2" thickTop="1" thickBot="1" x14ac:dyDescent="0.35">
      <c r="A388" s="47" t="s">
        <v>793</v>
      </c>
      <c r="B388" s="47" t="s">
        <v>857</v>
      </c>
      <c r="C388" s="47" t="s">
        <v>858</v>
      </c>
      <c r="D388" s="10">
        <f t="shared" ref="D388:D404" si="32">ROUND(AVERAGE(F388:I388), 0)</f>
        <v>4</v>
      </c>
      <c r="E388" s="28">
        <f t="shared" ref="E388:E404" si="33">ROUND(AVERAGE(F388:I388), 1)</f>
        <v>3.5</v>
      </c>
      <c r="F388" s="17">
        <f>IFERROR(VLOOKUP($C388, 'Breakdown - Multi Indicators'!$C:$DD, F$1, FALSE), " ")</f>
        <v>4</v>
      </c>
      <c r="G388" s="17">
        <f>IFERROR(VLOOKUP($C388, 'Breakdown - Multi Indicators'!$C:$DD, G$1, FALSE), " ")</f>
        <v>3</v>
      </c>
      <c r="H388" s="17">
        <f>IFERROR(VLOOKUP($C388, 'Breakdown - Multi Indicators'!$C:$DD, H$1, FALSE), " ")</f>
        <v>3</v>
      </c>
      <c r="I388" s="17">
        <f>IFERROR(VLOOKUP($C388, 'Breakdown - Multi Indicators'!$C:$DD, I$1, FALSE), " ")</f>
        <v>4</v>
      </c>
      <c r="J388" s="17">
        <f t="shared" si="31"/>
        <v>4</v>
      </c>
      <c r="K388" s="17">
        <f t="shared" si="31"/>
        <v>4</v>
      </c>
      <c r="L388" s="17">
        <f t="shared" si="31"/>
        <v>3</v>
      </c>
      <c r="M388" s="17">
        <f t="shared" si="31"/>
        <v>3</v>
      </c>
    </row>
    <row r="389" spans="1:13" ht="16.2" thickTop="1" thickBot="1" x14ac:dyDescent="0.35">
      <c r="A389" s="47" t="s">
        <v>859</v>
      </c>
      <c r="B389" s="47" t="s">
        <v>859</v>
      </c>
      <c r="C389" s="47" t="s">
        <v>871</v>
      </c>
      <c r="D389" s="10">
        <f t="shared" si="32"/>
        <v>3</v>
      </c>
      <c r="E389" s="28">
        <f t="shared" si="33"/>
        <v>3</v>
      </c>
      <c r="F389" s="17">
        <f>IFERROR(VLOOKUP($C389, 'Breakdown - Multi Indicators'!$C:$DD, F$1, FALSE), " ")</f>
        <v>4</v>
      </c>
      <c r="G389" s="17">
        <f>IFERROR(VLOOKUP($C389, 'Breakdown - Multi Indicators'!$C:$DD, G$1, FALSE), " ")</f>
        <v>2</v>
      </c>
      <c r="H389" s="17">
        <f>IFERROR(VLOOKUP($C389, 'Breakdown - Multi Indicators'!$C:$DD, H$1, FALSE), " ")</f>
        <v>3</v>
      </c>
      <c r="I389" s="17">
        <f>IFERROR(VLOOKUP($C389, 'Breakdown - Multi Indicators'!$C:$DD, I$1, FALSE), " ")</f>
        <v>3</v>
      </c>
      <c r="J389" s="17">
        <f t="shared" si="31"/>
        <v>4</v>
      </c>
      <c r="K389" s="17">
        <f t="shared" si="31"/>
        <v>3</v>
      </c>
      <c r="L389" s="17">
        <f t="shared" si="31"/>
        <v>3</v>
      </c>
      <c r="M389" s="17">
        <f t="shared" si="31"/>
        <v>2</v>
      </c>
    </row>
    <row r="390" spans="1:13" ht="16.2" thickTop="1" thickBot="1" x14ac:dyDescent="0.35">
      <c r="A390" s="47" t="s">
        <v>859</v>
      </c>
      <c r="B390" s="47" t="s">
        <v>872</v>
      </c>
      <c r="C390" s="47" t="s">
        <v>873</v>
      </c>
      <c r="D390" s="10">
        <f t="shared" si="32"/>
        <v>3</v>
      </c>
      <c r="E390" s="28">
        <f t="shared" si="33"/>
        <v>2.5</v>
      </c>
      <c r="F390" s="17">
        <f>IFERROR(VLOOKUP($C390, 'Breakdown - Multi Indicators'!$C:$DD, F$1, FALSE), " ")</f>
        <v>2</v>
      </c>
      <c r="G390" s="17">
        <f>IFERROR(VLOOKUP($C390, 'Breakdown - Multi Indicators'!$C:$DD, G$1, FALSE), " ")</f>
        <v>2</v>
      </c>
      <c r="H390" s="17">
        <f>IFERROR(VLOOKUP($C390, 'Breakdown - Multi Indicators'!$C:$DD, H$1, FALSE), " ")</f>
        <v>3</v>
      </c>
      <c r="I390" s="17">
        <f>IFERROR(VLOOKUP($C390, 'Breakdown - Multi Indicators'!$C:$DD, I$1, FALSE), " ")</f>
        <v>3</v>
      </c>
      <c r="J390" s="17">
        <f t="shared" si="31"/>
        <v>3</v>
      </c>
      <c r="K390" s="17">
        <f t="shared" si="31"/>
        <v>3</v>
      </c>
      <c r="L390" s="17">
        <f t="shared" si="31"/>
        <v>2</v>
      </c>
      <c r="M390" s="17">
        <f t="shared" si="31"/>
        <v>2</v>
      </c>
    </row>
    <row r="391" spans="1:13" ht="16.2" thickTop="1" thickBot="1" x14ac:dyDescent="0.35">
      <c r="A391" s="47" t="s">
        <v>859</v>
      </c>
      <c r="B391" s="47" t="s">
        <v>874</v>
      </c>
      <c r="C391" s="47" t="s">
        <v>875</v>
      </c>
      <c r="D391" s="10">
        <f t="shared" si="32"/>
        <v>3</v>
      </c>
      <c r="E391" s="28">
        <f t="shared" si="33"/>
        <v>3.3</v>
      </c>
      <c r="F391" s="17">
        <f>IFERROR(VLOOKUP($C391, 'Breakdown - Multi Indicators'!$C:$DD, F$1, FALSE), " ")</f>
        <v>5</v>
      </c>
      <c r="G391" s="17">
        <f>IFERROR(VLOOKUP($C391, 'Breakdown - Multi Indicators'!$C:$DD, G$1, FALSE), " ")</f>
        <v>2</v>
      </c>
      <c r="H391" s="17">
        <f>IFERROR(VLOOKUP($C391, 'Breakdown - Multi Indicators'!$C:$DD, H$1, FALSE), " ")</f>
        <v>3</v>
      </c>
      <c r="I391" s="17">
        <f>IFERROR(VLOOKUP($C391, 'Breakdown - Multi Indicators'!$C:$DD, I$1, FALSE), " ")</f>
        <v>3</v>
      </c>
      <c r="J391" s="17">
        <f t="shared" si="31"/>
        <v>5</v>
      </c>
      <c r="K391" s="17">
        <f t="shared" si="31"/>
        <v>3</v>
      </c>
      <c r="L391" s="17">
        <f t="shared" si="31"/>
        <v>3</v>
      </c>
      <c r="M391" s="17">
        <f t="shared" si="31"/>
        <v>2</v>
      </c>
    </row>
    <row r="392" spans="1:13" ht="16.2" thickTop="1" thickBot="1" x14ac:dyDescent="0.35">
      <c r="A392" s="47" t="s">
        <v>859</v>
      </c>
      <c r="B392" s="47" t="s">
        <v>876</v>
      </c>
      <c r="C392" s="47" t="s">
        <v>877</v>
      </c>
      <c r="D392" s="10">
        <f t="shared" si="32"/>
        <v>2</v>
      </c>
      <c r="E392" s="28">
        <f t="shared" si="33"/>
        <v>2.2999999999999998</v>
      </c>
      <c r="F392" s="17">
        <f>IFERROR(VLOOKUP($C392, 'Breakdown - Multi Indicators'!$C:$DD, F$1, FALSE), " ")</f>
        <v>4</v>
      </c>
      <c r="G392" s="17">
        <f>IFERROR(VLOOKUP($C392, 'Breakdown - Multi Indicators'!$C:$DD, G$1, FALSE), " ")</f>
        <v>1</v>
      </c>
      <c r="H392" s="17">
        <f>IFERROR(VLOOKUP($C392, 'Breakdown - Multi Indicators'!$C:$DD, H$1, FALSE), " ")</f>
        <v>2</v>
      </c>
      <c r="I392" s="17">
        <f>IFERROR(VLOOKUP($C392, 'Breakdown - Multi Indicators'!$C:$DD, I$1, FALSE), " ")</f>
        <v>2</v>
      </c>
      <c r="J392" s="17">
        <f t="shared" si="31"/>
        <v>4</v>
      </c>
      <c r="K392" s="17">
        <f t="shared" si="31"/>
        <v>2</v>
      </c>
      <c r="L392" s="17">
        <f t="shared" si="31"/>
        <v>2</v>
      </c>
      <c r="M392" s="17">
        <f t="shared" si="31"/>
        <v>1</v>
      </c>
    </row>
    <row r="393" spans="1:13" ht="16.2" thickTop="1" thickBot="1" x14ac:dyDescent="0.35">
      <c r="A393" s="47" t="s">
        <v>859</v>
      </c>
      <c r="B393" s="47" t="s">
        <v>860</v>
      </c>
      <c r="C393" s="47" t="s">
        <v>861</v>
      </c>
      <c r="D393" s="10">
        <f t="shared" si="32"/>
        <v>2</v>
      </c>
      <c r="E393" s="28">
        <f t="shared" si="33"/>
        <v>2.2999999999999998</v>
      </c>
      <c r="F393" s="17">
        <f>IFERROR(VLOOKUP($C393, 'Breakdown - Multi Indicators'!$C:$DD, F$1, FALSE), " ")</f>
        <v>4</v>
      </c>
      <c r="G393" s="17">
        <f>IFERROR(VLOOKUP($C393, 'Breakdown - Multi Indicators'!$C:$DD, G$1, FALSE), " ")</f>
        <v>1</v>
      </c>
      <c r="H393" s="17">
        <f>IFERROR(VLOOKUP($C393, 'Breakdown - Multi Indicators'!$C:$DD, H$1, FALSE), " ")</f>
        <v>2</v>
      </c>
      <c r="I393" s="17">
        <f>IFERROR(VLOOKUP($C393, 'Breakdown - Multi Indicators'!$C:$DD, I$1, FALSE), " ")</f>
        <v>2</v>
      </c>
      <c r="J393" s="17">
        <f t="shared" si="31"/>
        <v>4</v>
      </c>
      <c r="K393" s="17">
        <f t="shared" si="31"/>
        <v>2</v>
      </c>
      <c r="L393" s="17">
        <f t="shared" si="31"/>
        <v>2</v>
      </c>
      <c r="M393" s="17">
        <f t="shared" si="31"/>
        <v>1</v>
      </c>
    </row>
    <row r="394" spans="1:13" ht="16.2" thickTop="1" thickBot="1" x14ac:dyDescent="0.35">
      <c r="A394" s="47" t="s">
        <v>859</v>
      </c>
      <c r="B394" s="47" t="s">
        <v>880</v>
      </c>
      <c r="C394" s="47" t="s">
        <v>881</v>
      </c>
      <c r="D394" s="10">
        <f t="shared" si="32"/>
        <v>3</v>
      </c>
      <c r="E394" s="28">
        <f t="shared" si="33"/>
        <v>3.3</v>
      </c>
      <c r="F394" s="17">
        <f>IFERROR(VLOOKUP($C394, 'Breakdown - Multi Indicators'!$C:$DD, F$1, FALSE), " ")</f>
        <v>5</v>
      </c>
      <c r="G394" s="17">
        <f>IFERROR(VLOOKUP($C394, 'Breakdown - Multi Indicators'!$C:$DD, G$1, FALSE), " ")</f>
        <v>2</v>
      </c>
      <c r="H394" s="17">
        <f>IFERROR(VLOOKUP($C394, 'Breakdown - Multi Indicators'!$C:$DD, H$1, FALSE), " ")</f>
        <v>3</v>
      </c>
      <c r="I394" s="17">
        <f>IFERROR(VLOOKUP($C394, 'Breakdown - Multi Indicators'!$C:$DD, I$1, FALSE), " ")</f>
        <v>3</v>
      </c>
      <c r="J394" s="17">
        <f t="shared" si="31"/>
        <v>5</v>
      </c>
      <c r="K394" s="17">
        <f t="shared" si="31"/>
        <v>3</v>
      </c>
      <c r="L394" s="17">
        <f t="shared" si="31"/>
        <v>3</v>
      </c>
      <c r="M394" s="17">
        <f t="shared" si="31"/>
        <v>2</v>
      </c>
    </row>
    <row r="395" spans="1:13" ht="16.2" thickTop="1" thickBot="1" x14ac:dyDescent="0.35">
      <c r="A395" s="47" t="s">
        <v>859</v>
      </c>
      <c r="B395" s="47" t="s">
        <v>882</v>
      </c>
      <c r="C395" s="47" t="s">
        <v>883</v>
      </c>
      <c r="D395" s="10">
        <f t="shared" si="32"/>
        <v>3</v>
      </c>
      <c r="E395" s="28">
        <f t="shared" si="33"/>
        <v>2.8</v>
      </c>
      <c r="F395" s="17">
        <f>IFERROR(VLOOKUP($C395, 'Breakdown - Multi Indicators'!$C:$DD, F$1, FALSE), " ")</f>
        <v>4</v>
      </c>
      <c r="G395" s="17">
        <f>IFERROR(VLOOKUP($C395, 'Breakdown - Multi Indicators'!$C:$DD, G$1, FALSE), " ")</f>
        <v>2</v>
      </c>
      <c r="H395" s="17">
        <f>IFERROR(VLOOKUP($C395, 'Breakdown - Multi Indicators'!$C:$DD, H$1, FALSE), " ")</f>
        <v>3</v>
      </c>
      <c r="I395" s="17">
        <f>IFERROR(VLOOKUP($C395, 'Breakdown - Multi Indicators'!$C:$DD, I$1, FALSE), " ")</f>
        <v>2</v>
      </c>
      <c r="J395" s="17">
        <f t="shared" si="31"/>
        <v>4</v>
      </c>
      <c r="K395" s="17">
        <f t="shared" si="31"/>
        <v>3</v>
      </c>
      <c r="L395" s="17">
        <f t="shared" si="31"/>
        <v>2</v>
      </c>
      <c r="M395" s="17">
        <f t="shared" si="31"/>
        <v>2</v>
      </c>
    </row>
    <row r="396" spans="1:13" ht="16.2" thickTop="1" thickBot="1" x14ac:dyDescent="0.35">
      <c r="A396" s="47" t="s">
        <v>859</v>
      </c>
      <c r="B396" s="47" t="s">
        <v>884</v>
      </c>
      <c r="C396" s="47" t="s">
        <v>885</v>
      </c>
      <c r="D396" s="10">
        <f t="shared" si="32"/>
        <v>3</v>
      </c>
      <c r="E396" s="28">
        <f t="shared" si="33"/>
        <v>3.3</v>
      </c>
      <c r="F396" s="17">
        <f>IFERROR(VLOOKUP($C396, 'Breakdown - Multi Indicators'!$C:$DD, F$1, FALSE), " ")</f>
        <v>5</v>
      </c>
      <c r="G396" s="17">
        <f>IFERROR(VLOOKUP($C396, 'Breakdown - Multi Indicators'!$C:$DD, G$1, FALSE), " ")</f>
        <v>1</v>
      </c>
      <c r="H396" s="17">
        <f>IFERROR(VLOOKUP($C396, 'Breakdown - Multi Indicators'!$C:$DD, H$1, FALSE), " ")</f>
        <v>3</v>
      </c>
      <c r="I396" s="17">
        <f>IFERROR(VLOOKUP($C396, 'Breakdown - Multi Indicators'!$C:$DD, I$1, FALSE), " ")</f>
        <v>4</v>
      </c>
      <c r="J396" s="17">
        <f t="shared" si="31"/>
        <v>5</v>
      </c>
      <c r="K396" s="17">
        <f t="shared" si="31"/>
        <v>4</v>
      </c>
      <c r="L396" s="17">
        <f t="shared" si="31"/>
        <v>3</v>
      </c>
      <c r="M396" s="17">
        <f t="shared" si="31"/>
        <v>1</v>
      </c>
    </row>
    <row r="397" spans="1:13" ht="16.2" thickTop="1" thickBot="1" x14ac:dyDescent="0.35">
      <c r="A397" s="47" t="s">
        <v>859</v>
      </c>
      <c r="B397" s="47" t="s">
        <v>886</v>
      </c>
      <c r="C397" s="47" t="s">
        <v>887</v>
      </c>
      <c r="D397" s="10">
        <f t="shared" si="32"/>
        <v>2</v>
      </c>
      <c r="E397" s="28">
        <f t="shared" si="33"/>
        <v>2.2999999999999998</v>
      </c>
      <c r="F397" s="17">
        <f>IFERROR(VLOOKUP($C397, 'Breakdown - Multi Indicators'!$C:$DD, F$1, FALSE), " ")</f>
        <v>4</v>
      </c>
      <c r="G397" s="17">
        <f>IFERROR(VLOOKUP($C397, 'Breakdown - Multi Indicators'!$C:$DD, G$1, FALSE), " ")</f>
        <v>1</v>
      </c>
      <c r="H397" s="17">
        <f>IFERROR(VLOOKUP($C397, 'Breakdown - Multi Indicators'!$C:$DD, H$1, FALSE), " ")</f>
        <v>2</v>
      </c>
      <c r="I397" s="17">
        <f>IFERROR(VLOOKUP($C397, 'Breakdown - Multi Indicators'!$C:$DD, I$1, FALSE), " ")</f>
        <v>2</v>
      </c>
      <c r="J397" s="17">
        <f t="shared" si="31"/>
        <v>4</v>
      </c>
      <c r="K397" s="17">
        <f t="shared" si="31"/>
        <v>2</v>
      </c>
      <c r="L397" s="17">
        <f t="shared" si="31"/>
        <v>2</v>
      </c>
      <c r="M397" s="17">
        <f t="shared" si="31"/>
        <v>1</v>
      </c>
    </row>
    <row r="398" spans="1:13" ht="16.2" thickTop="1" thickBot="1" x14ac:dyDescent="0.35">
      <c r="A398" s="47" t="s">
        <v>859</v>
      </c>
      <c r="B398" s="47" t="s">
        <v>888</v>
      </c>
      <c r="C398" s="47" t="s">
        <v>889</v>
      </c>
      <c r="D398" s="10">
        <f t="shared" si="32"/>
        <v>4</v>
      </c>
      <c r="E398" s="28">
        <f t="shared" si="33"/>
        <v>3.8</v>
      </c>
      <c r="F398" s="17">
        <f>IFERROR(VLOOKUP($C398, 'Breakdown - Multi Indicators'!$C:$DD, F$1, FALSE), " ")</f>
        <v>5</v>
      </c>
      <c r="G398" s="17">
        <f>IFERROR(VLOOKUP($C398, 'Breakdown - Multi Indicators'!$C:$DD, G$1, FALSE), " ")</f>
        <v>3</v>
      </c>
      <c r="H398" s="17">
        <f>IFERROR(VLOOKUP($C398, 'Breakdown - Multi Indicators'!$C:$DD, H$1, FALSE), " ")</f>
        <v>3</v>
      </c>
      <c r="I398" s="17">
        <f>IFERROR(VLOOKUP($C398, 'Breakdown - Multi Indicators'!$C:$DD, I$1, FALSE), " ")</f>
        <v>4</v>
      </c>
      <c r="J398" s="17">
        <f t="shared" si="31"/>
        <v>5</v>
      </c>
      <c r="K398" s="17">
        <f t="shared" si="31"/>
        <v>4</v>
      </c>
      <c r="L398" s="17">
        <f t="shared" si="31"/>
        <v>3</v>
      </c>
      <c r="M398" s="17">
        <f t="shared" si="31"/>
        <v>3</v>
      </c>
    </row>
    <row r="399" spans="1:13" ht="16.2" thickTop="1" thickBot="1" x14ac:dyDescent="0.35">
      <c r="A399" s="47" t="s">
        <v>859</v>
      </c>
      <c r="B399" s="47" t="s">
        <v>890</v>
      </c>
      <c r="C399" s="47" t="s">
        <v>891</v>
      </c>
      <c r="D399" s="10">
        <f t="shared" si="32"/>
        <v>3</v>
      </c>
      <c r="E399" s="28">
        <f t="shared" si="33"/>
        <v>3</v>
      </c>
      <c r="F399" s="17">
        <f>IFERROR(VLOOKUP($C399, 'Breakdown - Multi Indicators'!$C:$DD, F$1, FALSE), " ")</f>
        <v>5</v>
      </c>
      <c r="G399" s="17">
        <f>IFERROR(VLOOKUP($C399, 'Breakdown - Multi Indicators'!$C:$DD, G$1, FALSE), " ")</f>
        <v>2</v>
      </c>
      <c r="H399" s="17">
        <f>IFERROR(VLOOKUP($C399, 'Breakdown - Multi Indicators'!$C:$DD, H$1, FALSE), " ")</f>
        <v>3</v>
      </c>
      <c r="I399" s="17">
        <f>IFERROR(VLOOKUP($C399, 'Breakdown - Multi Indicators'!$C:$DD, I$1, FALSE), " ")</f>
        <v>2</v>
      </c>
      <c r="J399" s="17">
        <f t="shared" si="31"/>
        <v>5</v>
      </c>
      <c r="K399" s="17">
        <f t="shared" si="31"/>
        <v>3</v>
      </c>
      <c r="L399" s="17">
        <f t="shared" si="31"/>
        <v>2</v>
      </c>
      <c r="M399" s="17">
        <f t="shared" si="31"/>
        <v>2</v>
      </c>
    </row>
    <row r="400" spans="1:13" ht="16.2" thickTop="1" thickBot="1" x14ac:dyDescent="0.35">
      <c r="A400" s="47" t="s">
        <v>868</v>
      </c>
      <c r="B400" s="47" t="s">
        <v>869</v>
      </c>
      <c r="C400" s="47" t="s">
        <v>870</v>
      </c>
      <c r="D400" s="10">
        <f t="shared" si="32"/>
        <v>3</v>
      </c>
      <c r="E400" s="28">
        <f t="shared" si="33"/>
        <v>2.5</v>
      </c>
      <c r="F400" s="17">
        <f>IFERROR(VLOOKUP($C400, 'Breakdown - Multi Indicators'!$C:$DD, F$1, FALSE), " ")</f>
        <v>1</v>
      </c>
      <c r="G400" s="17">
        <f>IFERROR(VLOOKUP($C400, 'Breakdown - Multi Indicators'!$C:$DD, G$1, FALSE), " ")</f>
        <v>1</v>
      </c>
      <c r="H400" s="17">
        <f>IFERROR(VLOOKUP($C400, 'Breakdown - Multi Indicators'!$C:$DD, H$1, FALSE), " ")</f>
        <v>3</v>
      </c>
      <c r="I400" s="17">
        <f>IFERROR(VLOOKUP($C400, 'Breakdown - Multi Indicators'!$C:$DD, I$1, FALSE), " ")</f>
        <v>5</v>
      </c>
      <c r="J400" s="17">
        <f t="shared" si="31"/>
        <v>5</v>
      </c>
      <c r="K400" s="17">
        <f t="shared" si="31"/>
        <v>3</v>
      </c>
      <c r="L400" s="17">
        <f t="shared" si="31"/>
        <v>1</v>
      </c>
      <c r="M400" s="17">
        <f t="shared" si="31"/>
        <v>1</v>
      </c>
    </row>
    <row r="401" spans="1:13" ht="16.2" thickTop="1" thickBot="1" x14ac:dyDescent="0.35">
      <c r="A401" s="47" t="s">
        <v>868</v>
      </c>
      <c r="B401" s="47" t="s">
        <v>894</v>
      </c>
      <c r="C401" s="47" t="s">
        <v>895</v>
      </c>
      <c r="D401" s="10">
        <f t="shared" si="32"/>
        <v>3</v>
      </c>
      <c r="E401" s="28">
        <f t="shared" si="33"/>
        <v>3</v>
      </c>
      <c r="F401" s="17">
        <f>IFERROR(VLOOKUP($C401, 'Breakdown - Multi Indicators'!$C:$DD, F$1, FALSE), " ")</f>
        <v>2</v>
      </c>
      <c r="G401" s="17">
        <f>IFERROR(VLOOKUP($C401, 'Breakdown - Multi Indicators'!$C:$DD, G$1, FALSE), " ")</f>
        <v>2</v>
      </c>
      <c r="H401" s="17">
        <f>IFERROR(VLOOKUP($C401, 'Breakdown - Multi Indicators'!$C:$DD, H$1, FALSE), " ")</f>
        <v>3</v>
      </c>
      <c r="I401" s="17">
        <f>IFERROR(VLOOKUP($C401, 'Breakdown - Multi Indicators'!$C:$DD, I$1, FALSE), " ")</f>
        <v>5</v>
      </c>
      <c r="J401" s="17">
        <f t="shared" si="31"/>
        <v>5</v>
      </c>
      <c r="K401" s="17">
        <f t="shared" si="31"/>
        <v>3</v>
      </c>
      <c r="L401" s="17">
        <f t="shared" si="31"/>
        <v>2</v>
      </c>
      <c r="M401" s="17">
        <f t="shared" si="31"/>
        <v>2</v>
      </c>
    </row>
    <row r="402" spans="1:13" ht="16.2" thickTop="1" thickBot="1" x14ac:dyDescent="0.35">
      <c r="A402" s="47" t="s">
        <v>868</v>
      </c>
      <c r="B402" s="47" t="s">
        <v>896</v>
      </c>
      <c r="C402" s="47" t="s">
        <v>897</v>
      </c>
      <c r="D402" s="10">
        <f t="shared" si="32"/>
        <v>3</v>
      </c>
      <c r="E402" s="28">
        <f t="shared" si="33"/>
        <v>3.3</v>
      </c>
      <c r="F402" s="17">
        <f>IFERROR(VLOOKUP($C402, 'Breakdown - Multi Indicators'!$C:$DD, F$1, FALSE), " ")</f>
        <v>3</v>
      </c>
      <c r="G402" s="17">
        <f>IFERROR(VLOOKUP($C402, 'Breakdown - Multi Indicators'!$C:$DD, G$1, FALSE), " ")</f>
        <v>2</v>
      </c>
      <c r="H402" s="17">
        <f>IFERROR(VLOOKUP($C402, 'Breakdown - Multi Indicators'!$C:$DD, H$1, FALSE), " ")</f>
        <v>3</v>
      </c>
      <c r="I402" s="17">
        <f>IFERROR(VLOOKUP($C402, 'Breakdown - Multi Indicators'!$C:$DD, I$1, FALSE), " ")</f>
        <v>5</v>
      </c>
      <c r="J402" s="17">
        <f t="shared" si="31"/>
        <v>5</v>
      </c>
      <c r="K402" s="17">
        <f t="shared" si="31"/>
        <v>3</v>
      </c>
      <c r="L402" s="17">
        <f t="shared" si="31"/>
        <v>3</v>
      </c>
      <c r="M402" s="17">
        <f t="shared" si="31"/>
        <v>2</v>
      </c>
    </row>
    <row r="403" spans="1:13" ht="16.2" thickTop="1" thickBot="1" x14ac:dyDescent="0.35">
      <c r="A403" s="47" t="s">
        <v>868</v>
      </c>
      <c r="B403" s="47" t="s">
        <v>878</v>
      </c>
      <c r="C403" s="47" t="s">
        <v>879</v>
      </c>
      <c r="D403" s="10">
        <f t="shared" si="32"/>
        <v>3</v>
      </c>
      <c r="E403" s="28">
        <f t="shared" si="33"/>
        <v>3</v>
      </c>
      <c r="F403" s="17">
        <f>IFERROR(VLOOKUP($C403, 'Breakdown - Multi Indicators'!$C:$DD, F$1, FALSE), " ")</f>
        <v>2</v>
      </c>
      <c r="G403" s="17">
        <f>IFERROR(VLOOKUP($C403, 'Breakdown - Multi Indicators'!$C:$DD, G$1, FALSE), " ")</f>
        <v>2</v>
      </c>
      <c r="H403" s="17">
        <f>IFERROR(VLOOKUP($C403, 'Breakdown - Multi Indicators'!$C:$DD, H$1, FALSE), " ")</f>
        <v>3</v>
      </c>
      <c r="I403" s="17">
        <f>IFERROR(VLOOKUP($C403, 'Breakdown - Multi Indicators'!$C:$DD, I$1, FALSE), " ")</f>
        <v>5</v>
      </c>
      <c r="J403" s="17">
        <f t="shared" si="31"/>
        <v>5</v>
      </c>
      <c r="K403" s="17">
        <f t="shared" si="31"/>
        <v>3</v>
      </c>
      <c r="L403" s="17">
        <f t="shared" si="31"/>
        <v>2</v>
      </c>
      <c r="M403" s="17">
        <f t="shared" si="31"/>
        <v>2</v>
      </c>
    </row>
    <row r="404" spans="1:13" ht="15.6" thickTop="1" x14ac:dyDescent="0.3">
      <c r="A404" s="47" t="s">
        <v>868</v>
      </c>
      <c r="B404" s="47" t="s">
        <v>900</v>
      </c>
      <c r="C404" s="47" t="s">
        <v>901</v>
      </c>
      <c r="D404" s="10">
        <f t="shared" si="32"/>
        <v>4</v>
      </c>
      <c r="E404" s="28">
        <f t="shared" si="33"/>
        <v>3.5</v>
      </c>
      <c r="F404" s="17">
        <f>IFERROR(VLOOKUP($C404, 'Breakdown - Multi Indicators'!$C:$DD, F$1, FALSE), " ")</f>
        <v>4</v>
      </c>
      <c r="G404" s="17">
        <f>IFERROR(VLOOKUP($C404, 'Breakdown - Multi Indicators'!$C:$DD, G$1, FALSE), " ")</f>
        <v>2</v>
      </c>
      <c r="H404" s="17">
        <f>IFERROR(VLOOKUP($C404, 'Breakdown - Multi Indicators'!$C:$DD, H$1, FALSE), " ")</f>
        <v>3</v>
      </c>
      <c r="I404" s="17">
        <f>IFERROR(VLOOKUP($C404, 'Breakdown - Multi Indicators'!$C:$DD, I$1, FALSE), " ")</f>
        <v>5</v>
      </c>
      <c r="J404" s="17">
        <f t="shared" si="31"/>
        <v>5</v>
      </c>
      <c r="K404" s="17">
        <f t="shared" si="31"/>
        <v>4</v>
      </c>
      <c r="L404" s="17">
        <f t="shared" si="31"/>
        <v>3</v>
      </c>
      <c r="M404" s="17">
        <f t="shared" si="31"/>
        <v>2</v>
      </c>
    </row>
  </sheetData>
  <autoFilter ref="A3:M404" xr:uid="{FB97D828-6F63-45E6-99AF-98576F9E8E3B}">
    <sortState xmlns:xlrd2="http://schemas.microsoft.com/office/spreadsheetml/2017/richdata2" ref="A5:M404">
      <sortCondition ref="C3:C404"/>
    </sortState>
  </autoFilter>
  <mergeCells count="5">
    <mergeCell ref="A2:A3"/>
    <mergeCell ref="B2:B3"/>
    <mergeCell ref="C2:C3"/>
    <mergeCell ref="D2:D3"/>
    <mergeCell ref="E2:E3"/>
  </mergeCells>
  <phoneticPr fontId="11" type="noConversion"/>
  <conditionalFormatting sqref="D4:D404">
    <cfRule type="cellIs" dxfId="47" priority="1" operator="equal">
      <formula>5</formula>
    </cfRule>
    <cfRule type="cellIs" dxfId="46" priority="2" operator="equal">
      <formula>4</formula>
    </cfRule>
    <cfRule type="cellIs" dxfId="45" priority="3" operator="equal">
      <formula>3</formula>
    </cfRule>
    <cfRule type="cellIs" dxfId="44" priority="4" operator="equal">
      <formula>2</formula>
    </cfRule>
    <cfRule type="cellIs" dxfId="43" priority="5" operator="equal">
      <formula>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9128-B529-4DAD-971B-38CD73B391A2}">
  <sheetPr>
    <tabColor theme="8" tint="0.59999389629810485"/>
  </sheetPr>
  <dimension ref="A1:F404"/>
  <sheetViews>
    <sheetView zoomScale="80" zoomScaleNormal="80" workbookViewId="0">
      <pane xSplit="5" ySplit="3" topLeftCell="F169" activePane="bottomRight" state="frozen"/>
      <selection pane="topRight" activeCell="F2" sqref="F2"/>
      <selection pane="bottomLeft" activeCell="A4" sqref="A4"/>
      <selection pane="bottomRight" activeCell="F11" sqref="F11"/>
    </sheetView>
  </sheetViews>
  <sheetFormatPr defaultRowHeight="14.4" x14ac:dyDescent="0.3"/>
  <cols>
    <col min="1" max="1" width="14.109375" bestFit="1" customWidth="1"/>
    <col min="2" max="2" width="24.88671875" bestFit="1" customWidth="1"/>
    <col min="3" max="3" width="12.6640625" bestFit="1" customWidth="1"/>
    <col min="4" max="5" width="16.33203125" customWidth="1"/>
    <col min="6" max="6" width="26.88671875" customWidth="1"/>
  </cols>
  <sheetData>
    <row r="1" spans="1:6" hidden="1" x14ac:dyDescent="0.3">
      <c r="F1">
        <v>99</v>
      </c>
    </row>
    <row r="2" spans="1:6" ht="15" x14ac:dyDescent="0.3">
      <c r="A2" s="76" t="s">
        <v>55</v>
      </c>
      <c r="B2" s="76" t="s">
        <v>73</v>
      </c>
      <c r="C2" s="76" t="s">
        <v>902</v>
      </c>
      <c r="D2" s="76" t="s">
        <v>925</v>
      </c>
      <c r="E2" s="76" t="s">
        <v>926</v>
      </c>
      <c r="F2" s="27">
        <v>14</v>
      </c>
    </row>
    <row r="3" spans="1:6" ht="90.6" thickBot="1" x14ac:dyDescent="0.35">
      <c r="A3" s="77"/>
      <c r="B3" s="77"/>
      <c r="C3" s="77"/>
      <c r="D3" s="78"/>
      <c r="E3" s="78"/>
      <c r="F3" s="26" t="str">
        <f>_xlfn.XLOOKUP(F2,'Indicator List'!$A:$A, 'Indicator List'!$C:$C)</f>
        <v>In the last [30 days], what proportion of the population in [the community] had to do very unusual and desperate things just to obtain a small amount of food?</v>
      </c>
    </row>
    <row r="4" spans="1:6" ht="16.2" thickTop="1" thickBot="1" x14ac:dyDescent="0.35">
      <c r="A4" s="47" t="s">
        <v>78</v>
      </c>
      <c r="B4" s="47" t="s">
        <v>78</v>
      </c>
      <c r="C4" s="47" t="s">
        <v>79</v>
      </c>
      <c r="D4" s="10">
        <f>IFERROR(ROUND(AVERAGE(F4:F4), 0), "")</f>
        <v>4</v>
      </c>
      <c r="E4" s="28">
        <f>IFERROR(ROUND(AVERAGE(F4:F4), 1), "")</f>
        <v>4</v>
      </c>
      <c r="F4" s="17">
        <f>IFERROR(VLOOKUP($C4, 'Breakdown - Multi Indicators'!$C:$DD, F$1, FALSE), " ")</f>
        <v>4</v>
      </c>
    </row>
    <row r="5" spans="1:6" ht="16.2" thickTop="1" thickBot="1" x14ac:dyDescent="0.35">
      <c r="A5" s="47" t="s">
        <v>78</v>
      </c>
      <c r="B5" s="47" t="s">
        <v>80</v>
      </c>
      <c r="C5" s="47" t="s">
        <v>81</v>
      </c>
      <c r="D5" s="10">
        <f t="shared" ref="D5:D68" si="0">IFERROR(ROUND(AVERAGE(F5:F5), 0), "")</f>
        <v>3</v>
      </c>
      <c r="E5" s="28">
        <f t="shared" ref="E5:E68" si="1">IFERROR(ROUND(AVERAGE(F5:F5), 1), "")</f>
        <v>3</v>
      </c>
      <c r="F5" s="17">
        <f>IFERROR(VLOOKUP($C5, 'Breakdown - Multi Indicators'!$C:$DD, F$1, FALSE), " ")</f>
        <v>3</v>
      </c>
    </row>
    <row r="6" spans="1:6" ht="16.2" thickTop="1" thickBot="1" x14ac:dyDescent="0.35">
      <c r="A6" s="47" t="s">
        <v>78</v>
      </c>
      <c r="B6" s="47" t="s">
        <v>82</v>
      </c>
      <c r="C6" s="47" t="s">
        <v>83</v>
      </c>
      <c r="D6" s="10">
        <f t="shared" si="0"/>
        <v>4</v>
      </c>
      <c r="E6" s="28">
        <f t="shared" si="1"/>
        <v>4</v>
      </c>
      <c r="F6" s="17">
        <f>IFERROR(VLOOKUP($C6, 'Breakdown - Multi Indicators'!$C:$DD, F$1, FALSE), " ")</f>
        <v>4</v>
      </c>
    </row>
    <row r="7" spans="1:6" ht="16.2" thickTop="1" thickBot="1" x14ac:dyDescent="0.35">
      <c r="A7" s="47" t="s">
        <v>78</v>
      </c>
      <c r="B7" s="47" t="s">
        <v>84</v>
      </c>
      <c r="C7" s="47" t="s">
        <v>85</v>
      </c>
      <c r="D7" s="10">
        <f t="shared" si="0"/>
        <v>4</v>
      </c>
      <c r="E7" s="28">
        <f t="shared" si="1"/>
        <v>4</v>
      </c>
      <c r="F7" s="17">
        <f>IFERROR(VLOOKUP($C7, 'Breakdown - Multi Indicators'!$C:$DD, F$1, FALSE), " ")</f>
        <v>4</v>
      </c>
    </row>
    <row r="8" spans="1:6" ht="16.2" thickTop="1" thickBot="1" x14ac:dyDescent="0.35">
      <c r="A8" s="47" t="s">
        <v>78</v>
      </c>
      <c r="B8" s="47" t="s">
        <v>86</v>
      </c>
      <c r="C8" s="47" t="s">
        <v>87</v>
      </c>
      <c r="D8" s="10">
        <f t="shared" si="0"/>
        <v>3</v>
      </c>
      <c r="E8" s="28">
        <f t="shared" si="1"/>
        <v>3</v>
      </c>
      <c r="F8" s="17">
        <f>IFERROR(VLOOKUP($C8, 'Breakdown - Multi Indicators'!$C:$DD, F$1, FALSE), " ")</f>
        <v>3</v>
      </c>
    </row>
    <row r="9" spans="1:6" ht="16.2" thickTop="1" thickBot="1" x14ac:dyDescent="0.35">
      <c r="A9" s="47" t="s">
        <v>78</v>
      </c>
      <c r="B9" s="47" t="s">
        <v>88</v>
      </c>
      <c r="C9" s="47" t="s">
        <v>89</v>
      </c>
      <c r="D9" s="10">
        <f t="shared" si="0"/>
        <v>4</v>
      </c>
      <c r="E9" s="28">
        <f t="shared" si="1"/>
        <v>4</v>
      </c>
      <c r="F9" s="17">
        <f>IFERROR(VLOOKUP($C9, 'Breakdown - Multi Indicators'!$C:$DD, F$1, FALSE), " ")</f>
        <v>4</v>
      </c>
    </row>
    <row r="10" spans="1:6" ht="16.2" thickTop="1" thickBot="1" x14ac:dyDescent="0.35">
      <c r="A10" s="47" t="s">
        <v>78</v>
      </c>
      <c r="B10" s="47" t="s">
        <v>90</v>
      </c>
      <c r="C10" s="47" t="s">
        <v>91</v>
      </c>
      <c r="D10" s="10">
        <f t="shared" si="0"/>
        <v>4</v>
      </c>
      <c r="E10" s="28">
        <f t="shared" si="1"/>
        <v>4</v>
      </c>
      <c r="F10" s="17">
        <f>IFERROR(VLOOKUP($C10, 'Breakdown - Multi Indicators'!$C:$DD, F$1, FALSE), " ")</f>
        <v>4</v>
      </c>
    </row>
    <row r="11" spans="1:6" ht="16.2" thickTop="1" thickBot="1" x14ac:dyDescent="0.35">
      <c r="A11" s="47" t="s">
        <v>78</v>
      </c>
      <c r="B11" s="47" t="s">
        <v>92</v>
      </c>
      <c r="C11" s="47" t="s">
        <v>93</v>
      </c>
      <c r="D11" s="10">
        <f t="shared" si="0"/>
        <v>4</v>
      </c>
      <c r="E11" s="28">
        <f t="shared" si="1"/>
        <v>4</v>
      </c>
      <c r="F11" s="17">
        <f>IFERROR(VLOOKUP($C11, 'Breakdown - Multi Indicators'!$C:$DD, F$1, FALSE), " ")</f>
        <v>4</v>
      </c>
    </row>
    <row r="12" spans="1:6" ht="16.2" thickTop="1" thickBot="1" x14ac:dyDescent="0.35">
      <c r="A12" s="47" t="s">
        <v>78</v>
      </c>
      <c r="B12" s="47" t="s">
        <v>94</v>
      </c>
      <c r="C12" s="47" t="s">
        <v>95</v>
      </c>
      <c r="D12" s="10">
        <f t="shared" si="0"/>
        <v>3</v>
      </c>
      <c r="E12" s="28">
        <f t="shared" si="1"/>
        <v>3</v>
      </c>
      <c r="F12" s="17">
        <f>IFERROR(VLOOKUP($C12, 'Breakdown - Multi Indicators'!$C:$DD, F$1, FALSE), " ")</f>
        <v>3</v>
      </c>
    </row>
    <row r="13" spans="1:6" ht="16.2" thickTop="1" thickBot="1" x14ac:dyDescent="0.35">
      <c r="A13" s="47" t="s">
        <v>78</v>
      </c>
      <c r="B13" s="47" t="s">
        <v>96</v>
      </c>
      <c r="C13" s="47" t="s">
        <v>97</v>
      </c>
      <c r="D13" s="10">
        <f t="shared" si="0"/>
        <v>4</v>
      </c>
      <c r="E13" s="28">
        <f t="shared" si="1"/>
        <v>4</v>
      </c>
      <c r="F13" s="17">
        <f>IFERROR(VLOOKUP($C13, 'Breakdown - Multi Indicators'!$C:$DD, F$1, FALSE), " ")</f>
        <v>4</v>
      </c>
    </row>
    <row r="14" spans="1:6" ht="16.2" thickTop="1" thickBot="1" x14ac:dyDescent="0.35">
      <c r="A14" s="47" t="s">
        <v>78</v>
      </c>
      <c r="B14" s="47" t="s">
        <v>98</v>
      </c>
      <c r="C14" s="47" t="s">
        <v>99</v>
      </c>
      <c r="D14" s="10">
        <f t="shared" si="0"/>
        <v>4</v>
      </c>
      <c r="E14" s="28">
        <f t="shared" si="1"/>
        <v>4</v>
      </c>
      <c r="F14" s="17">
        <f>IFERROR(VLOOKUP($C14, 'Breakdown - Multi Indicators'!$C:$DD, F$1, FALSE), " ")</f>
        <v>4</v>
      </c>
    </row>
    <row r="15" spans="1:6" ht="16.2" thickTop="1" thickBot="1" x14ac:dyDescent="0.35">
      <c r="A15" s="47" t="s">
        <v>78</v>
      </c>
      <c r="B15" s="47" t="s">
        <v>100</v>
      </c>
      <c r="C15" s="47" t="s">
        <v>101</v>
      </c>
      <c r="D15" s="10">
        <f t="shared" si="0"/>
        <v>4</v>
      </c>
      <c r="E15" s="28">
        <f t="shared" si="1"/>
        <v>4</v>
      </c>
      <c r="F15" s="17">
        <f>IFERROR(VLOOKUP($C15, 'Breakdown - Multi Indicators'!$C:$DD, F$1, FALSE), " ")</f>
        <v>4</v>
      </c>
    </row>
    <row r="16" spans="1:6" ht="16.2" thickTop="1" thickBot="1" x14ac:dyDescent="0.35">
      <c r="A16" s="47" t="s">
        <v>78</v>
      </c>
      <c r="B16" s="47" t="s">
        <v>102</v>
      </c>
      <c r="C16" s="47" t="s">
        <v>103</v>
      </c>
      <c r="D16" s="10">
        <f t="shared" si="0"/>
        <v>4</v>
      </c>
      <c r="E16" s="28">
        <f t="shared" si="1"/>
        <v>4</v>
      </c>
      <c r="F16" s="17">
        <f>IFERROR(VLOOKUP($C16, 'Breakdown - Multi Indicators'!$C:$DD, F$1, FALSE), " ")</f>
        <v>4</v>
      </c>
    </row>
    <row r="17" spans="1:6" ht="16.2" thickTop="1" thickBot="1" x14ac:dyDescent="0.35">
      <c r="A17" s="47" t="s">
        <v>78</v>
      </c>
      <c r="B17" s="47" t="s">
        <v>104</v>
      </c>
      <c r="C17" s="47" t="s">
        <v>105</v>
      </c>
      <c r="D17" s="10">
        <f t="shared" si="0"/>
        <v>3</v>
      </c>
      <c r="E17" s="28">
        <f t="shared" si="1"/>
        <v>3</v>
      </c>
      <c r="F17" s="17">
        <f>IFERROR(VLOOKUP($C17, 'Breakdown - Multi Indicators'!$C:$DD, F$1, FALSE), " ")</f>
        <v>3</v>
      </c>
    </row>
    <row r="18" spans="1:6" ht="16.2" thickTop="1" thickBot="1" x14ac:dyDescent="0.35">
      <c r="A18" s="47" t="s">
        <v>78</v>
      </c>
      <c r="B18" s="47" t="s">
        <v>106</v>
      </c>
      <c r="C18" s="47" t="s">
        <v>107</v>
      </c>
      <c r="D18" s="10">
        <f t="shared" si="0"/>
        <v>3</v>
      </c>
      <c r="E18" s="28">
        <f t="shared" si="1"/>
        <v>3</v>
      </c>
      <c r="F18" s="17">
        <f>IFERROR(VLOOKUP($C18, 'Breakdown - Multi Indicators'!$C:$DD, F$1, FALSE), " ")</f>
        <v>3</v>
      </c>
    </row>
    <row r="19" spans="1:6" ht="16.2" thickTop="1" thickBot="1" x14ac:dyDescent="0.35">
      <c r="A19" s="47" t="s">
        <v>108</v>
      </c>
      <c r="B19" s="47" t="s">
        <v>109</v>
      </c>
      <c r="C19" s="47" t="s">
        <v>110</v>
      </c>
      <c r="D19" s="10">
        <f t="shared" si="0"/>
        <v>3</v>
      </c>
      <c r="E19" s="28">
        <f t="shared" si="1"/>
        <v>3</v>
      </c>
      <c r="F19" s="17">
        <f>IFERROR(VLOOKUP($C19, 'Breakdown - Multi Indicators'!$C:$DD, F$1, FALSE), " ")</f>
        <v>3</v>
      </c>
    </row>
    <row r="20" spans="1:6" ht="16.2" thickTop="1" thickBot="1" x14ac:dyDescent="0.35">
      <c r="A20" s="47" t="s">
        <v>108</v>
      </c>
      <c r="B20" s="47" t="s">
        <v>111</v>
      </c>
      <c r="C20" s="47" t="s">
        <v>112</v>
      </c>
      <c r="D20" s="10">
        <f t="shared" si="0"/>
        <v>2</v>
      </c>
      <c r="E20" s="28">
        <f t="shared" si="1"/>
        <v>2</v>
      </c>
      <c r="F20" s="17">
        <f>IFERROR(VLOOKUP($C20, 'Breakdown - Multi Indicators'!$C:$DD, F$1, FALSE), " ")</f>
        <v>2</v>
      </c>
    </row>
    <row r="21" spans="1:6" ht="16.2" thickTop="1" thickBot="1" x14ac:dyDescent="0.35">
      <c r="A21" s="47" t="s">
        <v>108</v>
      </c>
      <c r="B21" s="47" t="s">
        <v>113</v>
      </c>
      <c r="C21" s="47" t="s">
        <v>114</v>
      </c>
      <c r="D21" s="10">
        <f t="shared" si="0"/>
        <v>2</v>
      </c>
      <c r="E21" s="28">
        <f t="shared" si="1"/>
        <v>2</v>
      </c>
      <c r="F21" s="17">
        <f>IFERROR(VLOOKUP($C21, 'Breakdown - Multi Indicators'!$C:$DD, F$1, FALSE), " ")</f>
        <v>2</v>
      </c>
    </row>
    <row r="22" spans="1:6" ht="16.2" thickTop="1" thickBot="1" x14ac:dyDescent="0.35">
      <c r="A22" s="47" t="s">
        <v>108</v>
      </c>
      <c r="B22" s="47" t="s">
        <v>115</v>
      </c>
      <c r="C22" s="47" t="s">
        <v>116</v>
      </c>
      <c r="D22" s="10">
        <f t="shared" si="0"/>
        <v>2</v>
      </c>
      <c r="E22" s="28">
        <f t="shared" si="1"/>
        <v>2</v>
      </c>
      <c r="F22" s="17">
        <f>IFERROR(VLOOKUP($C22, 'Breakdown - Multi Indicators'!$C:$DD, F$1, FALSE), " ")</f>
        <v>2</v>
      </c>
    </row>
    <row r="23" spans="1:6" ht="16.2" thickTop="1" thickBot="1" x14ac:dyDescent="0.35">
      <c r="A23" s="47" t="s">
        <v>108</v>
      </c>
      <c r="B23" s="47" t="s">
        <v>117</v>
      </c>
      <c r="C23" s="47" t="s">
        <v>118</v>
      </c>
      <c r="D23" s="10">
        <f t="shared" si="0"/>
        <v>3</v>
      </c>
      <c r="E23" s="28">
        <f t="shared" si="1"/>
        <v>3</v>
      </c>
      <c r="F23" s="17">
        <f>IFERROR(VLOOKUP($C23, 'Breakdown - Multi Indicators'!$C:$DD, F$1, FALSE), " ")</f>
        <v>3</v>
      </c>
    </row>
    <row r="24" spans="1:6" ht="16.2" thickTop="1" thickBot="1" x14ac:dyDescent="0.35">
      <c r="A24" s="47" t="s">
        <v>108</v>
      </c>
      <c r="B24" s="47" t="s">
        <v>119</v>
      </c>
      <c r="C24" s="47" t="s">
        <v>120</v>
      </c>
      <c r="D24" s="10">
        <f t="shared" si="0"/>
        <v>3</v>
      </c>
      <c r="E24" s="28">
        <f t="shared" si="1"/>
        <v>3</v>
      </c>
      <c r="F24" s="17">
        <f>IFERROR(VLOOKUP($C24, 'Breakdown - Multi Indicators'!$C:$DD, F$1, FALSE), " ")</f>
        <v>3</v>
      </c>
    </row>
    <row r="25" spans="1:6" ht="16.2" thickTop="1" thickBot="1" x14ac:dyDescent="0.35">
      <c r="A25" s="47" t="s">
        <v>108</v>
      </c>
      <c r="B25" s="47" t="s">
        <v>121</v>
      </c>
      <c r="C25" s="47" t="s">
        <v>122</v>
      </c>
      <c r="D25" s="10">
        <f t="shared" si="0"/>
        <v>3</v>
      </c>
      <c r="E25" s="28">
        <f t="shared" si="1"/>
        <v>3</v>
      </c>
      <c r="F25" s="17">
        <f>IFERROR(VLOOKUP($C25, 'Breakdown - Multi Indicators'!$C:$DD, F$1, FALSE), " ")</f>
        <v>3</v>
      </c>
    </row>
    <row r="26" spans="1:6" ht="16.2" thickTop="1" thickBot="1" x14ac:dyDescent="0.35">
      <c r="A26" s="47" t="s">
        <v>123</v>
      </c>
      <c r="B26" s="47" t="s">
        <v>124</v>
      </c>
      <c r="C26" s="47" t="s">
        <v>125</v>
      </c>
      <c r="D26" s="10">
        <f t="shared" si="0"/>
        <v>2</v>
      </c>
      <c r="E26" s="28">
        <f t="shared" si="1"/>
        <v>2</v>
      </c>
      <c r="F26" s="17">
        <f>IFERROR(VLOOKUP($C26, 'Breakdown - Multi Indicators'!$C:$DD, F$1, FALSE), " ")</f>
        <v>2</v>
      </c>
    </row>
    <row r="27" spans="1:6" ht="16.2" thickTop="1" thickBot="1" x14ac:dyDescent="0.35">
      <c r="A27" s="47" t="s">
        <v>123</v>
      </c>
      <c r="B27" s="47" t="s">
        <v>126</v>
      </c>
      <c r="C27" s="47" t="s">
        <v>127</v>
      </c>
      <c r="D27" s="10">
        <f t="shared" si="0"/>
        <v>2</v>
      </c>
      <c r="E27" s="28">
        <f t="shared" si="1"/>
        <v>2</v>
      </c>
      <c r="F27" s="17">
        <f>IFERROR(VLOOKUP($C27, 'Breakdown - Multi Indicators'!$C:$DD, F$1, FALSE), " ")</f>
        <v>2</v>
      </c>
    </row>
    <row r="28" spans="1:6" ht="16.2" thickTop="1" thickBot="1" x14ac:dyDescent="0.35">
      <c r="A28" s="47" t="s">
        <v>123</v>
      </c>
      <c r="B28" s="47" t="s">
        <v>128</v>
      </c>
      <c r="C28" s="47" t="s">
        <v>129</v>
      </c>
      <c r="D28" s="10">
        <f t="shared" si="0"/>
        <v>2</v>
      </c>
      <c r="E28" s="28">
        <f t="shared" si="1"/>
        <v>2</v>
      </c>
      <c r="F28" s="17">
        <f>IFERROR(VLOOKUP($C28, 'Breakdown - Multi Indicators'!$C:$DD, F$1, FALSE), " ")</f>
        <v>2</v>
      </c>
    </row>
    <row r="29" spans="1:6" ht="16.2" thickTop="1" thickBot="1" x14ac:dyDescent="0.35">
      <c r="A29" s="47" t="s">
        <v>123</v>
      </c>
      <c r="B29" s="47" t="s">
        <v>130</v>
      </c>
      <c r="C29" s="47" t="s">
        <v>131</v>
      </c>
      <c r="D29" s="10">
        <f t="shared" si="0"/>
        <v>2</v>
      </c>
      <c r="E29" s="28">
        <f t="shared" si="1"/>
        <v>2</v>
      </c>
      <c r="F29" s="17">
        <f>IFERROR(VLOOKUP($C29, 'Breakdown - Multi Indicators'!$C:$DD, F$1, FALSE), " ")</f>
        <v>2</v>
      </c>
    </row>
    <row r="30" spans="1:6" ht="16.2" thickTop="1" thickBot="1" x14ac:dyDescent="0.35">
      <c r="A30" s="47" t="s">
        <v>123</v>
      </c>
      <c r="B30" s="47" t="s">
        <v>132</v>
      </c>
      <c r="C30" s="47" t="s">
        <v>133</v>
      </c>
      <c r="D30" s="10">
        <f t="shared" si="0"/>
        <v>4</v>
      </c>
      <c r="E30" s="28">
        <f t="shared" si="1"/>
        <v>4</v>
      </c>
      <c r="F30" s="17">
        <f>IFERROR(VLOOKUP($C30, 'Breakdown - Multi Indicators'!$C:$DD, F$1, FALSE), " ")</f>
        <v>4</v>
      </c>
    </row>
    <row r="31" spans="1:6" ht="16.2" thickTop="1" thickBot="1" x14ac:dyDescent="0.35">
      <c r="A31" s="47" t="s">
        <v>123</v>
      </c>
      <c r="B31" s="47" t="s">
        <v>134</v>
      </c>
      <c r="C31" s="47" t="s">
        <v>135</v>
      </c>
      <c r="D31" s="10">
        <f t="shared" si="0"/>
        <v>4</v>
      </c>
      <c r="E31" s="28">
        <f t="shared" si="1"/>
        <v>4</v>
      </c>
      <c r="F31" s="17">
        <f>IFERROR(VLOOKUP($C31, 'Breakdown - Multi Indicators'!$C:$DD, F$1, FALSE), " ")</f>
        <v>4</v>
      </c>
    </row>
    <row r="32" spans="1:6" ht="16.2" thickTop="1" thickBot="1" x14ac:dyDescent="0.35">
      <c r="A32" s="47" t="s">
        <v>123</v>
      </c>
      <c r="B32" s="47" t="s">
        <v>136</v>
      </c>
      <c r="C32" s="47" t="s">
        <v>137</v>
      </c>
      <c r="D32" s="10">
        <f t="shared" si="0"/>
        <v>2</v>
      </c>
      <c r="E32" s="28">
        <f t="shared" si="1"/>
        <v>2</v>
      </c>
      <c r="F32" s="17">
        <f>IFERROR(VLOOKUP($C32, 'Breakdown - Multi Indicators'!$C:$DD, F$1, FALSE), " ")</f>
        <v>2</v>
      </c>
    </row>
    <row r="33" spans="1:6" ht="16.2" thickTop="1" thickBot="1" x14ac:dyDescent="0.35">
      <c r="A33" s="47" t="s">
        <v>123</v>
      </c>
      <c r="B33" s="47" t="s">
        <v>138</v>
      </c>
      <c r="C33" s="47" t="s">
        <v>139</v>
      </c>
      <c r="D33" s="10">
        <f t="shared" si="0"/>
        <v>2</v>
      </c>
      <c r="E33" s="28">
        <f t="shared" si="1"/>
        <v>2</v>
      </c>
      <c r="F33" s="17">
        <f>IFERROR(VLOOKUP($C33, 'Breakdown - Multi Indicators'!$C:$DD, F$1, FALSE), " ")</f>
        <v>2</v>
      </c>
    </row>
    <row r="34" spans="1:6" ht="16.2" thickTop="1" thickBot="1" x14ac:dyDescent="0.35">
      <c r="A34" s="47" t="s">
        <v>123</v>
      </c>
      <c r="B34" s="47" t="s">
        <v>140</v>
      </c>
      <c r="C34" s="47" t="s">
        <v>141</v>
      </c>
      <c r="D34" s="10">
        <f t="shared" si="0"/>
        <v>3</v>
      </c>
      <c r="E34" s="28">
        <f t="shared" si="1"/>
        <v>3</v>
      </c>
      <c r="F34" s="17">
        <f>IFERROR(VLOOKUP($C34, 'Breakdown - Multi Indicators'!$C:$DD, F$1, FALSE), " ")</f>
        <v>3</v>
      </c>
    </row>
    <row r="35" spans="1:6" ht="16.2" thickTop="1" thickBot="1" x14ac:dyDescent="0.35">
      <c r="A35" s="47" t="s">
        <v>123</v>
      </c>
      <c r="B35" s="47" t="s">
        <v>142</v>
      </c>
      <c r="C35" s="47" t="s">
        <v>143</v>
      </c>
      <c r="D35" s="10">
        <f t="shared" si="0"/>
        <v>2</v>
      </c>
      <c r="E35" s="28">
        <f t="shared" si="1"/>
        <v>2</v>
      </c>
      <c r="F35" s="17">
        <f>IFERROR(VLOOKUP($C35, 'Breakdown - Multi Indicators'!$C:$DD, F$1, FALSE), " ")</f>
        <v>2</v>
      </c>
    </row>
    <row r="36" spans="1:6" ht="16.2" thickTop="1" thickBot="1" x14ac:dyDescent="0.35">
      <c r="A36" s="47" t="s">
        <v>144</v>
      </c>
      <c r="B36" s="47" t="s">
        <v>145</v>
      </c>
      <c r="C36" s="47" t="s">
        <v>146</v>
      </c>
      <c r="D36" s="10">
        <f t="shared" si="0"/>
        <v>2</v>
      </c>
      <c r="E36" s="28">
        <f t="shared" si="1"/>
        <v>2</v>
      </c>
      <c r="F36" s="17">
        <f>IFERROR(VLOOKUP($C36, 'Breakdown - Multi Indicators'!$C:$DD, F$1, FALSE), " ")</f>
        <v>2</v>
      </c>
    </row>
    <row r="37" spans="1:6" ht="16.2" thickTop="1" thickBot="1" x14ac:dyDescent="0.35">
      <c r="A37" s="47" t="s">
        <v>144</v>
      </c>
      <c r="B37" s="47" t="s">
        <v>147</v>
      </c>
      <c r="C37" s="47" t="s">
        <v>148</v>
      </c>
      <c r="D37" s="10">
        <f t="shared" si="0"/>
        <v>3</v>
      </c>
      <c r="E37" s="28">
        <f t="shared" si="1"/>
        <v>3</v>
      </c>
      <c r="F37" s="17">
        <f>IFERROR(VLOOKUP($C37, 'Breakdown - Multi Indicators'!$C:$DD, F$1, FALSE), " ")</f>
        <v>3</v>
      </c>
    </row>
    <row r="38" spans="1:6" ht="16.2" thickTop="1" thickBot="1" x14ac:dyDescent="0.35">
      <c r="A38" s="47" t="s">
        <v>144</v>
      </c>
      <c r="B38" s="47" t="s">
        <v>149</v>
      </c>
      <c r="C38" s="47" t="s">
        <v>150</v>
      </c>
      <c r="D38" s="10">
        <f t="shared" si="0"/>
        <v>2</v>
      </c>
      <c r="E38" s="28">
        <f t="shared" si="1"/>
        <v>2</v>
      </c>
      <c r="F38" s="17">
        <f>IFERROR(VLOOKUP($C38, 'Breakdown - Multi Indicators'!$C:$DD, F$1, FALSE), " ")</f>
        <v>2</v>
      </c>
    </row>
    <row r="39" spans="1:6" ht="16.2" thickTop="1" thickBot="1" x14ac:dyDescent="0.35">
      <c r="A39" s="47" t="s">
        <v>144</v>
      </c>
      <c r="B39" s="47" t="s">
        <v>151</v>
      </c>
      <c r="C39" s="47" t="s">
        <v>152</v>
      </c>
      <c r="D39" s="10">
        <f t="shared" si="0"/>
        <v>3</v>
      </c>
      <c r="E39" s="28">
        <f t="shared" si="1"/>
        <v>3</v>
      </c>
      <c r="F39" s="17">
        <f>IFERROR(VLOOKUP($C39, 'Breakdown - Multi Indicators'!$C:$DD, F$1, FALSE), " ")</f>
        <v>3</v>
      </c>
    </row>
    <row r="40" spans="1:6" ht="16.2" thickTop="1" thickBot="1" x14ac:dyDescent="0.35">
      <c r="A40" s="47" t="s">
        <v>144</v>
      </c>
      <c r="B40" s="47" t="s">
        <v>153</v>
      </c>
      <c r="C40" s="47" t="s">
        <v>154</v>
      </c>
      <c r="D40" s="10">
        <f t="shared" si="0"/>
        <v>2</v>
      </c>
      <c r="E40" s="28">
        <f t="shared" si="1"/>
        <v>2</v>
      </c>
      <c r="F40" s="17">
        <f>IFERROR(VLOOKUP($C40, 'Breakdown - Multi Indicators'!$C:$DD, F$1, FALSE), " ")</f>
        <v>2</v>
      </c>
    </row>
    <row r="41" spans="1:6" ht="16.2" thickTop="1" thickBot="1" x14ac:dyDescent="0.35">
      <c r="A41" s="47" t="s">
        <v>144</v>
      </c>
      <c r="B41" s="47" t="s">
        <v>155</v>
      </c>
      <c r="C41" s="47" t="s">
        <v>156</v>
      </c>
      <c r="D41" s="10">
        <f t="shared" si="0"/>
        <v>3</v>
      </c>
      <c r="E41" s="28">
        <f t="shared" si="1"/>
        <v>3</v>
      </c>
      <c r="F41" s="17">
        <f>IFERROR(VLOOKUP($C41, 'Breakdown - Multi Indicators'!$C:$DD, F$1, FALSE), " ")</f>
        <v>3</v>
      </c>
    </row>
    <row r="42" spans="1:6" ht="16.2" thickTop="1" thickBot="1" x14ac:dyDescent="0.35">
      <c r="A42" s="47" t="s">
        <v>144</v>
      </c>
      <c r="B42" s="47" t="s">
        <v>157</v>
      </c>
      <c r="C42" s="47" t="s">
        <v>158</v>
      </c>
      <c r="D42" s="10">
        <f t="shared" si="0"/>
        <v>2</v>
      </c>
      <c r="E42" s="28">
        <f t="shared" si="1"/>
        <v>2</v>
      </c>
      <c r="F42" s="17">
        <f>IFERROR(VLOOKUP($C42, 'Breakdown - Multi Indicators'!$C:$DD, F$1, FALSE), " ")</f>
        <v>2</v>
      </c>
    </row>
    <row r="43" spans="1:6" ht="16.2" thickTop="1" thickBot="1" x14ac:dyDescent="0.35">
      <c r="A43" s="47" t="s">
        <v>144</v>
      </c>
      <c r="B43" s="47" t="s">
        <v>159</v>
      </c>
      <c r="C43" s="47" t="s">
        <v>160</v>
      </c>
      <c r="D43" s="10">
        <f t="shared" si="0"/>
        <v>5</v>
      </c>
      <c r="E43" s="28">
        <f t="shared" si="1"/>
        <v>5</v>
      </c>
      <c r="F43" s="17">
        <f>IFERROR(VLOOKUP($C43, 'Breakdown - Multi Indicators'!$C:$DD, F$1, FALSE), " ")</f>
        <v>5</v>
      </c>
    </row>
    <row r="44" spans="1:6" ht="16.2" thickTop="1" thickBot="1" x14ac:dyDescent="0.35">
      <c r="A44" s="47" t="s">
        <v>144</v>
      </c>
      <c r="B44" s="47" t="s">
        <v>161</v>
      </c>
      <c r="C44" s="47" t="s">
        <v>162</v>
      </c>
      <c r="D44" s="10">
        <f t="shared" si="0"/>
        <v>3</v>
      </c>
      <c r="E44" s="28">
        <f t="shared" si="1"/>
        <v>3</v>
      </c>
      <c r="F44" s="17">
        <f>IFERROR(VLOOKUP($C44, 'Breakdown - Multi Indicators'!$C:$DD, F$1, FALSE), " ")</f>
        <v>3</v>
      </c>
    </row>
    <row r="45" spans="1:6" ht="16.2" thickTop="1" thickBot="1" x14ac:dyDescent="0.35">
      <c r="A45" s="47" t="s">
        <v>163</v>
      </c>
      <c r="B45" s="47" t="s">
        <v>164</v>
      </c>
      <c r="C45" s="47" t="s">
        <v>165</v>
      </c>
      <c r="D45" s="10">
        <f t="shared" si="0"/>
        <v>2</v>
      </c>
      <c r="E45" s="28">
        <f t="shared" si="1"/>
        <v>2</v>
      </c>
      <c r="F45" s="17">
        <f>IFERROR(VLOOKUP($C45, 'Breakdown - Multi Indicators'!$C:$DD, F$1, FALSE), " ")</f>
        <v>2</v>
      </c>
    </row>
    <row r="46" spans="1:6" ht="16.2" thickTop="1" thickBot="1" x14ac:dyDescent="0.35">
      <c r="A46" s="47" t="s">
        <v>163</v>
      </c>
      <c r="B46" s="47" t="s">
        <v>166</v>
      </c>
      <c r="C46" s="47" t="s">
        <v>167</v>
      </c>
      <c r="D46" s="10">
        <f t="shared" si="0"/>
        <v>2</v>
      </c>
      <c r="E46" s="28">
        <f t="shared" si="1"/>
        <v>2</v>
      </c>
      <c r="F46" s="17">
        <f>IFERROR(VLOOKUP($C46, 'Breakdown - Multi Indicators'!$C:$DD, F$1, FALSE), " ")</f>
        <v>2</v>
      </c>
    </row>
    <row r="47" spans="1:6" ht="16.2" thickTop="1" thickBot="1" x14ac:dyDescent="0.35">
      <c r="A47" s="47" t="s">
        <v>163</v>
      </c>
      <c r="B47" s="47" t="s">
        <v>168</v>
      </c>
      <c r="C47" s="47" t="s">
        <v>169</v>
      </c>
      <c r="D47" s="10">
        <f t="shared" si="0"/>
        <v>3</v>
      </c>
      <c r="E47" s="28">
        <f t="shared" si="1"/>
        <v>3</v>
      </c>
      <c r="F47" s="17">
        <f>IFERROR(VLOOKUP($C47, 'Breakdown - Multi Indicators'!$C:$DD, F$1, FALSE), " ")</f>
        <v>3</v>
      </c>
    </row>
    <row r="48" spans="1:6" ht="16.2" thickTop="1" thickBot="1" x14ac:dyDescent="0.35">
      <c r="A48" s="47" t="s">
        <v>163</v>
      </c>
      <c r="B48" s="47" t="s">
        <v>170</v>
      </c>
      <c r="C48" s="47" t="s">
        <v>171</v>
      </c>
      <c r="D48" s="10">
        <f t="shared" si="0"/>
        <v>3</v>
      </c>
      <c r="E48" s="28">
        <f t="shared" si="1"/>
        <v>3</v>
      </c>
      <c r="F48" s="17">
        <f>IFERROR(VLOOKUP($C48, 'Breakdown - Multi Indicators'!$C:$DD, F$1, FALSE), " ")</f>
        <v>3</v>
      </c>
    </row>
    <row r="49" spans="1:6" ht="16.2" thickTop="1" thickBot="1" x14ac:dyDescent="0.35">
      <c r="A49" s="47" t="s">
        <v>163</v>
      </c>
      <c r="B49" s="47" t="s">
        <v>172</v>
      </c>
      <c r="C49" s="47" t="s">
        <v>173</v>
      </c>
      <c r="D49" s="10">
        <f t="shared" si="0"/>
        <v>3</v>
      </c>
      <c r="E49" s="28">
        <f t="shared" si="1"/>
        <v>3</v>
      </c>
      <c r="F49" s="17">
        <f>IFERROR(VLOOKUP($C49, 'Breakdown - Multi Indicators'!$C:$DD, F$1, FALSE), " ")</f>
        <v>3</v>
      </c>
    </row>
    <row r="50" spans="1:6" ht="16.2" thickTop="1" thickBot="1" x14ac:dyDescent="0.35">
      <c r="A50" s="47" t="s">
        <v>163</v>
      </c>
      <c r="B50" s="47" t="s">
        <v>174</v>
      </c>
      <c r="C50" s="47" t="s">
        <v>175</v>
      </c>
      <c r="D50" s="10">
        <f t="shared" si="0"/>
        <v>4</v>
      </c>
      <c r="E50" s="28">
        <f t="shared" si="1"/>
        <v>4</v>
      </c>
      <c r="F50" s="17">
        <f>IFERROR(VLOOKUP($C50, 'Breakdown - Multi Indicators'!$C:$DD, F$1, FALSE), " ")</f>
        <v>4</v>
      </c>
    </row>
    <row r="51" spans="1:6" ht="16.2" thickTop="1" thickBot="1" x14ac:dyDescent="0.35">
      <c r="A51" s="47" t="s">
        <v>163</v>
      </c>
      <c r="B51" s="47" t="s">
        <v>176</v>
      </c>
      <c r="C51" s="47" t="s">
        <v>177</v>
      </c>
      <c r="D51" s="10">
        <f t="shared" si="0"/>
        <v>4</v>
      </c>
      <c r="E51" s="28">
        <f t="shared" si="1"/>
        <v>4</v>
      </c>
      <c r="F51" s="17">
        <f>IFERROR(VLOOKUP($C51, 'Breakdown - Multi Indicators'!$C:$DD, F$1, FALSE), " ")</f>
        <v>4</v>
      </c>
    </row>
    <row r="52" spans="1:6" ht="16.2" thickTop="1" thickBot="1" x14ac:dyDescent="0.35">
      <c r="A52" s="47" t="s">
        <v>178</v>
      </c>
      <c r="B52" s="47" t="s">
        <v>179</v>
      </c>
      <c r="C52" s="47" t="s">
        <v>180</v>
      </c>
      <c r="D52" s="10">
        <f t="shared" si="0"/>
        <v>3</v>
      </c>
      <c r="E52" s="28">
        <f t="shared" si="1"/>
        <v>3</v>
      </c>
      <c r="F52" s="17">
        <f>IFERROR(VLOOKUP($C52, 'Breakdown - Multi Indicators'!$C:$DD, F$1, FALSE), " ")</f>
        <v>3</v>
      </c>
    </row>
    <row r="53" spans="1:6" ht="16.2" thickTop="1" thickBot="1" x14ac:dyDescent="0.35">
      <c r="A53" s="47" t="s">
        <v>178</v>
      </c>
      <c r="B53" s="47" t="s">
        <v>181</v>
      </c>
      <c r="C53" s="47" t="s">
        <v>182</v>
      </c>
      <c r="D53" s="10">
        <f t="shared" si="0"/>
        <v>3</v>
      </c>
      <c r="E53" s="28">
        <f t="shared" si="1"/>
        <v>3</v>
      </c>
      <c r="F53" s="17">
        <f>IFERROR(VLOOKUP($C53, 'Breakdown - Multi Indicators'!$C:$DD, F$1, FALSE), " ")</f>
        <v>3</v>
      </c>
    </row>
    <row r="54" spans="1:6" ht="16.2" thickTop="1" thickBot="1" x14ac:dyDescent="0.35">
      <c r="A54" s="47" t="s">
        <v>178</v>
      </c>
      <c r="B54" s="47" t="s">
        <v>183</v>
      </c>
      <c r="C54" s="47" t="s">
        <v>184</v>
      </c>
      <c r="D54" s="10">
        <f t="shared" si="0"/>
        <v>4</v>
      </c>
      <c r="E54" s="28">
        <f t="shared" si="1"/>
        <v>4</v>
      </c>
      <c r="F54" s="17">
        <f>IFERROR(VLOOKUP($C54, 'Breakdown - Multi Indicators'!$C:$DD, F$1, FALSE), " ")</f>
        <v>4</v>
      </c>
    </row>
    <row r="55" spans="1:6" ht="16.2" thickTop="1" thickBot="1" x14ac:dyDescent="0.35">
      <c r="A55" s="47" t="s">
        <v>178</v>
      </c>
      <c r="B55" s="47" t="s">
        <v>185</v>
      </c>
      <c r="C55" s="47" t="s">
        <v>186</v>
      </c>
      <c r="D55" s="10">
        <f t="shared" si="0"/>
        <v>4</v>
      </c>
      <c r="E55" s="28">
        <f t="shared" si="1"/>
        <v>4</v>
      </c>
      <c r="F55" s="17">
        <f>IFERROR(VLOOKUP($C55, 'Breakdown - Multi Indicators'!$C:$DD, F$1, FALSE), " ")</f>
        <v>4</v>
      </c>
    </row>
    <row r="56" spans="1:6" ht="16.2" thickTop="1" thickBot="1" x14ac:dyDescent="0.35">
      <c r="A56" s="47" t="s">
        <v>178</v>
      </c>
      <c r="B56" s="47" t="s">
        <v>187</v>
      </c>
      <c r="C56" s="47" t="s">
        <v>188</v>
      </c>
      <c r="D56" s="10">
        <f t="shared" si="0"/>
        <v>3</v>
      </c>
      <c r="E56" s="28">
        <f t="shared" si="1"/>
        <v>3</v>
      </c>
      <c r="F56" s="17">
        <f>IFERROR(VLOOKUP($C56, 'Breakdown - Multi Indicators'!$C:$DD, F$1, FALSE), " ")</f>
        <v>3</v>
      </c>
    </row>
    <row r="57" spans="1:6" ht="16.2" thickTop="1" thickBot="1" x14ac:dyDescent="0.35">
      <c r="A57" s="47" t="s">
        <v>178</v>
      </c>
      <c r="B57" s="47" t="s">
        <v>189</v>
      </c>
      <c r="C57" s="47" t="s">
        <v>190</v>
      </c>
      <c r="D57" s="10">
        <f t="shared" si="0"/>
        <v>3</v>
      </c>
      <c r="E57" s="28">
        <f t="shared" si="1"/>
        <v>3</v>
      </c>
      <c r="F57" s="17">
        <f>IFERROR(VLOOKUP($C57, 'Breakdown - Multi Indicators'!$C:$DD, F$1, FALSE), " ")</f>
        <v>3</v>
      </c>
    </row>
    <row r="58" spans="1:6" ht="16.2" thickTop="1" thickBot="1" x14ac:dyDescent="0.35">
      <c r="A58" s="47" t="s">
        <v>178</v>
      </c>
      <c r="B58" s="47" t="s">
        <v>191</v>
      </c>
      <c r="C58" s="47" t="s">
        <v>192</v>
      </c>
      <c r="D58" s="10">
        <f t="shared" si="0"/>
        <v>4</v>
      </c>
      <c r="E58" s="28">
        <f t="shared" si="1"/>
        <v>4</v>
      </c>
      <c r="F58" s="17">
        <f>IFERROR(VLOOKUP($C58, 'Breakdown - Multi Indicators'!$C:$DD, F$1, FALSE), " ")</f>
        <v>4</v>
      </c>
    </row>
    <row r="59" spans="1:6" ht="16.2" thickTop="1" thickBot="1" x14ac:dyDescent="0.35">
      <c r="A59" s="47" t="s">
        <v>178</v>
      </c>
      <c r="B59" s="47" t="s">
        <v>193</v>
      </c>
      <c r="C59" s="47" t="s">
        <v>194</v>
      </c>
      <c r="D59" s="10">
        <f t="shared" si="0"/>
        <v>3</v>
      </c>
      <c r="E59" s="28">
        <f t="shared" si="1"/>
        <v>3</v>
      </c>
      <c r="F59" s="17">
        <f>IFERROR(VLOOKUP($C59, 'Breakdown - Multi Indicators'!$C:$DD, F$1, FALSE), " ")</f>
        <v>3</v>
      </c>
    </row>
    <row r="60" spans="1:6" ht="16.2" thickTop="1" thickBot="1" x14ac:dyDescent="0.35">
      <c r="A60" s="47" t="s">
        <v>178</v>
      </c>
      <c r="B60" s="47" t="s">
        <v>195</v>
      </c>
      <c r="C60" s="47" t="s">
        <v>196</v>
      </c>
      <c r="D60" s="10">
        <f t="shared" si="0"/>
        <v>5</v>
      </c>
      <c r="E60" s="28">
        <f t="shared" si="1"/>
        <v>5</v>
      </c>
      <c r="F60" s="17">
        <f>IFERROR(VLOOKUP($C60, 'Breakdown - Multi Indicators'!$C:$DD, F$1, FALSE), " ")</f>
        <v>5</v>
      </c>
    </row>
    <row r="61" spans="1:6" ht="16.2" thickTop="1" thickBot="1" x14ac:dyDescent="0.35">
      <c r="A61" s="47" t="s">
        <v>178</v>
      </c>
      <c r="B61" s="47" t="s">
        <v>197</v>
      </c>
      <c r="C61" s="47" t="s">
        <v>198</v>
      </c>
      <c r="D61" s="10">
        <f t="shared" si="0"/>
        <v>4</v>
      </c>
      <c r="E61" s="28">
        <f t="shared" si="1"/>
        <v>4</v>
      </c>
      <c r="F61" s="17">
        <f>IFERROR(VLOOKUP($C61, 'Breakdown - Multi Indicators'!$C:$DD, F$1, FALSE), " ")</f>
        <v>4</v>
      </c>
    </row>
    <row r="62" spans="1:6" ht="16.2" thickTop="1" thickBot="1" x14ac:dyDescent="0.35">
      <c r="A62" s="47" t="s">
        <v>178</v>
      </c>
      <c r="B62" s="47" t="s">
        <v>199</v>
      </c>
      <c r="C62" s="47" t="s">
        <v>200</v>
      </c>
      <c r="D62" s="10">
        <f t="shared" si="0"/>
        <v>4</v>
      </c>
      <c r="E62" s="28">
        <f t="shared" si="1"/>
        <v>4</v>
      </c>
      <c r="F62" s="17">
        <f>IFERROR(VLOOKUP($C62, 'Breakdown - Multi Indicators'!$C:$DD, F$1, FALSE), " ")</f>
        <v>4</v>
      </c>
    </row>
    <row r="63" spans="1:6" ht="16.2" thickTop="1" thickBot="1" x14ac:dyDescent="0.35">
      <c r="A63" s="47" t="s">
        <v>178</v>
      </c>
      <c r="B63" s="47" t="s">
        <v>201</v>
      </c>
      <c r="C63" s="47" t="s">
        <v>202</v>
      </c>
      <c r="D63" s="10">
        <f t="shared" si="0"/>
        <v>3</v>
      </c>
      <c r="E63" s="28">
        <f t="shared" si="1"/>
        <v>3</v>
      </c>
      <c r="F63" s="17">
        <f>IFERROR(VLOOKUP($C63, 'Breakdown - Multi Indicators'!$C:$DD, F$1, FALSE), " ")</f>
        <v>3</v>
      </c>
    </row>
    <row r="64" spans="1:6" ht="16.2" thickTop="1" thickBot="1" x14ac:dyDescent="0.35">
      <c r="A64" s="47" t="s">
        <v>178</v>
      </c>
      <c r="B64" s="47" t="s">
        <v>203</v>
      </c>
      <c r="C64" s="47" t="s">
        <v>204</v>
      </c>
      <c r="D64" s="10">
        <f t="shared" si="0"/>
        <v>4</v>
      </c>
      <c r="E64" s="28">
        <f t="shared" si="1"/>
        <v>4</v>
      </c>
      <c r="F64" s="17">
        <f>IFERROR(VLOOKUP($C64, 'Breakdown - Multi Indicators'!$C:$DD, F$1, FALSE), " ")</f>
        <v>4</v>
      </c>
    </row>
    <row r="65" spans="1:6" ht="16.2" thickTop="1" thickBot="1" x14ac:dyDescent="0.35">
      <c r="A65" s="47" t="s">
        <v>178</v>
      </c>
      <c r="B65" s="47" t="s">
        <v>205</v>
      </c>
      <c r="C65" s="47" t="s">
        <v>206</v>
      </c>
      <c r="D65" s="10">
        <f t="shared" si="0"/>
        <v>3</v>
      </c>
      <c r="E65" s="28">
        <f t="shared" si="1"/>
        <v>3</v>
      </c>
      <c r="F65" s="17">
        <f>IFERROR(VLOOKUP($C65, 'Breakdown - Multi Indicators'!$C:$DD, F$1, FALSE), " ")</f>
        <v>3</v>
      </c>
    </row>
    <row r="66" spans="1:6" ht="16.2" thickTop="1" thickBot="1" x14ac:dyDescent="0.35">
      <c r="A66" s="47" t="s">
        <v>178</v>
      </c>
      <c r="B66" s="47" t="s">
        <v>207</v>
      </c>
      <c r="C66" s="47" t="s">
        <v>208</v>
      </c>
      <c r="D66" s="10">
        <f t="shared" si="0"/>
        <v>4</v>
      </c>
      <c r="E66" s="28">
        <f t="shared" si="1"/>
        <v>4</v>
      </c>
      <c r="F66" s="17">
        <f>IFERROR(VLOOKUP($C66, 'Breakdown - Multi Indicators'!$C:$DD, F$1, FALSE), " ")</f>
        <v>4</v>
      </c>
    </row>
    <row r="67" spans="1:6" ht="16.2" thickTop="1" thickBot="1" x14ac:dyDescent="0.35">
      <c r="A67" s="47" t="s">
        <v>178</v>
      </c>
      <c r="B67" s="47" t="s">
        <v>209</v>
      </c>
      <c r="C67" s="47" t="s">
        <v>210</v>
      </c>
      <c r="D67" s="10">
        <f t="shared" si="0"/>
        <v>4</v>
      </c>
      <c r="E67" s="28">
        <f t="shared" si="1"/>
        <v>4</v>
      </c>
      <c r="F67" s="17">
        <f>IFERROR(VLOOKUP($C67, 'Breakdown - Multi Indicators'!$C:$DD, F$1, FALSE), " ")</f>
        <v>4</v>
      </c>
    </row>
    <row r="68" spans="1:6" ht="16.2" thickTop="1" thickBot="1" x14ac:dyDescent="0.35">
      <c r="A68" s="47" t="s">
        <v>178</v>
      </c>
      <c r="B68" s="47" t="s">
        <v>211</v>
      </c>
      <c r="C68" s="47" t="s">
        <v>212</v>
      </c>
      <c r="D68" s="10">
        <f t="shared" si="0"/>
        <v>4</v>
      </c>
      <c r="E68" s="28">
        <f t="shared" si="1"/>
        <v>4</v>
      </c>
      <c r="F68" s="17">
        <f>IFERROR(VLOOKUP($C68, 'Breakdown - Multi Indicators'!$C:$DD, F$1, FALSE), " ")</f>
        <v>4</v>
      </c>
    </row>
    <row r="69" spans="1:6" ht="16.2" thickTop="1" thickBot="1" x14ac:dyDescent="0.35">
      <c r="A69" s="47" t="s">
        <v>178</v>
      </c>
      <c r="B69" s="47" t="s">
        <v>213</v>
      </c>
      <c r="C69" s="47" t="s">
        <v>214</v>
      </c>
      <c r="D69" s="10">
        <f t="shared" ref="D69:D132" si="2">IFERROR(ROUND(AVERAGE(F69:F69), 0), "")</f>
        <v>4</v>
      </c>
      <c r="E69" s="28">
        <f t="shared" ref="E69:E132" si="3">IFERROR(ROUND(AVERAGE(F69:F69), 1), "")</f>
        <v>4</v>
      </c>
      <c r="F69" s="17">
        <f>IFERROR(VLOOKUP($C69, 'Breakdown - Multi Indicators'!$C:$DD, F$1, FALSE), " ")</f>
        <v>4</v>
      </c>
    </row>
    <row r="70" spans="1:6" ht="16.2" thickTop="1" thickBot="1" x14ac:dyDescent="0.35">
      <c r="A70" s="47" t="s">
        <v>178</v>
      </c>
      <c r="B70" s="47" t="s">
        <v>215</v>
      </c>
      <c r="C70" s="47" t="s">
        <v>216</v>
      </c>
      <c r="D70" s="10">
        <f t="shared" si="2"/>
        <v>3</v>
      </c>
      <c r="E70" s="28">
        <f t="shared" si="3"/>
        <v>3</v>
      </c>
      <c r="F70" s="17">
        <f>IFERROR(VLOOKUP($C70, 'Breakdown - Multi Indicators'!$C:$DD, F$1, FALSE), " ")</f>
        <v>3</v>
      </c>
    </row>
    <row r="71" spans="1:6" ht="16.2" thickTop="1" thickBot="1" x14ac:dyDescent="0.35">
      <c r="A71" s="47" t="s">
        <v>178</v>
      </c>
      <c r="B71" s="47" t="s">
        <v>217</v>
      </c>
      <c r="C71" s="47" t="s">
        <v>218</v>
      </c>
      <c r="D71" s="10">
        <f t="shared" si="2"/>
        <v>4</v>
      </c>
      <c r="E71" s="28">
        <f t="shared" si="3"/>
        <v>4</v>
      </c>
      <c r="F71" s="17">
        <f>IFERROR(VLOOKUP($C71, 'Breakdown - Multi Indicators'!$C:$DD, F$1, FALSE), " ")</f>
        <v>4</v>
      </c>
    </row>
    <row r="72" spans="1:6" ht="16.2" thickTop="1" thickBot="1" x14ac:dyDescent="0.35">
      <c r="A72" s="47" t="s">
        <v>178</v>
      </c>
      <c r="B72" s="47" t="s">
        <v>219</v>
      </c>
      <c r="C72" s="47" t="s">
        <v>220</v>
      </c>
      <c r="D72" s="10">
        <f t="shared" si="2"/>
        <v>3</v>
      </c>
      <c r="E72" s="28">
        <f t="shared" si="3"/>
        <v>3</v>
      </c>
      <c r="F72" s="17">
        <f>IFERROR(VLOOKUP($C72, 'Breakdown - Multi Indicators'!$C:$DD, F$1, FALSE), " ")</f>
        <v>3</v>
      </c>
    </row>
    <row r="73" spans="1:6" ht="16.2" thickTop="1" thickBot="1" x14ac:dyDescent="0.35">
      <c r="A73" s="47" t="s">
        <v>178</v>
      </c>
      <c r="B73" s="47" t="s">
        <v>221</v>
      </c>
      <c r="C73" s="47" t="s">
        <v>222</v>
      </c>
      <c r="D73" s="10">
        <f t="shared" si="2"/>
        <v>4</v>
      </c>
      <c r="E73" s="28">
        <f t="shared" si="3"/>
        <v>4</v>
      </c>
      <c r="F73" s="17">
        <f>IFERROR(VLOOKUP($C73, 'Breakdown - Multi Indicators'!$C:$DD, F$1, FALSE), " ")</f>
        <v>4</v>
      </c>
    </row>
    <row r="74" spans="1:6" ht="16.2" thickTop="1" thickBot="1" x14ac:dyDescent="0.35">
      <c r="A74" s="47" t="s">
        <v>223</v>
      </c>
      <c r="B74" s="47" t="s">
        <v>224</v>
      </c>
      <c r="C74" s="47" t="s">
        <v>225</v>
      </c>
      <c r="D74" s="10">
        <f t="shared" si="2"/>
        <v>4</v>
      </c>
      <c r="E74" s="28">
        <f t="shared" si="3"/>
        <v>4</v>
      </c>
      <c r="F74" s="17">
        <f>IFERROR(VLOOKUP($C74, 'Breakdown - Multi Indicators'!$C:$DD, F$1, FALSE), " ")</f>
        <v>4</v>
      </c>
    </row>
    <row r="75" spans="1:6" ht="16.2" thickTop="1" thickBot="1" x14ac:dyDescent="0.35">
      <c r="A75" s="47" t="s">
        <v>223</v>
      </c>
      <c r="B75" s="47" t="s">
        <v>226</v>
      </c>
      <c r="C75" s="47" t="s">
        <v>227</v>
      </c>
      <c r="D75" s="10">
        <f t="shared" si="2"/>
        <v>4</v>
      </c>
      <c r="E75" s="28">
        <f t="shared" si="3"/>
        <v>4</v>
      </c>
      <c r="F75" s="17">
        <f>IFERROR(VLOOKUP($C75, 'Breakdown - Multi Indicators'!$C:$DD, F$1, FALSE), " ")</f>
        <v>4</v>
      </c>
    </row>
    <row r="76" spans="1:6" ht="16.2" thickTop="1" thickBot="1" x14ac:dyDescent="0.35">
      <c r="A76" s="47" t="s">
        <v>223</v>
      </c>
      <c r="B76" s="47" t="s">
        <v>228</v>
      </c>
      <c r="C76" s="47" t="s">
        <v>229</v>
      </c>
      <c r="D76" s="10">
        <f t="shared" si="2"/>
        <v>4</v>
      </c>
      <c r="E76" s="28">
        <f t="shared" si="3"/>
        <v>4</v>
      </c>
      <c r="F76" s="17">
        <f>IFERROR(VLOOKUP($C76, 'Breakdown - Multi Indicators'!$C:$DD, F$1, FALSE), " ")</f>
        <v>4</v>
      </c>
    </row>
    <row r="77" spans="1:6" ht="16.2" thickTop="1" thickBot="1" x14ac:dyDescent="0.35">
      <c r="A77" s="47" t="s">
        <v>223</v>
      </c>
      <c r="B77" s="47" t="s">
        <v>230</v>
      </c>
      <c r="C77" s="47" t="s">
        <v>231</v>
      </c>
      <c r="D77" s="10">
        <f t="shared" si="2"/>
        <v>4</v>
      </c>
      <c r="E77" s="28">
        <f t="shared" si="3"/>
        <v>4</v>
      </c>
      <c r="F77" s="17">
        <f>IFERROR(VLOOKUP($C77, 'Breakdown - Multi Indicators'!$C:$DD, F$1, FALSE), " ")</f>
        <v>4</v>
      </c>
    </row>
    <row r="78" spans="1:6" ht="16.2" thickTop="1" thickBot="1" x14ac:dyDescent="0.35">
      <c r="A78" s="47" t="s">
        <v>223</v>
      </c>
      <c r="B78" s="47" t="s">
        <v>232</v>
      </c>
      <c r="C78" s="47" t="s">
        <v>233</v>
      </c>
      <c r="D78" s="10">
        <f t="shared" si="2"/>
        <v>4</v>
      </c>
      <c r="E78" s="28">
        <f t="shared" si="3"/>
        <v>4</v>
      </c>
      <c r="F78" s="17">
        <f>IFERROR(VLOOKUP($C78, 'Breakdown - Multi Indicators'!$C:$DD, F$1, FALSE), " ")</f>
        <v>4</v>
      </c>
    </row>
    <row r="79" spans="1:6" ht="16.2" thickTop="1" thickBot="1" x14ac:dyDescent="0.35">
      <c r="A79" s="47" t="s">
        <v>234</v>
      </c>
      <c r="B79" s="47" t="s">
        <v>235</v>
      </c>
      <c r="C79" s="47" t="s">
        <v>236</v>
      </c>
      <c r="D79" s="10">
        <f t="shared" si="2"/>
        <v>3</v>
      </c>
      <c r="E79" s="28">
        <f t="shared" si="3"/>
        <v>3</v>
      </c>
      <c r="F79" s="17">
        <f>IFERROR(VLOOKUP($C79, 'Breakdown - Multi Indicators'!$C:$DD, F$1, FALSE), " ")</f>
        <v>3</v>
      </c>
    </row>
    <row r="80" spans="1:6" ht="16.2" thickTop="1" thickBot="1" x14ac:dyDescent="0.35">
      <c r="A80" s="47" t="s">
        <v>234</v>
      </c>
      <c r="B80" s="47" t="s">
        <v>237</v>
      </c>
      <c r="C80" s="47" t="s">
        <v>238</v>
      </c>
      <c r="D80" s="10">
        <f t="shared" si="2"/>
        <v>2</v>
      </c>
      <c r="E80" s="28">
        <f t="shared" si="3"/>
        <v>2</v>
      </c>
      <c r="F80" s="17">
        <f>IFERROR(VLOOKUP($C80, 'Breakdown - Multi Indicators'!$C:$DD, F$1, FALSE), " ")</f>
        <v>2</v>
      </c>
    </row>
    <row r="81" spans="1:6" ht="16.2" thickTop="1" thickBot="1" x14ac:dyDescent="0.35">
      <c r="A81" s="47" t="s">
        <v>234</v>
      </c>
      <c r="B81" s="47" t="s">
        <v>239</v>
      </c>
      <c r="C81" s="47" t="s">
        <v>240</v>
      </c>
      <c r="D81" s="10">
        <f t="shared" si="2"/>
        <v>3</v>
      </c>
      <c r="E81" s="28">
        <f t="shared" si="3"/>
        <v>3</v>
      </c>
      <c r="F81" s="17">
        <f>IFERROR(VLOOKUP($C81, 'Breakdown - Multi Indicators'!$C:$DD, F$1, FALSE), " ")</f>
        <v>3</v>
      </c>
    </row>
    <row r="82" spans="1:6" ht="16.2" thickTop="1" thickBot="1" x14ac:dyDescent="0.35">
      <c r="A82" s="47" t="s">
        <v>234</v>
      </c>
      <c r="B82" s="47" t="s">
        <v>241</v>
      </c>
      <c r="C82" s="47" t="s">
        <v>242</v>
      </c>
      <c r="D82" s="10">
        <f t="shared" si="2"/>
        <v>3</v>
      </c>
      <c r="E82" s="28">
        <f t="shared" si="3"/>
        <v>3</v>
      </c>
      <c r="F82" s="17">
        <f>IFERROR(VLOOKUP($C82, 'Breakdown - Multi Indicators'!$C:$DD, F$1, FALSE), " ")</f>
        <v>3</v>
      </c>
    </row>
    <row r="83" spans="1:6" ht="16.2" thickTop="1" thickBot="1" x14ac:dyDescent="0.35">
      <c r="A83" s="47" t="s">
        <v>234</v>
      </c>
      <c r="B83" s="47" t="s">
        <v>243</v>
      </c>
      <c r="C83" s="47" t="s">
        <v>244</v>
      </c>
      <c r="D83" s="10">
        <f t="shared" si="2"/>
        <v>3</v>
      </c>
      <c r="E83" s="28">
        <f t="shared" si="3"/>
        <v>3</v>
      </c>
      <c r="F83" s="17">
        <f>IFERROR(VLOOKUP($C83, 'Breakdown - Multi Indicators'!$C:$DD, F$1, FALSE), " ")</f>
        <v>3</v>
      </c>
    </row>
    <row r="84" spans="1:6" ht="16.2" thickTop="1" thickBot="1" x14ac:dyDescent="0.35">
      <c r="A84" s="47" t="s">
        <v>234</v>
      </c>
      <c r="B84" s="47" t="s">
        <v>245</v>
      </c>
      <c r="C84" s="47" t="s">
        <v>246</v>
      </c>
      <c r="D84" s="10">
        <f t="shared" si="2"/>
        <v>2</v>
      </c>
      <c r="E84" s="28">
        <f t="shared" si="3"/>
        <v>2</v>
      </c>
      <c r="F84" s="17">
        <f>IFERROR(VLOOKUP($C84, 'Breakdown - Multi Indicators'!$C:$DD, F$1, FALSE), " ")</f>
        <v>2</v>
      </c>
    </row>
    <row r="85" spans="1:6" ht="16.2" thickTop="1" thickBot="1" x14ac:dyDescent="0.35">
      <c r="A85" s="47" t="s">
        <v>234</v>
      </c>
      <c r="B85" s="47" t="s">
        <v>247</v>
      </c>
      <c r="C85" s="47" t="s">
        <v>248</v>
      </c>
      <c r="D85" s="10">
        <f t="shared" si="2"/>
        <v>2</v>
      </c>
      <c r="E85" s="28">
        <f t="shared" si="3"/>
        <v>2</v>
      </c>
      <c r="F85" s="17">
        <f>IFERROR(VLOOKUP($C85, 'Breakdown - Multi Indicators'!$C:$DD, F$1, FALSE), " ")</f>
        <v>2</v>
      </c>
    </row>
    <row r="86" spans="1:6" ht="16.2" thickTop="1" thickBot="1" x14ac:dyDescent="0.35">
      <c r="A86" s="47" t="s">
        <v>249</v>
      </c>
      <c r="B86" s="47" t="s">
        <v>250</v>
      </c>
      <c r="C86" s="47" t="s">
        <v>251</v>
      </c>
      <c r="D86" s="10">
        <f t="shared" si="2"/>
        <v>2</v>
      </c>
      <c r="E86" s="28">
        <f t="shared" si="3"/>
        <v>2</v>
      </c>
      <c r="F86" s="17">
        <f>IFERROR(VLOOKUP($C86, 'Breakdown - Multi Indicators'!$C:$DD, F$1, FALSE), " ")</f>
        <v>2</v>
      </c>
    </row>
    <row r="87" spans="1:6" ht="16.2" thickTop="1" thickBot="1" x14ac:dyDescent="0.35">
      <c r="A87" s="47" t="s">
        <v>249</v>
      </c>
      <c r="B87" s="47" t="s">
        <v>252</v>
      </c>
      <c r="C87" s="47" t="s">
        <v>253</v>
      </c>
      <c r="D87" s="10">
        <f t="shared" si="2"/>
        <v>4</v>
      </c>
      <c r="E87" s="28">
        <f t="shared" si="3"/>
        <v>4</v>
      </c>
      <c r="F87" s="17">
        <f>IFERROR(VLOOKUP($C87, 'Breakdown - Multi Indicators'!$C:$DD, F$1, FALSE), " ")</f>
        <v>4</v>
      </c>
    </row>
    <row r="88" spans="1:6" ht="16.2" thickTop="1" thickBot="1" x14ac:dyDescent="0.35">
      <c r="A88" s="47" t="s">
        <v>249</v>
      </c>
      <c r="B88" s="47" t="s">
        <v>254</v>
      </c>
      <c r="C88" s="47" t="s">
        <v>255</v>
      </c>
      <c r="D88" s="10">
        <f t="shared" si="2"/>
        <v>4</v>
      </c>
      <c r="E88" s="28">
        <f t="shared" si="3"/>
        <v>4</v>
      </c>
      <c r="F88" s="17">
        <f>IFERROR(VLOOKUP($C88, 'Breakdown - Multi Indicators'!$C:$DD, F$1, FALSE), " ")</f>
        <v>4</v>
      </c>
    </row>
    <row r="89" spans="1:6" ht="16.2" thickTop="1" thickBot="1" x14ac:dyDescent="0.35">
      <c r="A89" s="47" t="s">
        <v>249</v>
      </c>
      <c r="B89" s="47" t="s">
        <v>256</v>
      </c>
      <c r="C89" s="47" t="s">
        <v>257</v>
      </c>
      <c r="D89" s="10">
        <f t="shared" si="2"/>
        <v>4</v>
      </c>
      <c r="E89" s="28">
        <f t="shared" si="3"/>
        <v>4</v>
      </c>
      <c r="F89" s="17">
        <f>IFERROR(VLOOKUP($C89, 'Breakdown - Multi Indicators'!$C:$DD, F$1, FALSE), " ")</f>
        <v>4</v>
      </c>
    </row>
    <row r="90" spans="1:6" ht="16.2" thickTop="1" thickBot="1" x14ac:dyDescent="0.35">
      <c r="A90" s="47" t="s">
        <v>249</v>
      </c>
      <c r="B90" s="47" t="s">
        <v>258</v>
      </c>
      <c r="C90" s="47" t="s">
        <v>259</v>
      </c>
      <c r="D90" s="10">
        <f t="shared" si="2"/>
        <v>4</v>
      </c>
      <c r="E90" s="28">
        <f t="shared" si="3"/>
        <v>4</v>
      </c>
      <c r="F90" s="17">
        <f>IFERROR(VLOOKUP($C90, 'Breakdown - Multi Indicators'!$C:$DD, F$1, FALSE), " ")</f>
        <v>4</v>
      </c>
    </row>
    <row r="91" spans="1:6" ht="16.2" thickTop="1" thickBot="1" x14ac:dyDescent="0.35">
      <c r="A91" s="47" t="s">
        <v>249</v>
      </c>
      <c r="B91" s="47" t="s">
        <v>260</v>
      </c>
      <c r="C91" s="47" t="s">
        <v>261</v>
      </c>
      <c r="D91" s="10">
        <f t="shared" si="2"/>
        <v>2</v>
      </c>
      <c r="E91" s="28">
        <f t="shared" si="3"/>
        <v>2</v>
      </c>
      <c r="F91" s="17">
        <f>IFERROR(VLOOKUP($C91, 'Breakdown - Multi Indicators'!$C:$DD, F$1, FALSE), " ")</f>
        <v>2</v>
      </c>
    </row>
    <row r="92" spans="1:6" ht="16.2" thickTop="1" thickBot="1" x14ac:dyDescent="0.35">
      <c r="A92" s="47" t="s">
        <v>249</v>
      </c>
      <c r="B92" s="47" t="s">
        <v>262</v>
      </c>
      <c r="C92" s="47" t="s">
        <v>263</v>
      </c>
      <c r="D92" s="10">
        <f t="shared" si="2"/>
        <v>4</v>
      </c>
      <c r="E92" s="28">
        <f t="shared" si="3"/>
        <v>4</v>
      </c>
      <c r="F92" s="17">
        <f>IFERROR(VLOOKUP($C92, 'Breakdown - Multi Indicators'!$C:$DD, F$1, FALSE), " ")</f>
        <v>4</v>
      </c>
    </row>
    <row r="93" spans="1:6" ht="16.2" thickTop="1" thickBot="1" x14ac:dyDescent="0.35">
      <c r="A93" s="47" t="s">
        <v>249</v>
      </c>
      <c r="B93" s="47" t="s">
        <v>264</v>
      </c>
      <c r="C93" s="47" t="s">
        <v>265</v>
      </c>
      <c r="D93" s="10">
        <f t="shared" si="2"/>
        <v>4</v>
      </c>
      <c r="E93" s="28">
        <f t="shared" si="3"/>
        <v>4</v>
      </c>
      <c r="F93" s="17">
        <f>IFERROR(VLOOKUP($C93, 'Breakdown - Multi Indicators'!$C:$DD, F$1, FALSE), " ")</f>
        <v>4</v>
      </c>
    </row>
    <row r="94" spans="1:6" ht="16.2" thickTop="1" thickBot="1" x14ac:dyDescent="0.35">
      <c r="A94" s="47" t="s">
        <v>249</v>
      </c>
      <c r="B94" s="47" t="s">
        <v>266</v>
      </c>
      <c r="C94" s="47" t="s">
        <v>267</v>
      </c>
      <c r="D94" s="10">
        <f t="shared" si="2"/>
        <v>3</v>
      </c>
      <c r="E94" s="28">
        <f t="shared" si="3"/>
        <v>3</v>
      </c>
      <c r="F94" s="17">
        <f>IFERROR(VLOOKUP($C94, 'Breakdown - Multi Indicators'!$C:$DD, F$1, FALSE), " ")</f>
        <v>3</v>
      </c>
    </row>
    <row r="95" spans="1:6" ht="16.2" thickTop="1" thickBot="1" x14ac:dyDescent="0.35">
      <c r="A95" s="47" t="s">
        <v>249</v>
      </c>
      <c r="B95" s="47" t="s">
        <v>268</v>
      </c>
      <c r="C95" s="47" t="s">
        <v>269</v>
      </c>
      <c r="D95" s="10">
        <f t="shared" si="2"/>
        <v>4</v>
      </c>
      <c r="E95" s="28">
        <f t="shared" si="3"/>
        <v>4</v>
      </c>
      <c r="F95" s="17">
        <f>IFERROR(VLOOKUP($C95, 'Breakdown - Multi Indicators'!$C:$DD, F$1, FALSE), " ")</f>
        <v>4</v>
      </c>
    </row>
    <row r="96" spans="1:6" ht="16.2" thickTop="1" thickBot="1" x14ac:dyDescent="0.35">
      <c r="A96" s="47" t="s">
        <v>249</v>
      </c>
      <c r="B96" s="47" t="s">
        <v>270</v>
      </c>
      <c r="C96" s="47" t="s">
        <v>271</v>
      </c>
      <c r="D96" s="10">
        <f t="shared" si="2"/>
        <v>4</v>
      </c>
      <c r="E96" s="28">
        <f t="shared" si="3"/>
        <v>4</v>
      </c>
      <c r="F96" s="17">
        <f>IFERROR(VLOOKUP($C96, 'Breakdown - Multi Indicators'!$C:$DD, F$1, FALSE), " ")</f>
        <v>4</v>
      </c>
    </row>
    <row r="97" spans="1:6" ht="16.2" thickTop="1" thickBot="1" x14ac:dyDescent="0.35">
      <c r="A97" s="47" t="s">
        <v>249</v>
      </c>
      <c r="B97" s="47" t="s">
        <v>272</v>
      </c>
      <c r="C97" s="47" t="s">
        <v>273</v>
      </c>
      <c r="D97" s="10">
        <f t="shared" si="2"/>
        <v>4</v>
      </c>
      <c r="E97" s="28">
        <f t="shared" si="3"/>
        <v>4</v>
      </c>
      <c r="F97" s="17">
        <f>IFERROR(VLOOKUP($C97, 'Breakdown - Multi Indicators'!$C:$DD, F$1, FALSE), " ")</f>
        <v>4</v>
      </c>
    </row>
    <row r="98" spans="1:6" ht="16.2" thickTop="1" thickBot="1" x14ac:dyDescent="0.35">
      <c r="A98" s="47" t="s">
        <v>249</v>
      </c>
      <c r="B98" s="47" t="s">
        <v>274</v>
      </c>
      <c r="C98" s="47" t="s">
        <v>275</v>
      </c>
      <c r="D98" s="10">
        <f t="shared" si="2"/>
        <v>2</v>
      </c>
      <c r="E98" s="28">
        <f t="shared" si="3"/>
        <v>2</v>
      </c>
      <c r="F98" s="17">
        <f>IFERROR(VLOOKUP($C98, 'Breakdown - Multi Indicators'!$C:$DD, F$1, FALSE), " ")</f>
        <v>2</v>
      </c>
    </row>
    <row r="99" spans="1:6" ht="16.2" thickTop="1" thickBot="1" x14ac:dyDescent="0.35">
      <c r="A99" s="47" t="s">
        <v>249</v>
      </c>
      <c r="B99" s="47" t="s">
        <v>276</v>
      </c>
      <c r="C99" s="47" t="s">
        <v>277</v>
      </c>
      <c r="D99" s="10">
        <f t="shared" si="2"/>
        <v>3</v>
      </c>
      <c r="E99" s="28">
        <f t="shared" si="3"/>
        <v>3</v>
      </c>
      <c r="F99" s="17">
        <f>IFERROR(VLOOKUP($C99, 'Breakdown - Multi Indicators'!$C:$DD, F$1, FALSE), " ")</f>
        <v>3</v>
      </c>
    </row>
    <row r="100" spans="1:6" ht="16.2" thickTop="1" thickBot="1" x14ac:dyDescent="0.35">
      <c r="A100" s="47" t="s">
        <v>249</v>
      </c>
      <c r="B100" s="47" t="s">
        <v>278</v>
      </c>
      <c r="C100" s="47" t="s">
        <v>279</v>
      </c>
      <c r="D100" s="10">
        <f t="shared" si="2"/>
        <v>2</v>
      </c>
      <c r="E100" s="28">
        <f t="shared" si="3"/>
        <v>2</v>
      </c>
      <c r="F100" s="17">
        <f>IFERROR(VLOOKUP($C100, 'Breakdown - Multi Indicators'!$C:$DD, F$1, FALSE), " ")</f>
        <v>2</v>
      </c>
    </row>
    <row r="101" spans="1:6" ht="16.2" thickTop="1" thickBot="1" x14ac:dyDescent="0.35">
      <c r="A101" s="47" t="s">
        <v>280</v>
      </c>
      <c r="B101" s="47" t="s">
        <v>280</v>
      </c>
      <c r="C101" s="47" t="s">
        <v>281</v>
      </c>
      <c r="D101" s="10">
        <f t="shared" si="2"/>
        <v>3</v>
      </c>
      <c r="E101" s="28">
        <f t="shared" si="3"/>
        <v>3</v>
      </c>
      <c r="F101" s="17">
        <f>IFERROR(VLOOKUP($C101, 'Breakdown - Multi Indicators'!$C:$DD, F$1, FALSE), " ")</f>
        <v>3</v>
      </c>
    </row>
    <row r="102" spans="1:6" ht="16.2" thickTop="1" thickBot="1" x14ac:dyDescent="0.35">
      <c r="A102" s="47" t="s">
        <v>280</v>
      </c>
      <c r="B102" s="47" t="s">
        <v>282</v>
      </c>
      <c r="C102" s="47" t="s">
        <v>283</v>
      </c>
      <c r="D102" s="10">
        <f t="shared" si="2"/>
        <v>3</v>
      </c>
      <c r="E102" s="28">
        <f t="shared" si="3"/>
        <v>3</v>
      </c>
      <c r="F102" s="17">
        <f>IFERROR(VLOOKUP($C102, 'Breakdown - Multi Indicators'!$C:$DD, F$1, FALSE), " ")</f>
        <v>3</v>
      </c>
    </row>
    <row r="103" spans="1:6" ht="16.2" thickTop="1" thickBot="1" x14ac:dyDescent="0.35">
      <c r="A103" s="47" t="s">
        <v>280</v>
      </c>
      <c r="B103" s="47" t="s">
        <v>284</v>
      </c>
      <c r="C103" s="47" t="s">
        <v>285</v>
      </c>
      <c r="D103" s="10">
        <f t="shared" si="2"/>
        <v>4</v>
      </c>
      <c r="E103" s="28">
        <f t="shared" si="3"/>
        <v>4</v>
      </c>
      <c r="F103" s="17">
        <f>IFERROR(VLOOKUP($C103, 'Breakdown - Multi Indicators'!$C:$DD, F$1, FALSE), " ")</f>
        <v>4</v>
      </c>
    </row>
    <row r="104" spans="1:6" ht="16.2" thickTop="1" thickBot="1" x14ac:dyDescent="0.35">
      <c r="A104" s="47" t="s">
        <v>280</v>
      </c>
      <c r="B104" s="47" t="s">
        <v>286</v>
      </c>
      <c r="C104" s="47" t="s">
        <v>287</v>
      </c>
      <c r="D104" s="10">
        <f t="shared" si="2"/>
        <v>3</v>
      </c>
      <c r="E104" s="28">
        <f t="shared" si="3"/>
        <v>3</v>
      </c>
      <c r="F104" s="17">
        <f>IFERROR(VLOOKUP($C104, 'Breakdown - Multi Indicators'!$C:$DD, F$1, FALSE), " ")</f>
        <v>3</v>
      </c>
    </row>
    <row r="105" spans="1:6" ht="16.2" thickTop="1" thickBot="1" x14ac:dyDescent="0.35">
      <c r="A105" s="47" t="s">
        <v>280</v>
      </c>
      <c r="B105" s="47" t="s">
        <v>288</v>
      </c>
      <c r="C105" s="47" t="s">
        <v>289</v>
      </c>
      <c r="D105" s="10">
        <f t="shared" si="2"/>
        <v>3</v>
      </c>
      <c r="E105" s="28">
        <f t="shared" si="3"/>
        <v>3</v>
      </c>
      <c r="F105" s="17">
        <f>IFERROR(VLOOKUP($C105, 'Breakdown - Multi Indicators'!$C:$DD, F$1, FALSE), " ")</f>
        <v>3</v>
      </c>
    </row>
    <row r="106" spans="1:6" ht="16.2" thickTop="1" thickBot="1" x14ac:dyDescent="0.35">
      <c r="A106" s="47" t="s">
        <v>280</v>
      </c>
      <c r="B106" s="47" t="s">
        <v>290</v>
      </c>
      <c r="C106" s="47" t="s">
        <v>291</v>
      </c>
      <c r="D106" s="10">
        <f t="shared" si="2"/>
        <v>4</v>
      </c>
      <c r="E106" s="28">
        <f t="shared" si="3"/>
        <v>4</v>
      </c>
      <c r="F106" s="17">
        <f>IFERROR(VLOOKUP($C106, 'Breakdown - Multi Indicators'!$C:$DD, F$1, FALSE), " ")</f>
        <v>4</v>
      </c>
    </row>
    <row r="107" spans="1:6" ht="16.2" thickTop="1" thickBot="1" x14ac:dyDescent="0.35">
      <c r="A107" s="47" t="s">
        <v>280</v>
      </c>
      <c r="B107" s="47" t="s">
        <v>292</v>
      </c>
      <c r="C107" s="47" t="s">
        <v>293</v>
      </c>
      <c r="D107" s="10">
        <f t="shared" si="2"/>
        <v>5</v>
      </c>
      <c r="E107" s="28">
        <f t="shared" si="3"/>
        <v>5</v>
      </c>
      <c r="F107" s="17">
        <f>IFERROR(VLOOKUP($C107, 'Breakdown - Multi Indicators'!$C:$DD, F$1, FALSE), " ")</f>
        <v>5</v>
      </c>
    </row>
    <row r="108" spans="1:6" ht="16.2" thickTop="1" thickBot="1" x14ac:dyDescent="0.35">
      <c r="A108" s="47" t="s">
        <v>294</v>
      </c>
      <c r="B108" s="47" t="s">
        <v>294</v>
      </c>
      <c r="C108" s="47" t="s">
        <v>295</v>
      </c>
      <c r="D108" s="10">
        <f t="shared" si="2"/>
        <v>4</v>
      </c>
      <c r="E108" s="28">
        <f t="shared" si="3"/>
        <v>4</v>
      </c>
      <c r="F108" s="17">
        <f>IFERROR(VLOOKUP($C108, 'Breakdown - Multi Indicators'!$C:$DD, F$1, FALSE), " ")</f>
        <v>4</v>
      </c>
    </row>
    <row r="109" spans="1:6" ht="16.2" thickTop="1" thickBot="1" x14ac:dyDescent="0.35">
      <c r="A109" s="47" t="s">
        <v>294</v>
      </c>
      <c r="B109" s="47" t="s">
        <v>296</v>
      </c>
      <c r="C109" s="47" t="s">
        <v>297</v>
      </c>
      <c r="D109" s="10">
        <f t="shared" si="2"/>
        <v>4</v>
      </c>
      <c r="E109" s="28">
        <f t="shared" si="3"/>
        <v>4</v>
      </c>
      <c r="F109" s="17">
        <f>IFERROR(VLOOKUP($C109, 'Breakdown - Multi Indicators'!$C:$DD, F$1, FALSE), " ")</f>
        <v>4</v>
      </c>
    </row>
    <row r="110" spans="1:6" ht="16.2" thickTop="1" thickBot="1" x14ac:dyDescent="0.35">
      <c r="A110" s="47" t="s">
        <v>294</v>
      </c>
      <c r="B110" s="47" t="s">
        <v>298</v>
      </c>
      <c r="C110" s="47" t="s">
        <v>299</v>
      </c>
      <c r="D110" s="10">
        <f t="shared" si="2"/>
        <v>4</v>
      </c>
      <c r="E110" s="28">
        <f t="shared" si="3"/>
        <v>4</v>
      </c>
      <c r="F110" s="17">
        <f>IFERROR(VLOOKUP($C110, 'Breakdown - Multi Indicators'!$C:$DD, F$1, FALSE), " ")</f>
        <v>4</v>
      </c>
    </row>
    <row r="111" spans="1:6" ht="16.2" thickTop="1" thickBot="1" x14ac:dyDescent="0.35">
      <c r="A111" s="47" t="s">
        <v>294</v>
      </c>
      <c r="B111" s="47" t="s">
        <v>300</v>
      </c>
      <c r="C111" s="47" t="s">
        <v>301</v>
      </c>
      <c r="D111" s="10">
        <f t="shared" si="2"/>
        <v>3</v>
      </c>
      <c r="E111" s="28">
        <f t="shared" si="3"/>
        <v>3</v>
      </c>
      <c r="F111" s="17">
        <f>IFERROR(VLOOKUP($C111, 'Breakdown - Multi Indicators'!$C:$DD, F$1, FALSE), " ")</f>
        <v>3</v>
      </c>
    </row>
    <row r="112" spans="1:6" ht="16.2" thickTop="1" thickBot="1" x14ac:dyDescent="0.35">
      <c r="A112" s="47" t="s">
        <v>294</v>
      </c>
      <c r="B112" s="47" t="s">
        <v>302</v>
      </c>
      <c r="C112" s="47" t="s">
        <v>303</v>
      </c>
      <c r="D112" s="10">
        <f t="shared" si="2"/>
        <v>4</v>
      </c>
      <c r="E112" s="28">
        <f t="shared" si="3"/>
        <v>4</v>
      </c>
      <c r="F112" s="17">
        <f>IFERROR(VLOOKUP($C112, 'Breakdown - Multi Indicators'!$C:$DD, F$1, FALSE), " ")</f>
        <v>4</v>
      </c>
    </row>
    <row r="113" spans="1:6" ht="16.2" thickTop="1" thickBot="1" x14ac:dyDescent="0.35">
      <c r="A113" s="47" t="s">
        <v>294</v>
      </c>
      <c r="B113" s="47" t="s">
        <v>304</v>
      </c>
      <c r="C113" s="47" t="s">
        <v>305</v>
      </c>
      <c r="D113" s="10">
        <f t="shared" si="2"/>
        <v>4</v>
      </c>
      <c r="E113" s="28">
        <f t="shared" si="3"/>
        <v>4</v>
      </c>
      <c r="F113" s="17">
        <f>IFERROR(VLOOKUP($C113, 'Breakdown - Multi Indicators'!$C:$DD, F$1, FALSE), " ")</f>
        <v>4</v>
      </c>
    </row>
    <row r="114" spans="1:6" ht="16.2" thickTop="1" thickBot="1" x14ac:dyDescent="0.35">
      <c r="A114" s="47" t="s">
        <v>294</v>
      </c>
      <c r="B114" s="47" t="s">
        <v>306</v>
      </c>
      <c r="C114" s="47" t="s">
        <v>307</v>
      </c>
      <c r="D114" s="10">
        <f t="shared" si="2"/>
        <v>4</v>
      </c>
      <c r="E114" s="28">
        <f t="shared" si="3"/>
        <v>4</v>
      </c>
      <c r="F114" s="17">
        <f>IFERROR(VLOOKUP($C114, 'Breakdown - Multi Indicators'!$C:$DD, F$1, FALSE), " ")</f>
        <v>4</v>
      </c>
    </row>
    <row r="115" spans="1:6" ht="16.2" thickTop="1" thickBot="1" x14ac:dyDescent="0.35">
      <c r="A115" s="47" t="s">
        <v>294</v>
      </c>
      <c r="B115" s="47" t="s">
        <v>308</v>
      </c>
      <c r="C115" s="47" t="s">
        <v>309</v>
      </c>
      <c r="D115" s="10">
        <f t="shared" si="2"/>
        <v>4</v>
      </c>
      <c r="E115" s="28">
        <f t="shared" si="3"/>
        <v>4</v>
      </c>
      <c r="F115" s="17">
        <f>IFERROR(VLOOKUP($C115, 'Breakdown - Multi Indicators'!$C:$DD, F$1, FALSE), " ")</f>
        <v>4</v>
      </c>
    </row>
    <row r="116" spans="1:6" ht="16.2" thickTop="1" thickBot="1" x14ac:dyDescent="0.35">
      <c r="A116" s="47" t="s">
        <v>294</v>
      </c>
      <c r="B116" s="47" t="s">
        <v>310</v>
      </c>
      <c r="C116" s="47" t="s">
        <v>311</v>
      </c>
      <c r="D116" s="10">
        <f t="shared" si="2"/>
        <v>4</v>
      </c>
      <c r="E116" s="28">
        <f t="shared" si="3"/>
        <v>4</v>
      </c>
      <c r="F116" s="17">
        <f>IFERROR(VLOOKUP($C116, 'Breakdown - Multi Indicators'!$C:$DD, F$1, FALSE), " ")</f>
        <v>4</v>
      </c>
    </row>
    <row r="117" spans="1:6" ht="16.2" thickTop="1" thickBot="1" x14ac:dyDescent="0.35">
      <c r="A117" s="47" t="s">
        <v>294</v>
      </c>
      <c r="B117" s="47" t="s">
        <v>312</v>
      </c>
      <c r="C117" s="47" t="s">
        <v>313</v>
      </c>
      <c r="D117" s="10">
        <f t="shared" si="2"/>
        <v>3</v>
      </c>
      <c r="E117" s="28">
        <f t="shared" si="3"/>
        <v>3</v>
      </c>
      <c r="F117" s="17">
        <f>IFERROR(VLOOKUP($C117, 'Breakdown - Multi Indicators'!$C:$DD, F$1, FALSE), " ")</f>
        <v>3</v>
      </c>
    </row>
    <row r="118" spans="1:6" ht="16.2" thickTop="1" thickBot="1" x14ac:dyDescent="0.35">
      <c r="A118" s="47" t="s">
        <v>294</v>
      </c>
      <c r="B118" s="47" t="s">
        <v>314</v>
      </c>
      <c r="C118" s="47" t="s">
        <v>315</v>
      </c>
      <c r="D118" s="10">
        <f t="shared" si="2"/>
        <v>3</v>
      </c>
      <c r="E118" s="28">
        <f t="shared" si="3"/>
        <v>3</v>
      </c>
      <c r="F118" s="17">
        <f>IFERROR(VLOOKUP($C118, 'Breakdown - Multi Indicators'!$C:$DD, F$1, FALSE), " ")</f>
        <v>3</v>
      </c>
    </row>
    <row r="119" spans="1:6" ht="16.2" thickTop="1" thickBot="1" x14ac:dyDescent="0.35">
      <c r="A119" s="47" t="s">
        <v>294</v>
      </c>
      <c r="B119" s="47" t="s">
        <v>316</v>
      </c>
      <c r="C119" s="47" t="s">
        <v>317</v>
      </c>
      <c r="D119" s="10">
        <f t="shared" si="2"/>
        <v>4</v>
      </c>
      <c r="E119" s="28">
        <f t="shared" si="3"/>
        <v>4</v>
      </c>
      <c r="F119" s="17">
        <f>IFERROR(VLOOKUP($C119, 'Breakdown - Multi Indicators'!$C:$DD, F$1, FALSE), " ")</f>
        <v>4</v>
      </c>
    </row>
    <row r="120" spans="1:6" ht="16.2" thickTop="1" thickBot="1" x14ac:dyDescent="0.35">
      <c r="A120" s="47" t="s">
        <v>294</v>
      </c>
      <c r="B120" s="47" t="s">
        <v>318</v>
      </c>
      <c r="C120" s="47" t="s">
        <v>319</v>
      </c>
      <c r="D120" s="10">
        <f t="shared" si="2"/>
        <v>3</v>
      </c>
      <c r="E120" s="28">
        <f t="shared" si="3"/>
        <v>3</v>
      </c>
      <c r="F120" s="17">
        <f>IFERROR(VLOOKUP($C120, 'Breakdown - Multi Indicators'!$C:$DD, F$1, FALSE), " ")</f>
        <v>3</v>
      </c>
    </row>
    <row r="121" spans="1:6" ht="16.2" thickTop="1" thickBot="1" x14ac:dyDescent="0.35">
      <c r="A121" s="47" t="s">
        <v>294</v>
      </c>
      <c r="B121" s="47" t="s">
        <v>320</v>
      </c>
      <c r="C121" s="47" t="s">
        <v>321</v>
      </c>
      <c r="D121" s="10">
        <f t="shared" si="2"/>
        <v>4</v>
      </c>
      <c r="E121" s="28">
        <f t="shared" si="3"/>
        <v>4</v>
      </c>
      <c r="F121" s="17">
        <f>IFERROR(VLOOKUP($C121, 'Breakdown - Multi Indicators'!$C:$DD, F$1, FALSE), " ")</f>
        <v>4</v>
      </c>
    </row>
    <row r="122" spans="1:6" ht="16.2" thickTop="1" thickBot="1" x14ac:dyDescent="0.35">
      <c r="A122" s="47" t="s">
        <v>294</v>
      </c>
      <c r="B122" s="47" t="s">
        <v>322</v>
      </c>
      <c r="C122" s="47" t="s">
        <v>323</v>
      </c>
      <c r="D122" s="10">
        <f t="shared" si="2"/>
        <v>2</v>
      </c>
      <c r="E122" s="28">
        <f t="shared" si="3"/>
        <v>2</v>
      </c>
      <c r="F122" s="17">
        <f>IFERROR(VLOOKUP($C122, 'Breakdown - Multi Indicators'!$C:$DD, F$1, FALSE), " ")</f>
        <v>2</v>
      </c>
    </row>
    <row r="123" spans="1:6" ht="16.2" thickTop="1" thickBot="1" x14ac:dyDescent="0.35">
      <c r="A123" s="47" t="s">
        <v>294</v>
      </c>
      <c r="B123" s="47" t="s">
        <v>324</v>
      </c>
      <c r="C123" s="47" t="s">
        <v>325</v>
      </c>
      <c r="D123" s="10">
        <f t="shared" si="2"/>
        <v>2</v>
      </c>
      <c r="E123" s="28">
        <f t="shared" si="3"/>
        <v>2</v>
      </c>
      <c r="F123" s="17">
        <f>IFERROR(VLOOKUP($C123, 'Breakdown - Multi Indicators'!$C:$DD, F$1, FALSE), " ")</f>
        <v>2</v>
      </c>
    </row>
    <row r="124" spans="1:6" ht="16.2" thickTop="1" thickBot="1" x14ac:dyDescent="0.35">
      <c r="A124" s="47" t="s">
        <v>294</v>
      </c>
      <c r="B124" s="47" t="s">
        <v>326</v>
      </c>
      <c r="C124" s="47" t="s">
        <v>327</v>
      </c>
      <c r="D124" s="10">
        <f t="shared" si="2"/>
        <v>4</v>
      </c>
      <c r="E124" s="28">
        <f t="shared" si="3"/>
        <v>4</v>
      </c>
      <c r="F124" s="17">
        <f>IFERROR(VLOOKUP($C124, 'Breakdown - Multi Indicators'!$C:$DD, F$1, FALSE), " ")</f>
        <v>4</v>
      </c>
    </row>
    <row r="125" spans="1:6" ht="16.2" thickTop="1" thickBot="1" x14ac:dyDescent="0.35">
      <c r="A125" s="47" t="s">
        <v>294</v>
      </c>
      <c r="B125" s="47" t="s">
        <v>328</v>
      </c>
      <c r="C125" s="47" t="s">
        <v>329</v>
      </c>
      <c r="D125" s="10">
        <f t="shared" si="2"/>
        <v>2</v>
      </c>
      <c r="E125" s="28">
        <f t="shared" si="3"/>
        <v>2</v>
      </c>
      <c r="F125" s="17">
        <f>IFERROR(VLOOKUP($C125, 'Breakdown - Multi Indicators'!$C:$DD, F$1, FALSE), " ")</f>
        <v>2</v>
      </c>
    </row>
    <row r="126" spans="1:6" ht="16.2" thickTop="1" thickBot="1" x14ac:dyDescent="0.35">
      <c r="A126" s="47" t="s">
        <v>294</v>
      </c>
      <c r="B126" s="47" t="s">
        <v>330</v>
      </c>
      <c r="C126" s="47" t="s">
        <v>331</v>
      </c>
      <c r="D126" s="10">
        <f t="shared" si="2"/>
        <v>4</v>
      </c>
      <c r="E126" s="28">
        <f t="shared" si="3"/>
        <v>4</v>
      </c>
      <c r="F126" s="17">
        <f>IFERROR(VLOOKUP($C126, 'Breakdown - Multi Indicators'!$C:$DD, F$1, FALSE), " ")</f>
        <v>4</v>
      </c>
    </row>
    <row r="127" spans="1:6" ht="16.2" thickTop="1" thickBot="1" x14ac:dyDescent="0.35">
      <c r="A127" s="47" t="s">
        <v>332</v>
      </c>
      <c r="B127" s="47" t="s">
        <v>333</v>
      </c>
      <c r="C127" s="47" t="s">
        <v>334</v>
      </c>
      <c r="D127" s="10">
        <f t="shared" si="2"/>
        <v>4</v>
      </c>
      <c r="E127" s="28">
        <f t="shared" si="3"/>
        <v>4</v>
      </c>
      <c r="F127" s="17">
        <f>IFERROR(VLOOKUP($C127, 'Breakdown - Multi Indicators'!$C:$DD, F$1, FALSE), " ")</f>
        <v>4</v>
      </c>
    </row>
    <row r="128" spans="1:6" ht="16.2" thickTop="1" thickBot="1" x14ac:dyDescent="0.35">
      <c r="A128" s="47" t="s">
        <v>332</v>
      </c>
      <c r="B128" s="47" t="s">
        <v>335</v>
      </c>
      <c r="C128" s="47" t="s">
        <v>336</v>
      </c>
      <c r="D128" s="10">
        <f t="shared" si="2"/>
        <v>2</v>
      </c>
      <c r="E128" s="28">
        <f t="shared" si="3"/>
        <v>2</v>
      </c>
      <c r="F128" s="17">
        <f>IFERROR(VLOOKUP($C128, 'Breakdown - Multi Indicators'!$C:$DD, F$1, FALSE), " ")</f>
        <v>2</v>
      </c>
    </row>
    <row r="129" spans="1:6" ht="16.2" thickTop="1" thickBot="1" x14ac:dyDescent="0.35">
      <c r="A129" s="47" t="s">
        <v>332</v>
      </c>
      <c r="B129" s="47" t="s">
        <v>337</v>
      </c>
      <c r="C129" s="47" t="s">
        <v>338</v>
      </c>
      <c r="D129" s="10">
        <f t="shared" si="2"/>
        <v>5</v>
      </c>
      <c r="E129" s="28">
        <f t="shared" si="3"/>
        <v>5</v>
      </c>
      <c r="F129" s="17">
        <f>IFERROR(VLOOKUP($C129, 'Breakdown - Multi Indicators'!$C:$DD, F$1, FALSE), " ")</f>
        <v>5</v>
      </c>
    </row>
    <row r="130" spans="1:6" ht="16.2" thickTop="1" thickBot="1" x14ac:dyDescent="0.35">
      <c r="A130" s="47" t="s">
        <v>332</v>
      </c>
      <c r="B130" s="47" t="s">
        <v>339</v>
      </c>
      <c r="C130" s="47" t="s">
        <v>340</v>
      </c>
      <c r="D130" s="10">
        <f t="shared" si="2"/>
        <v>5</v>
      </c>
      <c r="E130" s="28">
        <f t="shared" si="3"/>
        <v>5</v>
      </c>
      <c r="F130" s="17">
        <f>IFERROR(VLOOKUP($C130, 'Breakdown - Multi Indicators'!$C:$DD, F$1, FALSE), " ")</f>
        <v>5</v>
      </c>
    </row>
    <row r="131" spans="1:6" ht="16.2" thickTop="1" thickBot="1" x14ac:dyDescent="0.35">
      <c r="A131" s="47" t="s">
        <v>332</v>
      </c>
      <c r="B131" s="47" t="s">
        <v>341</v>
      </c>
      <c r="C131" s="47" t="s">
        <v>342</v>
      </c>
      <c r="D131" s="10">
        <f t="shared" si="2"/>
        <v>3</v>
      </c>
      <c r="E131" s="28">
        <f t="shared" si="3"/>
        <v>3</v>
      </c>
      <c r="F131" s="17">
        <f>IFERROR(VLOOKUP($C131, 'Breakdown - Multi Indicators'!$C:$DD, F$1, FALSE), " ")</f>
        <v>3</v>
      </c>
    </row>
    <row r="132" spans="1:6" ht="16.2" thickTop="1" thickBot="1" x14ac:dyDescent="0.35">
      <c r="A132" s="47" t="s">
        <v>332</v>
      </c>
      <c r="B132" s="47" t="s">
        <v>343</v>
      </c>
      <c r="C132" s="47" t="s">
        <v>344</v>
      </c>
      <c r="D132" s="10">
        <f t="shared" si="2"/>
        <v>5</v>
      </c>
      <c r="E132" s="28">
        <f t="shared" si="3"/>
        <v>5</v>
      </c>
      <c r="F132" s="17">
        <f>IFERROR(VLOOKUP($C132, 'Breakdown - Multi Indicators'!$C:$DD, F$1, FALSE), " ")</f>
        <v>5</v>
      </c>
    </row>
    <row r="133" spans="1:6" ht="16.2" thickTop="1" thickBot="1" x14ac:dyDescent="0.35">
      <c r="A133" s="47" t="s">
        <v>332</v>
      </c>
      <c r="B133" s="47" t="s">
        <v>345</v>
      </c>
      <c r="C133" s="47" t="s">
        <v>346</v>
      </c>
      <c r="D133" s="10">
        <f t="shared" ref="D133:D196" si="4">IFERROR(ROUND(AVERAGE(F133:F133), 0), "")</f>
        <v>2</v>
      </c>
      <c r="E133" s="28">
        <f t="shared" ref="E133:E196" si="5">IFERROR(ROUND(AVERAGE(F133:F133), 1), "")</f>
        <v>2</v>
      </c>
      <c r="F133" s="17">
        <f>IFERROR(VLOOKUP($C133, 'Breakdown - Multi Indicators'!$C:$DD, F$1, FALSE), " ")</f>
        <v>2</v>
      </c>
    </row>
    <row r="134" spans="1:6" ht="16.2" thickTop="1" thickBot="1" x14ac:dyDescent="0.35">
      <c r="A134" s="47" t="s">
        <v>332</v>
      </c>
      <c r="B134" s="47" t="s">
        <v>347</v>
      </c>
      <c r="C134" s="47" t="s">
        <v>348</v>
      </c>
      <c r="D134" s="10">
        <f t="shared" si="4"/>
        <v>3</v>
      </c>
      <c r="E134" s="28">
        <f t="shared" si="5"/>
        <v>3</v>
      </c>
      <c r="F134" s="17">
        <f>IFERROR(VLOOKUP($C134, 'Breakdown - Multi Indicators'!$C:$DD, F$1, FALSE), " ")</f>
        <v>3</v>
      </c>
    </row>
    <row r="135" spans="1:6" ht="16.2" thickTop="1" thickBot="1" x14ac:dyDescent="0.35">
      <c r="A135" s="47" t="s">
        <v>332</v>
      </c>
      <c r="B135" s="47" t="s">
        <v>349</v>
      </c>
      <c r="C135" s="47" t="s">
        <v>350</v>
      </c>
      <c r="D135" s="10">
        <f t="shared" si="4"/>
        <v>2</v>
      </c>
      <c r="E135" s="28">
        <f t="shared" si="5"/>
        <v>2</v>
      </c>
      <c r="F135" s="17">
        <f>IFERROR(VLOOKUP($C135, 'Breakdown - Multi Indicators'!$C:$DD, F$1, FALSE), " ")</f>
        <v>2</v>
      </c>
    </row>
    <row r="136" spans="1:6" ht="16.2" thickTop="1" thickBot="1" x14ac:dyDescent="0.35">
      <c r="A136" s="47" t="s">
        <v>332</v>
      </c>
      <c r="B136" s="47" t="s">
        <v>351</v>
      </c>
      <c r="C136" s="47" t="s">
        <v>352</v>
      </c>
      <c r="D136" s="10">
        <f t="shared" si="4"/>
        <v>2</v>
      </c>
      <c r="E136" s="28">
        <f t="shared" si="5"/>
        <v>2</v>
      </c>
      <c r="F136" s="17">
        <f>IFERROR(VLOOKUP($C136, 'Breakdown - Multi Indicators'!$C:$DD, F$1, FALSE), " ")</f>
        <v>2</v>
      </c>
    </row>
    <row r="137" spans="1:6" ht="16.2" thickTop="1" thickBot="1" x14ac:dyDescent="0.35">
      <c r="A137" s="47" t="s">
        <v>332</v>
      </c>
      <c r="B137" s="47" t="s">
        <v>353</v>
      </c>
      <c r="C137" s="47" t="s">
        <v>354</v>
      </c>
      <c r="D137" s="10">
        <f t="shared" si="4"/>
        <v>2</v>
      </c>
      <c r="E137" s="28">
        <f t="shared" si="5"/>
        <v>2</v>
      </c>
      <c r="F137" s="17">
        <f>IFERROR(VLOOKUP($C137, 'Breakdown - Multi Indicators'!$C:$DD, F$1, FALSE), " ")</f>
        <v>2</v>
      </c>
    </row>
    <row r="138" spans="1:6" ht="16.2" thickTop="1" thickBot="1" x14ac:dyDescent="0.35">
      <c r="A138" s="47" t="s">
        <v>332</v>
      </c>
      <c r="B138" s="47" t="s">
        <v>355</v>
      </c>
      <c r="C138" s="47" t="s">
        <v>356</v>
      </c>
      <c r="D138" s="10">
        <f t="shared" si="4"/>
        <v>3</v>
      </c>
      <c r="E138" s="28">
        <f t="shared" si="5"/>
        <v>3</v>
      </c>
      <c r="F138" s="17">
        <f>IFERROR(VLOOKUP($C138, 'Breakdown - Multi Indicators'!$C:$DD, F$1, FALSE), " ")</f>
        <v>3</v>
      </c>
    </row>
    <row r="139" spans="1:6" ht="16.2" thickTop="1" thickBot="1" x14ac:dyDescent="0.35">
      <c r="A139" s="47" t="s">
        <v>332</v>
      </c>
      <c r="B139" s="47" t="s">
        <v>357</v>
      </c>
      <c r="C139" s="47" t="s">
        <v>358</v>
      </c>
      <c r="D139" s="10">
        <f t="shared" si="4"/>
        <v>3</v>
      </c>
      <c r="E139" s="28">
        <f t="shared" si="5"/>
        <v>3</v>
      </c>
      <c r="F139" s="17">
        <f>IFERROR(VLOOKUP($C139, 'Breakdown - Multi Indicators'!$C:$DD, F$1, FALSE), " ")</f>
        <v>3</v>
      </c>
    </row>
    <row r="140" spans="1:6" ht="16.2" thickTop="1" thickBot="1" x14ac:dyDescent="0.35">
      <c r="A140" s="47" t="s">
        <v>332</v>
      </c>
      <c r="B140" s="47" t="s">
        <v>359</v>
      </c>
      <c r="C140" s="47" t="s">
        <v>360</v>
      </c>
      <c r="D140" s="10">
        <f t="shared" si="4"/>
        <v>3</v>
      </c>
      <c r="E140" s="28">
        <f t="shared" si="5"/>
        <v>3</v>
      </c>
      <c r="F140" s="17">
        <f>IFERROR(VLOOKUP($C140, 'Breakdown - Multi Indicators'!$C:$DD, F$1, FALSE), " ")</f>
        <v>3</v>
      </c>
    </row>
    <row r="141" spans="1:6" ht="16.2" thickTop="1" thickBot="1" x14ac:dyDescent="0.35">
      <c r="A141" s="47" t="s">
        <v>332</v>
      </c>
      <c r="B141" s="47" t="s">
        <v>361</v>
      </c>
      <c r="C141" s="47" t="s">
        <v>362</v>
      </c>
      <c r="D141" s="10">
        <f t="shared" si="4"/>
        <v>3</v>
      </c>
      <c r="E141" s="28">
        <f t="shared" si="5"/>
        <v>3</v>
      </c>
      <c r="F141" s="17">
        <f>IFERROR(VLOOKUP($C141, 'Breakdown - Multi Indicators'!$C:$DD, F$1, FALSE), " ")</f>
        <v>3</v>
      </c>
    </row>
    <row r="142" spans="1:6" ht="16.2" thickTop="1" thickBot="1" x14ac:dyDescent="0.35">
      <c r="A142" s="47" t="s">
        <v>332</v>
      </c>
      <c r="B142" s="47" t="s">
        <v>363</v>
      </c>
      <c r="C142" s="47" t="s">
        <v>364</v>
      </c>
      <c r="D142" s="10">
        <f t="shared" si="4"/>
        <v>2</v>
      </c>
      <c r="E142" s="28">
        <f t="shared" si="5"/>
        <v>2</v>
      </c>
      <c r="F142" s="17">
        <f>IFERROR(VLOOKUP($C142, 'Breakdown - Multi Indicators'!$C:$DD, F$1, FALSE), " ")</f>
        <v>2</v>
      </c>
    </row>
    <row r="143" spans="1:6" ht="16.2" thickTop="1" thickBot="1" x14ac:dyDescent="0.35">
      <c r="A143" s="47" t="s">
        <v>332</v>
      </c>
      <c r="B143" s="47" t="s">
        <v>365</v>
      </c>
      <c r="C143" s="47" t="s">
        <v>366</v>
      </c>
      <c r="D143" s="10">
        <f t="shared" si="4"/>
        <v>3</v>
      </c>
      <c r="E143" s="28">
        <f t="shared" si="5"/>
        <v>3</v>
      </c>
      <c r="F143" s="17">
        <f>IFERROR(VLOOKUP($C143, 'Breakdown - Multi Indicators'!$C:$DD, F$1, FALSE), " ")</f>
        <v>3</v>
      </c>
    </row>
    <row r="144" spans="1:6" ht="16.2" thickTop="1" thickBot="1" x14ac:dyDescent="0.35">
      <c r="A144" s="47" t="s">
        <v>332</v>
      </c>
      <c r="B144" s="47" t="s">
        <v>367</v>
      </c>
      <c r="C144" s="47" t="s">
        <v>368</v>
      </c>
      <c r="D144" s="10">
        <f t="shared" si="4"/>
        <v>3</v>
      </c>
      <c r="E144" s="28">
        <f t="shared" si="5"/>
        <v>3</v>
      </c>
      <c r="F144" s="17">
        <f>IFERROR(VLOOKUP($C144, 'Breakdown - Multi Indicators'!$C:$DD, F$1, FALSE), " ")</f>
        <v>3</v>
      </c>
    </row>
    <row r="145" spans="1:6" ht="16.2" thickTop="1" thickBot="1" x14ac:dyDescent="0.35">
      <c r="A145" s="47" t="s">
        <v>332</v>
      </c>
      <c r="B145" s="47" t="s">
        <v>369</v>
      </c>
      <c r="C145" s="47" t="s">
        <v>370</v>
      </c>
      <c r="D145" s="10">
        <f t="shared" si="4"/>
        <v>3</v>
      </c>
      <c r="E145" s="28">
        <f t="shared" si="5"/>
        <v>3</v>
      </c>
      <c r="F145" s="17">
        <f>IFERROR(VLOOKUP($C145, 'Breakdown - Multi Indicators'!$C:$DD, F$1, FALSE), " ")</f>
        <v>3</v>
      </c>
    </row>
    <row r="146" spans="1:6" ht="16.2" thickTop="1" thickBot="1" x14ac:dyDescent="0.35">
      <c r="A146" s="47" t="s">
        <v>371</v>
      </c>
      <c r="B146" s="47" t="s">
        <v>372</v>
      </c>
      <c r="C146" s="47" t="s">
        <v>373</v>
      </c>
      <c r="D146" s="10">
        <f t="shared" si="4"/>
        <v>3</v>
      </c>
      <c r="E146" s="28">
        <f t="shared" si="5"/>
        <v>3</v>
      </c>
      <c r="F146" s="17">
        <f>IFERROR(VLOOKUP($C146, 'Breakdown - Multi Indicators'!$C:$DD, F$1, FALSE), " ")</f>
        <v>3</v>
      </c>
    </row>
    <row r="147" spans="1:6" ht="16.2" thickTop="1" thickBot="1" x14ac:dyDescent="0.35">
      <c r="A147" s="47" t="s">
        <v>371</v>
      </c>
      <c r="B147" s="47" t="s">
        <v>374</v>
      </c>
      <c r="C147" s="47" t="s">
        <v>375</v>
      </c>
      <c r="D147" s="10">
        <f t="shared" si="4"/>
        <v>4</v>
      </c>
      <c r="E147" s="28">
        <f t="shared" si="5"/>
        <v>4</v>
      </c>
      <c r="F147" s="17">
        <f>IFERROR(VLOOKUP($C147, 'Breakdown - Multi Indicators'!$C:$DD, F$1, FALSE), " ")</f>
        <v>4</v>
      </c>
    </row>
    <row r="148" spans="1:6" ht="16.2" thickTop="1" thickBot="1" x14ac:dyDescent="0.35">
      <c r="A148" s="47" t="s">
        <v>371</v>
      </c>
      <c r="B148" s="47" t="s">
        <v>376</v>
      </c>
      <c r="C148" s="47" t="s">
        <v>377</v>
      </c>
      <c r="D148" s="10">
        <f t="shared" si="4"/>
        <v>3</v>
      </c>
      <c r="E148" s="28">
        <f t="shared" si="5"/>
        <v>3</v>
      </c>
      <c r="F148" s="17">
        <f>IFERROR(VLOOKUP($C148, 'Breakdown - Multi Indicators'!$C:$DD, F$1, FALSE), " ")</f>
        <v>3</v>
      </c>
    </row>
    <row r="149" spans="1:6" ht="16.2" thickTop="1" thickBot="1" x14ac:dyDescent="0.35">
      <c r="A149" s="47" t="s">
        <v>371</v>
      </c>
      <c r="B149" s="47" t="s">
        <v>378</v>
      </c>
      <c r="C149" s="47" t="s">
        <v>379</v>
      </c>
      <c r="D149" s="10">
        <f t="shared" si="4"/>
        <v>3</v>
      </c>
      <c r="E149" s="28">
        <f t="shared" si="5"/>
        <v>3</v>
      </c>
      <c r="F149" s="17">
        <f>IFERROR(VLOOKUP($C149, 'Breakdown - Multi Indicators'!$C:$DD, F$1, FALSE), " ")</f>
        <v>3</v>
      </c>
    </row>
    <row r="150" spans="1:6" ht="16.2" thickTop="1" thickBot="1" x14ac:dyDescent="0.35">
      <c r="A150" s="47" t="s">
        <v>371</v>
      </c>
      <c r="B150" s="47" t="s">
        <v>380</v>
      </c>
      <c r="C150" s="47" t="s">
        <v>381</v>
      </c>
      <c r="D150" s="10">
        <f t="shared" si="4"/>
        <v>3</v>
      </c>
      <c r="E150" s="28">
        <f t="shared" si="5"/>
        <v>3</v>
      </c>
      <c r="F150" s="17">
        <f>IFERROR(VLOOKUP($C150, 'Breakdown - Multi Indicators'!$C:$DD, F$1, FALSE), " ")</f>
        <v>3</v>
      </c>
    </row>
    <row r="151" spans="1:6" ht="16.2" thickTop="1" thickBot="1" x14ac:dyDescent="0.35">
      <c r="A151" s="47" t="s">
        <v>371</v>
      </c>
      <c r="B151" s="47" t="s">
        <v>382</v>
      </c>
      <c r="C151" s="47" t="s">
        <v>383</v>
      </c>
      <c r="D151" s="10">
        <f t="shared" si="4"/>
        <v>3</v>
      </c>
      <c r="E151" s="28">
        <f t="shared" si="5"/>
        <v>3</v>
      </c>
      <c r="F151" s="17">
        <f>IFERROR(VLOOKUP($C151, 'Breakdown - Multi Indicators'!$C:$DD, F$1, FALSE), " ")</f>
        <v>3</v>
      </c>
    </row>
    <row r="152" spans="1:6" ht="16.2" thickTop="1" thickBot="1" x14ac:dyDescent="0.35">
      <c r="A152" s="47" t="s">
        <v>371</v>
      </c>
      <c r="B152" s="47" t="s">
        <v>384</v>
      </c>
      <c r="C152" s="47" t="s">
        <v>385</v>
      </c>
      <c r="D152" s="10">
        <f t="shared" si="4"/>
        <v>4</v>
      </c>
      <c r="E152" s="28">
        <f t="shared" si="5"/>
        <v>4</v>
      </c>
      <c r="F152" s="17">
        <f>IFERROR(VLOOKUP($C152, 'Breakdown - Multi Indicators'!$C:$DD, F$1, FALSE), " ")</f>
        <v>4</v>
      </c>
    </row>
    <row r="153" spans="1:6" ht="16.2" thickTop="1" thickBot="1" x14ac:dyDescent="0.35">
      <c r="A153" s="47" t="s">
        <v>371</v>
      </c>
      <c r="B153" s="47" t="s">
        <v>386</v>
      </c>
      <c r="C153" s="47" t="s">
        <v>387</v>
      </c>
      <c r="D153" s="10">
        <f t="shared" si="4"/>
        <v>3</v>
      </c>
      <c r="E153" s="28">
        <f t="shared" si="5"/>
        <v>3</v>
      </c>
      <c r="F153" s="17">
        <f>IFERROR(VLOOKUP($C153, 'Breakdown - Multi Indicators'!$C:$DD, F$1, FALSE), " ")</f>
        <v>3</v>
      </c>
    </row>
    <row r="154" spans="1:6" ht="16.2" thickTop="1" thickBot="1" x14ac:dyDescent="0.35">
      <c r="A154" s="47" t="s">
        <v>371</v>
      </c>
      <c r="B154" s="47" t="s">
        <v>349</v>
      </c>
      <c r="C154" s="47" t="s">
        <v>388</v>
      </c>
      <c r="D154" s="10">
        <f t="shared" si="4"/>
        <v>3</v>
      </c>
      <c r="E154" s="28">
        <f t="shared" si="5"/>
        <v>3</v>
      </c>
      <c r="F154" s="17">
        <f>IFERROR(VLOOKUP($C154, 'Breakdown - Multi Indicators'!$C:$DD, F$1, FALSE), " ")</f>
        <v>3</v>
      </c>
    </row>
    <row r="155" spans="1:6" ht="16.2" thickTop="1" thickBot="1" x14ac:dyDescent="0.35">
      <c r="A155" s="47" t="s">
        <v>371</v>
      </c>
      <c r="B155" s="47" t="s">
        <v>389</v>
      </c>
      <c r="C155" s="47" t="s">
        <v>390</v>
      </c>
      <c r="D155" s="10">
        <f t="shared" si="4"/>
        <v>4</v>
      </c>
      <c r="E155" s="28">
        <f t="shared" si="5"/>
        <v>4</v>
      </c>
      <c r="F155" s="17">
        <f>IFERROR(VLOOKUP($C155, 'Breakdown - Multi Indicators'!$C:$DD, F$1, FALSE), " ")</f>
        <v>4</v>
      </c>
    </row>
    <row r="156" spans="1:6" ht="16.2" thickTop="1" thickBot="1" x14ac:dyDescent="0.35">
      <c r="A156" s="47" t="s">
        <v>371</v>
      </c>
      <c r="B156" s="47" t="s">
        <v>391</v>
      </c>
      <c r="C156" s="47" t="s">
        <v>392</v>
      </c>
      <c r="D156" s="10">
        <f t="shared" si="4"/>
        <v>4</v>
      </c>
      <c r="E156" s="28">
        <f t="shared" si="5"/>
        <v>4</v>
      </c>
      <c r="F156" s="17">
        <f>IFERROR(VLOOKUP($C156, 'Breakdown - Multi Indicators'!$C:$DD, F$1, FALSE), " ")</f>
        <v>4</v>
      </c>
    </row>
    <row r="157" spans="1:6" ht="16.2" thickTop="1" thickBot="1" x14ac:dyDescent="0.35">
      <c r="A157" s="47" t="s">
        <v>393</v>
      </c>
      <c r="B157" s="47" t="s">
        <v>394</v>
      </c>
      <c r="C157" s="47" t="s">
        <v>395</v>
      </c>
      <c r="D157" s="10">
        <f t="shared" si="4"/>
        <v>3</v>
      </c>
      <c r="E157" s="28">
        <f t="shared" si="5"/>
        <v>3</v>
      </c>
      <c r="F157" s="17">
        <f>IFERROR(VLOOKUP($C157, 'Breakdown - Multi Indicators'!$C:$DD, F$1, FALSE), " ")</f>
        <v>3</v>
      </c>
    </row>
    <row r="158" spans="1:6" ht="16.2" thickTop="1" thickBot="1" x14ac:dyDescent="0.35">
      <c r="A158" s="47" t="s">
        <v>393</v>
      </c>
      <c r="B158" s="47" t="s">
        <v>396</v>
      </c>
      <c r="C158" s="47" t="s">
        <v>397</v>
      </c>
      <c r="D158" s="10">
        <f t="shared" si="4"/>
        <v>4</v>
      </c>
      <c r="E158" s="28">
        <f t="shared" si="5"/>
        <v>4</v>
      </c>
      <c r="F158" s="17">
        <f>IFERROR(VLOOKUP($C158, 'Breakdown - Multi Indicators'!$C:$DD, F$1, FALSE), " ")</f>
        <v>4</v>
      </c>
    </row>
    <row r="159" spans="1:6" ht="16.2" thickTop="1" thickBot="1" x14ac:dyDescent="0.35">
      <c r="A159" s="47" t="s">
        <v>393</v>
      </c>
      <c r="B159" s="47" t="s">
        <v>398</v>
      </c>
      <c r="C159" s="47" t="s">
        <v>399</v>
      </c>
      <c r="D159" s="10">
        <f t="shared" si="4"/>
        <v>3</v>
      </c>
      <c r="E159" s="28">
        <f t="shared" si="5"/>
        <v>3</v>
      </c>
      <c r="F159" s="17">
        <f>IFERROR(VLOOKUP($C159, 'Breakdown - Multi Indicators'!$C:$DD, F$1, FALSE), " ")</f>
        <v>3</v>
      </c>
    </row>
    <row r="160" spans="1:6" ht="16.2" thickTop="1" thickBot="1" x14ac:dyDescent="0.35">
      <c r="A160" s="47" t="s">
        <v>393</v>
      </c>
      <c r="B160" s="47" t="s">
        <v>400</v>
      </c>
      <c r="C160" s="47" t="s">
        <v>401</v>
      </c>
      <c r="D160" s="10">
        <f t="shared" si="4"/>
        <v>3</v>
      </c>
      <c r="E160" s="28">
        <f t="shared" si="5"/>
        <v>3</v>
      </c>
      <c r="F160" s="17">
        <f>IFERROR(VLOOKUP($C160, 'Breakdown - Multi Indicators'!$C:$DD, F$1, FALSE), " ")</f>
        <v>3</v>
      </c>
    </row>
    <row r="161" spans="1:6" ht="16.2" thickTop="1" thickBot="1" x14ac:dyDescent="0.35">
      <c r="A161" s="47" t="s">
        <v>393</v>
      </c>
      <c r="B161" s="47" t="s">
        <v>402</v>
      </c>
      <c r="C161" s="47" t="s">
        <v>403</v>
      </c>
      <c r="D161" s="10">
        <f t="shared" si="4"/>
        <v>3</v>
      </c>
      <c r="E161" s="28">
        <f t="shared" si="5"/>
        <v>3</v>
      </c>
      <c r="F161" s="17">
        <f>IFERROR(VLOOKUP($C161, 'Breakdown - Multi Indicators'!$C:$DD, F$1, FALSE), " ")</f>
        <v>3</v>
      </c>
    </row>
    <row r="162" spans="1:6" ht="16.2" thickTop="1" thickBot="1" x14ac:dyDescent="0.35">
      <c r="A162" s="47" t="s">
        <v>393</v>
      </c>
      <c r="B162" s="47" t="s">
        <v>404</v>
      </c>
      <c r="C162" s="47" t="s">
        <v>405</v>
      </c>
      <c r="D162" s="10">
        <f t="shared" si="4"/>
        <v>4</v>
      </c>
      <c r="E162" s="28">
        <f t="shared" si="5"/>
        <v>4</v>
      </c>
      <c r="F162" s="17">
        <f>IFERROR(VLOOKUP($C162, 'Breakdown - Multi Indicators'!$C:$DD, F$1, FALSE), " ")</f>
        <v>4</v>
      </c>
    </row>
    <row r="163" spans="1:6" ht="16.2" thickTop="1" thickBot="1" x14ac:dyDescent="0.35">
      <c r="A163" s="47" t="s">
        <v>393</v>
      </c>
      <c r="B163" s="47" t="s">
        <v>406</v>
      </c>
      <c r="C163" s="47" t="s">
        <v>407</v>
      </c>
      <c r="D163" s="10">
        <f t="shared" si="4"/>
        <v>4</v>
      </c>
      <c r="E163" s="28">
        <f t="shared" si="5"/>
        <v>4</v>
      </c>
      <c r="F163" s="17">
        <f>IFERROR(VLOOKUP($C163, 'Breakdown - Multi Indicators'!$C:$DD, F$1, FALSE), " ")</f>
        <v>4</v>
      </c>
    </row>
    <row r="164" spans="1:6" ht="16.2" thickTop="1" thickBot="1" x14ac:dyDescent="0.35">
      <c r="A164" s="47" t="s">
        <v>393</v>
      </c>
      <c r="B164" s="47" t="s">
        <v>408</v>
      </c>
      <c r="C164" s="47" t="s">
        <v>409</v>
      </c>
      <c r="D164" s="10">
        <f t="shared" si="4"/>
        <v>3</v>
      </c>
      <c r="E164" s="28">
        <f t="shared" si="5"/>
        <v>3</v>
      </c>
      <c r="F164" s="17">
        <f>IFERROR(VLOOKUP($C164, 'Breakdown - Multi Indicators'!$C:$DD, F$1, FALSE), " ")</f>
        <v>3</v>
      </c>
    </row>
    <row r="165" spans="1:6" ht="16.2" thickTop="1" thickBot="1" x14ac:dyDescent="0.35">
      <c r="A165" s="47" t="s">
        <v>393</v>
      </c>
      <c r="B165" s="47" t="s">
        <v>410</v>
      </c>
      <c r="C165" s="47" t="s">
        <v>411</v>
      </c>
      <c r="D165" s="10">
        <f t="shared" si="4"/>
        <v>3</v>
      </c>
      <c r="E165" s="28">
        <f t="shared" si="5"/>
        <v>3</v>
      </c>
      <c r="F165" s="17">
        <f>IFERROR(VLOOKUP($C165, 'Breakdown - Multi Indicators'!$C:$DD, F$1, FALSE), " ")</f>
        <v>3</v>
      </c>
    </row>
    <row r="166" spans="1:6" ht="16.2" thickTop="1" thickBot="1" x14ac:dyDescent="0.35">
      <c r="A166" s="47" t="s">
        <v>393</v>
      </c>
      <c r="B166" s="47" t="s">
        <v>412</v>
      </c>
      <c r="C166" s="47" t="s">
        <v>413</v>
      </c>
      <c r="D166" s="10">
        <f t="shared" si="4"/>
        <v>3</v>
      </c>
      <c r="E166" s="28">
        <f t="shared" si="5"/>
        <v>3</v>
      </c>
      <c r="F166" s="17">
        <f>IFERROR(VLOOKUP($C166, 'Breakdown - Multi Indicators'!$C:$DD, F$1, FALSE), " ")</f>
        <v>3</v>
      </c>
    </row>
    <row r="167" spans="1:6" ht="16.2" thickTop="1" thickBot="1" x14ac:dyDescent="0.35">
      <c r="A167" s="47" t="s">
        <v>393</v>
      </c>
      <c r="B167" s="47" t="s">
        <v>414</v>
      </c>
      <c r="C167" s="47" t="s">
        <v>415</v>
      </c>
      <c r="D167" s="10">
        <f t="shared" si="4"/>
        <v>3</v>
      </c>
      <c r="E167" s="28">
        <f t="shared" si="5"/>
        <v>3</v>
      </c>
      <c r="F167" s="17">
        <f>IFERROR(VLOOKUP($C167, 'Breakdown - Multi Indicators'!$C:$DD, F$1, FALSE), " ")</f>
        <v>3</v>
      </c>
    </row>
    <row r="168" spans="1:6" ht="16.2" thickTop="1" thickBot="1" x14ac:dyDescent="0.35">
      <c r="A168" s="47" t="s">
        <v>393</v>
      </c>
      <c r="B168" s="47" t="s">
        <v>416</v>
      </c>
      <c r="C168" s="47" t="s">
        <v>417</v>
      </c>
      <c r="D168" s="10">
        <f t="shared" si="4"/>
        <v>4</v>
      </c>
      <c r="E168" s="28">
        <f t="shared" si="5"/>
        <v>4</v>
      </c>
      <c r="F168" s="17">
        <f>IFERROR(VLOOKUP($C168, 'Breakdown - Multi Indicators'!$C:$DD, F$1, FALSE), " ")</f>
        <v>4</v>
      </c>
    </row>
    <row r="169" spans="1:6" ht="16.2" thickTop="1" thickBot="1" x14ac:dyDescent="0.35">
      <c r="A169" s="47" t="s">
        <v>393</v>
      </c>
      <c r="B169" s="47" t="s">
        <v>418</v>
      </c>
      <c r="C169" s="47" t="s">
        <v>419</v>
      </c>
      <c r="D169" s="10">
        <f t="shared" si="4"/>
        <v>3</v>
      </c>
      <c r="E169" s="28">
        <f t="shared" si="5"/>
        <v>3</v>
      </c>
      <c r="F169" s="17">
        <f>IFERROR(VLOOKUP($C169, 'Breakdown - Multi Indicators'!$C:$DD, F$1, FALSE), " ")</f>
        <v>3</v>
      </c>
    </row>
    <row r="170" spans="1:6" ht="16.2" thickTop="1" thickBot="1" x14ac:dyDescent="0.35">
      <c r="A170" s="47" t="s">
        <v>420</v>
      </c>
      <c r="B170" s="47" t="s">
        <v>421</v>
      </c>
      <c r="C170" s="47" t="s">
        <v>422</v>
      </c>
      <c r="D170" s="10">
        <f t="shared" si="4"/>
        <v>4</v>
      </c>
      <c r="E170" s="28">
        <f t="shared" si="5"/>
        <v>4</v>
      </c>
      <c r="F170" s="17">
        <f>IFERROR(VLOOKUP($C170, 'Breakdown - Multi Indicators'!$C:$DD, F$1, FALSE), " ")</f>
        <v>4</v>
      </c>
    </row>
    <row r="171" spans="1:6" ht="16.2" thickTop="1" thickBot="1" x14ac:dyDescent="0.35">
      <c r="A171" s="47" t="s">
        <v>420</v>
      </c>
      <c r="B171" s="47" t="s">
        <v>423</v>
      </c>
      <c r="C171" s="47" t="s">
        <v>424</v>
      </c>
      <c r="D171" s="10">
        <f t="shared" si="4"/>
        <v>4</v>
      </c>
      <c r="E171" s="28">
        <f t="shared" si="5"/>
        <v>4</v>
      </c>
      <c r="F171" s="17">
        <f>IFERROR(VLOOKUP($C171, 'Breakdown - Multi Indicators'!$C:$DD, F$1, FALSE), " ")</f>
        <v>4</v>
      </c>
    </row>
    <row r="172" spans="1:6" ht="16.2" thickTop="1" thickBot="1" x14ac:dyDescent="0.35">
      <c r="A172" s="47" t="s">
        <v>420</v>
      </c>
      <c r="B172" s="47" t="s">
        <v>425</v>
      </c>
      <c r="C172" s="47" t="s">
        <v>426</v>
      </c>
      <c r="D172" s="10">
        <f t="shared" si="4"/>
        <v>4</v>
      </c>
      <c r="E172" s="28">
        <f t="shared" si="5"/>
        <v>4</v>
      </c>
      <c r="F172" s="17">
        <f>IFERROR(VLOOKUP($C172, 'Breakdown - Multi Indicators'!$C:$DD, F$1, FALSE), " ")</f>
        <v>4</v>
      </c>
    </row>
    <row r="173" spans="1:6" ht="16.2" thickTop="1" thickBot="1" x14ac:dyDescent="0.35">
      <c r="A173" s="47" t="s">
        <v>420</v>
      </c>
      <c r="B173" s="47" t="s">
        <v>427</v>
      </c>
      <c r="C173" s="47" t="s">
        <v>428</v>
      </c>
      <c r="D173" s="10">
        <f t="shared" si="4"/>
        <v>3</v>
      </c>
      <c r="E173" s="28">
        <f t="shared" si="5"/>
        <v>3</v>
      </c>
      <c r="F173" s="17">
        <f>IFERROR(VLOOKUP($C173, 'Breakdown - Multi Indicators'!$C:$DD, F$1, FALSE), " ")</f>
        <v>3</v>
      </c>
    </row>
    <row r="174" spans="1:6" ht="16.2" thickTop="1" thickBot="1" x14ac:dyDescent="0.35">
      <c r="A174" s="47" t="s">
        <v>420</v>
      </c>
      <c r="B174" s="47" t="s">
        <v>429</v>
      </c>
      <c r="C174" s="47" t="s">
        <v>430</v>
      </c>
      <c r="D174" s="10">
        <f t="shared" si="4"/>
        <v>4</v>
      </c>
      <c r="E174" s="28">
        <f t="shared" si="5"/>
        <v>4</v>
      </c>
      <c r="F174" s="17">
        <f>IFERROR(VLOOKUP($C174, 'Breakdown - Multi Indicators'!$C:$DD, F$1, FALSE), " ")</f>
        <v>4</v>
      </c>
    </row>
    <row r="175" spans="1:6" ht="16.2" thickTop="1" thickBot="1" x14ac:dyDescent="0.35">
      <c r="A175" s="47" t="s">
        <v>420</v>
      </c>
      <c r="B175" s="47" t="s">
        <v>431</v>
      </c>
      <c r="C175" s="47" t="s">
        <v>432</v>
      </c>
      <c r="D175" s="10">
        <f t="shared" si="4"/>
        <v>4</v>
      </c>
      <c r="E175" s="28">
        <f t="shared" si="5"/>
        <v>4</v>
      </c>
      <c r="F175" s="17">
        <f>IFERROR(VLOOKUP($C175, 'Breakdown - Multi Indicators'!$C:$DD, F$1, FALSE), " ")</f>
        <v>4</v>
      </c>
    </row>
    <row r="176" spans="1:6" ht="16.2" thickTop="1" thickBot="1" x14ac:dyDescent="0.35">
      <c r="A176" s="47" t="s">
        <v>420</v>
      </c>
      <c r="B176" s="47" t="s">
        <v>433</v>
      </c>
      <c r="C176" s="47" t="s">
        <v>434</v>
      </c>
      <c r="D176" s="10">
        <f t="shared" si="4"/>
        <v>4</v>
      </c>
      <c r="E176" s="28">
        <f t="shared" si="5"/>
        <v>4</v>
      </c>
      <c r="F176" s="17">
        <f>IFERROR(VLOOKUP($C176, 'Breakdown - Multi Indicators'!$C:$DD, F$1, FALSE), " ")</f>
        <v>4</v>
      </c>
    </row>
    <row r="177" spans="1:6" ht="16.2" thickTop="1" thickBot="1" x14ac:dyDescent="0.35">
      <c r="A177" s="47" t="s">
        <v>420</v>
      </c>
      <c r="B177" s="47" t="s">
        <v>435</v>
      </c>
      <c r="C177" s="47" t="s">
        <v>436</v>
      </c>
      <c r="D177" s="10">
        <f t="shared" si="4"/>
        <v>4</v>
      </c>
      <c r="E177" s="28">
        <f t="shared" si="5"/>
        <v>4</v>
      </c>
      <c r="F177" s="17">
        <f>IFERROR(VLOOKUP($C177, 'Breakdown - Multi Indicators'!$C:$DD, F$1, FALSE), " ")</f>
        <v>4</v>
      </c>
    </row>
    <row r="178" spans="1:6" ht="16.2" thickTop="1" thickBot="1" x14ac:dyDescent="0.35">
      <c r="A178" s="47" t="s">
        <v>420</v>
      </c>
      <c r="B178" s="47" t="s">
        <v>437</v>
      </c>
      <c r="C178" s="47" t="s">
        <v>438</v>
      </c>
      <c r="D178" s="10">
        <f t="shared" si="4"/>
        <v>4</v>
      </c>
      <c r="E178" s="28">
        <f t="shared" si="5"/>
        <v>4</v>
      </c>
      <c r="F178" s="17">
        <f>IFERROR(VLOOKUP($C178, 'Breakdown - Multi Indicators'!$C:$DD, F$1, FALSE), " ")</f>
        <v>4</v>
      </c>
    </row>
    <row r="179" spans="1:6" ht="16.2" thickTop="1" thickBot="1" x14ac:dyDescent="0.35">
      <c r="A179" s="47" t="s">
        <v>420</v>
      </c>
      <c r="B179" s="47" t="s">
        <v>439</v>
      </c>
      <c r="C179" s="47" t="s">
        <v>440</v>
      </c>
      <c r="D179" s="10">
        <f t="shared" si="4"/>
        <v>3</v>
      </c>
      <c r="E179" s="28">
        <f t="shared" si="5"/>
        <v>3</v>
      </c>
      <c r="F179" s="17">
        <f>IFERROR(VLOOKUP($C179, 'Breakdown - Multi Indicators'!$C:$DD, F$1, FALSE), " ")</f>
        <v>3</v>
      </c>
    </row>
    <row r="180" spans="1:6" ht="16.2" thickTop="1" thickBot="1" x14ac:dyDescent="0.35">
      <c r="A180" s="47" t="s">
        <v>420</v>
      </c>
      <c r="B180" s="47" t="s">
        <v>441</v>
      </c>
      <c r="C180" s="47" t="s">
        <v>442</v>
      </c>
      <c r="D180" s="10">
        <f t="shared" si="4"/>
        <v>4</v>
      </c>
      <c r="E180" s="28">
        <f t="shared" si="5"/>
        <v>4</v>
      </c>
      <c r="F180" s="17">
        <f>IFERROR(VLOOKUP($C180, 'Breakdown - Multi Indicators'!$C:$DD, F$1, FALSE), " ")</f>
        <v>4</v>
      </c>
    </row>
    <row r="181" spans="1:6" ht="16.2" thickTop="1" thickBot="1" x14ac:dyDescent="0.35">
      <c r="A181" s="47" t="s">
        <v>420</v>
      </c>
      <c r="B181" s="47" t="s">
        <v>443</v>
      </c>
      <c r="C181" s="47" t="s">
        <v>444</v>
      </c>
      <c r="D181" s="10">
        <f t="shared" si="4"/>
        <v>4</v>
      </c>
      <c r="E181" s="28">
        <f t="shared" si="5"/>
        <v>4</v>
      </c>
      <c r="F181" s="17">
        <f>IFERROR(VLOOKUP($C181, 'Breakdown - Multi Indicators'!$C:$DD, F$1, FALSE), " ")</f>
        <v>4</v>
      </c>
    </row>
    <row r="182" spans="1:6" ht="16.2" thickTop="1" thickBot="1" x14ac:dyDescent="0.35">
      <c r="A182" s="47" t="s">
        <v>420</v>
      </c>
      <c r="B182" s="47" t="s">
        <v>445</v>
      </c>
      <c r="C182" s="47" t="s">
        <v>446</v>
      </c>
      <c r="D182" s="10">
        <f t="shared" si="4"/>
        <v>4</v>
      </c>
      <c r="E182" s="28">
        <f t="shared" si="5"/>
        <v>4</v>
      </c>
      <c r="F182" s="17">
        <f>IFERROR(VLOOKUP($C182, 'Breakdown - Multi Indicators'!$C:$DD, F$1, FALSE), " ")</f>
        <v>4</v>
      </c>
    </row>
    <row r="183" spans="1:6" ht="16.2" thickTop="1" thickBot="1" x14ac:dyDescent="0.35">
      <c r="A183" s="47" t="s">
        <v>420</v>
      </c>
      <c r="B183" s="47" t="s">
        <v>447</v>
      </c>
      <c r="C183" s="47" t="s">
        <v>448</v>
      </c>
      <c r="D183" s="10">
        <f t="shared" si="4"/>
        <v>4</v>
      </c>
      <c r="E183" s="28">
        <f t="shared" si="5"/>
        <v>4</v>
      </c>
      <c r="F183" s="17">
        <f>IFERROR(VLOOKUP($C183, 'Breakdown - Multi Indicators'!$C:$DD, F$1, FALSE), " ")</f>
        <v>4</v>
      </c>
    </row>
    <row r="184" spans="1:6" ht="16.2" thickTop="1" thickBot="1" x14ac:dyDescent="0.35">
      <c r="A184" s="47" t="s">
        <v>420</v>
      </c>
      <c r="B184" s="47" t="s">
        <v>449</v>
      </c>
      <c r="C184" s="47" t="s">
        <v>450</v>
      </c>
      <c r="D184" s="10">
        <f t="shared" si="4"/>
        <v>3</v>
      </c>
      <c r="E184" s="28">
        <f t="shared" si="5"/>
        <v>3</v>
      </c>
      <c r="F184" s="17">
        <f>IFERROR(VLOOKUP($C184, 'Breakdown - Multi Indicators'!$C:$DD, F$1, FALSE), " ")</f>
        <v>3</v>
      </c>
    </row>
    <row r="185" spans="1:6" ht="16.2" thickTop="1" thickBot="1" x14ac:dyDescent="0.35">
      <c r="A185" s="47" t="s">
        <v>451</v>
      </c>
      <c r="B185" s="47" t="s">
        <v>452</v>
      </c>
      <c r="C185" s="47" t="s">
        <v>453</v>
      </c>
      <c r="D185" s="10">
        <f t="shared" si="4"/>
        <v>3</v>
      </c>
      <c r="E185" s="28">
        <f t="shared" si="5"/>
        <v>3</v>
      </c>
      <c r="F185" s="17">
        <f>IFERROR(VLOOKUP($C185, 'Breakdown - Multi Indicators'!$C:$DD, F$1, FALSE), " ")</f>
        <v>3</v>
      </c>
    </row>
    <row r="186" spans="1:6" ht="16.2" thickTop="1" thickBot="1" x14ac:dyDescent="0.35">
      <c r="A186" s="47" t="s">
        <v>451</v>
      </c>
      <c r="B186" s="47" t="s">
        <v>454</v>
      </c>
      <c r="C186" s="47" t="s">
        <v>455</v>
      </c>
      <c r="D186" s="10">
        <f t="shared" si="4"/>
        <v>3</v>
      </c>
      <c r="E186" s="28">
        <f t="shared" si="5"/>
        <v>3</v>
      </c>
      <c r="F186" s="17">
        <f>IFERROR(VLOOKUP($C186, 'Breakdown - Multi Indicators'!$C:$DD, F$1, FALSE), " ")</f>
        <v>3</v>
      </c>
    </row>
    <row r="187" spans="1:6" ht="16.2" thickTop="1" thickBot="1" x14ac:dyDescent="0.35">
      <c r="A187" s="47" t="s">
        <v>451</v>
      </c>
      <c r="B187" s="47" t="s">
        <v>456</v>
      </c>
      <c r="C187" s="47" t="s">
        <v>457</v>
      </c>
      <c r="D187" s="10">
        <f t="shared" si="4"/>
        <v>3</v>
      </c>
      <c r="E187" s="28">
        <f t="shared" si="5"/>
        <v>3</v>
      </c>
      <c r="F187" s="17">
        <f>IFERROR(VLOOKUP($C187, 'Breakdown - Multi Indicators'!$C:$DD, F$1, FALSE), " ")</f>
        <v>3</v>
      </c>
    </row>
    <row r="188" spans="1:6" ht="16.2" thickTop="1" thickBot="1" x14ac:dyDescent="0.35">
      <c r="A188" s="47" t="s">
        <v>451</v>
      </c>
      <c r="B188" s="47" t="s">
        <v>458</v>
      </c>
      <c r="C188" s="47" t="s">
        <v>459</v>
      </c>
      <c r="D188" s="10">
        <f t="shared" si="4"/>
        <v>3</v>
      </c>
      <c r="E188" s="28">
        <f t="shared" si="5"/>
        <v>3</v>
      </c>
      <c r="F188" s="17">
        <f>IFERROR(VLOOKUP($C188, 'Breakdown - Multi Indicators'!$C:$DD, F$1, FALSE), " ")</f>
        <v>3</v>
      </c>
    </row>
    <row r="189" spans="1:6" ht="16.2" thickTop="1" thickBot="1" x14ac:dyDescent="0.35">
      <c r="A189" s="47" t="s">
        <v>451</v>
      </c>
      <c r="B189" s="47" t="s">
        <v>460</v>
      </c>
      <c r="C189" s="47" t="s">
        <v>461</v>
      </c>
      <c r="D189" s="10">
        <f t="shared" si="4"/>
        <v>4</v>
      </c>
      <c r="E189" s="28">
        <f t="shared" si="5"/>
        <v>4</v>
      </c>
      <c r="F189" s="17">
        <f>IFERROR(VLOOKUP($C189, 'Breakdown - Multi Indicators'!$C:$DD, F$1, FALSE), " ")</f>
        <v>4</v>
      </c>
    </row>
    <row r="190" spans="1:6" ht="16.2" thickTop="1" thickBot="1" x14ac:dyDescent="0.35">
      <c r="A190" s="47" t="s">
        <v>451</v>
      </c>
      <c r="B190" s="47" t="s">
        <v>462</v>
      </c>
      <c r="C190" s="47" t="s">
        <v>463</v>
      </c>
      <c r="D190" s="10">
        <f t="shared" si="4"/>
        <v>3</v>
      </c>
      <c r="E190" s="28">
        <f t="shared" si="5"/>
        <v>3</v>
      </c>
      <c r="F190" s="17">
        <f>IFERROR(VLOOKUP($C190, 'Breakdown - Multi Indicators'!$C:$DD, F$1, FALSE), " ")</f>
        <v>3</v>
      </c>
    </row>
    <row r="191" spans="1:6" ht="16.2" thickTop="1" thickBot="1" x14ac:dyDescent="0.35">
      <c r="A191" s="47" t="s">
        <v>451</v>
      </c>
      <c r="B191" s="47" t="s">
        <v>464</v>
      </c>
      <c r="C191" s="47" t="s">
        <v>465</v>
      </c>
      <c r="D191" s="10">
        <f t="shared" si="4"/>
        <v>4</v>
      </c>
      <c r="E191" s="28">
        <f t="shared" si="5"/>
        <v>4</v>
      </c>
      <c r="F191" s="17">
        <f>IFERROR(VLOOKUP($C191, 'Breakdown - Multi Indicators'!$C:$DD, F$1, FALSE), " ")</f>
        <v>4</v>
      </c>
    </row>
    <row r="192" spans="1:6" ht="16.2" thickTop="1" thickBot="1" x14ac:dyDescent="0.35">
      <c r="A192" s="47" t="s">
        <v>451</v>
      </c>
      <c r="B192" s="47" t="s">
        <v>466</v>
      </c>
      <c r="C192" s="47" t="s">
        <v>467</v>
      </c>
      <c r="D192" s="10">
        <f t="shared" si="4"/>
        <v>3</v>
      </c>
      <c r="E192" s="28">
        <f t="shared" si="5"/>
        <v>3</v>
      </c>
      <c r="F192" s="17">
        <f>IFERROR(VLOOKUP($C192, 'Breakdown - Multi Indicators'!$C:$DD, F$1, FALSE), " ")</f>
        <v>3</v>
      </c>
    </row>
    <row r="193" spans="1:6" ht="16.2" thickTop="1" thickBot="1" x14ac:dyDescent="0.35">
      <c r="A193" s="47" t="s">
        <v>468</v>
      </c>
      <c r="B193" s="47" t="s">
        <v>469</v>
      </c>
      <c r="C193" s="47" t="s">
        <v>470</v>
      </c>
      <c r="D193" s="10">
        <f t="shared" si="4"/>
        <v>3</v>
      </c>
      <c r="E193" s="28">
        <f t="shared" si="5"/>
        <v>3</v>
      </c>
      <c r="F193" s="17">
        <f>IFERROR(VLOOKUP($C193, 'Breakdown - Multi Indicators'!$C:$DD, F$1, FALSE), " ")</f>
        <v>3</v>
      </c>
    </row>
    <row r="194" spans="1:6" ht="16.2" thickTop="1" thickBot="1" x14ac:dyDescent="0.35">
      <c r="A194" s="47" t="s">
        <v>468</v>
      </c>
      <c r="B194" s="47" t="s">
        <v>471</v>
      </c>
      <c r="C194" s="47" t="s">
        <v>472</v>
      </c>
      <c r="D194" s="10">
        <f t="shared" si="4"/>
        <v>3</v>
      </c>
      <c r="E194" s="28">
        <f t="shared" si="5"/>
        <v>3</v>
      </c>
      <c r="F194" s="17">
        <f>IFERROR(VLOOKUP($C194, 'Breakdown - Multi Indicators'!$C:$DD, F$1, FALSE), " ")</f>
        <v>3</v>
      </c>
    </row>
    <row r="195" spans="1:6" ht="16.2" thickTop="1" thickBot="1" x14ac:dyDescent="0.35">
      <c r="A195" s="47" t="s">
        <v>468</v>
      </c>
      <c r="B195" s="47" t="s">
        <v>473</v>
      </c>
      <c r="C195" s="47" t="s">
        <v>474</v>
      </c>
      <c r="D195" s="10">
        <f t="shared" si="4"/>
        <v>4</v>
      </c>
      <c r="E195" s="28">
        <f t="shared" si="5"/>
        <v>4</v>
      </c>
      <c r="F195" s="17">
        <f>IFERROR(VLOOKUP($C195, 'Breakdown - Multi Indicators'!$C:$DD, F$1, FALSE), " ")</f>
        <v>4</v>
      </c>
    </row>
    <row r="196" spans="1:6" ht="16.2" thickTop="1" thickBot="1" x14ac:dyDescent="0.35">
      <c r="A196" s="47" t="s">
        <v>468</v>
      </c>
      <c r="B196" s="47" t="s">
        <v>475</v>
      </c>
      <c r="C196" s="47" t="s">
        <v>476</v>
      </c>
      <c r="D196" s="10">
        <f t="shared" si="4"/>
        <v>3</v>
      </c>
      <c r="E196" s="28">
        <f t="shared" si="5"/>
        <v>3</v>
      </c>
      <c r="F196" s="17">
        <f>IFERROR(VLOOKUP($C196, 'Breakdown - Multi Indicators'!$C:$DD, F$1, FALSE), " ")</f>
        <v>3</v>
      </c>
    </row>
    <row r="197" spans="1:6" ht="16.2" thickTop="1" thickBot="1" x14ac:dyDescent="0.35">
      <c r="A197" s="47" t="s">
        <v>468</v>
      </c>
      <c r="B197" s="47" t="s">
        <v>477</v>
      </c>
      <c r="C197" s="47" t="s">
        <v>478</v>
      </c>
      <c r="D197" s="10">
        <f t="shared" ref="D197:D260" si="6">IFERROR(ROUND(AVERAGE(F197:F197), 0), "")</f>
        <v>3</v>
      </c>
      <c r="E197" s="28">
        <f t="shared" ref="E197:E260" si="7">IFERROR(ROUND(AVERAGE(F197:F197), 1), "")</f>
        <v>3</v>
      </c>
      <c r="F197" s="17">
        <f>IFERROR(VLOOKUP($C197, 'Breakdown - Multi Indicators'!$C:$DD, F$1, FALSE), " ")</f>
        <v>3</v>
      </c>
    </row>
    <row r="198" spans="1:6" ht="16.2" thickTop="1" thickBot="1" x14ac:dyDescent="0.35">
      <c r="A198" s="47" t="s">
        <v>468</v>
      </c>
      <c r="B198" s="47" t="s">
        <v>479</v>
      </c>
      <c r="C198" s="47" t="s">
        <v>480</v>
      </c>
      <c r="D198" s="10">
        <f t="shared" si="6"/>
        <v>3</v>
      </c>
      <c r="E198" s="28">
        <f t="shared" si="7"/>
        <v>3</v>
      </c>
      <c r="F198" s="17">
        <f>IFERROR(VLOOKUP($C198, 'Breakdown - Multi Indicators'!$C:$DD, F$1, FALSE), " ")</f>
        <v>3</v>
      </c>
    </row>
    <row r="199" spans="1:6" ht="16.2" thickTop="1" thickBot="1" x14ac:dyDescent="0.35">
      <c r="A199" s="47" t="s">
        <v>468</v>
      </c>
      <c r="B199" s="47" t="s">
        <v>481</v>
      </c>
      <c r="C199" s="47" t="s">
        <v>482</v>
      </c>
      <c r="D199" s="10">
        <f t="shared" si="6"/>
        <v>3</v>
      </c>
      <c r="E199" s="28">
        <f t="shared" si="7"/>
        <v>3</v>
      </c>
      <c r="F199" s="17">
        <f>IFERROR(VLOOKUP($C199, 'Breakdown - Multi Indicators'!$C:$DD, F$1, FALSE), " ")</f>
        <v>3</v>
      </c>
    </row>
    <row r="200" spans="1:6" ht="16.2" thickTop="1" thickBot="1" x14ac:dyDescent="0.35">
      <c r="A200" s="47" t="s">
        <v>468</v>
      </c>
      <c r="B200" s="47" t="s">
        <v>483</v>
      </c>
      <c r="C200" s="47" t="s">
        <v>484</v>
      </c>
      <c r="D200" s="10">
        <f t="shared" si="6"/>
        <v>3</v>
      </c>
      <c r="E200" s="28">
        <f t="shared" si="7"/>
        <v>3</v>
      </c>
      <c r="F200" s="17">
        <f>IFERROR(VLOOKUP($C200, 'Breakdown - Multi Indicators'!$C:$DD, F$1, FALSE), " ")</f>
        <v>3</v>
      </c>
    </row>
    <row r="201" spans="1:6" ht="16.2" thickTop="1" thickBot="1" x14ac:dyDescent="0.35">
      <c r="A201" s="47" t="s">
        <v>468</v>
      </c>
      <c r="B201" s="47" t="s">
        <v>485</v>
      </c>
      <c r="C201" s="47" t="s">
        <v>486</v>
      </c>
      <c r="D201" s="10">
        <f t="shared" si="6"/>
        <v>2</v>
      </c>
      <c r="E201" s="28">
        <f t="shared" si="7"/>
        <v>2</v>
      </c>
      <c r="F201" s="17">
        <f>IFERROR(VLOOKUP($C201, 'Breakdown - Multi Indicators'!$C:$DD, F$1, FALSE), " ")</f>
        <v>2</v>
      </c>
    </row>
    <row r="202" spans="1:6" ht="16.2" thickTop="1" thickBot="1" x14ac:dyDescent="0.35">
      <c r="A202" s="47" t="s">
        <v>468</v>
      </c>
      <c r="B202" s="47" t="s">
        <v>487</v>
      </c>
      <c r="C202" s="47" t="s">
        <v>488</v>
      </c>
      <c r="D202" s="10">
        <f t="shared" si="6"/>
        <v>3</v>
      </c>
      <c r="E202" s="28">
        <f t="shared" si="7"/>
        <v>3</v>
      </c>
      <c r="F202" s="17">
        <f>IFERROR(VLOOKUP($C202, 'Breakdown - Multi Indicators'!$C:$DD, F$1, FALSE), " ")</f>
        <v>3</v>
      </c>
    </row>
    <row r="203" spans="1:6" ht="16.2" thickTop="1" thickBot="1" x14ac:dyDescent="0.35">
      <c r="A203" s="47" t="s">
        <v>468</v>
      </c>
      <c r="B203" s="47" t="s">
        <v>489</v>
      </c>
      <c r="C203" s="47" t="s">
        <v>490</v>
      </c>
      <c r="D203" s="10">
        <f t="shared" si="6"/>
        <v>3</v>
      </c>
      <c r="E203" s="28">
        <f t="shared" si="7"/>
        <v>3</v>
      </c>
      <c r="F203" s="17">
        <f>IFERROR(VLOOKUP($C203, 'Breakdown - Multi Indicators'!$C:$DD, F$1, FALSE), " ")</f>
        <v>3</v>
      </c>
    </row>
    <row r="204" spans="1:6" ht="16.2" thickTop="1" thickBot="1" x14ac:dyDescent="0.35">
      <c r="A204" s="47" t="s">
        <v>468</v>
      </c>
      <c r="B204" s="47" t="s">
        <v>491</v>
      </c>
      <c r="C204" s="47" t="s">
        <v>492</v>
      </c>
      <c r="D204" s="10">
        <f t="shared" si="6"/>
        <v>3</v>
      </c>
      <c r="E204" s="28">
        <f t="shared" si="7"/>
        <v>3</v>
      </c>
      <c r="F204" s="17">
        <f>IFERROR(VLOOKUP($C204, 'Breakdown - Multi Indicators'!$C:$DD, F$1, FALSE), " ")</f>
        <v>3</v>
      </c>
    </row>
    <row r="205" spans="1:6" ht="16.2" thickTop="1" thickBot="1" x14ac:dyDescent="0.35">
      <c r="A205" s="47" t="s">
        <v>468</v>
      </c>
      <c r="B205" s="47" t="s">
        <v>493</v>
      </c>
      <c r="C205" s="47" t="s">
        <v>494</v>
      </c>
      <c r="D205" s="10">
        <f t="shared" si="6"/>
        <v>3</v>
      </c>
      <c r="E205" s="28">
        <f t="shared" si="7"/>
        <v>3</v>
      </c>
      <c r="F205" s="17">
        <f>IFERROR(VLOOKUP($C205, 'Breakdown - Multi Indicators'!$C:$DD, F$1, FALSE), " ")</f>
        <v>3</v>
      </c>
    </row>
    <row r="206" spans="1:6" ht="16.2" thickTop="1" thickBot="1" x14ac:dyDescent="0.35">
      <c r="A206" s="47" t="s">
        <v>468</v>
      </c>
      <c r="B206" s="47" t="s">
        <v>495</v>
      </c>
      <c r="C206" s="47" t="s">
        <v>496</v>
      </c>
      <c r="D206" s="10">
        <f t="shared" si="6"/>
        <v>2</v>
      </c>
      <c r="E206" s="28">
        <f t="shared" si="7"/>
        <v>2</v>
      </c>
      <c r="F206" s="17">
        <f>IFERROR(VLOOKUP($C206, 'Breakdown - Multi Indicators'!$C:$DD, F$1, FALSE), " ")</f>
        <v>2</v>
      </c>
    </row>
    <row r="207" spans="1:6" ht="16.2" thickTop="1" thickBot="1" x14ac:dyDescent="0.35">
      <c r="A207" s="47" t="s">
        <v>468</v>
      </c>
      <c r="B207" s="47" t="s">
        <v>497</v>
      </c>
      <c r="C207" s="47" t="s">
        <v>498</v>
      </c>
      <c r="D207" s="10">
        <f t="shared" si="6"/>
        <v>3</v>
      </c>
      <c r="E207" s="28">
        <f t="shared" si="7"/>
        <v>3</v>
      </c>
      <c r="F207" s="17">
        <f>IFERROR(VLOOKUP($C207, 'Breakdown - Multi Indicators'!$C:$DD, F$1, FALSE), " ")</f>
        <v>3</v>
      </c>
    </row>
    <row r="208" spans="1:6" ht="16.2" thickTop="1" thickBot="1" x14ac:dyDescent="0.35">
      <c r="A208" s="47" t="s">
        <v>468</v>
      </c>
      <c r="B208" s="47" t="s">
        <v>499</v>
      </c>
      <c r="C208" s="47" t="s">
        <v>500</v>
      </c>
      <c r="D208" s="10">
        <f t="shared" si="6"/>
        <v>4</v>
      </c>
      <c r="E208" s="28">
        <f t="shared" si="7"/>
        <v>4</v>
      </c>
      <c r="F208" s="17">
        <f>IFERROR(VLOOKUP($C208, 'Breakdown - Multi Indicators'!$C:$DD, F$1, FALSE), " ")</f>
        <v>4</v>
      </c>
    </row>
    <row r="209" spans="1:6" ht="16.2" thickTop="1" thickBot="1" x14ac:dyDescent="0.35">
      <c r="A209" s="47" t="s">
        <v>468</v>
      </c>
      <c r="B209" s="47" t="s">
        <v>501</v>
      </c>
      <c r="C209" s="47" t="s">
        <v>502</v>
      </c>
      <c r="D209" s="10">
        <f t="shared" si="6"/>
        <v>3</v>
      </c>
      <c r="E209" s="28">
        <f t="shared" si="7"/>
        <v>3</v>
      </c>
      <c r="F209" s="17">
        <f>IFERROR(VLOOKUP($C209, 'Breakdown - Multi Indicators'!$C:$DD, F$1, FALSE), " ")</f>
        <v>3</v>
      </c>
    </row>
    <row r="210" spans="1:6" ht="16.2" thickTop="1" thickBot="1" x14ac:dyDescent="0.35">
      <c r="A210" s="47" t="s">
        <v>468</v>
      </c>
      <c r="B210" s="47" t="s">
        <v>503</v>
      </c>
      <c r="C210" s="47" t="s">
        <v>504</v>
      </c>
      <c r="D210" s="10">
        <f t="shared" si="6"/>
        <v>3</v>
      </c>
      <c r="E210" s="28">
        <f t="shared" si="7"/>
        <v>3</v>
      </c>
      <c r="F210" s="17">
        <f>IFERROR(VLOOKUP($C210, 'Breakdown - Multi Indicators'!$C:$DD, F$1, FALSE), " ")</f>
        <v>3</v>
      </c>
    </row>
    <row r="211" spans="1:6" ht="16.2" thickTop="1" thickBot="1" x14ac:dyDescent="0.35">
      <c r="A211" s="47" t="s">
        <v>468</v>
      </c>
      <c r="B211" s="47" t="s">
        <v>505</v>
      </c>
      <c r="C211" s="47" t="s">
        <v>506</v>
      </c>
      <c r="D211" s="10">
        <f t="shared" si="6"/>
        <v>3</v>
      </c>
      <c r="E211" s="28">
        <f t="shared" si="7"/>
        <v>3</v>
      </c>
      <c r="F211" s="17">
        <f>IFERROR(VLOOKUP($C211, 'Breakdown - Multi Indicators'!$C:$DD, F$1, FALSE), " ")</f>
        <v>3</v>
      </c>
    </row>
    <row r="212" spans="1:6" ht="16.2" thickTop="1" thickBot="1" x14ac:dyDescent="0.35">
      <c r="A212" s="47" t="s">
        <v>468</v>
      </c>
      <c r="B212" s="47" t="s">
        <v>507</v>
      </c>
      <c r="C212" s="47" t="s">
        <v>508</v>
      </c>
      <c r="D212" s="10">
        <f t="shared" si="6"/>
        <v>3</v>
      </c>
      <c r="E212" s="28">
        <f t="shared" si="7"/>
        <v>3</v>
      </c>
      <c r="F212" s="17">
        <f>IFERROR(VLOOKUP($C212, 'Breakdown - Multi Indicators'!$C:$DD, F$1, FALSE), " ")</f>
        <v>3</v>
      </c>
    </row>
    <row r="213" spans="1:6" ht="16.2" thickTop="1" thickBot="1" x14ac:dyDescent="0.35">
      <c r="A213" s="47" t="s">
        <v>468</v>
      </c>
      <c r="B213" s="47" t="s">
        <v>509</v>
      </c>
      <c r="C213" s="47" t="s">
        <v>510</v>
      </c>
      <c r="D213" s="10">
        <f t="shared" si="6"/>
        <v>3</v>
      </c>
      <c r="E213" s="28">
        <f t="shared" si="7"/>
        <v>3</v>
      </c>
      <c r="F213" s="17">
        <f>IFERROR(VLOOKUP($C213, 'Breakdown - Multi Indicators'!$C:$DD, F$1, FALSE), " ")</f>
        <v>3</v>
      </c>
    </row>
    <row r="214" spans="1:6" ht="16.2" thickTop="1" thickBot="1" x14ac:dyDescent="0.35">
      <c r="A214" s="47" t="s">
        <v>468</v>
      </c>
      <c r="B214" s="47" t="s">
        <v>511</v>
      </c>
      <c r="C214" s="47" t="s">
        <v>512</v>
      </c>
      <c r="D214" s="10">
        <f t="shared" si="6"/>
        <v>4</v>
      </c>
      <c r="E214" s="28">
        <f t="shared" si="7"/>
        <v>4</v>
      </c>
      <c r="F214" s="17">
        <f>IFERROR(VLOOKUP($C214, 'Breakdown - Multi Indicators'!$C:$DD, F$1, FALSE), " ")</f>
        <v>4</v>
      </c>
    </row>
    <row r="215" spans="1:6" ht="16.2" thickTop="1" thickBot="1" x14ac:dyDescent="0.35">
      <c r="A215" s="47" t="s">
        <v>468</v>
      </c>
      <c r="B215" s="47" t="s">
        <v>513</v>
      </c>
      <c r="C215" s="47" t="s">
        <v>514</v>
      </c>
      <c r="D215" s="10">
        <f t="shared" si="6"/>
        <v>4</v>
      </c>
      <c r="E215" s="28">
        <f t="shared" si="7"/>
        <v>4</v>
      </c>
      <c r="F215" s="17">
        <f>IFERROR(VLOOKUP($C215, 'Breakdown - Multi Indicators'!$C:$DD, F$1, FALSE), " ")</f>
        <v>4</v>
      </c>
    </row>
    <row r="216" spans="1:6" ht="16.2" thickTop="1" thickBot="1" x14ac:dyDescent="0.35">
      <c r="A216" s="47" t="s">
        <v>468</v>
      </c>
      <c r="B216" s="47" t="s">
        <v>515</v>
      </c>
      <c r="C216" s="47" t="s">
        <v>516</v>
      </c>
      <c r="D216" s="10">
        <f t="shared" si="6"/>
        <v>3</v>
      </c>
      <c r="E216" s="28">
        <f t="shared" si="7"/>
        <v>3</v>
      </c>
      <c r="F216" s="17">
        <f>IFERROR(VLOOKUP($C216, 'Breakdown - Multi Indicators'!$C:$DD, F$1, FALSE), " ")</f>
        <v>3</v>
      </c>
    </row>
    <row r="217" spans="1:6" ht="16.2" thickTop="1" thickBot="1" x14ac:dyDescent="0.35">
      <c r="A217" s="47" t="s">
        <v>468</v>
      </c>
      <c r="B217" s="47" t="s">
        <v>517</v>
      </c>
      <c r="C217" s="47" t="s">
        <v>518</v>
      </c>
      <c r="D217" s="10">
        <f t="shared" si="6"/>
        <v>4</v>
      </c>
      <c r="E217" s="28">
        <f t="shared" si="7"/>
        <v>4</v>
      </c>
      <c r="F217" s="17">
        <f>IFERROR(VLOOKUP($C217, 'Breakdown - Multi Indicators'!$C:$DD, F$1, FALSE), " ")</f>
        <v>4</v>
      </c>
    </row>
    <row r="218" spans="1:6" ht="16.2" thickTop="1" thickBot="1" x14ac:dyDescent="0.35">
      <c r="A218" s="47" t="s">
        <v>468</v>
      </c>
      <c r="B218" s="47" t="s">
        <v>519</v>
      </c>
      <c r="C218" s="47" t="s">
        <v>520</v>
      </c>
      <c r="D218" s="10">
        <f t="shared" si="6"/>
        <v>3</v>
      </c>
      <c r="E218" s="28">
        <f t="shared" si="7"/>
        <v>3</v>
      </c>
      <c r="F218" s="17">
        <f>IFERROR(VLOOKUP($C218, 'Breakdown - Multi Indicators'!$C:$DD, F$1, FALSE), " ")</f>
        <v>3</v>
      </c>
    </row>
    <row r="219" spans="1:6" ht="16.2" thickTop="1" thickBot="1" x14ac:dyDescent="0.35">
      <c r="A219" s="47" t="s">
        <v>468</v>
      </c>
      <c r="B219" s="47" t="s">
        <v>521</v>
      </c>
      <c r="C219" s="47" t="s">
        <v>522</v>
      </c>
      <c r="D219" s="10">
        <f t="shared" si="6"/>
        <v>4</v>
      </c>
      <c r="E219" s="28">
        <f t="shared" si="7"/>
        <v>4</v>
      </c>
      <c r="F219" s="17">
        <f>IFERROR(VLOOKUP($C219, 'Breakdown - Multi Indicators'!$C:$DD, F$1, FALSE), " ")</f>
        <v>4</v>
      </c>
    </row>
    <row r="220" spans="1:6" ht="16.2" thickTop="1" thickBot="1" x14ac:dyDescent="0.35">
      <c r="A220" s="47" t="s">
        <v>468</v>
      </c>
      <c r="B220" s="47" t="s">
        <v>523</v>
      </c>
      <c r="C220" s="47" t="s">
        <v>524</v>
      </c>
      <c r="D220" s="10">
        <f t="shared" si="6"/>
        <v>3</v>
      </c>
      <c r="E220" s="28">
        <f t="shared" si="7"/>
        <v>3</v>
      </c>
      <c r="F220" s="17">
        <f>IFERROR(VLOOKUP($C220, 'Breakdown - Multi Indicators'!$C:$DD, F$1, FALSE), " ")</f>
        <v>3</v>
      </c>
    </row>
    <row r="221" spans="1:6" ht="16.2" thickTop="1" thickBot="1" x14ac:dyDescent="0.35">
      <c r="A221" s="47" t="s">
        <v>525</v>
      </c>
      <c r="B221" s="47" t="s">
        <v>526</v>
      </c>
      <c r="C221" s="47" t="s">
        <v>527</v>
      </c>
      <c r="D221" s="10">
        <f t="shared" si="6"/>
        <v>3</v>
      </c>
      <c r="E221" s="28">
        <f t="shared" si="7"/>
        <v>3</v>
      </c>
      <c r="F221" s="17">
        <f>IFERROR(VLOOKUP($C221, 'Breakdown - Multi Indicators'!$C:$DD, F$1, FALSE), " ")</f>
        <v>3</v>
      </c>
    </row>
    <row r="222" spans="1:6" ht="16.2" thickTop="1" thickBot="1" x14ac:dyDescent="0.35">
      <c r="A222" s="47" t="s">
        <v>525</v>
      </c>
      <c r="B222" s="47" t="s">
        <v>528</v>
      </c>
      <c r="C222" s="47" t="s">
        <v>529</v>
      </c>
      <c r="D222" s="10">
        <f t="shared" si="6"/>
        <v>2</v>
      </c>
      <c r="E222" s="28">
        <f t="shared" si="7"/>
        <v>2</v>
      </c>
      <c r="F222" s="17">
        <f>IFERROR(VLOOKUP($C222, 'Breakdown - Multi Indicators'!$C:$DD, F$1, FALSE), " ")</f>
        <v>2</v>
      </c>
    </row>
    <row r="223" spans="1:6" ht="16.2" thickTop="1" thickBot="1" x14ac:dyDescent="0.35">
      <c r="A223" s="47" t="s">
        <v>525</v>
      </c>
      <c r="B223" s="47" t="s">
        <v>530</v>
      </c>
      <c r="C223" s="47" t="s">
        <v>531</v>
      </c>
      <c r="D223" s="10">
        <f t="shared" si="6"/>
        <v>3</v>
      </c>
      <c r="E223" s="28">
        <f t="shared" si="7"/>
        <v>3</v>
      </c>
      <c r="F223" s="17">
        <f>IFERROR(VLOOKUP($C223, 'Breakdown - Multi Indicators'!$C:$DD, F$1, FALSE), " ")</f>
        <v>3</v>
      </c>
    </row>
    <row r="224" spans="1:6" ht="16.2" thickTop="1" thickBot="1" x14ac:dyDescent="0.35">
      <c r="A224" s="47" t="s">
        <v>525</v>
      </c>
      <c r="B224" s="47" t="s">
        <v>532</v>
      </c>
      <c r="C224" s="47" t="s">
        <v>533</v>
      </c>
      <c r="D224" s="10">
        <f t="shared" si="6"/>
        <v>4</v>
      </c>
      <c r="E224" s="28">
        <f t="shared" si="7"/>
        <v>4</v>
      </c>
      <c r="F224" s="17">
        <f>IFERROR(VLOOKUP($C224, 'Breakdown - Multi Indicators'!$C:$DD, F$1, FALSE), " ")</f>
        <v>4</v>
      </c>
    </row>
    <row r="225" spans="1:6" ht="16.2" thickTop="1" thickBot="1" x14ac:dyDescent="0.35">
      <c r="A225" s="47" t="s">
        <v>525</v>
      </c>
      <c r="B225" s="47" t="s">
        <v>534</v>
      </c>
      <c r="C225" s="47" t="s">
        <v>535</v>
      </c>
      <c r="D225" s="10">
        <f t="shared" si="6"/>
        <v>3</v>
      </c>
      <c r="E225" s="28">
        <f t="shared" si="7"/>
        <v>3</v>
      </c>
      <c r="F225" s="17">
        <f>IFERROR(VLOOKUP($C225, 'Breakdown - Multi Indicators'!$C:$DD, F$1, FALSE), " ")</f>
        <v>3</v>
      </c>
    </row>
    <row r="226" spans="1:6" ht="16.2" thickTop="1" thickBot="1" x14ac:dyDescent="0.35">
      <c r="A226" s="47" t="s">
        <v>525</v>
      </c>
      <c r="B226" s="47" t="s">
        <v>536</v>
      </c>
      <c r="C226" s="47" t="s">
        <v>537</v>
      </c>
      <c r="D226" s="10">
        <f t="shared" si="6"/>
        <v>3</v>
      </c>
      <c r="E226" s="28">
        <f t="shared" si="7"/>
        <v>3</v>
      </c>
      <c r="F226" s="17">
        <f>IFERROR(VLOOKUP($C226, 'Breakdown - Multi Indicators'!$C:$DD, F$1, FALSE), " ")</f>
        <v>3</v>
      </c>
    </row>
    <row r="227" spans="1:6" ht="16.2" thickTop="1" thickBot="1" x14ac:dyDescent="0.35">
      <c r="A227" s="47" t="s">
        <v>525</v>
      </c>
      <c r="B227" s="47" t="s">
        <v>538</v>
      </c>
      <c r="C227" s="47" t="s">
        <v>539</v>
      </c>
      <c r="D227" s="10">
        <f t="shared" si="6"/>
        <v>3</v>
      </c>
      <c r="E227" s="28">
        <f t="shared" si="7"/>
        <v>3</v>
      </c>
      <c r="F227" s="17">
        <f>IFERROR(VLOOKUP($C227, 'Breakdown - Multi Indicators'!$C:$DD, F$1, FALSE), " ")</f>
        <v>3</v>
      </c>
    </row>
    <row r="228" spans="1:6" ht="16.2" thickTop="1" thickBot="1" x14ac:dyDescent="0.35">
      <c r="A228" s="47" t="s">
        <v>525</v>
      </c>
      <c r="B228" s="47" t="s">
        <v>540</v>
      </c>
      <c r="C228" s="47" t="s">
        <v>541</v>
      </c>
      <c r="D228" s="10">
        <f t="shared" si="6"/>
        <v>3</v>
      </c>
      <c r="E228" s="28">
        <f t="shared" si="7"/>
        <v>3</v>
      </c>
      <c r="F228" s="17">
        <f>IFERROR(VLOOKUP($C228, 'Breakdown - Multi Indicators'!$C:$DD, F$1, FALSE), " ")</f>
        <v>3</v>
      </c>
    </row>
    <row r="229" spans="1:6" ht="16.2" thickTop="1" thickBot="1" x14ac:dyDescent="0.35">
      <c r="A229" s="47" t="s">
        <v>525</v>
      </c>
      <c r="B229" s="47" t="s">
        <v>542</v>
      </c>
      <c r="C229" s="47" t="s">
        <v>543</v>
      </c>
      <c r="D229" s="10">
        <f t="shared" si="6"/>
        <v>3</v>
      </c>
      <c r="E229" s="28">
        <f t="shared" si="7"/>
        <v>3</v>
      </c>
      <c r="F229" s="17">
        <f>IFERROR(VLOOKUP($C229, 'Breakdown - Multi Indicators'!$C:$DD, F$1, FALSE), " ")</f>
        <v>3</v>
      </c>
    </row>
    <row r="230" spans="1:6" ht="16.2" thickTop="1" thickBot="1" x14ac:dyDescent="0.35">
      <c r="A230" s="47" t="s">
        <v>525</v>
      </c>
      <c r="B230" s="47" t="s">
        <v>544</v>
      </c>
      <c r="C230" s="47" t="s">
        <v>545</v>
      </c>
      <c r="D230" s="10">
        <f t="shared" si="6"/>
        <v>3</v>
      </c>
      <c r="E230" s="28">
        <f t="shared" si="7"/>
        <v>3</v>
      </c>
      <c r="F230" s="17">
        <f>IFERROR(VLOOKUP($C230, 'Breakdown - Multi Indicators'!$C:$DD, F$1, FALSE), " ")</f>
        <v>3</v>
      </c>
    </row>
    <row r="231" spans="1:6" ht="16.2" thickTop="1" thickBot="1" x14ac:dyDescent="0.35">
      <c r="A231" s="47" t="s">
        <v>525</v>
      </c>
      <c r="B231" s="47" t="s">
        <v>546</v>
      </c>
      <c r="C231" s="47" t="s">
        <v>547</v>
      </c>
      <c r="D231" s="10">
        <f t="shared" si="6"/>
        <v>4</v>
      </c>
      <c r="E231" s="28">
        <f t="shared" si="7"/>
        <v>4</v>
      </c>
      <c r="F231" s="17">
        <f>IFERROR(VLOOKUP($C231, 'Breakdown - Multi Indicators'!$C:$DD, F$1, FALSE), " ")</f>
        <v>4</v>
      </c>
    </row>
    <row r="232" spans="1:6" ht="16.2" thickTop="1" thickBot="1" x14ac:dyDescent="0.35">
      <c r="A232" s="47" t="s">
        <v>525</v>
      </c>
      <c r="B232" s="47" t="s">
        <v>548</v>
      </c>
      <c r="C232" s="47" t="s">
        <v>549</v>
      </c>
      <c r="D232" s="10">
        <f t="shared" si="6"/>
        <v>3</v>
      </c>
      <c r="E232" s="28">
        <f t="shared" si="7"/>
        <v>3</v>
      </c>
      <c r="F232" s="17">
        <f>IFERROR(VLOOKUP($C232, 'Breakdown - Multi Indicators'!$C:$DD, F$1, FALSE), " ")</f>
        <v>3</v>
      </c>
    </row>
    <row r="233" spans="1:6" ht="16.2" thickTop="1" thickBot="1" x14ac:dyDescent="0.35">
      <c r="A233" s="47" t="s">
        <v>525</v>
      </c>
      <c r="B233" s="47" t="s">
        <v>550</v>
      </c>
      <c r="C233" s="47" t="s">
        <v>551</v>
      </c>
      <c r="D233" s="10">
        <f t="shared" si="6"/>
        <v>3</v>
      </c>
      <c r="E233" s="28">
        <f t="shared" si="7"/>
        <v>3</v>
      </c>
      <c r="F233" s="17">
        <f>IFERROR(VLOOKUP($C233, 'Breakdown - Multi Indicators'!$C:$DD, F$1, FALSE), " ")</f>
        <v>3</v>
      </c>
    </row>
    <row r="234" spans="1:6" ht="16.2" thickTop="1" thickBot="1" x14ac:dyDescent="0.35">
      <c r="A234" s="47" t="s">
        <v>525</v>
      </c>
      <c r="B234" s="47" t="s">
        <v>552</v>
      </c>
      <c r="C234" s="47" t="s">
        <v>553</v>
      </c>
      <c r="D234" s="10">
        <f t="shared" si="6"/>
        <v>3</v>
      </c>
      <c r="E234" s="28">
        <f t="shared" si="7"/>
        <v>3</v>
      </c>
      <c r="F234" s="17">
        <f>IFERROR(VLOOKUP($C234, 'Breakdown - Multi Indicators'!$C:$DD, F$1, FALSE), " ")</f>
        <v>3</v>
      </c>
    </row>
    <row r="235" spans="1:6" ht="16.2" thickTop="1" thickBot="1" x14ac:dyDescent="0.35">
      <c r="A235" s="47" t="s">
        <v>525</v>
      </c>
      <c r="B235" s="47" t="s">
        <v>554</v>
      </c>
      <c r="C235" s="47" t="s">
        <v>555</v>
      </c>
      <c r="D235" s="10">
        <f t="shared" si="6"/>
        <v>3</v>
      </c>
      <c r="E235" s="28">
        <f t="shared" si="7"/>
        <v>3</v>
      </c>
      <c r="F235" s="17">
        <f>IFERROR(VLOOKUP($C235, 'Breakdown - Multi Indicators'!$C:$DD, F$1, FALSE), " ")</f>
        <v>3</v>
      </c>
    </row>
    <row r="236" spans="1:6" ht="16.2" thickTop="1" thickBot="1" x14ac:dyDescent="0.35">
      <c r="A236" s="47" t="s">
        <v>525</v>
      </c>
      <c r="B236" s="47" t="s">
        <v>892</v>
      </c>
      <c r="C236" s="47" t="s">
        <v>893</v>
      </c>
      <c r="D236" s="10">
        <f t="shared" si="6"/>
        <v>3</v>
      </c>
      <c r="E236" s="28">
        <f t="shared" si="7"/>
        <v>3</v>
      </c>
      <c r="F236" s="17">
        <f>IFERROR(VLOOKUP($C236, 'Breakdown - Multi Indicators'!$C:$DD, F$1, FALSE), " ")</f>
        <v>3</v>
      </c>
    </row>
    <row r="237" spans="1:6" ht="16.2" thickTop="1" thickBot="1" x14ac:dyDescent="0.35">
      <c r="A237" s="47" t="s">
        <v>525</v>
      </c>
      <c r="B237" s="47" t="s">
        <v>559</v>
      </c>
      <c r="C237" s="47" t="s">
        <v>560</v>
      </c>
      <c r="D237" s="10">
        <f t="shared" si="6"/>
        <v>3</v>
      </c>
      <c r="E237" s="28">
        <f t="shared" si="7"/>
        <v>3</v>
      </c>
      <c r="F237" s="17">
        <f>IFERROR(VLOOKUP($C237, 'Breakdown - Multi Indicators'!$C:$DD, F$1, FALSE), " ")</f>
        <v>3</v>
      </c>
    </row>
    <row r="238" spans="1:6" ht="16.2" thickTop="1" thickBot="1" x14ac:dyDescent="0.35">
      <c r="A238" s="47" t="s">
        <v>556</v>
      </c>
      <c r="B238" s="47" t="s">
        <v>556</v>
      </c>
      <c r="C238" s="47" t="s">
        <v>561</v>
      </c>
      <c r="D238" s="10">
        <f t="shared" si="6"/>
        <v>3</v>
      </c>
      <c r="E238" s="28">
        <f t="shared" si="7"/>
        <v>3</v>
      </c>
      <c r="F238" s="17">
        <f>IFERROR(VLOOKUP($C238, 'Breakdown - Multi Indicators'!$C:$DD, F$1, FALSE), " ")</f>
        <v>3</v>
      </c>
    </row>
    <row r="239" spans="1:6" ht="16.2" thickTop="1" thickBot="1" x14ac:dyDescent="0.35">
      <c r="A239" s="47" t="s">
        <v>556</v>
      </c>
      <c r="B239" s="47" t="s">
        <v>562</v>
      </c>
      <c r="C239" s="47" t="s">
        <v>563</v>
      </c>
      <c r="D239" s="10">
        <f t="shared" si="6"/>
        <v>3</v>
      </c>
      <c r="E239" s="28">
        <f t="shared" si="7"/>
        <v>3</v>
      </c>
      <c r="F239" s="17">
        <f>IFERROR(VLOOKUP($C239, 'Breakdown - Multi Indicators'!$C:$DD, F$1, FALSE), " ")</f>
        <v>3</v>
      </c>
    </row>
    <row r="240" spans="1:6" ht="16.2" thickTop="1" thickBot="1" x14ac:dyDescent="0.35">
      <c r="A240" s="47" t="s">
        <v>556</v>
      </c>
      <c r="B240" s="47" t="s">
        <v>557</v>
      </c>
      <c r="C240" s="47" t="s">
        <v>558</v>
      </c>
      <c r="D240" s="10">
        <f t="shared" si="6"/>
        <v>4</v>
      </c>
      <c r="E240" s="28">
        <f t="shared" si="7"/>
        <v>4</v>
      </c>
      <c r="F240" s="17">
        <f>IFERROR(VLOOKUP($C240, 'Breakdown - Multi Indicators'!$C:$DD, F$1, FALSE), " ")</f>
        <v>4</v>
      </c>
    </row>
    <row r="241" spans="1:6" ht="16.2" thickTop="1" thickBot="1" x14ac:dyDescent="0.35">
      <c r="A241" s="47" t="s">
        <v>556</v>
      </c>
      <c r="B241" s="47" t="s">
        <v>567</v>
      </c>
      <c r="C241" s="47" t="s">
        <v>568</v>
      </c>
      <c r="D241" s="10">
        <f t="shared" si="6"/>
        <v>3</v>
      </c>
      <c r="E241" s="28">
        <f t="shared" si="7"/>
        <v>3</v>
      </c>
      <c r="F241" s="17">
        <f>IFERROR(VLOOKUP($C241, 'Breakdown - Multi Indicators'!$C:$DD, F$1, FALSE), " ")</f>
        <v>3</v>
      </c>
    </row>
    <row r="242" spans="1:6" ht="16.2" thickTop="1" thickBot="1" x14ac:dyDescent="0.35">
      <c r="A242" s="47" t="s">
        <v>556</v>
      </c>
      <c r="B242" s="47" t="s">
        <v>569</v>
      </c>
      <c r="C242" s="47" t="s">
        <v>570</v>
      </c>
      <c r="D242" s="10">
        <f t="shared" si="6"/>
        <v>4</v>
      </c>
      <c r="E242" s="28">
        <f t="shared" si="7"/>
        <v>4</v>
      </c>
      <c r="F242" s="17">
        <f>IFERROR(VLOOKUP($C242, 'Breakdown - Multi Indicators'!$C:$DD, F$1, FALSE), " ")</f>
        <v>4</v>
      </c>
    </row>
    <row r="243" spans="1:6" ht="16.2" thickTop="1" thickBot="1" x14ac:dyDescent="0.35">
      <c r="A243" s="47" t="s">
        <v>556</v>
      </c>
      <c r="B243" s="47" t="s">
        <v>571</v>
      </c>
      <c r="C243" s="47" t="s">
        <v>572</v>
      </c>
      <c r="D243" s="10">
        <f t="shared" si="6"/>
        <v>3</v>
      </c>
      <c r="E243" s="28">
        <f t="shared" si="7"/>
        <v>3</v>
      </c>
      <c r="F243" s="17">
        <f>IFERROR(VLOOKUP($C243, 'Breakdown - Multi Indicators'!$C:$DD, F$1, FALSE), " ")</f>
        <v>3</v>
      </c>
    </row>
    <row r="244" spans="1:6" ht="16.2" thickTop="1" thickBot="1" x14ac:dyDescent="0.35">
      <c r="A244" s="47" t="s">
        <v>556</v>
      </c>
      <c r="B244" s="47" t="s">
        <v>573</v>
      </c>
      <c r="C244" s="47" t="s">
        <v>574</v>
      </c>
      <c r="D244" s="10">
        <f t="shared" si="6"/>
        <v>3</v>
      </c>
      <c r="E244" s="28">
        <f t="shared" si="7"/>
        <v>3</v>
      </c>
      <c r="F244" s="17">
        <f>IFERROR(VLOOKUP($C244, 'Breakdown - Multi Indicators'!$C:$DD, F$1, FALSE), " ")</f>
        <v>3</v>
      </c>
    </row>
    <row r="245" spans="1:6" ht="16.2" thickTop="1" thickBot="1" x14ac:dyDescent="0.35">
      <c r="A245" s="47" t="s">
        <v>575</v>
      </c>
      <c r="B245" s="47" t="s">
        <v>576</v>
      </c>
      <c r="C245" s="47" t="s">
        <v>577</v>
      </c>
      <c r="D245" s="10">
        <f t="shared" si="6"/>
        <v>4</v>
      </c>
      <c r="E245" s="28">
        <f t="shared" si="7"/>
        <v>4</v>
      </c>
      <c r="F245" s="17">
        <f>IFERROR(VLOOKUP($C245, 'Breakdown - Multi Indicators'!$C:$DD, F$1, FALSE), " ")</f>
        <v>4</v>
      </c>
    </row>
    <row r="246" spans="1:6" ht="16.2" thickTop="1" thickBot="1" x14ac:dyDescent="0.35">
      <c r="A246" s="47" t="s">
        <v>575</v>
      </c>
      <c r="B246" s="47" t="s">
        <v>578</v>
      </c>
      <c r="C246" s="47" t="s">
        <v>579</v>
      </c>
      <c r="D246" s="10">
        <f t="shared" si="6"/>
        <v>4</v>
      </c>
      <c r="E246" s="28">
        <f t="shared" si="7"/>
        <v>4</v>
      </c>
      <c r="F246" s="17">
        <f>IFERROR(VLOOKUP($C246, 'Breakdown - Multi Indicators'!$C:$DD, F$1, FALSE), " ")</f>
        <v>4</v>
      </c>
    </row>
    <row r="247" spans="1:6" ht="16.2" thickTop="1" thickBot="1" x14ac:dyDescent="0.35">
      <c r="A247" s="47" t="s">
        <v>575</v>
      </c>
      <c r="B247" s="47" t="s">
        <v>580</v>
      </c>
      <c r="C247" s="47" t="s">
        <v>581</v>
      </c>
      <c r="D247" s="10">
        <f t="shared" si="6"/>
        <v>4</v>
      </c>
      <c r="E247" s="28">
        <f t="shared" si="7"/>
        <v>4</v>
      </c>
      <c r="F247" s="17">
        <f>IFERROR(VLOOKUP($C247, 'Breakdown - Multi Indicators'!$C:$DD, F$1, FALSE), " ")</f>
        <v>4</v>
      </c>
    </row>
    <row r="248" spans="1:6" ht="16.2" thickTop="1" thickBot="1" x14ac:dyDescent="0.35">
      <c r="A248" s="47" t="s">
        <v>575</v>
      </c>
      <c r="B248" s="47" t="s">
        <v>582</v>
      </c>
      <c r="C248" s="47" t="s">
        <v>583</v>
      </c>
      <c r="D248" s="10">
        <f t="shared" si="6"/>
        <v>4</v>
      </c>
      <c r="E248" s="28">
        <f t="shared" si="7"/>
        <v>4</v>
      </c>
      <c r="F248" s="17">
        <f>IFERROR(VLOOKUP($C248, 'Breakdown - Multi Indicators'!$C:$DD, F$1, FALSE), " ")</f>
        <v>4</v>
      </c>
    </row>
    <row r="249" spans="1:6" ht="16.2" thickTop="1" thickBot="1" x14ac:dyDescent="0.35">
      <c r="A249" s="47" t="s">
        <v>575</v>
      </c>
      <c r="B249" s="47" t="s">
        <v>584</v>
      </c>
      <c r="C249" s="47" t="s">
        <v>585</v>
      </c>
      <c r="D249" s="10">
        <f t="shared" si="6"/>
        <v>4</v>
      </c>
      <c r="E249" s="28">
        <f t="shared" si="7"/>
        <v>4</v>
      </c>
      <c r="F249" s="17">
        <f>IFERROR(VLOOKUP($C249, 'Breakdown - Multi Indicators'!$C:$DD, F$1, FALSE), " ")</f>
        <v>4</v>
      </c>
    </row>
    <row r="250" spans="1:6" ht="16.2" thickTop="1" thickBot="1" x14ac:dyDescent="0.35">
      <c r="A250" s="47" t="s">
        <v>575</v>
      </c>
      <c r="B250" s="47" t="s">
        <v>586</v>
      </c>
      <c r="C250" s="47" t="s">
        <v>587</v>
      </c>
      <c r="D250" s="10">
        <f t="shared" si="6"/>
        <v>4</v>
      </c>
      <c r="E250" s="28">
        <f t="shared" si="7"/>
        <v>4</v>
      </c>
      <c r="F250" s="17">
        <f>IFERROR(VLOOKUP($C250, 'Breakdown - Multi Indicators'!$C:$DD, F$1, FALSE), " ")</f>
        <v>4</v>
      </c>
    </row>
    <row r="251" spans="1:6" ht="16.2" thickTop="1" thickBot="1" x14ac:dyDescent="0.35">
      <c r="A251" s="47" t="s">
        <v>575</v>
      </c>
      <c r="B251" s="47" t="s">
        <v>898</v>
      </c>
      <c r="C251" s="47" t="s">
        <v>899</v>
      </c>
      <c r="D251" s="10">
        <f t="shared" si="6"/>
        <v>4</v>
      </c>
      <c r="E251" s="28">
        <f t="shared" si="7"/>
        <v>4</v>
      </c>
      <c r="F251" s="17">
        <f>IFERROR(VLOOKUP($C251, 'Breakdown - Multi Indicators'!$C:$DD, F$1, FALSE), " ")</f>
        <v>4</v>
      </c>
    </row>
    <row r="252" spans="1:6" ht="16.2" thickTop="1" thickBot="1" x14ac:dyDescent="0.35">
      <c r="A252" s="47" t="s">
        <v>564</v>
      </c>
      <c r="B252" s="47" t="s">
        <v>590</v>
      </c>
      <c r="C252" s="47" t="s">
        <v>591</v>
      </c>
      <c r="D252" s="10">
        <f t="shared" si="6"/>
        <v>3</v>
      </c>
      <c r="E252" s="28">
        <f t="shared" si="7"/>
        <v>3</v>
      </c>
      <c r="F252" s="17">
        <f>IFERROR(VLOOKUP($C252, 'Breakdown - Multi Indicators'!$C:$DD, F$1, FALSE), " ")</f>
        <v>3</v>
      </c>
    </row>
    <row r="253" spans="1:6" ht="16.2" thickTop="1" thickBot="1" x14ac:dyDescent="0.35">
      <c r="A253" s="47" t="s">
        <v>564</v>
      </c>
      <c r="B253" s="47" t="s">
        <v>565</v>
      </c>
      <c r="C253" s="47" t="s">
        <v>566</v>
      </c>
      <c r="D253" s="10">
        <f t="shared" si="6"/>
        <v>4</v>
      </c>
      <c r="E253" s="28">
        <f t="shared" si="7"/>
        <v>4</v>
      </c>
      <c r="F253" s="17">
        <f>IFERROR(VLOOKUP($C253, 'Breakdown - Multi Indicators'!$C:$DD, F$1, FALSE), " ")</f>
        <v>4</v>
      </c>
    </row>
    <row r="254" spans="1:6" ht="16.2" thickTop="1" thickBot="1" x14ac:dyDescent="0.35">
      <c r="A254" s="47" t="s">
        <v>564</v>
      </c>
      <c r="B254" s="47" t="s">
        <v>593</v>
      </c>
      <c r="C254" s="47" t="s">
        <v>594</v>
      </c>
      <c r="D254" s="10">
        <f t="shared" si="6"/>
        <v>4</v>
      </c>
      <c r="E254" s="28">
        <f t="shared" si="7"/>
        <v>4</v>
      </c>
      <c r="F254" s="17">
        <f>IFERROR(VLOOKUP($C254, 'Breakdown - Multi Indicators'!$C:$DD, F$1, FALSE), " ")</f>
        <v>4</v>
      </c>
    </row>
    <row r="255" spans="1:6" ht="16.2" thickTop="1" thickBot="1" x14ac:dyDescent="0.35">
      <c r="A255" s="47" t="s">
        <v>564</v>
      </c>
      <c r="B255" s="47" t="s">
        <v>595</v>
      </c>
      <c r="C255" s="47" t="s">
        <v>596</v>
      </c>
      <c r="D255" s="10">
        <f t="shared" si="6"/>
        <v>4</v>
      </c>
      <c r="E255" s="28">
        <f t="shared" si="7"/>
        <v>4</v>
      </c>
      <c r="F255" s="17">
        <f>IFERROR(VLOOKUP($C255, 'Breakdown - Multi Indicators'!$C:$DD, F$1, FALSE), " ")</f>
        <v>4</v>
      </c>
    </row>
    <row r="256" spans="1:6" ht="16.2" thickTop="1" thickBot="1" x14ac:dyDescent="0.35">
      <c r="A256" s="47" t="s">
        <v>564</v>
      </c>
      <c r="B256" s="47" t="s">
        <v>588</v>
      </c>
      <c r="C256" s="47" t="s">
        <v>589</v>
      </c>
      <c r="D256" s="10">
        <f t="shared" si="6"/>
        <v>4</v>
      </c>
      <c r="E256" s="28">
        <f t="shared" si="7"/>
        <v>4</v>
      </c>
      <c r="F256" s="17">
        <f>IFERROR(VLOOKUP($C256, 'Breakdown - Multi Indicators'!$C:$DD, F$1, FALSE), " ")</f>
        <v>4</v>
      </c>
    </row>
    <row r="257" spans="1:6" ht="16.2" thickTop="1" thickBot="1" x14ac:dyDescent="0.35">
      <c r="A257" s="47" t="s">
        <v>564</v>
      </c>
      <c r="B257" s="47" t="s">
        <v>564</v>
      </c>
      <c r="C257" s="47" t="s">
        <v>592</v>
      </c>
      <c r="D257" s="10">
        <f t="shared" si="6"/>
        <v>4</v>
      </c>
      <c r="E257" s="28">
        <f t="shared" si="7"/>
        <v>4</v>
      </c>
      <c r="F257" s="17">
        <f>IFERROR(VLOOKUP($C257, 'Breakdown - Multi Indicators'!$C:$DD, F$1, FALSE), " ")</f>
        <v>4</v>
      </c>
    </row>
    <row r="258" spans="1:6" ht="16.2" thickTop="1" thickBot="1" x14ac:dyDescent="0.35">
      <c r="A258" s="47" t="s">
        <v>564</v>
      </c>
      <c r="B258" s="47" t="s">
        <v>601</v>
      </c>
      <c r="C258" s="47" t="s">
        <v>602</v>
      </c>
      <c r="D258" s="10">
        <f t="shared" si="6"/>
        <v>4</v>
      </c>
      <c r="E258" s="28">
        <f t="shared" si="7"/>
        <v>4</v>
      </c>
      <c r="F258" s="17">
        <f>IFERROR(VLOOKUP($C258, 'Breakdown - Multi Indicators'!$C:$DD, F$1, FALSE), " ")</f>
        <v>4</v>
      </c>
    </row>
    <row r="259" spans="1:6" ht="16.2" thickTop="1" thickBot="1" x14ac:dyDescent="0.35">
      <c r="A259" s="47" t="s">
        <v>564</v>
      </c>
      <c r="B259" s="47" t="s">
        <v>603</v>
      </c>
      <c r="C259" s="47" t="s">
        <v>604</v>
      </c>
      <c r="D259" s="10">
        <f t="shared" si="6"/>
        <v>4</v>
      </c>
      <c r="E259" s="28">
        <f t="shared" si="7"/>
        <v>4</v>
      </c>
      <c r="F259" s="17">
        <f>IFERROR(VLOOKUP($C259, 'Breakdown - Multi Indicators'!$C:$DD, F$1, FALSE), " ")</f>
        <v>4</v>
      </c>
    </row>
    <row r="260" spans="1:6" ht="16.2" thickTop="1" thickBot="1" x14ac:dyDescent="0.35">
      <c r="A260" s="47" t="s">
        <v>564</v>
      </c>
      <c r="B260" s="47" t="s">
        <v>597</v>
      </c>
      <c r="C260" s="47" t="s">
        <v>598</v>
      </c>
      <c r="D260" s="10">
        <f t="shared" si="6"/>
        <v>4</v>
      </c>
      <c r="E260" s="28">
        <f t="shared" si="7"/>
        <v>4</v>
      </c>
      <c r="F260" s="17">
        <f>IFERROR(VLOOKUP($C260, 'Breakdown - Multi Indicators'!$C:$DD, F$1, FALSE), " ")</f>
        <v>4</v>
      </c>
    </row>
    <row r="261" spans="1:6" ht="16.2" thickTop="1" thickBot="1" x14ac:dyDescent="0.35">
      <c r="A261" s="47" t="s">
        <v>564</v>
      </c>
      <c r="B261" s="47" t="s">
        <v>608</v>
      </c>
      <c r="C261" s="47" t="s">
        <v>609</v>
      </c>
      <c r="D261" s="10">
        <f t="shared" ref="D261:D324" si="8">IFERROR(ROUND(AVERAGE(F261:F261), 0), "")</f>
        <v>4</v>
      </c>
      <c r="E261" s="28">
        <f t="shared" ref="E261:E324" si="9">IFERROR(ROUND(AVERAGE(F261:F261), 1), "")</f>
        <v>4</v>
      </c>
      <c r="F261" s="17">
        <f>IFERROR(VLOOKUP($C261, 'Breakdown - Multi Indicators'!$C:$DD, F$1, FALSE), " ")</f>
        <v>4</v>
      </c>
    </row>
    <row r="262" spans="1:6" ht="16.2" thickTop="1" thickBot="1" x14ac:dyDescent="0.35">
      <c r="A262" s="47" t="s">
        <v>564</v>
      </c>
      <c r="B262" s="47" t="s">
        <v>610</v>
      </c>
      <c r="C262" s="47" t="s">
        <v>611</v>
      </c>
      <c r="D262" s="10">
        <f t="shared" si="8"/>
        <v>4</v>
      </c>
      <c r="E262" s="28">
        <f t="shared" si="9"/>
        <v>4</v>
      </c>
      <c r="F262" s="17">
        <f>IFERROR(VLOOKUP($C262, 'Breakdown - Multi Indicators'!$C:$DD, F$1, FALSE), " ")</f>
        <v>4</v>
      </c>
    </row>
    <row r="263" spans="1:6" ht="16.2" thickTop="1" thickBot="1" x14ac:dyDescent="0.35">
      <c r="A263" s="47" t="s">
        <v>564</v>
      </c>
      <c r="B263" s="47" t="s">
        <v>612</v>
      </c>
      <c r="C263" s="47" t="s">
        <v>613</v>
      </c>
      <c r="D263" s="10">
        <f t="shared" si="8"/>
        <v>4</v>
      </c>
      <c r="E263" s="28">
        <f t="shared" si="9"/>
        <v>4</v>
      </c>
      <c r="F263" s="17">
        <f>IFERROR(VLOOKUP($C263, 'Breakdown - Multi Indicators'!$C:$DD, F$1, FALSE), " ")</f>
        <v>4</v>
      </c>
    </row>
    <row r="264" spans="1:6" ht="16.2" thickTop="1" thickBot="1" x14ac:dyDescent="0.35">
      <c r="A264" s="47" t="s">
        <v>564</v>
      </c>
      <c r="B264" s="47" t="s">
        <v>614</v>
      </c>
      <c r="C264" s="47" t="s">
        <v>615</v>
      </c>
      <c r="D264" s="10">
        <f t="shared" si="8"/>
        <v>3</v>
      </c>
      <c r="E264" s="28">
        <f t="shared" si="9"/>
        <v>3</v>
      </c>
      <c r="F264" s="17">
        <f>IFERROR(VLOOKUP($C264, 'Breakdown - Multi Indicators'!$C:$DD, F$1, FALSE), " ")</f>
        <v>3</v>
      </c>
    </row>
    <row r="265" spans="1:6" ht="16.2" thickTop="1" thickBot="1" x14ac:dyDescent="0.35">
      <c r="A265" s="47" t="s">
        <v>564</v>
      </c>
      <c r="B265" s="47" t="s">
        <v>616</v>
      </c>
      <c r="C265" s="47" t="s">
        <v>617</v>
      </c>
      <c r="D265" s="10">
        <f t="shared" si="8"/>
        <v>4</v>
      </c>
      <c r="E265" s="28">
        <f t="shared" si="9"/>
        <v>4</v>
      </c>
      <c r="F265" s="17">
        <f>IFERROR(VLOOKUP($C265, 'Breakdown - Multi Indicators'!$C:$DD, F$1, FALSE), " ")</f>
        <v>4</v>
      </c>
    </row>
    <row r="266" spans="1:6" ht="16.2" thickTop="1" thickBot="1" x14ac:dyDescent="0.35">
      <c r="A266" s="47" t="s">
        <v>564</v>
      </c>
      <c r="B266" s="47" t="s">
        <v>618</v>
      </c>
      <c r="C266" s="47" t="s">
        <v>619</v>
      </c>
      <c r="D266" s="10">
        <f t="shared" si="8"/>
        <v>4</v>
      </c>
      <c r="E266" s="28">
        <f t="shared" si="9"/>
        <v>4</v>
      </c>
      <c r="F266" s="17">
        <f>IFERROR(VLOOKUP($C266, 'Breakdown - Multi Indicators'!$C:$DD, F$1, FALSE), " ")</f>
        <v>4</v>
      </c>
    </row>
    <row r="267" spans="1:6" ht="16.2" thickTop="1" thickBot="1" x14ac:dyDescent="0.35">
      <c r="A267" s="47" t="s">
        <v>564</v>
      </c>
      <c r="B267" s="47" t="s">
        <v>620</v>
      </c>
      <c r="C267" s="47" t="s">
        <v>621</v>
      </c>
      <c r="D267" s="10">
        <f t="shared" si="8"/>
        <v>3</v>
      </c>
      <c r="E267" s="28">
        <f t="shared" si="9"/>
        <v>3</v>
      </c>
      <c r="F267" s="17">
        <f>IFERROR(VLOOKUP($C267, 'Breakdown - Multi Indicators'!$C:$DD, F$1, FALSE), " ")</f>
        <v>3</v>
      </c>
    </row>
    <row r="268" spans="1:6" ht="16.2" thickTop="1" thickBot="1" x14ac:dyDescent="0.35">
      <c r="A268" s="47" t="s">
        <v>599</v>
      </c>
      <c r="B268" s="47" t="s">
        <v>599</v>
      </c>
      <c r="C268" s="47" t="s">
        <v>600</v>
      </c>
      <c r="D268" s="10">
        <f t="shared" si="8"/>
        <v>3</v>
      </c>
      <c r="E268" s="28">
        <f t="shared" si="9"/>
        <v>3</v>
      </c>
      <c r="F268" s="17">
        <f>IFERROR(VLOOKUP($C268, 'Breakdown - Multi Indicators'!$C:$DD, F$1, FALSE), " ")</f>
        <v>3</v>
      </c>
    </row>
    <row r="269" spans="1:6" ht="16.2" thickTop="1" thickBot="1" x14ac:dyDescent="0.35">
      <c r="A269" s="47" t="s">
        <v>599</v>
      </c>
      <c r="B269" s="47" t="s">
        <v>624</v>
      </c>
      <c r="C269" s="47" t="s">
        <v>625</v>
      </c>
      <c r="D269" s="10">
        <f t="shared" si="8"/>
        <v>4</v>
      </c>
      <c r="E269" s="28">
        <f t="shared" si="9"/>
        <v>4</v>
      </c>
      <c r="F269" s="17">
        <f>IFERROR(VLOOKUP($C269, 'Breakdown - Multi Indicators'!$C:$DD, F$1, FALSE), " ")</f>
        <v>4</v>
      </c>
    </row>
    <row r="270" spans="1:6" ht="16.2" thickTop="1" thickBot="1" x14ac:dyDescent="0.35">
      <c r="A270" s="47" t="s">
        <v>599</v>
      </c>
      <c r="B270" s="47" t="s">
        <v>626</v>
      </c>
      <c r="C270" s="47" t="s">
        <v>627</v>
      </c>
      <c r="D270" s="10">
        <f t="shared" si="8"/>
        <v>3</v>
      </c>
      <c r="E270" s="28">
        <f t="shared" si="9"/>
        <v>3</v>
      </c>
      <c r="F270" s="17">
        <f>IFERROR(VLOOKUP($C270, 'Breakdown - Multi Indicators'!$C:$DD, F$1, FALSE), " ")</f>
        <v>3</v>
      </c>
    </row>
    <row r="271" spans="1:6" ht="16.2" thickTop="1" thickBot="1" x14ac:dyDescent="0.35">
      <c r="A271" s="47" t="s">
        <v>599</v>
      </c>
      <c r="B271" s="47" t="s">
        <v>628</v>
      </c>
      <c r="C271" s="47" t="s">
        <v>629</v>
      </c>
      <c r="D271" s="10">
        <f t="shared" si="8"/>
        <v>3</v>
      </c>
      <c r="E271" s="28">
        <f t="shared" si="9"/>
        <v>3</v>
      </c>
      <c r="F271" s="17">
        <f>IFERROR(VLOOKUP($C271, 'Breakdown - Multi Indicators'!$C:$DD, F$1, FALSE), " ")</f>
        <v>3</v>
      </c>
    </row>
    <row r="272" spans="1:6" ht="16.2" thickTop="1" thickBot="1" x14ac:dyDescent="0.35">
      <c r="A272" s="47" t="s">
        <v>599</v>
      </c>
      <c r="B272" s="47" t="s">
        <v>630</v>
      </c>
      <c r="C272" s="47" t="s">
        <v>631</v>
      </c>
      <c r="D272" s="10">
        <f t="shared" si="8"/>
        <v>3</v>
      </c>
      <c r="E272" s="28">
        <f t="shared" si="9"/>
        <v>3</v>
      </c>
      <c r="F272" s="17">
        <f>IFERROR(VLOOKUP($C272, 'Breakdown - Multi Indicators'!$C:$DD, F$1, FALSE), " ")</f>
        <v>3</v>
      </c>
    </row>
    <row r="273" spans="1:6" ht="16.2" thickTop="1" thickBot="1" x14ac:dyDescent="0.35">
      <c r="A273" s="47" t="s">
        <v>599</v>
      </c>
      <c r="B273" s="47" t="s">
        <v>632</v>
      </c>
      <c r="C273" s="47" t="s">
        <v>633</v>
      </c>
      <c r="D273" s="10">
        <f t="shared" si="8"/>
        <v>3</v>
      </c>
      <c r="E273" s="28">
        <f t="shared" si="9"/>
        <v>3</v>
      </c>
      <c r="F273" s="17">
        <f>IFERROR(VLOOKUP($C273, 'Breakdown - Multi Indicators'!$C:$DD, F$1, FALSE), " ")</f>
        <v>3</v>
      </c>
    </row>
    <row r="274" spans="1:6" ht="16.2" thickTop="1" thickBot="1" x14ac:dyDescent="0.35">
      <c r="A274" s="47" t="s">
        <v>599</v>
      </c>
      <c r="B274" s="47" t="s">
        <v>634</v>
      </c>
      <c r="C274" s="47" t="s">
        <v>635</v>
      </c>
      <c r="D274" s="10">
        <f t="shared" si="8"/>
        <v>3</v>
      </c>
      <c r="E274" s="28">
        <f t="shared" si="9"/>
        <v>3</v>
      </c>
      <c r="F274" s="17">
        <f>IFERROR(VLOOKUP($C274, 'Breakdown - Multi Indicators'!$C:$DD, F$1, FALSE), " ")</f>
        <v>3</v>
      </c>
    </row>
    <row r="275" spans="1:6" ht="16.2" thickTop="1" thickBot="1" x14ac:dyDescent="0.35">
      <c r="A275" s="47" t="s">
        <v>605</v>
      </c>
      <c r="B275" s="47" t="s">
        <v>636</v>
      </c>
      <c r="C275" s="47" t="s">
        <v>637</v>
      </c>
      <c r="D275" s="10">
        <f t="shared" si="8"/>
        <v>4</v>
      </c>
      <c r="E275" s="28">
        <f t="shared" si="9"/>
        <v>4</v>
      </c>
      <c r="F275" s="17">
        <f>IFERROR(VLOOKUP($C275, 'Breakdown - Multi Indicators'!$C:$DD, F$1, FALSE), " ")</f>
        <v>4</v>
      </c>
    </row>
    <row r="276" spans="1:6" ht="16.2" thickTop="1" thickBot="1" x14ac:dyDescent="0.35">
      <c r="A276" s="47" t="s">
        <v>605</v>
      </c>
      <c r="B276" s="47" t="s">
        <v>638</v>
      </c>
      <c r="C276" s="47" t="s">
        <v>639</v>
      </c>
      <c r="D276" s="10">
        <f t="shared" si="8"/>
        <v>4</v>
      </c>
      <c r="E276" s="28">
        <f t="shared" si="9"/>
        <v>4</v>
      </c>
      <c r="F276" s="17">
        <f>IFERROR(VLOOKUP($C276, 'Breakdown - Multi Indicators'!$C:$DD, F$1, FALSE), " ")</f>
        <v>4</v>
      </c>
    </row>
    <row r="277" spans="1:6" ht="16.2" thickTop="1" thickBot="1" x14ac:dyDescent="0.35">
      <c r="A277" s="47" t="s">
        <v>605</v>
      </c>
      <c r="B277" s="47" t="s">
        <v>606</v>
      </c>
      <c r="C277" s="47" t="s">
        <v>607</v>
      </c>
      <c r="D277" s="10">
        <f t="shared" si="8"/>
        <v>3</v>
      </c>
      <c r="E277" s="28">
        <f t="shared" si="9"/>
        <v>3</v>
      </c>
      <c r="F277" s="17">
        <f>IFERROR(VLOOKUP($C277, 'Breakdown - Multi Indicators'!$C:$DD, F$1, FALSE), " ")</f>
        <v>3</v>
      </c>
    </row>
    <row r="278" spans="1:6" ht="16.2" thickTop="1" thickBot="1" x14ac:dyDescent="0.35">
      <c r="A278" s="47" t="s">
        <v>605</v>
      </c>
      <c r="B278" s="47" t="s">
        <v>642</v>
      </c>
      <c r="C278" s="47" t="s">
        <v>643</v>
      </c>
      <c r="D278" s="10">
        <f t="shared" si="8"/>
        <v>4</v>
      </c>
      <c r="E278" s="28">
        <f t="shared" si="9"/>
        <v>4</v>
      </c>
      <c r="F278" s="17">
        <f>IFERROR(VLOOKUP($C278, 'Breakdown - Multi Indicators'!$C:$DD, F$1, FALSE), " ")</f>
        <v>4</v>
      </c>
    </row>
    <row r="279" spans="1:6" ht="16.2" thickTop="1" thickBot="1" x14ac:dyDescent="0.35">
      <c r="A279" s="47" t="s">
        <v>605</v>
      </c>
      <c r="B279" s="47" t="s">
        <v>644</v>
      </c>
      <c r="C279" s="47" t="s">
        <v>645</v>
      </c>
      <c r="D279" s="10">
        <f t="shared" si="8"/>
        <v>4</v>
      </c>
      <c r="E279" s="28">
        <f t="shared" si="9"/>
        <v>4</v>
      </c>
      <c r="F279" s="17">
        <f>IFERROR(VLOOKUP($C279, 'Breakdown - Multi Indicators'!$C:$DD, F$1, FALSE), " ")</f>
        <v>4</v>
      </c>
    </row>
    <row r="280" spans="1:6" ht="16.2" thickTop="1" thickBot="1" x14ac:dyDescent="0.35">
      <c r="A280" s="47" t="s">
        <v>605</v>
      </c>
      <c r="B280" s="47" t="s">
        <v>646</v>
      </c>
      <c r="C280" s="47" t="s">
        <v>647</v>
      </c>
      <c r="D280" s="10">
        <f t="shared" si="8"/>
        <v>4</v>
      </c>
      <c r="E280" s="28">
        <f t="shared" si="9"/>
        <v>4</v>
      </c>
      <c r="F280" s="17">
        <f>IFERROR(VLOOKUP($C280, 'Breakdown - Multi Indicators'!$C:$DD, F$1, FALSE), " ")</f>
        <v>4</v>
      </c>
    </row>
    <row r="281" spans="1:6" ht="16.2" thickTop="1" thickBot="1" x14ac:dyDescent="0.35">
      <c r="A281" s="47" t="s">
        <v>605</v>
      </c>
      <c r="B281" s="47" t="s">
        <v>648</v>
      </c>
      <c r="C281" s="47" t="s">
        <v>649</v>
      </c>
      <c r="D281" s="10">
        <f t="shared" si="8"/>
        <v>3</v>
      </c>
      <c r="E281" s="28">
        <f t="shared" si="9"/>
        <v>3</v>
      </c>
      <c r="F281" s="17">
        <f>IFERROR(VLOOKUP($C281, 'Breakdown - Multi Indicators'!$C:$DD, F$1, FALSE), " ")</f>
        <v>3</v>
      </c>
    </row>
    <row r="282" spans="1:6" ht="16.2" thickTop="1" thickBot="1" x14ac:dyDescent="0.35">
      <c r="A282" s="47" t="s">
        <v>605</v>
      </c>
      <c r="B282" s="47" t="s">
        <v>622</v>
      </c>
      <c r="C282" s="47" t="s">
        <v>623</v>
      </c>
      <c r="D282" s="10">
        <f t="shared" si="8"/>
        <v>4</v>
      </c>
      <c r="E282" s="28">
        <f t="shared" si="9"/>
        <v>4</v>
      </c>
      <c r="F282" s="17">
        <f>IFERROR(VLOOKUP($C282, 'Breakdown - Multi Indicators'!$C:$DD, F$1, FALSE), " ")</f>
        <v>4</v>
      </c>
    </row>
    <row r="283" spans="1:6" ht="16.2" thickTop="1" thickBot="1" x14ac:dyDescent="0.35">
      <c r="A283" s="47" t="s">
        <v>605</v>
      </c>
      <c r="B283" s="47" t="s">
        <v>640</v>
      </c>
      <c r="C283" s="47" t="s">
        <v>641</v>
      </c>
      <c r="D283" s="10">
        <f t="shared" si="8"/>
        <v>3</v>
      </c>
      <c r="E283" s="28">
        <f t="shared" si="9"/>
        <v>3</v>
      </c>
      <c r="F283" s="17">
        <f>IFERROR(VLOOKUP($C283, 'Breakdown - Multi Indicators'!$C:$DD, F$1, FALSE), " ")</f>
        <v>3</v>
      </c>
    </row>
    <row r="284" spans="1:6" ht="16.2" thickTop="1" thickBot="1" x14ac:dyDescent="0.35">
      <c r="A284" s="47" t="s">
        <v>605</v>
      </c>
      <c r="B284" s="47" t="s">
        <v>650</v>
      </c>
      <c r="C284" s="47" t="s">
        <v>651</v>
      </c>
      <c r="D284" s="10">
        <f t="shared" si="8"/>
        <v>4</v>
      </c>
      <c r="E284" s="28">
        <f t="shared" si="9"/>
        <v>4</v>
      </c>
      <c r="F284" s="17">
        <f>IFERROR(VLOOKUP($C284, 'Breakdown - Multi Indicators'!$C:$DD, F$1, FALSE), " ")</f>
        <v>4</v>
      </c>
    </row>
    <row r="285" spans="1:6" ht="16.2" thickTop="1" thickBot="1" x14ac:dyDescent="0.35">
      <c r="A285" s="47" t="s">
        <v>652</v>
      </c>
      <c r="B285" s="47" t="s">
        <v>653</v>
      </c>
      <c r="C285" s="47" t="s">
        <v>654</v>
      </c>
      <c r="D285" s="10">
        <f t="shared" si="8"/>
        <v>3</v>
      </c>
      <c r="E285" s="28">
        <f t="shared" si="9"/>
        <v>3</v>
      </c>
      <c r="F285" s="17">
        <f>IFERROR(VLOOKUP($C285, 'Breakdown - Multi Indicators'!$C:$DD, F$1, FALSE), " ")</f>
        <v>3</v>
      </c>
    </row>
    <row r="286" spans="1:6" ht="16.2" thickTop="1" thickBot="1" x14ac:dyDescent="0.35">
      <c r="A286" s="47" t="s">
        <v>652</v>
      </c>
      <c r="B286" s="47" t="s">
        <v>660</v>
      </c>
      <c r="C286" s="47" t="s">
        <v>661</v>
      </c>
      <c r="D286" s="10">
        <f t="shared" si="8"/>
        <v>3</v>
      </c>
      <c r="E286" s="28">
        <f t="shared" si="9"/>
        <v>3</v>
      </c>
      <c r="F286" s="17">
        <f>IFERROR(VLOOKUP($C286, 'Breakdown - Multi Indicators'!$C:$DD, F$1, FALSE), " ")</f>
        <v>3</v>
      </c>
    </row>
    <row r="287" spans="1:6" ht="16.2" thickTop="1" thickBot="1" x14ac:dyDescent="0.35">
      <c r="A287" s="47" t="s">
        <v>652</v>
      </c>
      <c r="B287" s="47" t="s">
        <v>662</v>
      </c>
      <c r="C287" s="47" t="s">
        <v>663</v>
      </c>
      <c r="D287" s="10">
        <f t="shared" si="8"/>
        <v>4</v>
      </c>
      <c r="E287" s="28">
        <f t="shared" si="9"/>
        <v>4</v>
      </c>
      <c r="F287" s="17">
        <f>IFERROR(VLOOKUP($C287, 'Breakdown - Multi Indicators'!$C:$DD, F$1, FALSE), " ")</f>
        <v>4</v>
      </c>
    </row>
    <row r="288" spans="1:6" ht="16.2" thickTop="1" thickBot="1" x14ac:dyDescent="0.35">
      <c r="A288" s="47" t="s">
        <v>652</v>
      </c>
      <c r="B288" s="47" t="s">
        <v>664</v>
      </c>
      <c r="C288" s="47" t="s">
        <v>665</v>
      </c>
      <c r="D288" s="10">
        <f t="shared" si="8"/>
        <v>3</v>
      </c>
      <c r="E288" s="28">
        <f t="shared" si="9"/>
        <v>3</v>
      </c>
      <c r="F288" s="17">
        <f>IFERROR(VLOOKUP($C288, 'Breakdown - Multi Indicators'!$C:$DD, F$1, FALSE), " ")</f>
        <v>3</v>
      </c>
    </row>
    <row r="289" spans="1:6" ht="16.2" thickTop="1" thickBot="1" x14ac:dyDescent="0.35">
      <c r="A289" s="47" t="s">
        <v>652</v>
      </c>
      <c r="B289" s="47" t="s">
        <v>666</v>
      </c>
      <c r="C289" s="47" t="s">
        <v>667</v>
      </c>
      <c r="D289" s="10">
        <f t="shared" si="8"/>
        <v>3</v>
      </c>
      <c r="E289" s="28">
        <f t="shared" si="9"/>
        <v>3</v>
      </c>
      <c r="F289" s="17">
        <f>IFERROR(VLOOKUP($C289, 'Breakdown - Multi Indicators'!$C:$DD, F$1, FALSE), " ")</f>
        <v>3</v>
      </c>
    </row>
    <row r="290" spans="1:6" ht="16.2" thickTop="1" thickBot="1" x14ac:dyDescent="0.35">
      <c r="A290" s="47" t="s">
        <v>652</v>
      </c>
      <c r="B290" s="47" t="s">
        <v>668</v>
      </c>
      <c r="C290" s="47" t="s">
        <v>669</v>
      </c>
      <c r="D290" s="10">
        <f t="shared" si="8"/>
        <v>3</v>
      </c>
      <c r="E290" s="28">
        <f t="shared" si="9"/>
        <v>3</v>
      </c>
      <c r="F290" s="17">
        <f>IFERROR(VLOOKUP($C290, 'Breakdown - Multi Indicators'!$C:$DD, F$1, FALSE), " ")</f>
        <v>3</v>
      </c>
    </row>
    <row r="291" spans="1:6" ht="16.2" thickTop="1" thickBot="1" x14ac:dyDescent="0.35">
      <c r="A291" s="47" t="s">
        <v>652</v>
      </c>
      <c r="B291" s="47" t="s">
        <v>670</v>
      </c>
      <c r="C291" s="47" t="s">
        <v>671</v>
      </c>
      <c r="D291" s="10">
        <f t="shared" si="8"/>
        <v>3</v>
      </c>
      <c r="E291" s="28">
        <f t="shared" si="9"/>
        <v>3</v>
      </c>
      <c r="F291" s="17">
        <f>IFERROR(VLOOKUP($C291, 'Breakdown - Multi Indicators'!$C:$DD, F$1, FALSE), " ")</f>
        <v>3</v>
      </c>
    </row>
    <row r="292" spans="1:6" ht="16.2" thickTop="1" thickBot="1" x14ac:dyDescent="0.35">
      <c r="A292" s="47" t="s">
        <v>652</v>
      </c>
      <c r="B292" s="47" t="s">
        <v>672</v>
      </c>
      <c r="C292" s="47" t="s">
        <v>673</v>
      </c>
      <c r="D292" s="10">
        <f t="shared" si="8"/>
        <v>3</v>
      </c>
      <c r="E292" s="28">
        <f t="shared" si="9"/>
        <v>3</v>
      </c>
      <c r="F292" s="17">
        <f>IFERROR(VLOOKUP($C292, 'Breakdown - Multi Indicators'!$C:$DD, F$1, FALSE), " ")</f>
        <v>3</v>
      </c>
    </row>
    <row r="293" spans="1:6" ht="16.2" thickTop="1" thickBot="1" x14ac:dyDescent="0.35">
      <c r="A293" s="47" t="s">
        <v>652</v>
      </c>
      <c r="B293" s="47" t="s">
        <v>674</v>
      </c>
      <c r="C293" s="47" t="s">
        <v>675</v>
      </c>
      <c r="D293" s="10">
        <f t="shared" si="8"/>
        <v>4</v>
      </c>
      <c r="E293" s="28">
        <f t="shared" si="9"/>
        <v>4</v>
      </c>
      <c r="F293" s="17">
        <f>IFERROR(VLOOKUP($C293, 'Breakdown - Multi Indicators'!$C:$DD, F$1, FALSE), " ")</f>
        <v>4</v>
      </c>
    </row>
    <row r="294" spans="1:6" ht="16.2" thickTop="1" thickBot="1" x14ac:dyDescent="0.35">
      <c r="A294" s="47" t="s">
        <v>676</v>
      </c>
      <c r="B294" s="47" t="s">
        <v>677</v>
      </c>
      <c r="C294" s="47" t="s">
        <v>678</v>
      </c>
      <c r="D294" s="10">
        <f t="shared" si="8"/>
        <v>3</v>
      </c>
      <c r="E294" s="28">
        <f t="shared" si="9"/>
        <v>3</v>
      </c>
      <c r="F294" s="17">
        <f>IFERROR(VLOOKUP($C294, 'Breakdown - Multi Indicators'!$C:$DD, F$1, FALSE), " ")</f>
        <v>3</v>
      </c>
    </row>
    <row r="295" spans="1:6" ht="16.2" thickTop="1" thickBot="1" x14ac:dyDescent="0.35">
      <c r="A295" s="47" t="s">
        <v>676</v>
      </c>
      <c r="B295" s="47" t="s">
        <v>679</v>
      </c>
      <c r="C295" s="47" t="s">
        <v>680</v>
      </c>
      <c r="D295" s="10">
        <f t="shared" si="8"/>
        <v>4</v>
      </c>
      <c r="E295" s="28">
        <f t="shared" si="9"/>
        <v>4</v>
      </c>
      <c r="F295" s="17">
        <f>IFERROR(VLOOKUP($C295, 'Breakdown - Multi Indicators'!$C:$DD, F$1, FALSE), " ")</f>
        <v>4</v>
      </c>
    </row>
    <row r="296" spans="1:6" ht="16.2" thickTop="1" thickBot="1" x14ac:dyDescent="0.35">
      <c r="A296" s="47" t="s">
        <v>676</v>
      </c>
      <c r="B296" s="47" t="s">
        <v>681</v>
      </c>
      <c r="C296" s="47" t="s">
        <v>682</v>
      </c>
      <c r="D296" s="10">
        <f t="shared" si="8"/>
        <v>3</v>
      </c>
      <c r="E296" s="28">
        <f t="shared" si="9"/>
        <v>3</v>
      </c>
      <c r="F296" s="17">
        <f>IFERROR(VLOOKUP($C296, 'Breakdown - Multi Indicators'!$C:$DD, F$1, FALSE), " ")</f>
        <v>3</v>
      </c>
    </row>
    <row r="297" spans="1:6" ht="16.2" thickTop="1" thickBot="1" x14ac:dyDescent="0.35">
      <c r="A297" s="47" t="s">
        <v>676</v>
      </c>
      <c r="B297" s="47" t="s">
        <v>683</v>
      </c>
      <c r="C297" s="47" t="s">
        <v>684</v>
      </c>
      <c r="D297" s="10">
        <f t="shared" si="8"/>
        <v>4</v>
      </c>
      <c r="E297" s="28">
        <f t="shared" si="9"/>
        <v>4</v>
      </c>
      <c r="F297" s="17">
        <f>IFERROR(VLOOKUP($C297, 'Breakdown - Multi Indicators'!$C:$DD, F$1, FALSE), " ")</f>
        <v>4</v>
      </c>
    </row>
    <row r="298" spans="1:6" ht="16.2" thickTop="1" thickBot="1" x14ac:dyDescent="0.35">
      <c r="A298" s="47" t="s">
        <v>676</v>
      </c>
      <c r="B298" s="47" t="s">
        <v>685</v>
      </c>
      <c r="C298" s="47" t="s">
        <v>686</v>
      </c>
      <c r="D298" s="10">
        <f t="shared" si="8"/>
        <v>4</v>
      </c>
      <c r="E298" s="28">
        <f t="shared" si="9"/>
        <v>4</v>
      </c>
      <c r="F298" s="17">
        <f>IFERROR(VLOOKUP($C298, 'Breakdown - Multi Indicators'!$C:$DD, F$1, FALSE), " ")</f>
        <v>4</v>
      </c>
    </row>
    <row r="299" spans="1:6" ht="16.2" thickTop="1" thickBot="1" x14ac:dyDescent="0.35">
      <c r="A299" s="47" t="s">
        <v>676</v>
      </c>
      <c r="B299" s="47" t="s">
        <v>687</v>
      </c>
      <c r="C299" s="47" t="s">
        <v>688</v>
      </c>
      <c r="D299" s="10">
        <f t="shared" si="8"/>
        <v>4</v>
      </c>
      <c r="E299" s="28">
        <f t="shared" si="9"/>
        <v>4</v>
      </c>
      <c r="F299" s="17">
        <f>IFERROR(VLOOKUP($C299, 'Breakdown - Multi Indicators'!$C:$DD, F$1, FALSE), " ")</f>
        <v>4</v>
      </c>
    </row>
    <row r="300" spans="1:6" ht="16.2" thickTop="1" thickBot="1" x14ac:dyDescent="0.35">
      <c r="A300" s="47" t="s">
        <v>676</v>
      </c>
      <c r="B300" s="47" t="s">
        <v>689</v>
      </c>
      <c r="C300" s="47" t="s">
        <v>690</v>
      </c>
      <c r="D300" s="10">
        <f t="shared" si="8"/>
        <v>3</v>
      </c>
      <c r="E300" s="28">
        <f t="shared" si="9"/>
        <v>3</v>
      </c>
      <c r="F300" s="17">
        <f>IFERROR(VLOOKUP($C300, 'Breakdown - Multi Indicators'!$C:$DD, F$1, FALSE), " ")</f>
        <v>3</v>
      </c>
    </row>
    <row r="301" spans="1:6" ht="16.2" thickTop="1" thickBot="1" x14ac:dyDescent="0.35">
      <c r="A301" s="47" t="s">
        <v>655</v>
      </c>
      <c r="B301" s="47" t="s">
        <v>656</v>
      </c>
      <c r="C301" s="47" t="s">
        <v>657</v>
      </c>
      <c r="D301" s="10">
        <f t="shared" si="8"/>
        <v>2</v>
      </c>
      <c r="E301" s="28">
        <f t="shared" si="9"/>
        <v>2</v>
      </c>
      <c r="F301" s="17">
        <f>IFERROR(VLOOKUP($C301, 'Breakdown - Multi Indicators'!$C:$DD, F$1, FALSE), " ")</f>
        <v>2</v>
      </c>
    </row>
    <row r="302" spans="1:6" ht="16.2" thickTop="1" thickBot="1" x14ac:dyDescent="0.35">
      <c r="A302" s="47" t="s">
        <v>655</v>
      </c>
      <c r="B302" s="47" t="s">
        <v>693</v>
      </c>
      <c r="C302" s="47" t="s">
        <v>694</v>
      </c>
      <c r="D302" s="10">
        <f t="shared" si="8"/>
        <v>2</v>
      </c>
      <c r="E302" s="28">
        <f t="shared" si="9"/>
        <v>2</v>
      </c>
      <c r="F302" s="17">
        <f>IFERROR(VLOOKUP($C302, 'Breakdown - Multi Indicators'!$C:$DD, F$1, FALSE), " ")</f>
        <v>2</v>
      </c>
    </row>
    <row r="303" spans="1:6" ht="16.2" thickTop="1" thickBot="1" x14ac:dyDescent="0.35">
      <c r="A303" s="47" t="s">
        <v>655</v>
      </c>
      <c r="B303" s="47" t="s">
        <v>658</v>
      </c>
      <c r="C303" s="47" t="s">
        <v>659</v>
      </c>
      <c r="D303" s="10">
        <f t="shared" si="8"/>
        <v>2</v>
      </c>
      <c r="E303" s="28">
        <f t="shared" si="9"/>
        <v>2</v>
      </c>
      <c r="F303" s="17">
        <f>IFERROR(VLOOKUP($C303, 'Breakdown - Multi Indicators'!$C:$DD, F$1, FALSE), " ")</f>
        <v>2</v>
      </c>
    </row>
    <row r="304" spans="1:6" ht="16.2" thickTop="1" thickBot="1" x14ac:dyDescent="0.35">
      <c r="A304" s="47" t="s">
        <v>655</v>
      </c>
      <c r="B304" s="47" t="s">
        <v>691</v>
      </c>
      <c r="C304" s="47" t="s">
        <v>692</v>
      </c>
      <c r="D304" s="10">
        <f t="shared" si="8"/>
        <v>2</v>
      </c>
      <c r="E304" s="28">
        <f t="shared" si="9"/>
        <v>2</v>
      </c>
      <c r="F304" s="17">
        <f>IFERROR(VLOOKUP($C304, 'Breakdown - Multi Indicators'!$C:$DD, F$1, FALSE), " ")</f>
        <v>2</v>
      </c>
    </row>
    <row r="305" spans="1:6" ht="16.2" thickTop="1" thickBot="1" x14ac:dyDescent="0.35">
      <c r="A305" s="47" t="s">
        <v>655</v>
      </c>
      <c r="B305" s="47" t="s">
        <v>700</v>
      </c>
      <c r="C305" s="47" t="s">
        <v>701</v>
      </c>
      <c r="D305" s="10">
        <f t="shared" si="8"/>
        <v>2</v>
      </c>
      <c r="E305" s="28">
        <f t="shared" si="9"/>
        <v>2</v>
      </c>
      <c r="F305" s="17">
        <f>IFERROR(VLOOKUP($C305, 'Breakdown - Multi Indicators'!$C:$DD, F$1, FALSE), " ")</f>
        <v>2</v>
      </c>
    </row>
    <row r="306" spans="1:6" ht="16.2" thickTop="1" thickBot="1" x14ac:dyDescent="0.35">
      <c r="A306" s="47" t="s">
        <v>655</v>
      </c>
      <c r="B306" s="47" t="s">
        <v>702</v>
      </c>
      <c r="C306" s="47" t="s">
        <v>703</v>
      </c>
      <c r="D306" s="10">
        <f t="shared" si="8"/>
        <v>2</v>
      </c>
      <c r="E306" s="28">
        <f t="shared" si="9"/>
        <v>2</v>
      </c>
      <c r="F306" s="17">
        <f>IFERROR(VLOOKUP($C306, 'Breakdown - Multi Indicators'!$C:$DD, F$1, FALSE), " ")</f>
        <v>2</v>
      </c>
    </row>
    <row r="307" spans="1:6" ht="16.2" thickTop="1" thickBot="1" x14ac:dyDescent="0.35">
      <c r="A307" s="47" t="s">
        <v>655</v>
      </c>
      <c r="B307" s="47" t="s">
        <v>704</v>
      </c>
      <c r="C307" s="47" t="s">
        <v>705</v>
      </c>
      <c r="D307" s="10">
        <f t="shared" si="8"/>
        <v>2</v>
      </c>
      <c r="E307" s="28">
        <f t="shared" si="9"/>
        <v>2</v>
      </c>
      <c r="F307" s="17">
        <f>IFERROR(VLOOKUP($C307, 'Breakdown - Multi Indicators'!$C:$DD, F$1, FALSE), " ")</f>
        <v>2</v>
      </c>
    </row>
    <row r="308" spans="1:6" ht="16.2" thickTop="1" thickBot="1" x14ac:dyDescent="0.35">
      <c r="A308" s="47" t="s">
        <v>655</v>
      </c>
      <c r="B308" s="47" t="s">
        <v>706</v>
      </c>
      <c r="C308" s="47" t="s">
        <v>707</v>
      </c>
      <c r="D308" s="10">
        <f t="shared" si="8"/>
        <v>2</v>
      </c>
      <c r="E308" s="28">
        <f t="shared" si="9"/>
        <v>2</v>
      </c>
      <c r="F308" s="17">
        <f>IFERROR(VLOOKUP($C308, 'Breakdown - Multi Indicators'!$C:$DD, F$1, FALSE), " ")</f>
        <v>2</v>
      </c>
    </row>
    <row r="309" spans="1:6" ht="16.2" thickTop="1" thickBot="1" x14ac:dyDescent="0.35">
      <c r="A309" s="47" t="s">
        <v>655</v>
      </c>
      <c r="B309" s="47" t="s">
        <v>695</v>
      </c>
      <c r="C309" s="47" t="s">
        <v>696</v>
      </c>
      <c r="D309" s="10">
        <f t="shared" si="8"/>
        <v>2</v>
      </c>
      <c r="E309" s="28">
        <f t="shared" si="9"/>
        <v>2</v>
      </c>
      <c r="F309" s="17">
        <f>IFERROR(VLOOKUP($C309, 'Breakdown - Multi Indicators'!$C:$DD, F$1, FALSE), " ")</f>
        <v>2</v>
      </c>
    </row>
    <row r="310" spans="1:6" ht="16.2" thickTop="1" thickBot="1" x14ac:dyDescent="0.35">
      <c r="A310" s="47" t="s">
        <v>655</v>
      </c>
      <c r="B310" s="47" t="s">
        <v>710</v>
      </c>
      <c r="C310" s="47" t="s">
        <v>711</v>
      </c>
      <c r="D310" s="10">
        <f t="shared" si="8"/>
        <v>2</v>
      </c>
      <c r="E310" s="28">
        <f t="shared" si="9"/>
        <v>2</v>
      </c>
      <c r="F310" s="17">
        <f>IFERROR(VLOOKUP($C310, 'Breakdown - Multi Indicators'!$C:$DD, F$1, FALSE), " ")</f>
        <v>2</v>
      </c>
    </row>
    <row r="311" spans="1:6" ht="16.2" thickTop="1" thickBot="1" x14ac:dyDescent="0.35">
      <c r="A311" s="47" t="s">
        <v>655</v>
      </c>
      <c r="B311" s="47" t="s">
        <v>712</v>
      </c>
      <c r="C311" s="47" t="s">
        <v>713</v>
      </c>
      <c r="D311" s="10">
        <f t="shared" si="8"/>
        <v>2</v>
      </c>
      <c r="E311" s="28">
        <f t="shared" si="9"/>
        <v>2</v>
      </c>
      <c r="F311" s="17">
        <f>IFERROR(VLOOKUP($C311, 'Breakdown - Multi Indicators'!$C:$DD, F$1, FALSE), " ")</f>
        <v>2</v>
      </c>
    </row>
    <row r="312" spans="1:6" ht="16.2" thickTop="1" thickBot="1" x14ac:dyDescent="0.35">
      <c r="A312" s="47" t="s">
        <v>697</v>
      </c>
      <c r="B312" s="47" t="s">
        <v>697</v>
      </c>
      <c r="C312" s="47" t="s">
        <v>714</v>
      </c>
      <c r="D312" s="10">
        <f t="shared" si="8"/>
        <v>3</v>
      </c>
      <c r="E312" s="28">
        <f t="shared" si="9"/>
        <v>3</v>
      </c>
      <c r="F312" s="17">
        <f>IFERROR(VLOOKUP($C312, 'Breakdown - Multi Indicators'!$C:$DD, F$1, FALSE), " ")</f>
        <v>3</v>
      </c>
    </row>
    <row r="313" spans="1:6" ht="16.2" thickTop="1" thickBot="1" x14ac:dyDescent="0.35">
      <c r="A313" s="47" t="s">
        <v>697</v>
      </c>
      <c r="B313" s="47" t="s">
        <v>700</v>
      </c>
      <c r="C313" s="47" t="s">
        <v>715</v>
      </c>
      <c r="D313" s="10">
        <f t="shared" si="8"/>
        <v>3</v>
      </c>
      <c r="E313" s="28">
        <f t="shared" si="9"/>
        <v>3</v>
      </c>
      <c r="F313" s="17">
        <f>IFERROR(VLOOKUP($C313, 'Breakdown - Multi Indicators'!$C:$DD, F$1, FALSE), " ")</f>
        <v>3</v>
      </c>
    </row>
    <row r="314" spans="1:6" ht="16.2" thickTop="1" thickBot="1" x14ac:dyDescent="0.35">
      <c r="A314" s="47" t="s">
        <v>697</v>
      </c>
      <c r="B314" s="47" t="s">
        <v>716</v>
      </c>
      <c r="C314" s="47" t="s">
        <v>717</v>
      </c>
      <c r="D314" s="10">
        <f t="shared" si="8"/>
        <v>3</v>
      </c>
      <c r="E314" s="28">
        <f t="shared" si="9"/>
        <v>3</v>
      </c>
      <c r="F314" s="17">
        <f>IFERROR(VLOOKUP($C314, 'Breakdown - Multi Indicators'!$C:$DD, F$1, FALSE), " ")</f>
        <v>3</v>
      </c>
    </row>
    <row r="315" spans="1:6" ht="16.2" thickTop="1" thickBot="1" x14ac:dyDescent="0.35">
      <c r="A315" s="47" t="s">
        <v>697</v>
      </c>
      <c r="B315" s="47" t="s">
        <v>718</v>
      </c>
      <c r="C315" s="47" t="s">
        <v>719</v>
      </c>
      <c r="D315" s="10">
        <f t="shared" si="8"/>
        <v>3</v>
      </c>
      <c r="E315" s="28">
        <f t="shared" si="9"/>
        <v>3</v>
      </c>
      <c r="F315" s="17">
        <f>IFERROR(VLOOKUP($C315, 'Breakdown - Multi Indicators'!$C:$DD, F$1, FALSE), " ")</f>
        <v>3</v>
      </c>
    </row>
    <row r="316" spans="1:6" ht="16.2" thickTop="1" thickBot="1" x14ac:dyDescent="0.35">
      <c r="A316" s="47" t="s">
        <v>697</v>
      </c>
      <c r="B316" s="47" t="s">
        <v>720</v>
      </c>
      <c r="C316" s="47" t="s">
        <v>721</v>
      </c>
      <c r="D316" s="10">
        <f t="shared" si="8"/>
        <v>3</v>
      </c>
      <c r="E316" s="28">
        <f t="shared" si="9"/>
        <v>3</v>
      </c>
      <c r="F316" s="17">
        <f>IFERROR(VLOOKUP($C316, 'Breakdown - Multi Indicators'!$C:$DD, F$1, FALSE), " ")</f>
        <v>3</v>
      </c>
    </row>
    <row r="317" spans="1:6" ht="16.2" thickTop="1" thickBot="1" x14ac:dyDescent="0.35">
      <c r="A317" s="47" t="s">
        <v>697</v>
      </c>
      <c r="B317" s="47" t="s">
        <v>722</v>
      </c>
      <c r="C317" s="47" t="s">
        <v>723</v>
      </c>
      <c r="D317" s="10">
        <f t="shared" si="8"/>
        <v>3</v>
      </c>
      <c r="E317" s="28">
        <f t="shared" si="9"/>
        <v>3</v>
      </c>
      <c r="F317" s="17">
        <f>IFERROR(VLOOKUP($C317, 'Breakdown - Multi Indicators'!$C:$DD, F$1, FALSE), " ")</f>
        <v>3</v>
      </c>
    </row>
    <row r="318" spans="1:6" ht="16.2" thickTop="1" thickBot="1" x14ac:dyDescent="0.35">
      <c r="A318" s="47" t="s">
        <v>697</v>
      </c>
      <c r="B318" s="47" t="s">
        <v>724</v>
      </c>
      <c r="C318" s="47" t="s">
        <v>725</v>
      </c>
      <c r="D318" s="10">
        <f t="shared" si="8"/>
        <v>3</v>
      </c>
      <c r="E318" s="28">
        <f t="shared" si="9"/>
        <v>3</v>
      </c>
      <c r="F318" s="17">
        <f>IFERROR(VLOOKUP($C318, 'Breakdown - Multi Indicators'!$C:$DD, F$1, FALSE), " ")</f>
        <v>3</v>
      </c>
    </row>
    <row r="319" spans="1:6" ht="16.2" thickTop="1" thickBot="1" x14ac:dyDescent="0.35">
      <c r="A319" s="47" t="s">
        <v>697</v>
      </c>
      <c r="B319" s="47" t="s">
        <v>726</v>
      </c>
      <c r="C319" s="47" t="s">
        <v>727</v>
      </c>
      <c r="D319" s="10">
        <f t="shared" si="8"/>
        <v>2</v>
      </c>
      <c r="E319" s="28">
        <f t="shared" si="9"/>
        <v>2</v>
      </c>
      <c r="F319" s="17">
        <f>IFERROR(VLOOKUP($C319, 'Breakdown - Multi Indicators'!$C:$DD, F$1, FALSE), " ")</f>
        <v>2</v>
      </c>
    </row>
    <row r="320" spans="1:6" ht="16.2" thickTop="1" thickBot="1" x14ac:dyDescent="0.35">
      <c r="A320" s="47" t="s">
        <v>697</v>
      </c>
      <c r="B320" s="47" t="s">
        <v>728</v>
      </c>
      <c r="C320" s="47" t="s">
        <v>729</v>
      </c>
      <c r="D320" s="10">
        <f t="shared" si="8"/>
        <v>3</v>
      </c>
      <c r="E320" s="28">
        <f t="shared" si="9"/>
        <v>3</v>
      </c>
      <c r="F320" s="17">
        <f>IFERROR(VLOOKUP($C320, 'Breakdown - Multi Indicators'!$C:$DD, F$1, FALSE), " ")</f>
        <v>3</v>
      </c>
    </row>
    <row r="321" spans="1:6" ht="16.2" thickTop="1" thickBot="1" x14ac:dyDescent="0.35">
      <c r="A321" s="47" t="s">
        <v>697</v>
      </c>
      <c r="B321" s="47" t="s">
        <v>730</v>
      </c>
      <c r="C321" s="47" t="s">
        <v>731</v>
      </c>
      <c r="D321" s="10">
        <f t="shared" si="8"/>
        <v>3</v>
      </c>
      <c r="E321" s="28">
        <f t="shared" si="9"/>
        <v>3</v>
      </c>
      <c r="F321" s="17">
        <f>IFERROR(VLOOKUP($C321, 'Breakdown - Multi Indicators'!$C:$DD, F$1, FALSE), " ")</f>
        <v>3</v>
      </c>
    </row>
    <row r="322" spans="1:6" ht="16.2" thickTop="1" thickBot="1" x14ac:dyDescent="0.35">
      <c r="A322" s="47" t="s">
        <v>697</v>
      </c>
      <c r="B322" s="47" t="s">
        <v>732</v>
      </c>
      <c r="C322" s="47" t="s">
        <v>733</v>
      </c>
      <c r="D322" s="10">
        <f t="shared" si="8"/>
        <v>4</v>
      </c>
      <c r="E322" s="28">
        <f t="shared" si="9"/>
        <v>4</v>
      </c>
      <c r="F322" s="17">
        <f>IFERROR(VLOOKUP($C322, 'Breakdown - Multi Indicators'!$C:$DD, F$1, FALSE), " ")</f>
        <v>4</v>
      </c>
    </row>
    <row r="323" spans="1:6" ht="16.2" thickTop="1" thickBot="1" x14ac:dyDescent="0.35">
      <c r="A323" s="47" t="s">
        <v>697</v>
      </c>
      <c r="B323" s="47" t="s">
        <v>734</v>
      </c>
      <c r="C323" s="47" t="s">
        <v>735</v>
      </c>
      <c r="D323" s="10">
        <f t="shared" si="8"/>
        <v>2</v>
      </c>
      <c r="E323" s="28">
        <f t="shared" si="9"/>
        <v>2</v>
      </c>
      <c r="F323" s="17">
        <f>IFERROR(VLOOKUP($C323, 'Breakdown - Multi Indicators'!$C:$DD, F$1, FALSE), " ")</f>
        <v>2</v>
      </c>
    </row>
    <row r="324" spans="1:6" ht="16.2" thickTop="1" thickBot="1" x14ac:dyDescent="0.35">
      <c r="A324" s="47" t="s">
        <v>697</v>
      </c>
      <c r="B324" s="47" t="s">
        <v>736</v>
      </c>
      <c r="C324" s="47" t="s">
        <v>737</v>
      </c>
      <c r="D324" s="10">
        <f t="shared" si="8"/>
        <v>3</v>
      </c>
      <c r="E324" s="28">
        <f t="shared" si="9"/>
        <v>3</v>
      </c>
      <c r="F324" s="17">
        <f>IFERROR(VLOOKUP($C324, 'Breakdown - Multi Indicators'!$C:$DD, F$1, FALSE), " ")</f>
        <v>3</v>
      </c>
    </row>
    <row r="325" spans="1:6" ht="16.2" thickTop="1" thickBot="1" x14ac:dyDescent="0.35">
      <c r="A325" s="47" t="s">
        <v>697</v>
      </c>
      <c r="B325" s="47" t="s">
        <v>698</v>
      </c>
      <c r="C325" s="47" t="s">
        <v>699</v>
      </c>
      <c r="D325" s="10">
        <f t="shared" ref="D325:D388" si="10">IFERROR(ROUND(AVERAGE(F325:F325), 0), "")</f>
        <v>3</v>
      </c>
      <c r="E325" s="28">
        <f t="shared" ref="E325:E388" si="11">IFERROR(ROUND(AVERAGE(F325:F325), 1), "")</f>
        <v>3</v>
      </c>
      <c r="F325" s="17">
        <f>IFERROR(VLOOKUP($C325, 'Breakdown - Multi Indicators'!$C:$DD, F$1, FALSE), " ")</f>
        <v>3</v>
      </c>
    </row>
    <row r="326" spans="1:6" ht="16.2" thickTop="1" thickBot="1" x14ac:dyDescent="0.35">
      <c r="A326" s="47" t="s">
        <v>697</v>
      </c>
      <c r="B326" s="47" t="s">
        <v>741</v>
      </c>
      <c r="C326" s="47" t="s">
        <v>742</v>
      </c>
      <c r="D326" s="10">
        <f t="shared" si="10"/>
        <v>3</v>
      </c>
      <c r="E326" s="28">
        <f t="shared" si="11"/>
        <v>3</v>
      </c>
      <c r="F326" s="17">
        <f>IFERROR(VLOOKUP($C326, 'Breakdown - Multi Indicators'!$C:$DD, F$1, FALSE), " ")</f>
        <v>3</v>
      </c>
    </row>
    <row r="327" spans="1:6" ht="16.2" thickTop="1" thickBot="1" x14ac:dyDescent="0.35">
      <c r="A327" s="47" t="s">
        <v>697</v>
      </c>
      <c r="B327" s="47" t="s">
        <v>708</v>
      </c>
      <c r="C327" s="47" t="s">
        <v>709</v>
      </c>
      <c r="D327" s="10">
        <f t="shared" si="10"/>
        <v>3</v>
      </c>
      <c r="E327" s="28">
        <f t="shared" si="11"/>
        <v>3</v>
      </c>
      <c r="F327" s="17">
        <f>IFERROR(VLOOKUP($C327, 'Breakdown - Multi Indicators'!$C:$DD, F$1, FALSE), " ")</f>
        <v>3</v>
      </c>
    </row>
    <row r="328" spans="1:6" ht="16.2" thickTop="1" thickBot="1" x14ac:dyDescent="0.35">
      <c r="A328" s="47" t="s">
        <v>745</v>
      </c>
      <c r="B328" s="47" t="s">
        <v>746</v>
      </c>
      <c r="C328" s="47" t="s">
        <v>747</v>
      </c>
      <c r="D328" s="10">
        <f t="shared" si="10"/>
        <v>3</v>
      </c>
      <c r="E328" s="28">
        <f t="shared" si="11"/>
        <v>3</v>
      </c>
      <c r="F328" s="17">
        <f>IFERROR(VLOOKUP($C328, 'Breakdown - Multi Indicators'!$C:$DD, F$1, FALSE), " ")</f>
        <v>3</v>
      </c>
    </row>
    <row r="329" spans="1:6" ht="16.2" thickTop="1" thickBot="1" x14ac:dyDescent="0.35">
      <c r="A329" s="47" t="s">
        <v>745</v>
      </c>
      <c r="B329" s="47" t="s">
        <v>748</v>
      </c>
      <c r="C329" s="47" t="s">
        <v>749</v>
      </c>
      <c r="D329" s="10">
        <f t="shared" si="10"/>
        <v>3</v>
      </c>
      <c r="E329" s="28">
        <f t="shared" si="11"/>
        <v>3</v>
      </c>
      <c r="F329" s="17">
        <f>IFERROR(VLOOKUP($C329, 'Breakdown - Multi Indicators'!$C:$DD, F$1, FALSE), " ")</f>
        <v>3</v>
      </c>
    </row>
    <row r="330" spans="1:6" ht="16.2" thickTop="1" thickBot="1" x14ac:dyDescent="0.35">
      <c r="A330" s="47" t="s">
        <v>745</v>
      </c>
      <c r="B330" s="47" t="s">
        <v>750</v>
      </c>
      <c r="C330" s="47" t="s">
        <v>751</v>
      </c>
      <c r="D330" s="10">
        <f t="shared" si="10"/>
        <v>3</v>
      </c>
      <c r="E330" s="28">
        <f t="shared" si="11"/>
        <v>3</v>
      </c>
      <c r="F330" s="17">
        <f>IFERROR(VLOOKUP($C330, 'Breakdown - Multi Indicators'!$C:$DD, F$1, FALSE), " ")</f>
        <v>3</v>
      </c>
    </row>
    <row r="331" spans="1:6" ht="16.2" thickTop="1" thickBot="1" x14ac:dyDescent="0.35">
      <c r="A331" s="47" t="s">
        <v>745</v>
      </c>
      <c r="B331" s="47" t="s">
        <v>752</v>
      </c>
      <c r="C331" s="47" t="s">
        <v>753</v>
      </c>
      <c r="D331" s="10">
        <f t="shared" si="10"/>
        <v>4</v>
      </c>
      <c r="E331" s="28">
        <f t="shared" si="11"/>
        <v>4</v>
      </c>
      <c r="F331" s="17">
        <f>IFERROR(VLOOKUP($C331, 'Breakdown - Multi Indicators'!$C:$DD, F$1, FALSE), " ")</f>
        <v>4</v>
      </c>
    </row>
    <row r="332" spans="1:6" ht="16.2" thickTop="1" thickBot="1" x14ac:dyDescent="0.35">
      <c r="A332" s="47" t="s">
        <v>745</v>
      </c>
      <c r="B332" s="47" t="s">
        <v>754</v>
      </c>
      <c r="C332" s="47" t="s">
        <v>755</v>
      </c>
      <c r="D332" s="10">
        <f t="shared" si="10"/>
        <v>4</v>
      </c>
      <c r="E332" s="28">
        <f t="shared" si="11"/>
        <v>4</v>
      </c>
      <c r="F332" s="17">
        <f>IFERROR(VLOOKUP($C332, 'Breakdown - Multi Indicators'!$C:$DD, F$1, FALSE), " ")</f>
        <v>4</v>
      </c>
    </row>
    <row r="333" spans="1:6" ht="16.2" thickTop="1" thickBot="1" x14ac:dyDescent="0.35">
      <c r="A333" s="47" t="s">
        <v>745</v>
      </c>
      <c r="B333" s="47" t="s">
        <v>756</v>
      </c>
      <c r="C333" s="47" t="s">
        <v>757</v>
      </c>
      <c r="D333" s="10">
        <f t="shared" si="10"/>
        <v>3</v>
      </c>
      <c r="E333" s="28">
        <f t="shared" si="11"/>
        <v>3</v>
      </c>
      <c r="F333" s="17">
        <f>IFERROR(VLOOKUP($C333, 'Breakdown - Multi Indicators'!$C:$DD, F$1, FALSE), " ")</f>
        <v>3</v>
      </c>
    </row>
    <row r="334" spans="1:6" ht="16.2" thickTop="1" thickBot="1" x14ac:dyDescent="0.35">
      <c r="A334" s="47" t="s">
        <v>745</v>
      </c>
      <c r="B334" s="47" t="s">
        <v>758</v>
      </c>
      <c r="C334" s="47" t="s">
        <v>759</v>
      </c>
      <c r="D334" s="10">
        <f t="shared" si="10"/>
        <v>3</v>
      </c>
      <c r="E334" s="28">
        <f t="shared" si="11"/>
        <v>3</v>
      </c>
      <c r="F334" s="17">
        <f>IFERROR(VLOOKUP($C334, 'Breakdown - Multi Indicators'!$C:$DD, F$1, FALSE), " ")</f>
        <v>3</v>
      </c>
    </row>
    <row r="335" spans="1:6" ht="16.2" thickTop="1" thickBot="1" x14ac:dyDescent="0.35">
      <c r="A335" s="47" t="s">
        <v>745</v>
      </c>
      <c r="B335" s="47" t="s">
        <v>760</v>
      </c>
      <c r="C335" s="47" t="s">
        <v>761</v>
      </c>
      <c r="D335" s="10">
        <f t="shared" si="10"/>
        <v>3</v>
      </c>
      <c r="E335" s="28">
        <f t="shared" si="11"/>
        <v>3</v>
      </c>
      <c r="F335" s="17">
        <f>IFERROR(VLOOKUP($C335, 'Breakdown - Multi Indicators'!$C:$DD, F$1, FALSE), " ")</f>
        <v>3</v>
      </c>
    </row>
    <row r="336" spans="1:6" ht="16.2" thickTop="1" thickBot="1" x14ac:dyDescent="0.35">
      <c r="A336" s="47" t="s">
        <v>745</v>
      </c>
      <c r="B336" s="47" t="s">
        <v>762</v>
      </c>
      <c r="C336" s="47" t="s">
        <v>763</v>
      </c>
      <c r="D336" s="10">
        <f t="shared" si="10"/>
        <v>3</v>
      </c>
      <c r="E336" s="28">
        <f t="shared" si="11"/>
        <v>3</v>
      </c>
      <c r="F336" s="17">
        <f>IFERROR(VLOOKUP($C336, 'Breakdown - Multi Indicators'!$C:$DD, F$1, FALSE), " ")</f>
        <v>3</v>
      </c>
    </row>
    <row r="337" spans="1:6" ht="16.2" thickTop="1" thickBot="1" x14ac:dyDescent="0.35">
      <c r="A337" s="47" t="s">
        <v>745</v>
      </c>
      <c r="B337" s="47" t="s">
        <v>764</v>
      </c>
      <c r="C337" s="47" t="s">
        <v>765</v>
      </c>
      <c r="D337" s="10">
        <f t="shared" si="10"/>
        <v>4</v>
      </c>
      <c r="E337" s="28">
        <f t="shared" si="11"/>
        <v>4</v>
      </c>
      <c r="F337" s="17">
        <f>IFERROR(VLOOKUP($C337, 'Breakdown - Multi Indicators'!$C:$DD, F$1, FALSE), " ")</f>
        <v>4</v>
      </c>
    </row>
    <row r="338" spans="1:6" ht="16.2" thickTop="1" thickBot="1" x14ac:dyDescent="0.35">
      <c r="A338" s="47" t="s">
        <v>745</v>
      </c>
      <c r="B338" s="47" t="s">
        <v>766</v>
      </c>
      <c r="C338" s="47" t="s">
        <v>767</v>
      </c>
      <c r="D338" s="10">
        <f t="shared" si="10"/>
        <v>4</v>
      </c>
      <c r="E338" s="28">
        <f t="shared" si="11"/>
        <v>4</v>
      </c>
      <c r="F338" s="17">
        <f>IFERROR(VLOOKUP($C338, 'Breakdown - Multi Indicators'!$C:$DD, F$1, FALSE), " ")</f>
        <v>4</v>
      </c>
    </row>
    <row r="339" spans="1:6" ht="16.2" thickTop="1" thickBot="1" x14ac:dyDescent="0.35">
      <c r="A339" s="47" t="s">
        <v>738</v>
      </c>
      <c r="B339" s="47" t="s">
        <v>739</v>
      </c>
      <c r="C339" s="47" t="s">
        <v>740</v>
      </c>
      <c r="D339" s="10">
        <f t="shared" si="10"/>
        <v>4</v>
      </c>
      <c r="E339" s="28">
        <f t="shared" si="11"/>
        <v>4</v>
      </c>
      <c r="F339" s="17">
        <f>IFERROR(VLOOKUP($C339, 'Breakdown - Multi Indicators'!$C:$DD, F$1, FALSE), " ")</f>
        <v>4</v>
      </c>
    </row>
    <row r="340" spans="1:6" ht="16.2" thickTop="1" thickBot="1" x14ac:dyDescent="0.35">
      <c r="A340" s="47" t="s">
        <v>738</v>
      </c>
      <c r="B340" s="47" t="s">
        <v>770</v>
      </c>
      <c r="C340" s="47" t="s">
        <v>771</v>
      </c>
      <c r="D340" s="10">
        <f t="shared" si="10"/>
        <v>4</v>
      </c>
      <c r="E340" s="28">
        <f t="shared" si="11"/>
        <v>4</v>
      </c>
      <c r="F340" s="17">
        <f>IFERROR(VLOOKUP($C340, 'Breakdown - Multi Indicators'!$C:$DD, F$1, FALSE), " ")</f>
        <v>4</v>
      </c>
    </row>
    <row r="341" spans="1:6" ht="16.2" thickTop="1" thickBot="1" x14ac:dyDescent="0.35">
      <c r="A341" s="47" t="s">
        <v>738</v>
      </c>
      <c r="B341" s="47" t="s">
        <v>772</v>
      </c>
      <c r="C341" s="47" t="s">
        <v>773</v>
      </c>
      <c r="D341" s="10">
        <f t="shared" si="10"/>
        <v>4</v>
      </c>
      <c r="E341" s="28">
        <f t="shared" si="11"/>
        <v>4</v>
      </c>
      <c r="F341" s="17">
        <f>IFERROR(VLOOKUP($C341, 'Breakdown - Multi Indicators'!$C:$DD, F$1, FALSE), " ")</f>
        <v>4</v>
      </c>
    </row>
    <row r="342" spans="1:6" ht="16.2" thickTop="1" thickBot="1" x14ac:dyDescent="0.35">
      <c r="A342" s="47" t="s">
        <v>738</v>
      </c>
      <c r="B342" s="47" t="s">
        <v>743</v>
      </c>
      <c r="C342" s="47" t="s">
        <v>744</v>
      </c>
      <c r="D342" s="10">
        <f t="shared" si="10"/>
        <v>4</v>
      </c>
      <c r="E342" s="28">
        <f t="shared" si="11"/>
        <v>4</v>
      </c>
      <c r="F342" s="17">
        <f>IFERROR(VLOOKUP($C342, 'Breakdown - Multi Indicators'!$C:$DD, F$1, FALSE), " ")</f>
        <v>4</v>
      </c>
    </row>
    <row r="343" spans="1:6" ht="16.2" thickTop="1" thickBot="1" x14ac:dyDescent="0.35">
      <c r="A343" s="47" t="s">
        <v>738</v>
      </c>
      <c r="B343" s="47" t="s">
        <v>776</v>
      </c>
      <c r="C343" s="47" t="s">
        <v>777</v>
      </c>
      <c r="D343" s="10">
        <f t="shared" si="10"/>
        <v>4</v>
      </c>
      <c r="E343" s="28">
        <f t="shared" si="11"/>
        <v>4</v>
      </c>
      <c r="F343" s="17">
        <f>IFERROR(VLOOKUP($C343, 'Breakdown - Multi Indicators'!$C:$DD, F$1, FALSE), " ")</f>
        <v>4</v>
      </c>
    </row>
    <row r="344" spans="1:6" ht="16.2" thickTop="1" thickBot="1" x14ac:dyDescent="0.35">
      <c r="A344" s="47" t="s">
        <v>738</v>
      </c>
      <c r="B344" s="47" t="s">
        <v>778</v>
      </c>
      <c r="C344" s="47" t="s">
        <v>779</v>
      </c>
      <c r="D344" s="10">
        <f t="shared" si="10"/>
        <v>5</v>
      </c>
      <c r="E344" s="28">
        <f t="shared" si="11"/>
        <v>5</v>
      </c>
      <c r="F344" s="17">
        <f>IFERROR(VLOOKUP($C344, 'Breakdown - Multi Indicators'!$C:$DD, F$1, FALSE), " ")</f>
        <v>5</v>
      </c>
    </row>
    <row r="345" spans="1:6" ht="16.2" thickTop="1" thickBot="1" x14ac:dyDescent="0.35">
      <c r="A345" s="47" t="s">
        <v>738</v>
      </c>
      <c r="B345" s="47" t="s">
        <v>768</v>
      </c>
      <c r="C345" s="47" t="s">
        <v>769</v>
      </c>
      <c r="D345" s="10">
        <f t="shared" si="10"/>
        <v>4</v>
      </c>
      <c r="E345" s="28">
        <f t="shared" si="11"/>
        <v>4</v>
      </c>
      <c r="F345" s="17">
        <f>IFERROR(VLOOKUP($C345, 'Breakdown - Multi Indicators'!$C:$DD, F$1, FALSE), " ")</f>
        <v>4</v>
      </c>
    </row>
    <row r="346" spans="1:6" ht="16.2" thickTop="1" thickBot="1" x14ac:dyDescent="0.35">
      <c r="A346" s="47" t="s">
        <v>738</v>
      </c>
      <c r="B346" s="47" t="s">
        <v>782</v>
      </c>
      <c r="C346" s="47" t="s">
        <v>783</v>
      </c>
      <c r="D346" s="10">
        <f t="shared" si="10"/>
        <v>3</v>
      </c>
      <c r="E346" s="28">
        <f t="shared" si="11"/>
        <v>3</v>
      </c>
      <c r="F346" s="17">
        <f>IFERROR(VLOOKUP($C346, 'Breakdown - Multi Indicators'!$C:$DD, F$1, FALSE), " ")</f>
        <v>3</v>
      </c>
    </row>
    <row r="347" spans="1:6" ht="16.2" thickTop="1" thickBot="1" x14ac:dyDescent="0.35">
      <c r="A347" s="47" t="s">
        <v>738</v>
      </c>
      <c r="B347" s="47" t="s">
        <v>774</v>
      </c>
      <c r="C347" s="47" t="s">
        <v>775</v>
      </c>
      <c r="D347" s="10">
        <f t="shared" si="10"/>
        <v>5</v>
      </c>
      <c r="E347" s="28">
        <f t="shared" si="11"/>
        <v>5</v>
      </c>
      <c r="F347" s="17">
        <f>IFERROR(VLOOKUP($C347, 'Breakdown - Multi Indicators'!$C:$DD, F$1, FALSE), " ")</f>
        <v>5</v>
      </c>
    </row>
    <row r="348" spans="1:6" ht="16.2" thickTop="1" thickBot="1" x14ac:dyDescent="0.35">
      <c r="A348" s="47" t="s">
        <v>738</v>
      </c>
      <c r="B348" s="47" t="s">
        <v>787</v>
      </c>
      <c r="C348" s="47" t="s">
        <v>788</v>
      </c>
      <c r="D348" s="10">
        <f t="shared" si="10"/>
        <v>3</v>
      </c>
      <c r="E348" s="28">
        <f t="shared" si="11"/>
        <v>3</v>
      </c>
      <c r="F348" s="17">
        <f>IFERROR(VLOOKUP($C348, 'Breakdown - Multi Indicators'!$C:$DD, F$1, FALSE), " ")</f>
        <v>3</v>
      </c>
    </row>
    <row r="349" spans="1:6" ht="16.2" thickTop="1" thickBot="1" x14ac:dyDescent="0.35">
      <c r="A349" s="47" t="s">
        <v>738</v>
      </c>
      <c r="B349" s="47" t="s">
        <v>789</v>
      </c>
      <c r="C349" s="47" t="s">
        <v>790</v>
      </c>
      <c r="D349" s="10">
        <f t="shared" si="10"/>
        <v>5</v>
      </c>
      <c r="E349" s="28">
        <f t="shared" si="11"/>
        <v>5</v>
      </c>
      <c r="F349" s="17">
        <f>IFERROR(VLOOKUP($C349, 'Breakdown - Multi Indicators'!$C:$DD, F$1, FALSE), " ")</f>
        <v>5</v>
      </c>
    </row>
    <row r="350" spans="1:6" ht="16.2" thickTop="1" thickBot="1" x14ac:dyDescent="0.35">
      <c r="A350" s="47" t="s">
        <v>738</v>
      </c>
      <c r="B350" s="47" t="s">
        <v>791</v>
      </c>
      <c r="C350" s="47" t="s">
        <v>792</v>
      </c>
      <c r="D350" s="10">
        <f t="shared" si="10"/>
        <v>5</v>
      </c>
      <c r="E350" s="28">
        <f t="shared" si="11"/>
        <v>5</v>
      </c>
      <c r="F350" s="17">
        <f>IFERROR(VLOOKUP($C350, 'Breakdown - Multi Indicators'!$C:$DD, F$1, FALSE), " ")</f>
        <v>5</v>
      </c>
    </row>
    <row r="351" spans="1:6" ht="16.2" thickTop="1" thickBot="1" x14ac:dyDescent="0.35">
      <c r="A351" s="47" t="s">
        <v>738</v>
      </c>
      <c r="B351" s="47" t="s">
        <v>780</v>
      </c>
      <c r="C351" s="47" t="s">
        <v>781</v>
      </c>
      <c r="D351" s="10">
        <f t="shared" si="10"/>
        <v>4</v>
      </c>
      <c r="E351" s="28">
        <f t="shared" si="11"/>
        <v>4</v>
      </c>
      <c r="F351" s="17">
        <f>IFERROR(VLOOKUP($C351, 'Breakdown - Multi Indicators'!$C:$DD, F$1, FALSE), " ")</f>
        <v>4</v>
      </c>
    </row>
    <row r="352" spans="1:6" ht="16.2" thickTop="1" thickBot="1" x14ac:dyDescent="0.35">
      <c r="A352" s="47" t="s">
        <v>738</v>
      </c>
      <c r="B352" s="47" t="s">
        <v>796</v>
      </c>
      <c r="C352" s="47" t="s">
        <v>797</v>
      </c>
      <c r="D352" s="10">
        <f t="shared" si="10"/>
        <v>5</v>
      </c>
      <c r="E352" s="28">
        <f t="shared" si="11"/>
        <v>5</v>
      </c>
      <c r="F352" s="17">
        <f>IFERROR(VLOOKUP($C352, 'Breakdown - Multi Indicators'!$C:$DD, F$1, FALSE), " ")</f>
        <v>5</v>
      </c>
    </row>
    <row r="353" spans="1:6" ht="16.2" thickTop="1" thickBot="1" x14ac:dyDescent="0.35">
      <c r="A353" s="47" t="s">
        <v>798</v>
      </c>
      <c r="B353" s="47" t="s">
        <v>799</v>
      </c>
      <c r="C353" s="47" t="s">
        <v>800</v>
      </c>
      <c r="D353" s="10">
        <f t="shared" si="10"/>
        <v>3</v>
      </c>
      <c r="E353" s="28">
        <f t="shared" si="11"/>
        <v>3</v>
      </c>
      <c r="F353" s="17">
        <f>IFERROR(VLOOKUP($C353, 'Breakdown - Multi Indicators'!$C:$DD, F$1, FALSE), " ")</f>
        <v>3</v>
      </c>
    </row>
    <row r="354" spans="1:6" ht="16.2" thickTop="1" thickBot="1" x14ac:dyDescent="0.35">
      <c r="A354" s="47" t="s">
        <v>798</v>
      </c>
      <c r="B354" s="47" t="s">
        <v>801</v>
      </c>
      <c r="C354" s="47" t="s">
        <v>802</v>
      </c>
      <c r="D354" s="10">
        <f t="shared" si="10"/>
        <v>2</v>
      </c>
      <c r="E354" s="28">
        <f t="shared" si="11"/>
        <v>2</v>
      </c>
      <c r="F354" s="17">
        <f>IFERROR(VLOOKUP($C354, 'Breakdown - Multi Indicators'!$C:$DD, F$1, FALSE), " ")</f>
        <v>2</v>
      </c>
    </row>
    <row r="355" spans="1:6" ht="16.2" thickTop="1" thickBot="1" x14ac:dyDescent="0.35">
      <c r="A355" s="47" t="s">
        <v>798</v>
      </c>
      <c r="B355" s="47" t="s">
        <v>803</v>
      </c>
      <c r="C355" s="47" t="s">
        <v>804</v>
      </c>
      <c r="D355" s="10">
        <f t="shared" si="10"/>
        <v>3</v>
      </c>
      <c r="E355" s="28">
        <f t="shared" si="11"/>
        <v>3</v>
      </c>
      <c r="F355" s="17">
        <f>IFERROR(VLOOKUP($C355, 'Breakdown - Multi Indicators'!$C:$DD, F$1, FALSE), " ")</f>
        <v>3</v>
      </c>
    </row>
    <row r="356" spans="1:6" ht="16.2" thickTop="1" thickBot="1" x14ac:dyDescent="0.35">
      <c r="A356" s="47" t="s">
        <v>798</v>
      </c>
      <c r="B356" s="47" t="s">
        <v>805</v>
      </c>
      <c r="C356" s="47" t="s">
        <v>806</v>
      </c>
      <c r="D356" s="10">
        <f t="shared" si="10"/>
        <v>4</v>
      </c>
      <c r="E356" s="28">
        <f t="shared" si="11"/>
        <v>4</v>
      </c>
      <c r="F356" s="17">
        <f>IFERROR(VLOOKUP($C356, 'Breakdown - Multi Indicators'!$C:$DD, F$1, FALSE), " ")</f>
        <v>4</v>
      </c>
    </row>
    <row r="357" spans="1:6" ht="16.2" thickTop="1" thickBot="1" x14ac:dyDescent="0.35">
      <c r="A357" s="47" t="s">
        <v>798</v>
      </c>
      <c r="B357" s="47" t="s">
        <v>807</v>
      </c>
      <c r="C357" s="47" t="s">
        <v>808</v>
      </c>
      <c r="D357" s="10">
        <f t="shared" si="10"/>
        <v>4</v>
      </c>
      <c r="E357" s="28">
        <f t="shared" si="11"/>
        <v>4</v>
      </c>
      <c r="F357" s="17">
        <f>IFERROR(VLOOKUP($C357, 'Breakdown - Multi Indicators'!$C:$DD, F$1, FALSE), " ")</f>
        <v>4</v>
      </c>
    </row>
    <row r="358" spans="1:6" ht="16.2" thickTop="1" thickBot="1" x14ac:dyDescent="0.35">
      <c r="A358" s="47" t="s">
        <v>798</v>
      </c>
      <c r="B358" s="47" t="s">
        <v>809</v>
      </c>
      <c r="C358" s="47" t="s">
        <v>810</v>
      </c>
      <c r="D358" s="10">
        <f t="shared" si="10"/>
        <v>4</v>
      </c>
      <c r="E358" s="28">
        <f t="shared" si="11"/>
        <v>4</v>
      </c>
      <c r="F358" s="17">
        <f>IFERROR(VLOOKUP($C358, 'Breakdown - Multi Indicators'!$C:$DD, F$1, FALSE), " ")</f>
        <v>4</v>
      </c>
    </row>
    <row r="359" spans="1:6" ht="16.2" thickTop="1" thickBot="1" x14ac:dyDescent="0.35">
      <c r="A359" s="47" t="s">
        <v>798</v>
      </c>
      <c r="B359" s="47" t="s">
        <v>811</v>
      </c>
      <c r="C359" s="47" t="s">
        <v>812</v>
      </c>
      <c r="D359" s="10">
        <f t="shared" si="10"/>
        <v>4</v>
      </c>
      <c r="E359" s="28">
        <f t="shared" si="11"/>
        <v>4</v>
      </c>
      <c r="F359" s="17">
        <f>IFERROR(VLOOKUP($C359, 'Breakdown - Multi Indicators'!$C:$DD, F$1, FALSE), " ")</f>
        <v>4</v>
      </c>
    </row>
    <row r="360" spans="1:6" ht="16.2" thickTop="1" thickBot="1" x14ac:dyDescent="0.35">
      <c r="A360" s="47" t="s">
        <v>798</v>
      </c>
      <c r="B360" s="47" t="s">
        <v>813</v>
      </c>
      <c r="C360" s="47" t="s">
        <v>814</v>
      </c>
      <c r="D360" s="10">
        <f t="shared" si="10"/>
        <v>3</v>
      </c>
      <c r="E360" s="28">
        <f t="shared" si="11"/>
        <v>3</v>
      </c>
      <c r="F360" s="17">
        <f>IFERROR(VLOOKUP($C360, 'Breakdown - Multi Indicators'!$C:$DD, F$1, FALSE), " ")</f>
        <v>3</v>
      </c>
    </row>
    <row r="361" spans="1:6" ht="16.2" thickTop="1" thickBot="1" x14ac:dyDescent="0.35">
      <c r="A361" s="47" t="s">
        <v>798</v>
      </c>
      <c r="B361" s="47" t="s">
        <v>815</v>
      </c>
      <c r="C361" s="47" t="s">
        <v>816</v>
      </c>
      <c r="D361" s="10">
        <f t="shared" si="10"/>
        <v>2</v>
      </c>
      <c r="E361" s="28">
        <f t="shared" si="11"/>
        <v>2</v>
      </c>
      <c r="F361" s="17">
        <f>IFERROR(VLOOKUP($C361, 'Breakdown - Multi Indicators'!$C:$DD, F$1, FALSE), " ")</f>
        <v>2</v>
      </c>
    </row>
    <row r="362" spans="1:6" ht="16.2" thickTop="1" thickBot="1" x14ac:dyDescent="0.35">
      <c r="A362" s="47" t="s">
        <v>798</v>
      </c>
      <c r="B362" s="47" t="s">
        <v>817</v>
      </c>
      <c r="C362" s="47" t="s">
        <v>818</v>
      </c>
      <c r="D362" s="10">
        <f t="shared" si="10"/>
        <v>3</v>
      </c>
      <c r="E362" s="28">
        <f t="shared" si="11"/>
        <v>3</v>
      </c>
      <c r="F362" s="17">
        <f>IFERROR(VLOOKUP($C362, 'Breakdown - Multi Indicators'!$C:$DD, F$1, FALSE), " ")</f>
        <v>3</v>
      </c>
    </row>
    <row r="363" spans="1:6" ht="16.2" thickTop="1" thickBot="1" x14ac:dyDescent="0.35">
      <c r="A363" s="47" t="s">
        <v>798</v>
      </c>
      <c r="B363" s="47" t="s">
        <v>819</v>
      </c>
      <c r="C363" s="47" t="s">
        <v>820</v>
      </c>
      <c r="D363" s="10">
        <f t="shared" si="10"/>
        <v>2</v>
      </c>
      <c r="E363" s="28">
        <f t="shared" si="11"/>
        <v>2</v>
      </c>
      <c r="F363" s="17">
        <f>IFERROR(VLOOKUP($C363, 'Breakdown - Multi Indicators'!$C:$DD, F$1, FALSE), " ")</f>
        <v>2</v>
      </c>
    </row>
    <row r="364" spans="1:6" ht="16.2" thickTop="1" thickBot="1" x14ac:dyDescent="0.35">
      <c r="A364" s="47" t="s">
        <v>798</v>
      </c>
      <c r="B364" s="47" t="s">
        <v>821</v>
      </c>
      <c r="C364" s="47" t="s">
        <v>822</v>
      </c>
      <c r="D364" s="10">
        <f t="shared" si="10"/>
        <v>2</v>
      </c>
      <c r="E364" s="28">
        <f t="shared" si="11"/>
        <v>2</v>
      </c>
      <c r="F364" s="17">
        <f>IFERROR(VLOOKUP($C364, 'Breakdown - Multi Indicators'!$C:$DD, F$1, FALSE), " ")</f>
        <v>2</v>
      </c>
    </row>
    <row r="365" spans="1:6" ht="16.2" thickTop="1" thickBot="1" x14ac:dyDescent="0.35">
      <c r="A365" s="47" t="s">
        <v>798</v>
      </c>
      <c r="B365" s="47" t="s">
        <v>823</v>
      </c>
      <c r="C365" s="47" t="s">
        <v>824</v>
      </c>
      <c r="D365" s="10">
        <f t="shared" si="10"/>
        <v>4</v>
      </c>
      <c r="E365" s="28">
        <f t="shared" si="11"/>
        <v>4</v>
      </c>
      <c r="F365" s="17">
        <f>IFERROR(VLOOKUP($C365, 'Breakdown - Multi Indicators'!$C:$DD, F$1, FALSE), " ")</f>
        <v>4</v>
      </c>
    </row>
    <row r="366" spans="1:6" ht="16.2" thickTop="1" thickBot="1" x14ac:dyDescent="0.35">
      <c r="A366" s="47" t="s">
        <v>784</v>
      </c>
      <c r="B366" s="47" t="s">
        <v>825</v>
      </c>
      <c r="C366" s="47" t="s">
        <v>826</v>
      </c>
      <c r="D366" s="10">
        <f t="shared" si="10"/>
        <v>4</v>
      </c>
      <c r="E366" s="28">
        <f t="shared" si="11"/>
        <v>4</v>
      </c>
      <c r="F366" s="17">
        <f>IFERROR(VLOOKUP($C366, 'Breakdown - Multi Indicators'!$C:$DD, F$1, FALSE), " ")</f>
        <v>4</v>
      </c>
    </row>
    <row r="367" spans="1:6" ht="16.2" thickTop="1" thickBot="1" x14ac:dyDescent="0.35">
      <c r="A367" s="47" t="s">
        <v>784</v>
      </c>
      <c r="B367" s="47" t="s">
        <v>785</v>
      </c>
      <c r="C367" s="47" t="s">
        <v>786</v>
      </c>
      <c r="D367" s="10">
        <f t="shared" si="10"/>
        <v>4</v>
      </c>
      <c r="E367" s="28">
        <f t="shared" si="11"/>
        <v>4</v>
      </c>
      <c r="F367" s="17">
        <f>IFERROR(VLOOKUP($C367, 'Breakdown - Multi Indicators'!$C:$DD, F$1, FALSE), " ")</f>
        <v>4</v>
      </c>
    </row>
    <row r="368" spans="1:6" ht="16.2" thickTop="1" thickBot="1" x14ac:dyDescent="0.35">
      <c r="A368" s="47" t="s">
        <v>784</v>
      </c>
      <c r="B368" s="47" t="s">
        <v>322</v>
      </c>
      <c r="C368" s="47" t="s">
        <v>829</v>
      </c>
      <c r="D368" s="10">
        <f t="shared" si="10"/>
        <v>4</v>
      </c>
      <c r="E368" s="28">
        <f t="shared" si="11"/>
        <v>4</v>
      </c>
      <c r="F368" s="17">
        <f>IFERROR(VLOOKUP($C368, 'Breakdown - Multi Indicators'!$C:$DD, F$1, FALSE), " ")</f>
        <v>4</v>
      </c>
    </row>
    <row r="369" spans="1:6" ht="16.2" thickTop="1" thickBot="1" x14ac:dyDescent="0.35">
      <c r="A369" s="47" t="s">
        <v>784</v>
      </c>
      <c r="B369" s="47" t="s">
        <v>830</v>
      </c>
      <c r="C369" s="47" t="s">
        <v>831</v>
      </c>
      <c r="D369" s="10">
        <f t="shared" si="10"/>
        <v>4</v>
      </c>
      <c r="E369" s="28">
        <f t="shared" si="11"/>
        <v>4</v>
      </c>
      <c r="F369" s="17">
        <f>IFERROR(VLOOKUP($C369, 'Breakdown - Multi Indicators'!$C:$DD, F$1, FALSE), " ")</f>
        <v>4</v>
      </c>
    </row>
    <row r="370" spans="1:6" ht="16.2" thickTop="1" thickBot="1" x14ac:dyDescent="0.35">
      <c r="A370" s="47" t="s">
        <v>784</v>
      </c>
      <c r="B370" s="47" t="s">
        <v>832</v>
      </c>
      <c r="C370" s="47" t="s">
        <v>833</v>
      </c>
      <c r="D370" s="10">
        <f t="shared" si="10"/>
        <v>3</v>
      </c>
      <c r="E370" s="28">
        <f t="shared" si="11"/>
        <v>3</v>
      </c>
      <c r="F370" s="17">
        <f>IFERROR(VLOOKUP($C370, 'Breakdown - Multi Indicators'!$C:$DD, F$1, FALSE), " ")</f>
        <v>3</v>
      </c>
    </row>
    <row r="371" spans="1:6" ht="16.2" thickTop="1" thickBot="1" x14ac:dyDescent="0.35">
      <c r="A371" s="47" t="s">
        <v>784</v>
      </c>
      <c r="B371" s="47" t="s">
        <v>834</v>
      </c>
      <c r="C371" s="47" t="s">
        <v>835</v>
      </c>
      <c r="D371" s="10">
        <f t="shared" si="10"/>
        <v>4</v>
      </c>
      <c r="E371" s="28">
        <f t="shared" si="11"/>
        <v>4</v>
      </c>
      <c r="F371" s="17">
        <f>IFERROR(VLOOKUP($C371, 'Breakdown - Multi Indicators'!$C:$DD, F$1, FALSE), " ")</f>
        <v>4</v>
      </c>
    </row>
    <row r="372" spans="1:6" ht="16.2" thickTop="1" thickBot="1" x14ac:dyDescent="0.35">
      <c r="A372" s="47" t="s">
        <v>784</v>
      </c>
      <c r="B372" s="47" t="s">
        <v>836</v>
      </c>
      <c r="C372" s="47" t="s">
        <v>837</v>
      </c>
      <c r="D372" s="10">
        <f t="shared" si="10"/>
        <v>2</v>
      </c>
      <c r="E372" s="28">
        <f t="shared" si="11"/>
        <v>2</v>
      </c>
      <c r="F372" s="17">
        <f>IFERROR(VLOOKUP($C372, 'Breakdown - Multi Indicators'!$C:$DD, F$1, FALSE), " ")</f>
        <v>2</v>
      </c>
    </row>
    <row r="373" spans="1:6" ht="16.2" thickTop="1" thickBot="1" x14ac:dyDescent="0.35">
      <c r="A373" s="47" t="s">
        <v>793</v>
      </c>
      <c r="B373" s="47" t="s">
        <v>793</v>
      </c>
      <c r="C373" s="47" t="s">
        <v>838</v>
      </c>
      <c r="D373" s="10">
        <f t="shared" si="10"/>
        <v>3</v>
      </c>
      <c r="E373" s="28">
        <f t="shared" si="11"/>
        <v>3</v>
      </c>
      <c r="F373" s="17">
        <f>IFERROR(VLOOKUP($C373, 'Breakdown - Multi Indicators'!$C:$DD, F$1, FALSE), " ")</f>
        <v>3</v>
      </c>
    </row>
    <row r="374" spans="1:6" ht="16.2" thickTop="1" thickBot="1" x14ac:dyDescent="0.35">
      <c r="A374" s="47" t="s">
        <v>793</v>
      </c>
      <c r="B374" s="47" t="s">
        <v>839</v>
      </c>
      <c r="C374" s="47" t="s">
        <v>840</v>
      </c>
      <c r="D374" s="10">
        <f t="shared" si="10"/>
        <v>2</v>
      </c>
      <c r="E374" s="28">
        <f t="shared" si="11"/>
        <v>2</v>
      </c>
      <c r="F374" s="17">
        <f>IFERROR(VLOOKUP($C374, 'Breakdown - Multi Indicators'!$C:$DD, F$1, FALSE), " ")</f>
        <v>2</v>
      </c>
    </row>
    <row r="375" spans="1:6" ht="16.2" thickTop="1" thickBot="1" x14ac:dyDescent="0.35">
      <c r="A375" s="47" t="s">
        <v>793</v>
      </c>
      <c r="B375" s="47" t="s">
        <v>841</v>
      </c>
      <c r="C375" s="47" t="s">
        <v>842</v>
      </c>
      <c r="D375" s="10">
        <f t="shared" si="10"/>
        <v>4</v>
      </c>
      <c r="E375" s="28">
        <f t="shared" si="11"/>
        <v>4</v>
      </c>
      <c r="F375" s="17">
        <f>IFERROR(VLOOKUP($C375, 'Breakdown - Multi Indicators'!$C:$DD, F$1, FALSE), " ")</f>
        <v>4</v>
      </c>
    </row>
    <row r="376" spans="1:6" ht="16.2" thickTop="1" thickBot="1" x14ac:dyDescent="0.35">
      <c r="A376" s="47" t="s">
        <v>793</v>
      </c>
      <c r="B376" s="47" t="s">
        <v>843</v>
      </c>
      <c r="C376" s="47" t="s">
        <v>844</v>
      </c>
      <c r="D376" s="10">
        <f t="shared" si="10"/>
        <v>5</v>
      </c>
      <c r="E376" s="28">
        <f t="shared" si="11"/>
        <v>5</v>
      </c>
      <c r="F376" s="17">
        <f>IFERROR(VLOOKUP($C376, 'Breakdown - Multi Indicators'!$C:$DD, F$1, FALSE), " ")</f>
        <v>5</v>
      </c>
    </row>
    <row r="377" spans="1:6" ht="16.2" thickTop="1" thickBot="1" x14ac:dyDescent="0.35">
      <c r="A377" s="47" t="s">
        <v>793</v>
      </c>
      <c r="B377" s="47" t="s">
        <v>845</v>
      </c>
      <c r="C377" s="47" t="s">
        <v>846</v>
      </c>
      <c r="D377" s="10">
        <f t="shared" si="10"/>
        <v>4</v>
      </c>
      <c r="E377" s="28">
        <f t="shared" si="11"/>
        <v>4</v>
      </c>
      <c r="F377" s="17">
        <f>IFERROR(VLOOKUP($C377, 'Breakdown - Multi Indicators'!$C:$DD, F$1, FALSE), " ")</f>
        <v>4</v>
      </c>
    </row>
    <row r="378" spans="1:6" ht="16.2" thickTop="1" thickBot="1" x14ac:dyDescent="0.35">
      <c r="A378" s="47" t="s">
        <v>793</v>
      </c>
      <c r="B378" s="47" t="s">
        <v>847</v>
      </c>
      <c r="C378" s="47" t="s">
        <v>848</v>
      </c>
      <c r="D378" s="10">
        <f t="shared" si="10"/>
        <v>4</v>
      </c>
      <c r="E378" s="28">
        <f t="shared" si="11"/>
        <v>4</v>
      </c>
      <c r="F378" s="17">
        <f>IFERROR(VLOOKUP($C378, 'Breakdown - Multi Indicators'!$C:$DD, F$1, FALSE), " ")</f>
        <v>4</v>
      </c>
    </row>
    <row r="379" spans="1:6" ht="16.2" thickTop="1" thickBot="1" x14ac:dyDescent="0.35">
      <c r="A379" s="47" t="s">
        <v>793</v>
      </c>
      <c r="B379" s="47" t="s">
        <v>849</v>
      </c>
      <c r="C379" s="47" t="s">
        <v>850</v>
      </c>
      <c r="D379" s="10">
        <f t="shared" si="10"/>
        <v>3</v>
      </c>
      <c r="E379" s="28">
        <f t="shared" si="11"/>
        <v>3</v>
      </c>
      <c r="F379" s="17">
        <f>IFERROR(VLOOKUP($C379, 'Breakdown - Multi Indicators'!$C:$DD, F$1, FALSE), " ")</f>
        <v>3</v>
      </c>
    </row>
    <row r="380" spans="1:6" ht="16.2" thickTop="1" thickBot="1" x14ac:dyDescent="0.35">
      <c r="A380" s="47" t="s">
        <v>793</v>
      </c>
      <c r="B380" s="47" t="s">
        <v>851</v>
      </c>
      <c r="C380" s="47" t="s">
        <v>852</v>
      </c>
      <c r="D380" s="10">
        <f t="shared" si="10"/>
        <v>2</v>
      </c>
      <c r="E380" s="28">
        <f t="shared" si="11"/>
        <v>2</v>
      </c>
      <c r="F380" s="17">
        <f>IFERROR(VLOOKUP($C380, 'Breakdown - Multi Indicators'!$C:$DD, F$1, FALSE), " ")</f>
        <v>2</v>
      </c>
    </row>
    <row r="381" spans="1:6" ht="16.2" thickTop="1" thickBot="1" x14ac:dyDescent="0.35">
      <c r="A381" s="47" t="s">
        <v>793</v>
      </c>
      <c r="B381" s="47" t="s">
        <v>853</v>
      </c>
      <c r="C381" s="47" t="s">
        <v>854</v>
      </c>
      <c r="D381" s="10">
        <f t="shared" si="10"/>
        <v>3</v>
      </c>
      <c r="E381" s="28">
        <f t="shared" si="11"/>
        <v>3</v>
      </c>
      <c r="F381" s="17">
        <f>IFERROR(VLOOKUP($C381, 'Breakdown - Multi Indicators'!$C:$DD, F$1, FALSE), " ")</f>
        <v>3</v>
      </c>
    </row>
    <row r="382" spans="1:6" ht="16.2" thickTop="1" thickBot="1" x14ac:dyDescent="0.35">
      <c r="A382" s="47" t="s">
        <v>793</v>
      </c>
      <c r="B382" s="47" t="s">
        <v>855</v>
      </c>
      <c r="C382" s="47" t="s">
        <v>856</v>
      </c>
      <c r="D382" s="10">
        <f t="shared" si="10"/>
        <v>2</v>
      </c>
      <c r="E382" s="28">
        <f t="shared" si="11"/>
        <v>2</v>
      </c>
      <c r="F382" s="17">
        <f>IFERROR(VLOOKUP($C382, 'Breakdown - Multi Indicators'!$C:$DD, F$1, FALSE), " ")</f>
        <v>2</v>
      </c>
    </row>
    <row r="383" spans="1:6" ht="16.2" thickTop="1" thickBot="1" x14ac:dyDescent="0.35">
      <c r="A383" s="47" t="s">
        <v>793</v>
      </c>
      <c r="B383" s="47" t="s">
        <v>794</v>
      </c>
      <c r="C383" s="47" t="s">
        <v>795</v>
      </c>
      <c r="D383" s="10">
        <f t="shared" si="10"/>
        <v>3</v>
      </c>
      <c r="E383" s="28">
        <f t="shared" si="11"/>
        <v>3</v>
      </c>
      <c r="F383" s="17">
        <f>IFERROR(VLOOKUP($C383, 'Breakdown - Multi Indicators'!$C:$DD, F$1, FALSE), " ")</f>
        <v>3</v>
      </c>
    </row>
    <row r="384" spans="1:6" ht="16.2" thickTop="1" thickBot="1" x14ac:dyDescent="0.35">
      <c r="A384" s="47" t="s">
        <v>793</v>
      </c>
      <c r="B384" s="47" t="s">
        <v>827</v>
      </c>
      <c r="C384" s="47" t="s">
        <v>828</v>
      </c>
      <c r="D384" s="10">
        <f t="shared" si="10"/>
        <v>2</v>
      </c>
      <c r="E384" s="28">
        <f t="shared" si="11"/>
        <v>2</v>
      </c>
      <c r="F384" s="17">
        <f>IFERROR(VLOOKUP($C384, 'Breakdown - Multi Indicators'!$C:$DD, F$1, FALSE), " ")</f>
        <v>2</v>
      </c>
    </row>
    <row r="385" spans="1:6" ht="16.2" thickTop="1" thickBot="1" x14ac:dyDescent="0.35">
      <c r="A385" s="47" t="s">
        <v>793</v>
      </c>
      <c r="B385" s="47" t="s">
        <v>862</v>
      </c>
      <c r="C385" s="47" t="s">
        <v>863</v>
      </c>
      <c r="D385" s="10">
        <f t="shared" si="10"/>
        <v>3</v>
      </c>
      <c r="E385" s="28">
        <f t="shared" si="11"/>
        <v>3</v>
      </c>
      <c r="F385" s="17">
        <f>IFERROR(VLOOKUP($C385, 'Breakdown - Multi Indicators'!$C:$DD, F$1, FALSE), " ")</f>
        <v>3</v>
      </c>
    </row>
    <row r="386" spans="1:6" ht="16.2" thickTop="1" thickBot="1" x14ac:dyDescent="0.35">
      <c r="A386" s="47" t="s">
        <v>793</v>
      </c>
      <c r="B386" s="47" t="s">
        <v>864</v>
      </c>
      <c r="C386" s="47" t="s">
        <v>865</v>
      </c>
      <c r="D386" s="10">
        <f t="shared" si="10"/>
        <v>3</v>
      </c>
      <c r="E386" s="28">
        <f t="shared" si="11"/>
        <v>3</v>
      </c>
      <c r="F386" s="17">
        <f>IFERROR(VLOOKUP($C386, 'Breakdown - Multi Indicators'!$C:$DD, F$1, FALSE), " ")</f>
        <v>3</v>
      </c>
    </row>
    <row r="387" spans="1:6" ht="16.2" thickTop="1" thickBot="1" x14ac:dyDescent="0.35">
      <c r="A387" s="47" t="s">
        <v>793</v>
      </c>
      <c r="B387" s="47" t="s">
        <v>866</v>
      </c>
      <c r="C387" s="47" t="s">
        <v>867</v>
      </c>
      <c r="D387" s="10">
        <f t="shared" si="10"/>
        <v>4</v>
      </c>
      <c r="E387" s="28">
        <f t="shared" si="11"/>
        <v>4</v>
      </c>
      <c r="F387" s="17">
        <f>IFERROR(VLOOKUP($C387, 'Breakdown - Multi Indicators'!$C:$DD, F$1, FALSE), " ")</f>
        <v>4</v>
      </c>
    </row>
    <row r="388" spans="1:6" ht="16.2" thickTop="1" thickBot="1" x14ac:dyDescent="0.35">
      <c r="A388" s="47" t="s">
        <v>793</v>
      </c>
      <c r="B388" s="47" t="s">
        <v>857</v>
      </c>
      <c r="C388" s="47" t="s">
        <v>858</v>
      </c>
      <c r="D388" s="10">
        <f t="shared" si="10"/>
        <v>2</v>
      </c>
      <c r="E388" s="28">
        <f t="shared" si="11"/>
        <v>2</v>
      </c>
      <c r="F388" s="17">
        <f>IFERROR(VLOOKUP($C388, 'Breakdown - Multi Indicators'!$C:$DD, F$1, FALSE), " ")</f>
        <v>2</v>
      </c>
    </row>
    <row r="389" spans="1:6" ht="16.2" thickTop="1" thickBot="1" x14ac:dyDescent="0.35">
      <c r="A389" s="47" t="s">
        <v>859</v>
      </c>
      <c r="B389" s="47" t="s">
        <v>859</v>
      </c>
      <c r="C389" s="47" t="s">
        <v>871</v>
      </c>
      <c r="D389" s="10">
        <f t="shared" ref="D389:D404" si="12">IFERROR(ROUND(AVERAGE(F389:F389), 0), "")</f>
        <v>3</v>
      </c>
      <c r="E389" s="28">
        <f t="shared" ref="E389:E404" si="13">IFERROR(ROUND(AVERAGE(F389:F389), 1), "")</f>
        <v>3</v>
      </c>
      <c r="F389" s="17">
        <f>IFERROR(VLOOKUP($C389, 'Breakdown - Multi Indicators'!$C:$DD, F$1, FALSE), " ")</f>
        <v>3</v>
      </c>
    </row>
    <row r="390" spans="1:6" ht="16.2" thickTop="1" thickBot="1" x14ac:dyDescent="0.35">
      <c r="A390" s="47" t="s">
        <v>859</v>
      </c>
      <c r="B390" s="47" t="s">
        <v>872</v>
      </c>
      <c r="C390" s="47" t="s">
        <v>873</v>
      </c>
      <c r="D390" s="10">
        <f t="shared" si="12"/>
        <v>2</v>
      </c>
      <c r="E390" s="28">
        <f t="shared" si="13"/>
        <v>2</v>
      </c>
      <c r="F390" s="17">
        <f>IFERROR(VLOOKUP($C390, 'Breakdown - Multi Indicators'!$C:$DD, F$1, FALSE), " ")</f>
        <v>2</v>
      </c>
    </row>
    <row r="391" spans="1:6" ht="16.2" thickTop="1" thickBot="1" x14ac:dyDescent="0.35">
      <c r="A391" s="47" t="s">
        <v>859</v>
      </c>
      <c r="B391" s="47" t="s">
        <v>874</v>
      </c>
      <c r="C391" s="47" t="s">
        <v>875</v>
      </c>
      <c r="D391" s="10">
        <f t="shared" si="12"/>
        <v>2</v>
      </c>
      <c r="E391" s="28">
        <f t="shared" si="13"/>
        <v>2</v>
      </c>
      <c r="F391" s="17">
        <f>IFERROR(VLOOKUP($C391, 'Breakdown - Multi Indicators'!$C:$DD, F$1, FALSE), " ")</f>
        <v>2</v>
      </c>
    </row>
    <row r="392" spans="1:6" ht="16.2" thickTop="1" thickBot="1" x14ac:dyDescent="0.35">
      <c r="A392" s="47" t="s">
        <v>859</v>
      </c>
      <c r="B392" s="47" t="s">
        <v>876</v>
      </c>
      <c r="C392" s="47" t="s">
        <v>877</v>
      </c>
      <c r="D392" s="10">
        <f t="shared" si="12"/>
        <v>2</v>
      </c>
      <c r="E392" s="28">
        <f t="shared" si="13"/>
        <v>2</v>
      </c>
      <c r="F392" s="17">
        <f>IFERROR(VLOOKUP($C392, 'Breakdown - Multi Indicators'!$C:$DD, F$1, FALSE), " ")</f>
        <v>2</v>
      </c>
    </row>
    <row r="393" spans="1:6" ht="16.2" thickTop="1" thickBot="1" x14ac:dyDescent="0.35">
      <c r="A393" s="47" t="s">
        <v>859</v>
      </c>
      <c r="B393" s="47" t="s">
        <v>860</v>
      </c>
      <c r="C393" s="47" t="s">
        <v>861</v>
      </c>
      <c r="D393" s="10">
        <f t="shared" si="12"/>
        <v>3</v>
      </c>
      <c r="E393" s="28">
        <f t="shared" si="13"/>
        <v>3</v>
      </c>
      <c r="F393" s="17">
        <f>IFERROR(VLOOKUP($C393, 'Breakdown - Multi Indicators'!$C:$DD, F$1, FALSE), " ")</f>
        <v>3</v>
      </c>
    </row>
    <row r="394" spans="1:6" ht="16.2" thickTop="1" thickBot="1" x14ac:dyDescent="0.35">
      <c r="A394" s="47" t="s">
        <v>859</v>
      </c>
      <c r="B394" s="47" t="s">
        <v>880</v>
      </c>
      <c r="C394" s="47" t="s">
        <v>881</v>
      </c>
      <c r="D394" s="10">
        <f t="shared" si="12"/>
        <v>3</v>
      </c>
      <c r="E394" s="28">
        <f t="shared" si="13"/>
        <v>3</v>
      </c>
      <c r="F394" s="17">
        <f>IFERROR(VLOOKUP($C394, 'Breakdown - Multi Indicators'!$C:$DD, F$1, FALSE), " ")</f>
        <v>3</v>
      </c>
    </row>
    <row r="395" spans="1:6" ht="16.2" thickTop="1" thickBot="1" x14ac:dyDescent="0.35">
      <c r="A395" s="47" t="s">
        <v>859</v>
      </c>
      <c r="B395" s="47" t="s">
        <v>882</v>
      </c>
      <c r="C395" s="47" t="s">
        <v>883</v>
      </c>
      <c r="D395" s="10">
        <f t="shared" si="12"/>
        <v>4</v>
      </c>
      <c r="E395" s="28">
        <f t="shared" si="13"/>
        <v>4</v>
      </c>
      <c r="F395" s="17">
        <f>IFERROR(VLOOKUP($C395, 'Breakdown - Multi Indicators'!$C:$DD, F$1, FALSE), " ")</f>
        <v>4</v>
      </c>
    </row>
    <row r="396" spans="1:6" ht="16.2" thickTop="1" thickBot="1" x14ac:dyDescent="0.35">
      <c r="A396" s="47" t="s">
        <v>859</v>
      </c>
      <c r="B396" s="47" t="s">
        <v>884</v>
      </c>
      <c r="C396" s="47" t="s">
        <v>885</v>
      </c>
      <c r="D396" s="10">
        <f t="shared" si="12"/>
        <v>3</v>
      </c>
      <c r="E396" s="28">
        <f t="shared" si="13"/>
        <v>3</v>
      </c>
      <c r="F396" s="17">
        <f>IFERROR(VLOOKUP($C396, 'Breakdown - Multi Indicators'!$C:$DD, F$1, FALSE), " ")</f>
        <v>3</v>
      </c>
    </row>
    <row r="397" spans="1:6" ht="16.2" thickTop="1" thickBot="1" x14ac:dyDescent="0.35">
      <c r="A397" s="47" t="s">
        <v>859</v>
      </c>
      <c r="B397" s="47" t="s">
        <v>886</v>
      </c>
      <c r="C397" s="47" t="s">
        <v>887</v>
      </c>
      <c r="D397" s="10">
        <f t="shared" si="12"/>
        <v>4</v>
      </c>
      <c r="E397" s="28">
        <f t="shared" si="13"/>
        <v>4</v>
      </c>
      <c r="F397" s="17">
        <f>IFERROR(VLOOKUP($C397, 'Breakdown - Multi Indicators'!$C:$DD, F$1, FALSE), " ")</f>
        <v>4</v>
      </c>
    </row>
    <row r="398" spans="1:6" ht="16.2" thickTop="1" thickBot="1" x14ac:dyDescent="0.35">
      <c r="A398" s="47" t="s">
        <v>859</v>
      </c>
      <c r="B398" s="47" t="s">
        <v>888</v>
      </c>
      <c r="C398" s="47" t="s">
        <v>889</v>
      </c>
      <c r="D398" s="10">
        <f t="shared" si="12"/>
        <v>3</v>
      </c>
      <c r="E398" s="28">
        <f t="shared" si="13"/>
        <v>3</v>
      </c>
      <c r="F398" s="17">
        <f>IFERROR(VLOOKUP($C398, 'Breakdown - Multi Indicators'!$C:$DD, F$1, FALSE), " ")</f>
        <v>3</v>
      </c>
    </row>
    <row r="399" spans="1:6" ht="16.2" thickTop="1" thickBot="1" x14ac:dyDescent="0.35">
      <c r="A399" s="47" t="s">
        <v>859</v>
      </c>
      <c r="B399" s="47" t="s">
        <v>890</v>
      </c>
      <c r="C399" s="47" t="s">
        <v>891</v>
      </c>
      <c r="D399" s="10">
        <f t="shared" si="12"/>
        <v>4</v>
      </c>
      <c r="E399" s="28">
        <f t="shared" si="13"/>
        <v>4</v>
      </c>
      <c r="F399" s="17">
        <f>IFERROR(VLOOKUP($C399, 'Breakdown - Multi Indicators'!$C:$DD, F$1, FALSE), " ")</f>
        <v>4</v>
      </c>
    </row>
    <row r="400" spans="1:6" ht="16.2" thickTop="1" thickBot="1" x14ac:dyDescent="0.35">
      <c r="A400" s="47" t="s">
        <v>868</v>
      </c>
      <c r="B400" s="47" t="s">
        <v>869</v>
      </c>
      <c r="C400" s="47" t="s">
        <v>870</v>
      </c>
      <c r="D400" s="10">
        <f t="shared" si="12"/>
        <v>3</v>
      </c>
      <c r="E400" s="28">
        <f t="shared" si="13"/>
        <v>3</v>
      </c>
      <c r="F400" s="17">
        <f>IFERROR(VLOOKUP($C400, 'Breakdown - Multi Indicators'!$C:$DD, F$1, FALSE), " ")</f>
        <v>3</v>
      </c>
    </row>
    <row r="401" spans="1:6" ht="16.2" thickTop="1" thickBot="1" x14ac:dyDescent="0.35">
      <c r="A401" s="47" t="s">
        <v>868</v>
      </c>
      <c r="B401" s="47" t="s">
        <v>894</v>
      </c>
      <c r="C401" s="47" t="s">
        <v>895</v>
      </c>
      <c r="D401" s="10">
        <f t="shared" si="12"/>
        <v>3</v>
      </c>
      <c r="E401" s="28">
        <f t="shared" si="13"/>
        <v>3</v>
      </c>
      <c r="F401" s="17">
        <f>IFERROR(VLOOKUP($C401, 'Breakdown - Multi Indicators'!$C:$DD, F$1, FALSE), " ")</f>
        <v>3</v>
      </c>
    </row>
    <row r="402" spans="1:6" ht="16.2" thickTop="1" thickBot="1" x14ac:dyDescent="0.35">
      <c r="A402" s="47" t="s">
        <v>868</v>
      </c>
      <c r="B402" s="47" t="s">
        <v>896</v>
      </c>
      <c r="C402" s="47" t="s">
        <v>897</v>
      </c>
      <c r="D402" s="10">
        <f t="shared" si="12"/>
        <v>3</v>
      </c>
      <c r="E402" s="28">
        <f t="shared" si="13"/>
        <v>3</v>
      </c>
      <c r="F402" s="17">
        <f>IFERROR(VLOOKUP($C402, 'Breakdown - Multi Indicators'!$C:$DD, F$1, FALSE), " ")</f>
        <v>3</v>
      </c>
    </row>
    <row r="403" spans="1:6" ht="16.2" thickTop="1" thickBot="1" x14ac:dyDescent="0.35">
      <c r="A403" s="47" t="s">
        <v>868</v>
      </c>
      <c r="B403" s="47" t="s">
        <v>878</v>
      </c>
      <c r="C403" s="47" t="s">
        <v>879</v>
      </c>
      <c r="D403" s="10">
        <f t="shared" si="12"/>
        <v>3</v>
      </c>
      <c r="E403" s="28">
        <f t="shared" si="13"/>
        <v>3</v>
      </c>
      <c r="F403" s="17">
        <f>IFERROR(VLOOKUP($C403, 'Breakdown - Multi Indicators'!$C:$DD, F$1, FALSE), " ")</f>
        <v>3</v>
      </c>
    </row>
    <row r="404" spans="1:6" ht="15.6" thickTop="1" x14ac:dyDescent="0.3">
      <c r="A404" s="47" t="s">
        <v>868</v>
      </c>
      <c r="B404" s="47" t="s">
        <v>900</v>
      </c>
      <c r="C404" s="47" t="s">
        <v>901</v>
      </c>
      <c r="D404" s="10">
        <f t="shared" si="12"/>
        <v>3</v>
      </c>
      <c r="E404" s="28">
        <f t="shared" si="13"/>
        <v>3</v>
      </c>
      <c r="F404" s="17">
        <f>IFERROR(VLOOKUP($C404, 'Breakdown - Multi Indicators'!$C:$DD, F$1, FALSE), " ")</f>
        <v>3</v>
      </c>
    </row>
  </sheetData>
  <autoFilter ref="A3:F404" xr:uid="{EA979128-B529-4DAD-971B-38CD73B391A2}">
    <sortState xmlns:xlrd2="http://schemas.microsoft.com/office/spreadsheetml/2017/richdata2" ref="A5:F404">
      <sortCondition ref="C3:C404"/>
    </sortState>
  </autoFilter>
  <mergeCells count="5">
    <mergeCell ref="A2:A3"/>
    <mergeCell ref="B2:B3"/>
    <mergeCell ref="C2:C3"/>
    <mergeCell ref="D2:D3"/>
    <mergeCell ref="E2:E3"/>
  </mergeCells>
  <phoneticPr fontId="11" type="noConversion"/>
  <conditionalFormatting sqref="D4:D404">
    <cfRule type="cellIs" dxfId="42" priority="1" operator="equal">
      <formula>5</formula>
    </cfRule>
    <cfRule type="cellIs" dxfId="41" priority="2" operator="equal">
      <formula>4</formula>
    </cfRule>
    <cfRule type="cellIs" dxfId="40" priority="3" operator="equal">
      <formula>3</formula>
    </cfRule>
    <cfRule type="cellIs" dxfId="39" priority="4" operator="equal">
      <formula>2</formula>
    </cfRule>
    <cfRule type="cellIs" dxfId="38" priority="5" operator="equal">
      <formula>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E3C96-D1A1-4E36-8936-683A9F6E8CEB}">
  <dimension ref="A1:DD407"/>
  <sheetViews>
    <sheetView zoomScale="90" zoomScaleNormal="90" workbookViewId="0">
      <pane xSplit="3" ySplit="5" topLeftCell="CL6" activePane="bottomRight" state="frozen"/>
      <selection pane="topRight" activeCell="D1" sqref="D1"/>
      <selection pane="bottomLeft" activeCell="A5" sqref="A5"/>
      <selection pane="bottomRight" activeCell="CY6" sqref="CY6"/>
    </sheetView>
  </sheetViews>
  <sheetFormatPr defaultRowHeight="14.4" x14ac:dyDescent="0.3"/>
  <cols>
    <col min="1" max="1" width="14.33203125" bestFit="1" customWidth="1"/>
    <col min="2" max="2" width="25.5546875" bestFit="1" customWidth="1"/>
    <col min="3" max="3" width="12.21875" style="44" bestFit="1" customWidth="1"/>
    <col min="6" max="9" width="10" customWidth="1"/>
    <col min="10" max="10" width="10.77734375" bestFit="1" customWidth="1"/>
    <col min="12" max="16" width="9.44140625" customWidth="1"/>
    <col min="17" max="17" width="10.77734375" bestFit="1" customWidth="1"/>
    <col min="19" max="23" width="10" customWidth="1"/>
    <col min="24" max="24" width="10.77734375" bestFit="1" customWidth="1"/>
    <col min="26" max="30" width="12.6640625" customWidth="1"/>
    <col min="31" max="31" width="10.77734375" bestFit="1" customWidth="1"/>
    <col min="33" max="37" width="10.6640625" customWidth="1"/>
    <col min="38" max="38" width="10.77734375" bestFit="1" customWidth="1"/>
    <col min="40" max="41" width="8.44140625" bestFit="1" customWidth="1"/>
    <col min="42" max="43" width="9.44140625" bestFit="1" customWidth="1"/>
    <col min="44" max="44" width="10.6640625" customWidth="1"/>
    <col min="45" max="45" width="10.77734375" bestFit="1" customWidth="1"/>
    <col min="47" max="51" width="10.44140625" customWidth="1"/>
    <col min="52" max="52" width="10.77734375" bestFit="1" customWidth="1"/>
    <col min="54" max="58" width="8.44140625" customWidth="1"/>
    <col min="59" max="59" width="10.77734375" bestFit="1" customWidth="1"/>
    <col min="61" max="65" width="13.44140625" customWidth="1"/>
    <col min="68" max="72" width="10.6640625" customWidth="1"/>
    <col min="73" max="73" width="10.77734375" bestFit="1" customWidth="1"/>
    <col min="75" max="79" width="12.33203125" customWidth="1"/>
    <col min="80" max="80" width="10.77734375" bestFit="1" customWidth="1"/>
    <col min="82" max="83" width="8.44140625" bestFit="1" customWidth="1"/>
    <col min="84" max="85" width="9.44140625" bestFit="1" customWidth="1"/>
    <col min="86" max="86" width="10.6640625" customWidth="1"/>
    <col min="87" max="87" width="10.77734375" bestFit="1" customWidth="1"/>
    <col min="88" max="88" width="8.6640625" style="21"/>
    <col min="89" max="93" width="11" customWidth="1"/>
    <col min="94" max="94" width="10.77734375" bestFit="1" customWidth="1"/>
    <col min="96" max="100" width="12.33203125" customWidth="1"/>
    <col min="101" max="101" width="10.77734375" bestFit="1" customWidth="1"/>
    <col min="103" max="107" width="12.33203125" customWidth="1"/>
    <col min="108" max="108" width="10.77734375" bestFit="1" customWidth="1"/>
  </cols>
  <sheetData>
    <row r="1" spans="1:108" ht="15" thickBot="1" x14ac:dyDescent="0.35">
      <c r="C1" s="44">
        <f>COLUMN(A1)</f>
        <v>1</v>
      </c>
      <c r="D1">
        <f t="shared" ref="D1:BO1" si="0">COLUMN(B1)</f>
        <v>2</v>
      </c>
      <c r="E1">
        <f t="shared" si="0"/>
        <v>3</v>
      </c>
      <c r="F1">
        <f t="shared" si="0"/>
        <v>4</v>
      </c>
      <c r="G1">
        <f t="shared" si="0"/>
        <v>5</v>
      </c>
      <c r="H1">
        <f t="shared" si="0"/>
        <v>6</v>
      </c>
      <c r="I1">
        <f t="shared" si="0"/>
        <v>7</v>
      </c>
      <c r="J1">
        <f t="shared" si="0"/>
        <v>8</v>
      </c>
      <c r="K1">
        <f t="shared" si="0"/>
        <v>9</v>
      </c>
      <c r="L1">
        <f t="shared" si="0"/>
        <v>10</v>
      </c>
      <c r="M1">
        <f t="shared" si="0"/>
        <v>11</v>
      </c>
      <c r="N1">
        <f t="shared" si="0"/>
        <v>12</v>
      </c>
      <c r="O1">
        <f t="shared" si="0"/>
        <v>13</v>
      </c>
      <c r="P1">
        <f t="shared" si="0"/>
        <v>14</v>
      </c>
      <c r="Q1">
        <f t="shared" si="0"/>
        <v>15</v>
      </c>
      <c r="R1">
        <f t="shared" si="0"/>
        <v>16</v>
      </c>
      <c r="S1">
        <f t="shared" si="0"/>
        <v>17</v>
      </c>
      <c r="T1">
        <f t="shared" si="0"/>
        <v>18</v>
      </c>
      <c r="U1">
        <f t="shared" si="0"/>
        <v>19</v>
      </c>
      <c r="V1">
        <f t="shared" si="0"/>
        <v>20</v>
      </c>
      <c r="W1">
        <f t="shared" si="0"/>
        <v>21</v>
      </c>
      <c r="X1">
        <f t="shared" si="0"/>
        <v>22</v>
      </c>
      <c r="Y1">
        <f t="shared" si="0"/>
        <v>23</v>
      </c>
      <c r="Z1">
        <f t="shared" si="0"/>
        <v>24</v>
      </c>
      <c r="AA1">
        <f t="shared" si="0"/>
        <v>25</v>
      </c>
      <c r="AB1">
        <f t="shared" si="0"/>
        <v>26</v>
      </c>
      <c r="AC1">
        <f t="shared" si="0"/>
        <v>27</v>
      </c>
      <c r="AD1">
        <f t="shared" si="0"/>
        <v>28</v>
      </c>
      <c r="AE1">
        <f t="shared" si="0"/>
        <v>29</v>
      </c>
      <c r="AF1">
        <f t="shared" si="0"/>
        <v>30</v>
      </c>
      <c r="AG1">
        <f t="shared" si="0"/>
        <v>31</v>
      </c>
      <c r="AH1">
        <f t="shared" si="0"/>
        <v>32</v>
      </c>
      <c r="AI1">
        <f t="shared" si="0"/>
        <v>33</v>
      </c>
      <c r="AJ1">
        <f t="shared" si="0"/>
        <v>34</v>
      </c>
      <c r="AK1">
        <f t="shared" si="0"/>
        <v>35</v>
      </c>
      <c r="AL1">
        <f t="shared" si="0"/>
        <v>36</v>
      </c>
      <c r="AM1">
        <f t="shared" si="0"/>
        <v>37</v>
      </c>
      <c r="AN1">
        <f t="shared" si="0"/>
        <v>38</v>
      </c>
      <c r="AO1">
        <f t="shared" si="0"/>
        <v>39</v>
      </c>
      <c r="AP1">
        <f t="shared" si="0"/>
        <v>40</v>
      </c>
      <c r="AQ1">
        <f t="shared" si="0"/>
        <v>41</v>
      </c>
      <c r="AR1">
        <f t="shared" si="0"/>
        <v>42</v>
      </c>
      <c r="AS1">
        <f t="shared" si="0"/>
        <v>43</v>
      </c>
      <c r="AT1">
        <f t="shared" si="0"/>
        <v>44</v>
      </c>
      <c r="AU1">
        <f t="shared" si="0"/>
        <v>45</v>
      </c>
      <c r="AV1">
        <f t="shared" si="0"/>
        <v>46</v>
      </c>
      <c r="AW1">
        <f t="shared" si="0"/>
        <v>47</v>
      </c>
      <c r="AX1">
        <f t="shared" si="0"/>
        <v>48</v>
      </c>
      <c r="AY1">
        <f t="shared" si="0"/>
        <v>49</v>
      </c>
      <c r="AZ1">
        <f t="shared" si="0"/>
        <v>50</v>
      </c>
      <c r="BA1">
        <f t="shared" si="0"/>
        <v>51</v>
      </c>
      <c r="BB1">
        <f t="shared" si="0"/>
        <v>52</v>
      </c>
      <c r="BC1">
        <f t="shared" si="0"/>
        <v>53</v>
      </c>
      <c r="BD1">
        <f t="shared" si="0"/>
        <v>54</v>
      </c>
      <c r="BE1">
        <f t="shared" si="0"/>
        <v>55</v>
      </c>
      <c r="BF1">
        <f t="shared" si="0"/>
        <v>56</v>
      </c>
      <c r="BG1">
        <f t="shared" si="0"/>
        <v>57</v>
      </c>
      <c r="BH1">
        <f t="shared" si="0"/>
        <v>58</v>
      </c>
      <c r="BI1">
        <f t="shared" si="0"/>
        <v>59</v>
      </c>
      <c r="BJ1">
        <f t="shared" si="0"/>
        <v>60</v>
      </c>
      <c r="BK1">
        <f t="shared" si="0"/>
        <v>61</v>
      </c>
      <c r="BL1">
        <f t="shared" si="0"/>
        <v>62</v>
      </c>
      <c r="BM1">
        <f t="shared" si="0"/>
        <v>63</v>
      </c>
      <c r="BN1">
        <f t="shared" si="0"/>
        <v>64</v>
      </c>
      <c r="BO1">
        <f t="shared" si="0"/>
        <v>65</v>
      </c>
      <c r="BP1">
        <f t="shared" ref="BP1:DD1" si="1">COLUMN(BN1)</f>
        <v>66</v>
      </c>
      <c r="BQ1">
        <f t="shared" si="1"/>
        <v>67</v>
      </c>
      <c r="BR1">
        <f t="shared" si="1"/>
        <v>68</v>
      </c>
      <c r="BS1">
        <f t="shared" si="1"/>
        <v>69</v>
      </c>
      <c r="BT1">
        <f t="shared" si="1"/>
        <v>70</v>
      </c>
      <c r="BU1">
        <f t="shared" si="1"/>
        <v>71</v>
      </c>
      <c r="BV1">
        <f t="shared" si="1"/>
        <v>72</v>
      </c>
      <c r="BW1">
        <f t="shared" si="1"/>
        <v>73</v>
      </c>
      <c r="BX1">
        <f t="shared" si="1"/>
        <v>74</v>
      </c>
      <c r="BY1">
        <f t="shared" si="1"/>
        <v>75</v>
      </c>
      <c r="BZ1">
        <f t="shared" si="1"/>
        <v>76</v>
      </c>
      <c r="CA1">
        <f t="shared" si="1"/>
        <v>77</v>
      </c>
      <c r="CB1">
        <f t="shared" si="1"/>
        <v>78</v>
      </c>
      <c r="CC1">
        <f t="shared" si="1"/>
        <v>79</v>
      </c>
      <c r="CD1">
        <f t="shared" si="1"/>
        <v>80</v>
      </c>
      <c r="CE1">
        <f t="shared" si="1"/>
        <v>81</v>
      </c>
      <c r="CF1">
        <f t="shared" si="1"/>
        <v>82</v>
      </c>
      <c r="CG1">
        <f t="shared" si="1"/>
        <v>83</v>
      </c>
      <c r="CH1">
        <f t="shared" si="1"/>
        <v>84</v>
      </c>
      <c r="CI1">
        <f t="shared" si="1"/>
        <v>85</v>
      </c>
      <c r="CJ1">
        <f t="shared" si="1"/>
        <v>86</v>
      </c>
      <c r="CK1">
        <f t="shared" si="1"/>
        <v>87</v>
      </c>
      <c r="CL1">
        <f t="shared" si="1"/>
        <v>88</v>
      </c>
      <c r="CM1">
        <f t="shared" si="1"/>
        <v>89</v>
      </c>
      <c r="CN1">
        <f t="shared" si="1"/>
        <v>90</v>
      </c>
      <c r="CO1">
        <f t="shared" si="1"/>
        <v>91</v>
      </c>
      <c r="CP1">
        <f t="shared" si="1"/>
        <v>92</v>
      </c>
      <c r="CQ1">
        <f t="shared" si="1"/>
        <v>93</v>
      </c>
      <c r="CR1">
        <f t="shared" si="1"/>
        <v>94</v>
      </c>
      <c r="CS1">
        <f t="shared" si="1"/>
        <v>95</v>
      </c>
      <c r="CT1">
        <f t="shared" si="1"/>
        <v>96</v>
      </c>
      <c r="CU1">
        <f t="shared" si="1"/>
        <v>97</v>
      </c>
      <c r="CV1">
        <f t="shared" si="1"/>
        <v>98</v>
      </c>
      <c r="CW1">
        <f t="shared" si="1"/>
        <v>99</v>
      </c>
      <c r="CX1">
        <f t="shared" si="1"/>
        <v>100</v>
      </c>
      <c r="CY1">
        <f t="shared" si="1"/>
        <v>101</v>
      </c>
      <c r="CZ1">
        <f t="shared" si="1"/>
        <v>102</v>
      </c>
      <c r="DA1">
        <f t="shared" si="1"/>
        <v>103</v>
      </c>
      <c r="DB1">
        <f t="shared" si="1"/>
        <v>104</v>
      </c>
      <c r="DC1">
        <f t="shared" si="1"/>
        <v>105</v>
      </c>
      <c r="DD1">
        <f t="shared" si="1"/>
        <v>106</v>
      </c>
    </row>
    <row r="2" spans="1:108" ht="80.849999999999994" customHeight="1" thickTop="1" thickBot="1" x14ac:dyDescent="0.35">
      <c r="A2" s="15"/>
      <c r="B2" s="16"/>
      <c r="C2" s="45"/>
      <c r="D2" s="1">
        <v>1</v>
      </c>
      <c r="E2" s="83" t="str">
        <f>VLOOKUP(D2, 'Indicator List'!$A:$C, 3, FALSE)</f>
        <v>% of settlements where KIs reporting women lack access to income-generating activities</v>
      </c>
      <c r="F2" s="83"/>
      <c r="G2" s="83"/>
      <c r="H2" s="84"/>
      <c r="I2" s="84"/>
      <c r="J2" s="85"/>
      <c r="K2" s="1">
        <v>2</v>
      </c>
      <c r="L2" s="83" t="str">
        <f>VLOOKUP(K2, 'Indicator List'!$A:$C, 3, FALSE)</f>
        <v>% settlements where KIs reporting the average time for accessing the nearest food market by the main source of transportation</v>
      </c>
      <c r="M2" s="83"/>
      <c r="N2" s="83"/>
      <c r="O2" s="84"/>
      <c r="P2" s="84"/>
      <c r="Q2" s="85"/>
      <c r="R2" s="1">
        <v>3</v>
      </c>
      <c r="S2" s="86" t="str">
        <f>VLOOKUP(R2, 'Indicator List'!$A:$C, 3, FALSE)</f>
        <v>% of settlements where KIs reporting the three most common challenges for people regarding access to markets</v>
      </c>
      <c r="T2" s="86"/>
      <c r="U2" s="86"/>
      <c r="V2" s="87"/>
      <c r="W2" s="87"/>
      <c r="X2" s="88"/>
      <c r="Y2" s="1">
        <v>4</v>
      </c>
      <c r="Z2" s="83" t="str">
        <f>VLOOKUP(Y2, 'Indicator List'!$A:$C, 3, FALSE)</f>
        <v>% settlements where KIs reporting on the problem with food accessibility</v>
      </c>
      <c r="AA2" s="83"/>
      <c r="AB2" s="83"/>
      <c r="AC2" s="84"/>
      <c r="AD2" s="84"/>
      <c r="AE2" s="85"/>
      <c r="AF2" s="1">
        <v>5</v>
      </c>
      <c r="AG2" s="83" t="str">
        <f>VLOOKUP(AF2, 'Indicator List'!$A:$C, 3, FALSE)</f>
        <v>% settlements where KIs reporting on the ability to purchase essential food items in the past 30 days</v>
      </c>
      <c r="AH2" s="83"/>
      <c r="AI2" s="83"/>
      <c r="AJ2" s="84"/>
      <c r="AK2" s="84"/>
      <c r="AL2" s="85"/>
      <c r="AM2" s="1">
        <v>6</v>
      </c>
      <c r="AN2" s="83" t="str">
        <f>VLOOKUP(AM2, 'Indicator List'!$A:$C, 3, FALSE)</f>
        <v>% settlements where KIs reporting the sudden change in food item prices in the past 30 days</v>
      </c>
      <c r="AO2" s="83"/>
      <c r="AP2" s="83"/>
      <c r="AQ2" s="84"/>
      <c r="AR2" s="84"/>
      <c r="AS2" s="85"/>
      <c r="AT2" s="1">
        <v>7</v>
      </c>
      <c r="AU2" s="83" t="str">
        <f>VLOOKUP(AT2, 'Indicator List'!$A:$C, 3, FALSE)</f>
        <v>% settlements where KIs report that, for the majority of people in the settlement, crop yield from the last harvest decreased compared with the previous harvest of the same crops</v>
      </c>
      <c r="AV2" s="89"/>
      <c r="AW2" s="89"/>
      <c r="AX2" s="90"/>
      <c r="AY2" s="90"/>
      <c r="AZ2" s="91"/>
      <c r="BA2" s="1">
        <v>8</v>
      </c>
      <c r="BB2" s="83" t="str">
        <f>VLOOKUP(BA2, 'Indicator List'!$A:$C, 3, FALSE)</f>
        <v>% settlements where KIs reporting a sudden drop in the number of livestock in the past 30 days</v>
      </c>
      <c r="BC2" s="89"/>
      <c r="BD2" s="89"/>
      <c r="BE2" s="90"/>
      <c r="BF2" s="90"/>
      <c r="BG2" s="91"/>
      <c r="BH2" s="1">
        <v>9</v>
      </c>
      <c r="BI2" s="83" t="str">
        <f>VLOOKUP(BH2, 'Indicator List'!$A:$C, 3, FALSE)</f>
        <v>% traders reporting unavailable food basket items in markets
Food basket items include: Wheat flour (local or imported), vegetable oil, pulses (beans, lentils or split peas) and salt</v>
      </c>
      <c r="BJ2" s="83"/>
      <c r="BK2" s="83"/>
      <c r="BL2" s="84"/>
      <c r="BM2" s="84"/>
      <c r="BN2" s="85"/>
      <c r="BO2" s="1">
        <v>10</v>
      </c>
      <c r="BP2" s="83" t="str">
        <f>VLOOKUP(BO2, 'Indicator List'!$A:$C, 3, FALSE)</f>
        <v xml:space="preserve">% of settlements where the majority of KIs reported their settlements do not have access to suffcient quantity of water for cooking, bathing, washing or other domestic use </v>
      </c>
      <c r="BQ2" s="83"/>
      <c r="BR2" s="83"/>
      <c r="BS2" s="84"/>
      <c r="BT2" s="84"/>
      <c r="BU2" s="85"/>
      <c r="BV2" s="1">
        <v>11</v>
      </c>
      <c r="BW2" s="83" t="str">
        <f>VLOOKUP(BV2, 'Indicator List'!$A:$C, 3, FALSE)</f>
        <v>% of settlements where Kis report the majority of households have access to a functional and improved sanitation facility</v>
      </c>
      <c r="BX2" s="83"/>
      <c r="BY2" s="83"/>
      <c r="BZ2" s="84"/>
      <c r="CA2" s="84"/>
      <c r="CB2" s="85"/>
      <c r="CC2" s="1">
        <v>12</v>
      </c>
      <c r="CD2" s="83" t="str">
        <f>VLOOKUP(CC2, 'Indicator List'!$A:$C, 3, FALSE)</f>
        <v>% of settlement where KIs reporting on main source of drinking water for most people</v>
      </c>
      <c r="CE2" s="83"/>
      <c r="CF2" s="83"/>
      <c r="CG2" s="84"/>
      <c r="CH2" s="84"/>
      <c r="CI2" s="85"/>
      <c r="CJ2" s="1">
        <v>13</v>
      </c>
      <c r="CK2" s="83" t="str">
        <f>VLOOKUP(CJ2, 'Indicator List'!$A:$C, 3, FALSE)</f>
        <v>% of settlements where KIs reporting on the perceived level of hunger among the households</v>
      </c>
      <c r="CL2" s="83"/>
      <c r="CM2" s="83"/>
      <c r="CN2" s="84"/>
      <c r="CO2" s="84"/>
      <c r="CP2" s="85"/>
      <c r="CQ2" s="1">
        <v>14</v>
      </c>
      <c r="CR2" s="83" t="str">
        <f>VLOOKUP(CQ2, 'Indicator List'!$A:$C, 3, FALSE)</f>
        <v>In the last [30 days], what proportion of the population in [the community] had to do very unusual and desperate things just to obtain a small amount of food?</v>
      </c>
      <c r="CS2" s="83"/>
      <c r="CT2" s="83"/>
      <c r="CU2" s="84"/>
      <c r="CV2" s="84"/>
      <c r="CW2" s="85"/>
      <c r="CX2" s="1">
        <v>15</v>
      </c>
      <c r="CY2" s="83" t="str">
        <f>VLOOKUP(CX2, 'Indicator List'!$A:$C, 3, FALSE)</f>
        <v>% of settlements where KIs reporting on Condition of pasture during the grazing season compared to last year.</v>
      </c>
      <c r="CZ2" s="83"/>
      <c r="DA2" s="83"/>
      <c r="DB2" s="84"/>
      <c r="DC2" s="84"/>
      <c r="DD2" s="85"/>
    </row>
    <row r="3" spans="1:108" ht="60" customHeight="1" thickTop="1" thickBot="1" x14ac:dyDescent="0.35">
      <c r="A3" s="15"/>
      <c r="B3" s="16"/>
      <c r="C3" s="45"/>
      <c r="D3" s="18" t="str">
        <f>VLOOKUP(D2, 'Indicator List'!$A:$C, 2, FALSE)</f>
        <v>Food Access</v>
      </c>
      <c r="E3" s="2">
        <f>VLOOKUP(D2, 'Indicator List'!$A:$K, 7, FALSE)</f>
        <v>0</v>
      </c>
      <c r="F3" s="2" t="str">
        <f>VLOOKUP(D2, 'Indicator List'!$A:$K, 8, FALSE)</f>
        <v>1 – 20%</v>
      </c>
      <c r="G3" s="2" t="str">
        <f>VLOOKUP(D2, 'Indicator List'!$A:$K, 9, FALSE)</f>
        <v>21 – 40%</v>
      </c>
      <c r="H3" s="2" t="str">
        <f>VLOOKUP(D2, 'Indicator List'!$A:$K, 10, FALSE)</f>
        <v>40 – 60%</v>
      </c>
      <c r="I3" s="2" t="str">
        <f>VLOOKUP(D2, 'Indicator List'!$A:$K, 11, FALSE)</f>
        <v>60%+</v>
      </c>
      <c r="J3" s="81"/>
      <c r="K3" s="18" t="str">
        <f>VLOOKUP(K2, 'Indicator List'!$A:$C, 2, FALSE)</f>
        <v>Food Access</v>
      </c>
      <c r="L3" s="2" t="str">
        <f>VLOOKUP(K2, 'Indicator List'!$A:$K, 7, FALSE)</f>
        <v>30 minutes to 1 hour</v>
      </c>
      <c r="M3" s="2" t="str">
        <f>VLOOKUP(K2, 'Indicator List'!$A:$K, 8, FALSE)</f>
        <v>1 to 2 hours</v>
      </c>
      <c r="N3" s="2" t="str">
        <f>VLOOKUP(K2, 'Indicator List'!$A:$K, 9, FALSE)</f>
        <v>More than 2 hours</v>
      </c>
      <c r="O3" s="2" t="str">
        <f>VLOOKUP(K2, 'Indicator List'!$A:$K, 10, FALSE)</f>
        <v>No access to market</v>
      </c>
      <c r="P3" s="2" t="str">
        <f>VLOOKUP(K2, 'Indicator List'!$A:$K, 11, FALSE)</f>
        <v>No criteria</v>
      </c>
      <c r="Q3" s="81"/>
      <c r="R3" s="18" t="str">
        <f>VLOOKUP(R2, 'Indicator List'!$A:$C, 2, FALSE)</f>
        <v>Food Access</v>
      </c>
      <c r="S3" s="2" t="str">
        <f>VLOOKUP(R2, 'Indicator List'!$A:$K, 7, FALSE)</f>
        <v>None</v>
      </c>
      <c r="T3" s="2" t="str">
        <f>VLOOKUP(R2, 'Indicator List'!$A:$K, 8, FALSE)</f>
        <v>Cannot afford Or Market too far</v>
      </c>
      <c r="U3" s="2" t="str">
        <f>VLOOKUP(R2, 'Indicator List'!$A:$K, 9, FALSE)</f>
        <v>Unsafe road/conditions</v>
      </c>
      <c r="V3" s="2" t="str">
        <f>VLOOKUP(R2, 'Indicator List'!$A:$K, 10, FALSE)</f>
        <v>criminality</v>
      </c>
      <c r="W3" s="2" t="str">
        <f>VLOOKUP(R2, 'Indicator List'!$A:$K, 11, FALSE)</f>
        <v xml:space="preserve">No criteria </v>
      </c>
      <c r="X3" s="81"/>
      <c r="Y3" s="18" t="str">
        <f>VLOOKUP(Y2, 'Indicator List'!$A:$C, 2, FALSE)</f>
        <v>Food Access</v>
      </c>
      <c r="Z3" s="2" t="str">
        <f>VLOOKUP(Y2, 'Indicator List'!$A:$K, 7, FALSE)</f>
        <v>No problem</v>
      </c>
      <c r="AA3" s="2" t="str">
        <f>VLOOKUP(Y2, 'Indicator List'!$A:$K, 8, FALSE)</f>
        <v>Moderate problem</v>
      </c>
      <c r="AB3" s="2" t="str">
        <f>VLOOKUP(Y2, 'Indicator List'!$A:$K, 9, FALSE)</f>
        <v>Serious problem</v>
      </c>
      <c r="AC3" s="2" t="str">
        <f>VLOOKUP(Y2, 'Indicator List'!$A:$K, 10, FALSE)</f>
        <v>Very serious problem</v>
      </c>
      <c r="AD3" s="2" t="str">
        <f>VLOOKUP(Y2, 'Indicator List'!$A:$K, 11, FALSE)</f>
        <v>Extremely serious problem</v>
      </c>
      <c r="AE3" s="81"/>
      <c r="AF3" s="18" t="str">
        <f>VLOOKUP(AF2, 'Indicator List'!$A:$C, 2, FALSE)</f>
        <v>Food Access</v>
      </c>
      <c r="AG3" s="2" t="str">
        <f>VLOOKUP(AF2, 'Indicator List'!$A:$K, 7, FALSE)</f>
        <v>Always able to purchase essential food items</v>
      </c>
      <c r="AH3" s="2" t="str">
        <f>VLOOKUP(AF2, 'Indicator List'!$A:$K, 8, FALSE)</f>
        <v>Sometimes able to purchase essential food items</v>
      </c>
      <c r="AI3" s="2" t="str">
        <f>VLOOKUP(AF2, 'Indicator List'!$A:$K, 9, FALSE)</f>
        <v>Rarely able to purchase essential food items</v>
      </c>
      <c r="AJ3" s="2" t="str">
        <f>VLOOKUP(AF2, 'Indicator List'!$A:$K, 10, FALSE)</f>
        <v>Unable to purchase essential food items</v>
      </c>
      <c r="AK3" s="2" t="str">
        <f>VLOOKUP(AF2, 'Indicator List'!$A:$K, 11, FALSE)</f>
        <v>No criteria</v>
      </c>
      <c r="AL3" s="81"/>
      <c r="AM3" s="18" t="str">
        <f>VLOOKUP(AM2, 'Indicator List'!$A:$C, 2, FALSE)</f>
        <v>Food Access</v>
      </c>
      <c r="AN3" s="2" t="str">
        <f>VLOOKUP(AM2, 'Indicator List'!$A:$K, 7, FALSE)</f>
        <v>No change Or
small decrease Or a big decrease in prices</v>
      </c>
      <c r="AO3" s="2" t="str">
        <f>VLOOKUP(AM2, 'Indicator List'!$A:$K, 8, FALSE)</f>
        <v>small increase in prices</v>
      </c>
      <c r="AP3" s="2" t="str">
        <f>VLOOKUP(AM2, 'Indicator List'!$A:$K, 9, FALSE)</f>
        <v>big increase in prices</v>
      </c>
      <c r="AQ3" s="2" t="str">
        <f>VLOOKUP(AM2, 'Indicator List'!$A:$K, 10, FALSE)</f>
        <v>No criteria</v>
      </c>
      <c r="AR3" s="2" t="str">
        <f>VLOOKUP(AM2, 'Indicator List'!$A:$K, 11, FALSE)</f>
        <v>No criteria</v>
      </c>
      <c r="AS3" s="81"/>
      <c r="AT3" s="18" t="str">
        <f>VLOOKUP(AT2, 'Indicator List'!$A:$C, 2, FALSE)</f>
        <v>Food Availability</v>
      </c>
      <c r="AU3" s="2" t="str">
        <f>VLOOKUP(AT2, 'Indicator List'!$A:$K, 7, FALSE)</f>
        <v>Usual crop yield; 
A bit more than usual; 
much more than usual</v>
      </c>
      <c r="AV3" s="2" t="str">
        <f>VLOOKUP(AT2, 'Indicator List'!$A:$K, 8, FALSE)</f>
        <v>A bit less than usual</v>
      </c>
      <c r="AW3" s="2" t="str">
        <f>VLOOKUP(AT2, 'Indicator List'!$A:$K, 9, FALSE)</f>
        <v>Much less than usual</v>
      </c>
      <c r="AX3" s="2" t="str">
        <f>VLOOKUP(AT2, 'Indicator List'!$A:$K, 10, FALSE)</f>
        <v>No harvest at all; All harvest were lost</v>
      </c>
      <c r="AY3" s="2" t="str">
        <f>VLOOKUP(AT2, 'Indicator List'!$A:$K, 11, FALSE)</f>
        <v>No criteria</v>
      </c>
      <c r="AZ3" s="81"/>
      <c r="BA3" s="18" t="str">
        <f>VLOOKUP(BA2, 'Indicator List'!$A:$C, 2, FALSE)</f>
        <v>Food Availability</v>
      </c>
      <c r="BB3" s="2" t="str">
        <f>VLOOKUP(BA2, 'Indicator List'!$A:$K, 7, FALSE)</f>
        <v>Not applicable - people do not currently raise animals in this community, Number of livestock is normal or almost normal for this time of the year</v>
      </c>
      <c r="BC3" s="2" t="str">
        <f>VLOOKUP(BA2, 'Indicator List'!$A:$K, 8, FALSE)</f>
        <v>No criteria</v>
      </c>
      <c r="BD3" s="2" t="str">
        <f>VLOOKUP(BA2, 'Indicator List'!$A:$K, 9, FALSE)</f>
        <v>Number of livestock is about half of what's normal for this time of year</v>
      </c>
      <c r="BE3" s="2" t="str">
        <f>VLOOKUP(BA2, 'Indicator List'!$A:$K, 10, FALSE)</f>
        <v xml:space="preserve">Number of livestock reduced by more than half
</v>
      </c>
      <c r="BF3" s="2" t="str">
        <f>VLOOKUP(BA2, 'Indicator List'!$A:$K, 11, FALSE)</f>
        <v>No criteria</v>
      </c>
      <c r="BG3" s="81"/>
      <c r="BH3" s="18" t="str">
        <f>VLOOKUP(BH2, 'Indicator List'!$A:$C, 2, FALSE)</f>
        <v>Food Availability</v>
      </c>
      <c r="BI3" s="2" t="str">
        <f>VLOOKUP(BH2, 'Indicator List'!$A:$K, 7, FALSE)</f>
        <v>All food basket items are widely available</v>
      </c>
      <c r="BJ3" s="2" t="str">
        <f>VLOOKUP(BH2, 'Indicator List'!$A:$K, 8, FALSE)</f>
        <v>One or two food basket items have limited availability</v>
      </c>
      <c r="BK3" s="2" t="str">
        <f>VLOOKUP(BH2, 'Indicator List'!$A:$K, 9, FALSE)</f>
        <v>One food basket component is completely unavailable
OR
Three to four food basket items have limited availability</v>
      </c>
      <c r="BL3" s="2" t="str">
        <f>VLOOKUP(BH2, 'Indicator List'!$A:$K, 10, FALSE)</f>
        <v>Two food basket items are completely unavailable</v>
      </c>
      <c r="BM3" s="2" t="str">
        <f>VLOOKUP(BH2, 'Indicator List'!$A:$K, 11, FALSE)</f>
        <v>Three or four food basket items are completely unavailable</v>
      </c>
      <c r="BN3" s="81"/>
      <c r="BO3" s="18" t="str">
        <f>VLOOKUP(BO2, 'Indicator List'!$A:$C, 2, FALSE)</f>
        <v>Food Utilization</v>
      </c>
      <c r="BP3" s="2" t="str">
        <f>VLOOKUP(BO2, 'Indicator List'!$A:$K, 7, FALSE)</f>
        <v>Yes, water has been sufficient</v>
      </c>
      <c r="BQ3" s="2" t="str">
        <f>VLOOKUP(BO2, 'Indicator List'!$A:$K, 8, FALSE)</f>
        <v xml:space="preserve">Rarely (1-2 days)
</v>
      </c>
      <c r="BR3" s="2" t="str">
        <f>VLOOKUP(BO2, 'Indicator List'!$A:$K, 9, FALSE)</f>
        <v>Sometimes (3-10 days)</v>
      </c>
      <c r="BS3" s="2" t="str">
        <f>VLOOKUP(BO2, 'Indicator List'!$A:$K, 10, FALSE)</f>
        <v>Often (11-20 days)</v>
      </c>
      <c r="BT3" s="2" t="str">
        <f>VLOOKUP(BO2, 'Indicator List'!$A:$K, 11, FALSE)</f>
        <v>Always (more than 20 days)</v>
      </c>
      <c r="BU3" s="81"/>
      <c r="BV3" s="18" t="str">
        <f>VLOOKUP(BV2, 'Indicator List'!$A:$C, 2, FALSE)</f>
        <v>Food Utilization</v>
      </c>
      <c r="BW3" s="2" t="str">
        <f>VLOOKUP(BV2, 'Indicator List'!$A:$K, 7, FALSE)</f>
        <v>Everyone or almost everyone (around 100%)</v>
      </c>
      <c r="BX3" s="2" t="str">
        <f>VLOOKUP(BV2, 'Indicator List'!$A:$K, 8, FALSE)</f>
        <v>Most (around 3 in 4 people or 75%)</v>
      </c>
      <c r="BY3" s="2" t="str">
        <f>VLOOKUP(BV2, 'Indicator List'!$A:$K, 9, FALSE)</f>
        <v>About half (around 2 in 4 people or 50%)</v>
      </c>
      <c r="BZ3" s="2" t="str">
        <f>VLOOKUP(BV2, 'Indicator List'!$A:$K, 10, FALSE)</f>
        <v>A few (around 1 in 4 people or 25%)</v>
      </c>
      <c r="CA3" s="2" t="str">
        <f>VLOOKUP(BV2, 'Indicator List'!$A:$K, 11, FALSE)</f>
        <v>Nobody or almost nobody (around 0%)</v>
      </c>
      <c r="CB3" s="81"/>
      <c r="CC3" s="18" t="str">
        <f>VLOOKUP(CC2, 'Indicator List'!$A:$C, 2, FALSE)</f>
        <v>Food Utilization</v>
      </c>
      <c r="CD3" s="2" t="str">
        <f>VLOOKUP(CC2, 'Indicator List'!$A:$K, 7, FALSE)</f>
        <v>Water comes from an improved source (Protected from outside contamination (improved water source), for example: piped water/tap, covered dug well, pumped well/borehole, tanker truck/carts with tank/store, bottled water, water bags, protected rainwater, etc.)</v>
      </c>
      <c r="CE3" s="2" t="str">
        <f>VLOOKUP(CC2, 'Indicator List'!$A:$K, 8, FALSE)</f>
        <v>Water comes from an unimproved source (Not-protected from outside contamination ( for example: unprotected well, traditional dug well, unprotected natural spring, etc)</v>
      </c>
      <c r="CF3" s="2" t="str">
        <f>VLOOKUP(CC2, 'Indicator List'!$A:$K, 9, FALSE)</f>
        <v>Surface water, for example: river, dam, lake, pond, stream, canal, irrigation system, etc.</v>
      </c>
      <c r="CG3" s="2" t="str">
        <f>VLOOKUP(CC2, 'Indicator List'!$A:$K, 10, FALSE)</f>
        <v>No criteria</v>
      </c>
      <c r="CH3" s="2" t="str">
        <f>VLOOKUP(CC2, 'Indicator List'!$A:$K, 11, FALSE)</f>
        <v>No criteria</v>
      </c>
      <c r="CI3" s="81"/>
      <c r="CJ3" s="18" t="str">
        <f>VLOOKUP(CJ2, 'Indicator List'!$A:$C, 2, FALSE)</f>
        <v>Food Utilization</v>
      </c>
      <c r="CK3" s="2" t="str">
        <f>VLOOKUP(CJ2, 'Indicator List'!$A:$K, 7, FALSE)</f>
        <v xml:space="preserve">No hunger </v>
      </c>
      <c r="CL3" s="2" t="str">
        <f>VLOOKUP(CJ2, 'Indicator List'!$A:$K, 8, FALSE)</f>
        <v>Small hunger</v>
      </c>
      <c r="CM3" s="2" t="str">
        <f>VLOOKUP(CJ2, 'Indicator List'!$A:$K, 9, FALSE)</f>
        <v>Bad hunger</v>
      </c>
      <c r="CN3" s="2" t="str">
        <f>VLOOKUP(CJ2, 'Indicator List'!$A:$K, 10, FALSE)</f>
        <v>Worst hunger</v>
      </c>
      <c r="CO3" s="2" t="str">
        <f>VLOOKUP(CJ2, 'Indicator List'!$A:$K, 11, FALSE)</f>
        <v>No Criteria</v>
      </c>
      <c r="CP3" s="81"/>
      <c r="CQ3" s="18" t="str">
        <f>VLOOKUP(CQ2, 'Indicator List'!$A:$C, 2, FALSE)</f>
        <v>Food Consumption &amp; Livelihood</v>
      </c>
      <c r="CR3" s="2" t="str">
        <f>VLOOKUP(CQ2, 'Indicator List'!$A:$K, 7, FALSE)</f>
        <v>Nobody or almost noboby (0%)</v>
      </c>
      <c r="CS3" s="2" t="str">
        <f>VLOOKUP(CQ2, 'Indicator List'!$A:$K, 8, FALSE)</f>
        <v>a few (around 1 in 4 people or 25%)</v>
      </c>
      <c r="CT3" s="2" t="str">
        <f>VLOOKUP(CQ2, 'Indicator List'!$A:$K, 9, FALSE)</f>
        <v>About half (around 2 in 4 people or 50%)</v>
      </c>
      <c r="CU3" s="2" t="str">
        <f>VLOOKUP(CQ2, 'Indicator List'!$A:$K, 10, FALSE)</f>
        <v>Most (around 3 in 4 people or 75%)</v>
      </c>
      <c r="CV3" s="2" t="str">
        <f>VLOOKUP(CQ2, 'Indicator List'!$A:$K, 11, FALSE)</f>
        <v>All or almost all (around 4 in 4 people or 100%)</v>
      </c>
      <c r="CW3" s="81"/>
      <c r="CX3" s="18" t="str">
        <f>VLOOKUP(CX2, 'Indicator List'!$A:$C, 2, FALSE)</f>
        <v>Food Consumption &amp; Livelihood</v>
      </c>
      <c r="CY3" s="2" t="str">
        <f>VLOOKUP(CX2, 'Indicator List'!$A:$K, 7, FALSE)</f>
        <v>Better/Slightly better</v>
      </c>
      <c r="CZ3" s="2" t="str">
        <f>VLOOKUP(CX2, 'Indicator List'!$A:$K, 8, FALSE)</f>
        <v>Similar to last year</v>
      </c>
      <c r="DA3" s="2" t="str">
        <f>VLOOKUP(CX2, 'Indicator List'!$A:$K, 9, FALSE)</f>
        <v>Slightly worse than last year</v>
      </c>
      <c r="DB3" s="2" t="str">
        <f>VLOOKUP(CX2, 'Indicator List'!$A:$K, 10, FALSE)</f>
        <v>Worse than last year</v>
      </c>
      <c r="DC3" s="2" t="str">
        <f>VLOOKUP(CX2, 'Indicator List'!$A:$K, 11, FALSE)</f>
        <v>No Criteria</v>
      </c>
      <c r="DD3" s="81"/>
    </row>
    <row r="4" spans="1:108" ht="31.2" thickTop="1" thickBot="1" x14ac:dyDescent="0.35">
      <c r="A4" s="15"/>
      <c r="B4" s="16"/>
      <c r="C4" s="45"/>
      <c r="D4" s="18" t="s">
        <v>907</v>
      </c>
      <c r="E4" s="2"/>
      <c r="F4" s="2"/>
      <c r="G4" s="2"/>
      <c r="H4" s="2"/>
      <c r="I4" s="2"/>
      <c r="J4" s="82"/>
      <c r="K4" s="19" t="s">
        <v>907</v>
      </c>
      <c r="L4" s="2"/>
      <c r="M4" s="2"/>
      <c r="N4" s="2"/>
      <c r="O4" s="2"/>
      <c r="P4" s="2"/>
      <c r="Q4" s="82"/>
      <c r="R4" s="19" t="s">
        <v>907</v>
      </c>
      <c r="S4" s="2"/>
      <c r="T4" s="2"/>
      <c r="U4" s="2"/>
      <c r="V4" s="2"/>
      <c r="W4" s="2"/>
      <c r="X4" s="82"/>
      <c r="Y4" s="19" t="s">
        <v>907</v>
      </c>
      <c r="Z4" s="2"/>
      <c r="AA4" s="2"/>
      <c r="AB4" s="2"/>
      <c r="AC4" s="2"/>
      <c r="AD4" s="2"/>
      <c r="AE4" s="82"/>
      <c r="AF4" s="19" t="s">
        <v>907</v>
      </c>
      <c r="AG4" s="2"/>
      <c r="AH4" s="2"/>
      <c r="AI4" s="2"/>
      <c r="AJ4" s="2"/>
      <c r="AK4" s="2"/>
      <c r="AL4" s="82"/>
      <c r="AM4" s="19" t="s">
        <v>907</v>
      </c>
      <c r="AN4" s="2"/>
      <c r="AO4" s="2"/>
      <c r="AP4" s="2"/>
      <c r="AQ4" s="2"/>
      <c r="AR4" s="2"/>
      <c r="AS4" s="82"/>
      <c r="AT4" s="18" t="s">
        <v>907</v>
      </c>
      <c r="AU4" s="2"/>
      <c r="AV4" s="2"/>
      <c r="AW4" s="2"/>
      <c r="AX4" s="2"/>
      <c r="AY4" s="2"/>
      <c r="AZ4" s="82"/>
      <c r="BA4" s="19" t="s">
        <v>907</v>
      </c>
      <c r="BB4" s="2"/>
      <c r="BC4" s="2"/>
      <c r="BD4" s="2"/>
      <c r="BE4" s="2"/>
      <c r="BF4" s="2"/>
      <c r="BG4" s="82"/>
      <c r="BH4" s="19" t="s">
        <v>907</v>
      </c>
      <c r="BI4" s="2"/>
      <c r="BJ4" s="2"/>
      <c r="BK4" s="2"/>
      <c r="BL4" s="2"/>
      <c r="BM4" s="2"/>
      <c r="BN4" s="82"/>
      <c r="BO4" s="19" t="s">
        <v>907</v>
      </c>
      <c r="BP4" s="2"/>
      <c r="BQ4" s="2"/>
      <c r="BR4" s="2"/>
      <c r="BS4" s="2"/>
      <c r="BT4" s="2"/>
      <c r="BU4" s="82"/>
      <c r="BV4" s="19" t="s">
        <v>907</v>
      </c>
      <c r="BW4" s="2"/>
      <c r="BX4" s="2"/>
      <c r="BY4" s="2"/>
      <c r="BZ4" s="2"/>
      <c r="CA4" s="2"/>
      <c r="CB4" s="82"/>
      <c r="CC4" s="19" t="s">
        <v>907</v>
      </c>
      <c r="CD4" s="2"/>
      <c r="CE4" s="2"/>
      <c r="CF4" s="2"/>
      <c r="CG4" s="2"/>
      <c r="CH4" s="2"/>
      <c r="CI4" s="82"/>
      <c r="CJ4" s="18" t="s">
        <v>907</v>
      </c>
      <c r="CK4" s="20"/>
      <c r="CL4" s="20"/>
      <c r="CM4" s="20"/>
      <c r="CN4" s="20"/>
      <c r="CO4" s="20"/>
      <c r="CP4" s="82"/>
      <c r="CQ4" s="19" t="s">
        <v>907</v>
      </c>
      <c r="CR4" s="20"/>
      <c r="CS4" s="20"/>
      <c r="CT4" s="20"/>
      <c r="CU4" s="20"/>
      <c r="CV4" s="2"/>
      <c r="CW4" s="82"/>
      <c r="CX4" s="19" t="s">
        <v>907</v>
      </c>
      <c r="CY4" s="2"/>
      <c r="CZ4" s="2"/>
      <c r="DA4" s="2"/>
      <c r="DB4" s="2"/>
      <c r="DC4" s="2"/>
      <c r="DD4" s="82"/>
    </row>
    <row r="5" spans="1:108" ht="16.2" thickTop="1" thickBot="1" x14ac:dyDescent="0.35">
      <c r="A5" s="14" t="s">
        <v>55</v>
      </c>
      <c r="B5" s="14" t="s">
        <v>73</v>
      </c>
      <c r="C5" s="46" t="s">
        <v>902</v>
      </c>
      <c r="D5" s="3" t="s">
        <v>908</v>
      </c>
      <c r="E5" s="4">
        <v>1</v>
      </c>
      <c r="F5" s="5" t="s">
        <v>909</v>
      </c>
      <c r="G5" s="6" t="s">
        <v>910</v>
      </c>
      <c r="H5" s="7">
        <v>4</v>
      </c>
      <c r="I5" s="8" t="s">
        <v>911</v>
      </c>
      <c r="J5" s="31" t="s">
        <v>912</v>
      </c>
      <c r="K5" s="3" t="s">
        <v>908</v>
      </c>
      <c r="L5" s="4">
        <v>1</v>
      </c>
      <c r="M5" s="5" t="s">
        <v>909</v>
      </c>
      <c r="N5" s="6" t="s">
        <v>910</v>
      </c>
      <c r="O5" s="7" t="s">
        <v>913</v>
      </c>
      <c r="P5" s="8" t="s">
        <v>911</v>
      </c>
      <c r="Q5" s="31" t="s">
        <v>912</v>
      </c>
      <c r="R5" s="3" t="s">
        <v>908</v>
      </c>
      <c r="S5" s="4" t="s">
        <v>914</v>
      </c>
      <c r="T5" s="5" t="s">
        <v>909</v>
      </c>
      <c r="U5" s="6" t="s">
        <v>910</v>
      </c>
      <c r="V5" s="7" t="s">
        <v>913</v>
      </c>
      <c r="W5" s="8" t="s">
        <v>911</v>
      </c>
      <c r="X5" s="31" t="s">
        <v>912</v>
      </c>
      <c r="Y5" s="3" t="s">
        <v>908</v>
      </c>
      <c r="Z5" s="4" t="s">
        <v>914</v>
      </c>
      <c r="AA5" s="5" t="s">
        <v>909</v>
      </c>
      <c r="AB5" s="6" t="s">
        <v>910</v>
      </c>
      <c r="AC5" s="7" t="s">
        <v>913</v>
      </c>
      <c r="AD5" s="8" t="s">
        <v>911</v>
      </c>
      <c r="AE5" s="31" t="s">
        <v>912</v>
      </c>
      <c r="AF5" s="3" t="s">
        <v>908</v>
      </c>
      <c r="AG5" s="4" t="s">
        <v>914</v>
      </c>
      <c r="AH5" s="5" t="s">
        <v>909</v>
      </c>
      <c r="AI5" s="6" t="s">
        <v>910</v>
      </c>
      <c r="AJ5" s="7" t="s">
        <v>913</v>
      </c>
      <c r="AK5" s="8" t="s">
        <v>911</v>
      </c>
      <c r="AL5" s="31" t="s">
        <v>912</v>
      </c>
      <c r="AM5" s="3" t="s">
        <v>908</v>
      </c>
      <c r="AN5" s="4" t="s">
        <v>914</v>
      </c>
      <c r="AO5" s="5" t="s">
        <v>909</v>
      </c>
      <c r="AP5" s="6" t="s">
        <v>910</v>
      </c>
      <c r="AQ5" s="7" t="s">
        <v>913</v>
      </c>
      <c r="AR5" s="8" t="s">
        <v>911</v>
      </c>
      <c r="AS5" s="31" t="s">
        <v>912</v>
      </c>
      <c r="AT5" s="3" t="s">
        <v>908</v>
      </c>
      <c r="AU5" s="4" t="s">
        <v>914</v>
      </c>
      <c r="AV5" s="5" t="s">
        <v>909</v>
      </c>
      <c r="AW5" s="6" t="s">
        <v>910</v>
      </c>
      <c r="AX5" s="7" t="s">
        <v>913</v>
      </c>
      <c r="AY5" s="8" t="s">
        <v>911</v>
      </c>
      <c r="AZ5" s="31" t="s">
        <v>912</v>
      </c>
      <c r="BA5" s="3" t="s">
        <v>908</v>
      </c>
      <c r="BB5" s="4">
        <v>1</v>
      </c>
      <c r="BC5" s="5" t="s">
        <v>909</v>
      </c>
      <c r="BD5" s="6" t="s">
        <v>910</v>
      </c>
      <c r="BE5" s="7" t="s">
        <v>913</v>
      </c>
      <c r="BF5" s="8" t="s">
        <v>911</v>
      </c>
      <c r="BG5" s="31" t="s">
        <v>912</v>
      </c>
      <c r="BH5" s="3" t="s">
        <v>908</v>
      </c>
      <c r="BI5" s="4" t="s">
        <v>914</v>
      </c>
      <c r="BJ5" s="5" t="s">
        <v>909</v>
      </c>
      <c r="BK5" s="6" t="s">
        <v>910</v>
      </c>
      <c r="BL5" s="7" t="s">
        <v>913</v>
      </c>
      <c r="BM5" s="8" t="s">
        <v>911</v>
      </c>
      <c r="BN5" s="31" t="s">
        <v>912</v>
      </c>
      <c r="BO5" s="3" t="s">
        <v>908</v>
      </c>
      <c r="BP5" s="4" t="s">
        <v>914</v>
      </c>
      <c r="BQ5" s="5" t="s">
        <v>909</v>
      </c>
      <c r="BR5" s="6" t="s">
        <v>910</v>
      </c>
      <c r="BS5" s="7" t="s">
        <v>913</v>
      </c>
      <c r="BT5" s="8" t="s">
        <v>911</v>
      </c>
      <c r="BU5" s="31" t="s">
        <v>912</v>
      </c>
      <c r="BV5" s="3" t="s">
        <v>908</v>
      </c>
      <c r="BW5" s="4" t="s">
        <v>914</v>
      </c>
      <c r="BX5" s="5" t="s">
        <v>909</v>
      </c>
      <c r="BY5" s="6" t="s">
        <v>910</v>
      </c>
      <c r="BZ5" s="7" t="s">
        <v>913</v>
      </c>
      <c r="CA5" s="8" t="s">
        <v>911</v>
      </c>
      <c r="CB5" s="31" t="s">
        <v>912</v>
      </c>
      <c r="CC5" s="3" t="s">
        <v>908</v>
      </c>
      <c r="CD5" s="4" t="s">
        <v>914</v>
      </c>
      <c r="CE5" s="5" t="s">
        <v>909</v>
      </c>
      <c r="CF5" s="6" t="s">
        <v>910</v>
      </c>
      <c r="CG5" s="7" t="s">
        <v>913</v>
      </c>
      <c r="CH5" s="8" t="s">
        <v>911</v>
      </c>
      <c r="CI5" s="31" t="s">
        <v>912</v>
      </c>
      <c r="CJ5" s="3" t="s">
        <v>908</v>
      </c>
      <c r="CK5" s="4" t="s">
        <v>914</v>
      </c>
      <c r="CL5" s="5" t="s">
        <v>909</v>
      </c>
      <c r="CM5" s="6" t="s">
        <v>910</v>
      </c>
      <c r="CN5" s="7" t="s">
        <v>913</v>
      </c>
      <c r="CO5" s="8" t="s">
        <v>911</v>
      </c>
      <c r="CP5" s="31" t="s">
        <v>912</v>
      </c>
      <c r="CQ5" s="3"/>
      <c r="CR5" s="4">
        <v>1</v>
      </c>
      <c r="CS5" s="5" t="s">
        <v>909</v>
      </c>
      <c r="CT5" s="6" t="s">
        <v>910</v>
      </c>
      <c r="CU5" s="7" t="s">
        <v>913</v>
      </c>
      <c r="CV5" s="8" t="s">
        <v>911</v>
      </c>
      <c r="CW5" s="31" t="s">
        <v>912</v>
      </c>
      <c r="CX5" s="3" t="s">
        <v>908</v>
      </c>
      <c r="CY5" s="4" t="s">
        <v>914</v>
      </c>
      <c r="CZ5" s="5" t="s">
        <v>909</v>
      </c>
      <c r="DA5" s="6" t="s">
        <v>910</v>
      </c>
      <c r="DB5" s="7" t="s">
        <v>913</v>
      </c>
      <c r="DC5" s="8" t="s">
        <v>911</v>
      </c>
      <c r="DD5" s="31" t="s">
        <v>912</v>
      </c>
    </row>
    <row r="6" spans="1:108" ht="16.2" thickTop="1" thickBot="1" x14ac:dyDescent="0.4">
      <c r="A6" s="47" t="s">
        <v>78</v>
      </c>
      <c r="B6" s="47" t="s">
        <v>78</v>
      </c>
      <c r="C6" s="47" t="s">
        <v>79</v>
      </c>
      <c r="D6" s="11"/>
      <c r="E6" s="43">
        <f>VLOOKUP($C6, Table4[#All], 2, 0)</f>
        <v>1</v>
      </c>
      <c r="F6" s="43">
        <f>VLOOKUP($C6, Table4[#All], 3, 0)</f>
        <v>0</v>
      </c>
      <c r="G6" s="43">
        <f>VLOOKUP($C6, Table4[#All], 4, 0)</f>
        <v>0</v>
      </c>
      <c r="H6" s="43">
        <f>VLOOKUP($C6, Table4[#All], 5, 0)</f>
        <v>0</v>
      </c>
      <c r="I6" s="43">
        <f>VLOOKUP($C6, Table4[#All], 6, 0)</f>
        <v>0</v>
      </c>
      <c r="J6" s="10">
        <f t="shared" ref="J6:J69" si="2">IF(I6&gt;=20%, 5, IF(SUM(H6:I6)&gt;=20%, 4, IF(SUM(G6:I6)&gt;=20%, 3, IF(SUM(F6:I6)&gt;=20%, 2, IF(SUM(E6:I6)&gt;=20%, 1, "N/A")))))</f>
        <v>1</v>
      </c>
      <c r="K6" s="11"/>
      <c r="L6" s="43">
        <f>VLOOKUP($C6, Table4[#All], 7, 0)</f>
        <v>0.9951000000000001</v>
      </c>
      <c r="M6" s="43">
        <f>VLOOKUP($C6, Table4[#All], 8, 0)</f>
        <v>4.8999999999999998E-3</v>
      </c>
      <c r="N6" s="43">
        <f>VLOOKUP($C6, Table4[#All], 9, 0)</f>
        <v>0</v>
      </c>
      <c r="O6" s="43">
        <f>VLOOKUP($C6, Table4[#All], 10, 0)</f>
        <v>0</v>
      </c>
      <c r="P6" s="43"/>
      <c r="Q6" s="10">
        <f t="shared" ref="Q6:Q69" si="3">IF(P6&gt;=20%, 5, IF(SUM(O6:P6)&gt;=20%, 4, IF(SUM(N6:P6)&gt;=20%, 3, IF(SUM(M6:P6)&gt;=20%, 2, IF(SUM(L6:P6)&gt;=20%, 1, "N/A")))))</f>
        <v>1</v>
      </c>
      <c r="R6" s="11"/>
      <c r="S6" s="43">
        <f>VLOOKUP($C6, Table4[#All], 11, 0)</f>
        <v>0.26729999999999998</v>
      </c>
      <c r="T6" s="43">
        <f>VLOOKUP($C6, Table4[#All], 12, 0)</f>
        <v>9.8999999999999991E-3</v>
      </c>
      <c r="U6" s="43">
        <f>VLOOKUP($C6, Table4[#All], 13, 0)</f>
        <v>0.7228</v>
      </c>
      <c r="V6" s="43">
        <f>VLOOKUP($C6, Table4[#All], 14, 0)</f>
        <v>0</v>
      </c>
      <c r="W6" s="9"/>
      <c r="X6" s="10">
        <f t="shared" ref="X6:X69" si="4">IF(W6&gt;=20%, 5, IF(SUM(V6:W6)&gt;=20%, 4, IF(SUM(U6:W6)&gt;=20%, 3, IF(SUM(T6:W6)&gt;=20%, 2, IF(SUM(S6:W6)&gt;=20%, 1, "N/A")))))</f>
        <v>3</v>
      </c>
      <c r="Y6" s="11"/>
      <c r="Z6" s="43">
        <f>VLOOKUP($C6, Table4[#All], 15, 0)</f>
        <v>1.4800000000000001E-2</v>
      </c>
      <c r="AA6" s="43">
        <f>VLOOKUP($C6, Table4[#All], 16, 0)</f>
        <v>0.16260000000000002</v>
      </c>
      <c r="AB6" s="43">
        <f>VLOOKUP($C6, Table4[#All], 17, 0)</f>
        <v>0.4975</v>
      </c>
      <c r="AC6" s="43">
        <f>VLOOKUP($C6, Table4[#All], 18, 0)</f>
        <v>0.31030000000000002</v>
      </c>
      <c r="AD6" s="9">
        <f>VLOOKUP($C6, Table4[#All], 19, 0)</f>
        <v>1.4800000000000001E-2</v>
      </c>
      <c r="AE6" s="10">
        <f t="shared" ref="AE6:AE69" si="5">IF(AD6&gt;=20%, 5, IF(SUM(AC6:AD6)&gt;=20%, 4, IF(SUM(AB6:AD6)&gt;=20%, 3, IF(SUM(AA6:AD6)&gt;=20%, 2, IF(SUM(Z6:AD6)&gt;=20%, 1, "N/A")))))</f>
        <v>4</v>
      </c>
      <c r="AF6" s="11"/>
      <c r="AG6" s="43">
        <f>VLOOKUP($C6, Table4[#All], 20, 0)</f>
        <v>6.9000000000000006E-2</v>
      </c>
      <c r="AH6" s="43">
        <f>VLOOKUP($C6, Table4[#All], 21, 0)</f>
        <v>0.57140000000000002</v>
      </c>
      <c r="AI6" s="43">
        <f>VLOOKUP($C6, Table4[#All], 22, 0)</f>
        <v>0.31030000000000002</v>
      </c>
      <c r="AJ6" s="43">
        <f>VLOOKUP($C6, Table4[#All], 23, 0)</f>
        <v>4.9299999999999997E-2</v>
      </c>
      <c r="AK6" s="43"/>
      <c r="AL6" s="10">
        <f t="shared" ref="AL6:AL69" si="6">IF(AK6&gt;=20%, 5, IF(SUM(AJ6:AK6)&gt;=20%, 4, IF(SUM(AI6:AK6)&gt;=20%, 3, IF(SUM(AH6:AK6)&gt;=20%, 2, IF(SUM(AG6:AK6)&gt;=20%, 1, "N/A")))))</f>
        <v>3</v>
      </c>
      <c r="AM6" s="11"/>
      <c r="AN6" s="43">
        <f>VLOOKUP($C6, Table4[#All], 24, 0)</f>
        <v>4.3200000000000002E-2</v>
      </c>
      <c r="AO6" s="43">
        <f>VLOOKUP($C6, Table4[#All], 25, 0)</f>
        <v>0.3765</v>
      </c>
      <c r="AP6" s="43">
        <f>VLOOKUP($C6, Table4[#All], 26, 0)</f>
        <v>0.58020000000000005</v>
      </c>
      <c r="AQ6" s="43"/>
      <c r="AR6" s="9"/>
      <c r="AS6" s="12">
        <f t="shared" ref="AS6:AS69" si="7">IF(AR6&gt;=20%, 5, IF(SUM(AQ6:AR6)&gt;=20%, 4, IF(SUM(AP6:AR6)&gt;=20%, 3, IF(SUM(AO6:AR6)&gt;=20%, 2, IF(SUM(AN6:AR6)&gt;=20%, 1, "N/A")))))</f>
        <v>3</v>
      </c>
      <c r="AT6" s="11"/>
      <c r="AU6" s="43">
        <f>VLOOKUP($C6, Table4[#All], 27, 0)</f>
        <v>0.94550000000000001</v>
      </c>
      <c r="AV6" s="43">
        <f>VLOOKUP($C6, Table4[#All], 28, 0)</f>
        <v>2.9700000000000001E-2</v>
      </c>
      <c r="AW6" s="43">
        <f>VLOOKUP($C6, Table4[#All], 29, 0)</f>
        <v>0</v>
      </c>
      <c r="AX6" s="9"/>
      <c r="AY6" s="9">
        <f>VLOOKUP($C6, Table4[#All], 30, 0)</f>
        <v>2.4799999999999999E-2</v>
      </c>
      <c r="AZ6" s="10">
        <f t="shared" ref="AZ6:AZ69" si="8">IF(AY6&gt;=20%, 5, IF(SUM(AX6:AY6)&gt;=20%, 4, IF(SUM(AW6:AY6)&gt;=20%, 3, IF(SUM(AV6:AY6)&gt;=20%, 2, IF(SUM(AU6:AY6)&gt;=20%, 1, "N/A")))))</f>
        <v>1</v>
      </c>
      <c r="BA6" s="11"/>
      <c r="BB6" s="43">
        <f>VLOOKUP($C6, Table4[#All], 31, 0)</f>
        <v>0</v>
      </c>
      <c r="BC6" s="43">
        <f>VLOOKUP($C6, Table4[#All], 32, 0)</f>
        <v>0</v>
      </c>
      <c r="BD6" s="43">
        <f>VLOOKUP($C6, Table4[#All], 33, 0)</f>
        <v>0</v>
      </c>
      <c r="BE6" s="43">
        <f>VLOOKUP($C6, Table4[#All], 34, 0)</f>
        <v>0</v>
      </c>
      <c r="BF6" s="9">
        <f>VLOOKUP($C6, Table4[#All], 35, 0)</f>
        <v>0</v>
      </c>
      <c r="BG6" s="10" t="str">
        <f t="shared" ref="BG6:BG69" si="9">IF(BF6&gt;=20%, 5, IF(SUM(BE6:BF6)&gt;=20%, 4, IF(SUM(BD6:BF6)&gt;=20%, 3, IF(SUM(BC6:BF6)&gt;=20%, 2, IF(SUM(BB6:BF6)&gt;=20%, 1, "N/A")))))</f>
        <v>N/A</v>
      </c>
      <c r="BH6" s="60"/>
      <c r="BI6" s="43">
        <f>VLOOKUP($C6, Table4[#All], 36, 0)</f>
        <v>0</v>
      </c>
      <c r="BJ6" s="9">
        <f>VLOOKUP($C6, Table4[#All], 37, 0)</f>
        <v>0</v>
      </c>
      <c r="BK6" s="43">
        <f>VLOOKUP($C6, Table4[#All], 38, 0)</f>
        <v>0</v>
      </c>
      <c r="BL6" s="43">
        <f>VLOOKUP($C6, Table4[#All], 39, 0)</f>
        <v>0</v>
      </c>
      <c r="BM6" s="9">
        <f>VLOOKUP($C6, Table4[#All], 40, 0)</f>
        <v>0</v>
      </c>
      <c r="BN6" s="10" t="str">
        <f t="shared" ref="BN6:BN69" si="10">IF(BM6&gt;=20%, 5, IF(SUM(BL6:BM6)&gt;=20%, 4, IF(SUM(BK6:BM6)&gt;=20%, 3, IF(SUM(BJ6:BM6)&gt;=20%, 2, IF(SUM(BI6:BM6)&gt;=20%, 1, "N/A")))))</f>
        <v>N/A</v>
      </c>
      <c r="BO6" s="11"/>
      <c r="BP6" s="43">
        <f>VLOOKUP($C6, Table4[#All], 41, 0)</f>
        <v>7.8799999999999995E-2</v>
      </c>
      <c r="BQ6" s="43">
        <f>VLOOKUP($C6, Table4[#All], 42, 0)</f>
        <v>0.36450000000000005</v>
      </c>
      <c r="BR6" s="43">
        <f>VLOOKUP($C6, Table4[#All], 43, 0)</f>
        <v>0.44829999999999998</v>
      </c>
      <c r="BS6" s="43">
        <f>VLOOKUP($C6, Table4[#All], 44, 0)</f>
        <v>7.8799999999999995E-2</v>
      </c>
      <c r="BT6" s="43">
        <f>VLOOKUP($C6, Table4[#All], 45, 0)</f>
        <v>2.9600000000000001E-2</v>
      </c>
      <c r="BU6" s="10">
        <f t="shared" ref="BU6:BU69" si="11">IF(BT6&gt;=20%, 5, IF(SUM(BS6:BT6)&gt;=20%, 4, IF(SUM(BR6:BT6)&gt;=20%, 3, IF(SUM(BQ6:BT6)&gt;=20%, 2, IF(SUM(BP6:BT6)&gt;=20%, 1, "N/A")))))</f>
        <v>3</v>
      </c>
      <c r="BV6" s="11"/>
      <c r="BW6" s="43">
        <f>VLOOKUP($C6, Table4[#All], 46, 0)</f>
        <v>0.76849999999999996</v>
      </c>
      <c r="BX6" s="43">
        <f>VLOOKUP($C6, Table4[#All], 47, 0)</f>
        <v>0.2167</v>
      </c>
      <c r="BY6" s="43">
        <f>VLOOKUP($C6, Table4[#All], 48, 0)</f>
        <v>9.8999999999999991E-3</v>
      </c>
      <c r="BZ6" s="43">
        <f>VLOOKUP($C6, Table4[#All], 49, 0)</f>
        <v>0</v>
      </c>
      <c r="CA6" s="43">
        <f>VLOOKUP($C6, Table4[#All], 50, 0)</f>
        <v>4.8999999999999998E-3</v>
      </c>
      <c r="CB6" s="10">
        <f t="shared" ref="CB6:CB69" si="12">IF(CA6&gt;=20%, 5, IF(SUM(BZ6:CA6)&gt;=20%, 4, IF(SUM(BY6:CA6)&gt;=20%, 3, IF(SUM(BX6:CA6)&gt;=20%, 2, IF(SUM(BW6:CA6)&gt;=20%, 1, "N/A")))))</f>
        <v>2</v>
      </c>
      <c r="CC6" s="60"/>
      <c r="CD6" s="43">
        <f>VLOOKUP($C6, Table4[#All], 51, 0)</f>
        <v>0.94090000000000007</v>
      </c>
      <c r="CE6" s="43">
        <f>VLOOKUP($C6, Table4[#All], 52, 0)</f>
        <v>5.91E-2</v>
      </c>
      <c r="CF6" s="43">
        <f>VLOOKUP($C6, Table4[#All], 53, 0)</f>
        <v>0</v>
      </c>
      <c r="CG6" s="43"/>
      <c r="CH6" s="43"/>
      <c r="CI6" s="12">
        <f t="shared" ref="CI6:CI69" si="13">IF(CH6&gt;=20%, 5, IF(SUM(CG6:CH6)&gt;=20%, 4, IF(SUM(CF6:CH6)&gt;=20%, 3, IF(SUM(CE6:CH6)&gt;=20%, 2, IF(SUM(CD6:CH6)&gt;=20%, 1, "N/A")))))</f>
        <v>1</v>
      </c>
      <c r="CJ6" s="13"/>
      <c r="CK6" s="43">
        <f>VLOOKUP($C6, Table4[#All], 54, 0)</f>
        <v>5.9699999999999996E-2</v>
      </c>
      <c r="CL6" s="43">
        <f>VLOOKUP($C6, Table4[#All], 55, 0)</f>
        <v>0.63180000000000003</v>
      </c>
      <c r="CM6" s="43">
        <f>VLOOKUP($C6, Table4[#All], 56, 0)</f>
        <v>0.29350000000000004</v>
      </c>
      <c r="CN6" s="9">
        <f>VLOOKUP($C6, Table4[#All], 57, 0)</f>
        <v>1.49E-2</v>
      </c>
      <c r="CO6" s="9"/>
      <c r="CP6" s="10">
        <f t="shared" ref="CP6:CP69" si="14">IF(CO6&gt;=20%, 5, IF(SUM(CN6:CO6)&gt;=20%, 4, IF(SUM(CM6:CO6)&gt;=20%, 3, IF(SUM(CL6:CO6)&gt;=20%, 2, IF(SUM(CK6:CO6)&gt;=20%, 1, "N/A")))))</f>
        <v>3</v>
      </c>
      <c r="CQ6" s="11"/>
      <c r="CR6" s="43">
        <f>VLOOKUP($C6, Table4[#All], 58, 0)</f>
        <v>5.0000000000000001E-3</v>
      </c>
      <c r="CS6" s="43">
        <f>VLOOKUP($C6, Table4[#All], 59, 0)</f>
        <v>0.29699999999999999</v>
      </c>
      <c r="CT6" s="43">
        <f>VLOOKUP($C6, Table4[#All], 60, 0)</f>
        <v>0.46529999999999999</v>
      </c>
      <c r="CU6" s="43">
        <f>VLOOKUP($C6, Table4[#All], 61, 0)</f>
        <v>0.21780000000000002</v>
      </c>
      <c r="CV6" s="9">
        <f>VLOOKUP($C6, Table4[#All], 62, 0)</f>
        <v>1.49E-2</v>
      </c>
      <c r="CW6" s="10">
        <f t="shared" ref="CW6:CW69" si="15">IF(CV6&gt;=20%, 5, IF(SUM(CU6:CV6)&gt;=20%, 4, IF(SUM(CT6:CV6)&gt;=20%, 3, IF(SUM(CS6:CV6)&gt;=20%, 2, IF(SUM(CR6:CV6)&gt;=20%, 1, "N/A")))))</f>
        <v>4</v>
      </c>
      <c r="CX6" s="60"/>
      <c r="CY6" s="43">
        <f>VLOOKUP($C6, Table4[#All], 63, 0)</f>
        <v>0</v>
      </c>
      <c r="CZ6" s="43">
        <f>VLOOKUP($C6, Table4[#All], 64, 0)</f>
        <v>0</v>
      </c>
      <c r="DA6" s="43">
        <f>VLOOKUP($C6, Table4[#All], 65, 0)</f>
        <v>0</v>
      </c>
      <c r="DB6" s="43">
        <f>VLOOKUP($C6, Table4[#All], 66, 0)</f>
        <v>0</v>
      </c>
      <c r="DC6" s="43"/>
      <c r="DD6" s="10" t="str">
        <f>IF(DC6&gt;=20%, 5, IF(SUM(DB6:DC6)&gt;=20%, 4, IF(SUM(DA6:DC6)&gt;=20%, 3, IF(SUM(CZ6:DC6)&gt;=20%, 2, IF(SUM(CY6:DC6)&gt;=20%, 1, "N/A")))))</f>
        <v>N/A</v>
      </c>
    </row>
    <row r="7" spans="1:108" ht="16.2" thickTop="1" thickBot="1" x14ac:dyDescent="0.4">
      <c r="A7" s="47" t="s">
        <v>78</v>
      </c>
      <c r="B7" s="47" t="s">
        <v>80</v>
      </c>
      <c r="C7" s="47" t="s">
        <v>81</v>
      </c>
      <c r="D7" s="11"/>
      <c r="E7" s="43">
        <f>VLOOKUP($C7, Table4[#All], 2, 0)</f>
        <v>0</v>
      </c>
      <c r="F7" s="43">
        <f>VLOOKUP($C7, Table4[#All], 3, 0)</f>
        <v>1</v>
      </c>
      <c r="G7" s="43">
        <f>VLOOKUP($C7, Table4[#All], 4, 0)</f>
        <v>0</v>
      </c>
      <c r="H7" s="43">
        <f>VLOOKUP($C7, Table4[#All], 5, 0)</f>
        <v>0</v>
      </c>
      <c r="I7" s="43">
        <f>VLOOKUP($C7, Table4[#All], 6, 0)</f>
        <v>0</v>
      </c>
      <c r="J7" s="10">
        <f t="shared" si="2"/>
        <v>2</v>
      </c>
      <c r="K7" s="11"/>
      <c r="L7" s="43">
        <f>VLOOKUP($C7, Table4[#All], 7, 0)</f>
        <v>0.875</v>
      </c>
      <c r="M7" s="43">
        <f>VLOOKUP($C7, Table4[#All], 8, 0)</f>
        <v>0.125</v>
      </c>
      <c r="N7" s="43">
        <f>VLOOKUP($C7, Table4[#All], 9, 0)</f>
        <v>0</v>
      </c>
      <c r="O7" s="43">
        <f>VLOOKUP($C7, Table4[#All], 10, 0)</f>
        <v>0</v>
      </c>
      <c r="P7" s="43"/>
      <c r="Q7" s="10">
        <f t="shared" si="3"/>
        <v>1</v>
      </c>
      <c r="R7" s="11"/>
      <c r="S7" s="43">
        <f>VLOOKUP($C7, Table4[#All], 11, 0)</f>
        <v>0.375</v>
      </c>
      <c r="T7" s="43">
        <f>VLOOKUP($C7, Table4[#All], 12, 0)</f>
        <v>3.1200000000000002E-2</v>
      </c>
      <c r="U7" s="43">
        <f>VLOOKUP($C7, Table4[#All], 13, 0)</f>
        <v>0.59379999999999999</v>
      </c>
      <c r="V7" s="43">
        <f>VLOOKUP($C7, Table4[#All], 14, 0)</f>
        <v>0</v>
      </c>
      <c r="W7" s="9"/>
      <c r="X7" s="10">
        <f t="shared" si="4"/>
        <v>3</v>
      </c>
      <c r="Y7" s="11"/>
      <c r="Z7" s="43">
        <f>VLOOKUP($C7, Table4[#All], 15, 0)</f>
        <v>9.3800000000000008E-2</v>
      </c>
      <c r="AA7" s="43">
        <f>VLOOKUP($C7, Table4[#All], 16, 0)</f>
        <v>9.3800000000000008E-2</v>
      </c>
      <c r="AB7" s="43">
        <f>VLOOKUP($C7, Table4[#All], 17, 0)</f>
        <v>0.46880000000000005</v>
      </c>
      <c r="AC7" s="43">
        <f>VLOOKUP($C7, Table4[#All], 18, 0)</f>
        <v>0.3125</v>
      </c>
      <c r="AD7" s="9">
        <f>VLOOKUP($C7, Table4[#All], 19, 0)</f>
        <v>3.1200000000000002E-2</v>
      </c>
      <c r="AE7" s="10">
        <f t="shared" si="5"/>
        <v>4</v>
      </c>
      <c r="AF7" s="11"/>
      <c r="AG7" s="43">
        <f>VLOOKUP($C7, Table4[#All], 20, 0)</f>
        <v>9.3800000000000008E-2</v>
      </c>
      <c r="AH7" s="43">
        <f>VLOOKUP($C7, Table4[#All], 21, 0)</f>
        <v>0.46880000000000005</v>
      </c>
      <c r="AI7" s="43">
        <f>VLOOKUP($C7, Table4[#All], 22, 0)</f>
        <v>0.40619999999999995</v>
      </c>
      <c r="AJ7" s="43">
        <f>VLOOKUP($C7, Table4[#All], 23, 0)</f>
        <v>3.1200000000000002E-2</v>
      </c>
      <c r="AK7" s="43"/>
      <c r="AL7" s="10">
        <f t="shared" si="6"/>
        <v>3</v>
      </c>
      <c r="AM7" s="11"/>
      <c r="AN7" s="43">
        <f>VLOOKUP($C7, Table4[#All], 24, 0)</f>
        <v>0</v>
      </c>
      <c r="AO7" s="43">
        <f>VLOOKUP($C7, Table4[#All], 25, 0)</f>
        <v>0.51849999999999996</v>
      </c>
      <c r="AP7" s="43">
        <f>VLOOKUP($C7, Table4[#All], 26, 0)</f>
        <v>0.48149999999999998</v>
      </c>
      <c r="AQ7" s="43"/>
      <c r="AR7" s="9"/>
      <c r="AS7" s="12">
        <f t="shared" si="7"/>
        <v>3</v>
      </c>
      <c r="AT7" s="11"/>
      <c r="AU7" s="43">
        <f>VLOOKUP($C7, Table4[#All], 27, 0)</f>
        <v>0.4375</v>
      </c>
      <c r="AV7" s="43">
        <f>VLOOKUP($C7, Table4[#All], 28, 0)</f>
        <v>0.4375</v>
      </c>
      <c r="AW7" s="43">
        <f>VLOOKUP($C7, Table4[#All], 29, 0)</f>
        <v>9.3800000000000008E-2</v>
      </c>
      <c r="AX7" s="9"/>
      <c r="AY7" s="9">
        <f>VLOOKUP($C7, Table4[#All], 30, 0)</f>
        <v>3.1200000000000002E-2</v>
      </c>
      <c r="AZ7" s="10">
        <f t="shared" si="8"/>
        <v>2</v>
      </c>
      <c r="BA7" s="11"/>
      <c r="BB7" s="43">
        <f>VLOOKUP($C7, Table4[#All], 31, 0)</f>
        <v>0.5</v>
      </c>
      <c r="BC7" s="43">
        <f>VLOOKUP($C7, Table4[#All], 32, 0)</f>
        <v>0.5</v>
      </c>
      <c r="BD7" s="43">
        <f>VLOOKUP($C7, Table4[#All], 33, 0)</f>
        <v>0</v>
      </c>
      <c r="BE7" s="43">
        <f>VLOOKUP($C7, Table4[#All], 34, 0)</f>
        <v>0</v>
      </c>
      <c r="BF7" s="9">
        <f>VLOOKUP($C7, Table4[#All], 35, 0)</f>
        <v>0</v>
      </c>
      <c r="BG7" s="10">
        <f t="shared" si="9"/>
        <v>2</v>
      </c>
      <c r="BH7" s="60"/>
      <c r="BI7" s="43">
        <f>VLOOKUP($C7, Table4[#All], 36, 0)</f>
        <v>0</v>
      </c>
      <c r="BJ7" s="9">
        <f>VLOOKUP($C7, Table4[#All], 37, 0)</f>
        <v>0</v>
      </c>
      <c r="BK7" s="43">
        <f>VLOOKUP($C7, Table4[#All], 38, 0)</f>
        <v>0</v>
      </c>
      <c r="BL7" s="43">
        <f>VLOOKUP($C7, Table4[#All], 39, 0)</f>
        <v>0</v>
      </c>
      <c r="BM7" s="9">
        <f>VLOOKUP($C7, Table4[#All], 40, 0)</f>
        <v>0</v>
      </c>
      <c r="BN7" s="10" t="str">
        <f t="shared" si="10"/>
        <v>N/A</v>
      </c>
      <c r="BO7" s="11"/>
      <c r="BP7" s="43">
        <f>VLOOKUP($C7, Table4[#All], 41, 0)</f>
        <v>0.375</v>
      </c>
      <c r="BQ7" s="43">
        <f>VLOOKUP($C7, Table4[#All], 42, 0)</f>
        <v>0.28120000000000001</v>
      </c>
      <c r="BR7" s="43">
        <f>VLOOKUP($C7, Table4[#All], 43, 0)</f>
        <v>0.21879999999999999</v>
      </c>
      <c r="BS7" s="43">
        <f>VLOOKUP($C7, Table4[#All], 44, 0)</f>
        <v>0.125</v>
      </c>
      <c r="BT7" s="43">
        <f>VLOOKUP($C7, Table4[#All], 45, 0)</f>
        <v>0</v>
      </c>
      <c r="BU7" s="10">
        <f t="shared" si="11"/>
        <v>3</v>
      </c>
      <c r="BV7" s="11"/>
      <c r="BW7" s="43">
        <f>VLOOKUP($C7, Table4[#All], 46, 0)</f>
        <v>0.5625</v>
      </c>
      <c r="BX7" s="43">
        <f>VLOOKUP($C7, Table4[#All], 47, 0)</f>
        <v>0.4375</v>
      </c>
      <c r="BY7" s="43">
        <f>VLOOKUP($C7, Table4[#All], 48, 0)</f>
        <v>0</v>
      </c>
      <c r="BZ7" s="43">
        <f>VLOOKUP($C7, Table4[#All], 49, 0)</f>
        <v>0</v>
      </c>
      <c r="CA7" s="43">
        <f>VLOOKUP($C7, Table4[#All], 50, 0)</f>
        <v>0</v>
      </c>
      <c r="CB7" s="10">
        <f t="shared" si="12"/>
        <v>2</v>
      </c>
      <c r="CC7" s="60"/>
      <c r="CD7" s="43">
        <f>VLOOKUP($C7, Table4[#All], 51, 0)</f>
        <v>0.78120000000000001</v>
      </c>
      <c r="CE7" s="43">
        <f>VLOOKUP($C7, Table4[#All], 52, 0)</f>
        <v>0.1875</v>
      </c>
      <c r="CF7" s="43">
        <f>VLOOKUP($C7, Table4[#All], 53, 0)</f>
        <v>3.1200000000000002E-2</v>
      </c>
      <c r="CG7" s="43"/>
      <c r="CH7" s="43"/>
      <c r="CI7" s="12">
        <f t="shared" si="13"/>
        <v>2</v>
      </c>
      <c r="CJ7" s="13"/>
      <c r="CK7" s="43">
        <f>VLOOKUP($C7, Table4[#All], 54, 0)</f>
        <v>9.3800000000000008E-2</v>
      </c>
      <c r="CL7" s="43">
        <f>VLOOKUP($C7, Table4[#All], 55, 0)</f>
        <v>0.625</v>
      </c>
      <c r="CM7" s="43">
        <f>VLOOKUP($C7, Table4[#All], 56, 0)</f>
        <v>0.25</v>
      </c>
      <c r="CN7" s="9">
        <f>VLOOKUP($C7, Table4[#All], 57, 0)</f>
        <v>3.1200000000000002E-2</v>
      </c>
      <c r="CO7" s="9"/>
      <c r="CP7" s="10">
        <f t="shared" si="14"/>
        <v>3</v>
      </c>
      <c r="CQ7" s="11"/>
      <c r="CR7" s="43">
        <f>VLOOKUP($C7, Table4[#All], 58, 0)</f>
        <v>0</v>
      </c>
      <c r="CS7" s="43">
        <f>VLOOKUP($C7, Table4[#All], 59, 0)</f>
        <v>0.375</v>
      </c>
      <c r="CT7" s="43">
        <f>VLOOKUP($C7, Table4[#All], 60, 0)</f>
        <v>0.4375</v>
      </c>
      <c r="CU7" s="43">
        <f>VLOOKUP($C7, Table4[#All], 61, 0)</f>
        <v>0.15620000000000001</v>
      </c>
      <c r="CV7" s="9">
        <f>VLOOKUP($C7, Table4[#All], 62, 0)</f>
        <v>3.1200000000000002E-2</v>
      </c>
      <c r="CW7" s="10">
        <f t="shared" si="15"/>
        <v>3</v>
      </c>
      <c r="CX7" s="60"/>
      <c r="CY7" s="43">
        <f>VLOOKUP($C7, Table4[#All], 63, 0)</f>
        <v>1</v>
      </c>
      <c r="CZ7" s="43">
        <f>VLOOKUP($C7, Table4[#All], 64, 0)</f>
        <v>0</v>
      </c>
      <c r="DA7" s="43">
        <f>VLOOKUP($C7, Table4[#All], 65, 0)</f>
        <v>0</v>
      </c>
      <c r="DB7" s="43">
        <f>VLOOKUP($C7, Table4[#All], 66, 0)</f>
        <v>0</v>
      </c>
      <c r="DC7" s="43"/>
      <c r="DD7" s="10">
        <f t="shared" ref="DD7:DD69" si="16">IF(DC7&gt;=20%, 5, IF(SUM(DB7:DC7)&gt;=20%, 4, IF(SUM(DA7:DC7)&gt;=20%, 3, IF(SUM(CZ7:DC7)&gt;=20%, 2, IF(SUM(CY7:DC7)&gt;=20%, 1, "N/A")))))</f>
        <v>1</v>
      </c>
    </row>
    <row r="8" spans="1:108" ht="16.2" thickTop="1" thickBot="1" x14ac:dyDescent="0.4">
      <c r="A8" s="47" t="s">
        <v>78</v>
      </c>
      <c r="B8" s="47" t="s">
        <v>82</v>
      </c>
      <c r="C8" s="47" t="s">
        <v>83</v>
      </c>
      <c r="D8" s="11"/>
      <c r="E8" s="43">
        <f>VLOOKUP($C8, Table4[#All], 2, 0)</f>
        <v>0</v>
      </c>
      <c r="F8" s="43">
        <f>VLOOKUP($C8, Table4[#All], 3, 0)</f>
        <v>0</v>
      </c>
      <c r="G8" s="43">
        <f>VLOOKUP($C8, Table4[#All], 4, 0)</f>
        <v>0</v>
      </c>
      <c r="H8" s="43">
        <f>VLOOKUP($C8, Table4[#All], 5, 0)</f>
        <v>1</v>
      </c>
      <c r="I8" s="43">
        <f>VLOOKUP($C8, Table4[#All], 6, 0)</f>
        <v>0</v>
      </c>
      <c r="J8" s="10">
        <f t="shared" si="2"/>
        <v>4</v>
      </c>
      <c r="K8" s="11"/>
      <c r="L8" s="43">
        <f>VLOOKUP($C8, Table4[#All], 7, 0)</f>
        <v>0.7</v>
      </c>
      <c r="M8" s="43">
        <f>VLOOKUP($C8, Table4[#All], 8, 0)</f>
        <v>0.15</v>
      </c>
      <c r="N8" s="43">
        <f>VLOOKUP($C8, Table4[#All], 9, 0)</f>
        <v>0.15</v>
      </c>
      <c r="O8" s="43">
        <f>VLOOKUP($C8, Table4[#All], 10, 0)</f>
        <v>0</v>
      </c>
      <c r="P8" s="43"/>
      <c r="Q8" s="10">
        <f t="shared" si="3"/>
        <v>2</v>
      </c>
      <c r="R8" s="11"/>
      <c r="S8" s="43">
        <f>VLOOKUP($C8, Table4[#All], 11, 0)</f>
        <v>0.55000000000000004</v>
      </c>
      <c r="T8" s="43">
        <f>VLOOKUP($C8, Table4[#All], 12, 0)</f>
        <v>0</v>
      </c>
      <c r="U8" s="43">
        <f>VLOOKUP($C8, Table4[#All], 13, 0)</f>
        <v>0.45</v>
      </c>
      <c r="V8" s="43">
        <f>VLOOKUP($C8, Table4[#All], 14, 0)</f>
        <v>0</v>
      </c>
      <c r="W8" s="9"/>
      <c r="X8" s="10">
        <f t="shared" si="4"/>
        <v>3</v>
      </c>
      <c r="Y8" s="11"/>
      <c r="Z8" s="43">
        <f>VLOOKUP($C8, Table4[#All], 15, 0)</f>
        <v>0</v>
      </c>
      <c r="AA8" s="43">
        <f>VLOOKUP($C8, Table4[#All], 16, 0)</f>
        <v>0</v>
      </c>
      <c r="AB8" s="43">
        <f>VLOOKUP($C8, Table4[#All], 17, 0)</f>
        <v>0.35</v>
      </c>
      <c r="AC8" s="43">
        <f>VLOOKUP($C8, Table4[#All], 18, 0)</f>
        <v>0.5</v>
      </c>
      <c r="AD8" s="9">
        <f>VLOOKUP($C8, Table4[#All], 19, 0)</f>
        <v>0.15</v>
      </c>
      <c r="AE8" s="10">
        <f t="shared" si="5"/>
        <v>4</v>
      </c>
      <c r="AF8" s="11"/>
      <c r="AG8" s="43">
        <f>VLOOKUP($C8, Table4[#All], 20, 0)</f>
        <v>0</v>
      </c>
      <c r="AH8" s="43">
        <f>VLOOKUP($C8, Table4[#All], 21, 0)</f>
        <v>0.5</v>
      </c>
      <c r="AI8" s="43">
        <f>VLOOKUP($C8, Table4[#All], 22, 0)</f>
        <v>0.5</v>
      </c>
      <c r="AJ8" s="43">
        <f>VLOOKUP($C8, Table4[#All], 23, 0)</f>
        <v>0</v>
      </c>
      <c r="AK8" s="43"/>
      <c r="AL8" s="10">
        <f t="shared" si="6"/>
        <v>3</v>
      </c>
      <c r="AM8" s="11"/>
      <c r="AN8" s="43">
        <f>VLOOKUP($C8, Table4[#All], 24, 0)</f>
        <v>0</v>
      </c>
      <c r="AO8" s="43">
        <f>VLOOKUP($C8, Table4[#All], 25, 0)</f>
        <v>0.47369999999999995</v>
      </c>
      <c r="AP8" s="43">
        <f>VLOOKUP($C8, Table4[#All], 26, 0)</f>
        <v>0.52629999999999999</v>
      </c>
      <c r="AQ8" s="43"/>
      <c r="AR8" s="9"/>
      <c r="AS8" s="12">
        <f t="shared" si="7"/>
        <v>3</v>
      </c>
      <c r="AT8" s="11"/>
      <c r="AU8" s="43">
        <f>VLOOKUP($C8, Table4[#All], 27, 0)</f>
        <v>0.7</v>
      </c>
      <c r="AV8" s="43">
        <f>VLOOKUP($C8, Table4[#All], 28, 0)</f>
        <v>0.15</v>
      </c>
      <c r="AW8" s="43">
        <f>VLOOKUP($C8, Table4[#All], 29, 0)</f>
        <v>0</v>
      </c>
      <c r="AX8" s="9"/>
      <c r="AY8" s="9">
        <f>VLOOKUP($C8, Table4[#All], 30, 0)</f>
        <v>0.15</v>
      </c>
      <c r="AZ8" s="10">
        <f t="shared" si="8"/>
        <v>2</v>
      </c>
      <c r="BA8" s="11"/>
      <c r="BB8" s="43">
        <f>VLOOKUP($C8, Table4[#All], 31, 0)</f>
        <v>0.6</v>
      </c>
      <c r="BC8" s="43">
        <f>VLOOKUP($C8, Table4[#All], 32, 0)</f>
        <v>0.4</v>
      </c>
      <c r="BD8" s="43">
        <f>VLOOKUP($C8, Table4[#All], 33, 0)</f>
        <v>0</v>
      </c>
      <c r="BE8" s="43">
        <f>VLOOKUP($C8, Table4[#All], 34, 0)</f>
        <v>0</v>
      </c>
      <c r="BF8" s="9">
        <f>VLOOKUP($C8, Table4[#All], 35, 0)</f>
        <v>0</v>
      </c>
      <c r="BG8" s="10">
        <f t="shared" si="9"/>
        <v>2</v>
      </c>
      <c r="BH8" s="60"/>
      <c r="BI8" s="43">
        <f>VLOOKUP($C8, Table4[#All], 36, 0)</f>
        <v>0</v>
      </c>
      <c r="BJ8" s="9">
        <f>VLOOKUP($C8, Table4[#All], 37, 0)</f>
        <v>0</v>
      </c>
      <c r="BK8" s="43">
        <f>VLOOKUP($C8, Table4[#All], 38, 0)</f>
        <v>0</v>
      </c>
      <c r="BL8" s="43">
        <f>VLOOKUP($C8, Table4[#All], 39, 0)</f>
        <v>0</v>
      </c>
      <c r="BM8" s="9">
        <f>VLOOKUP($C8, Table4[#All], 40, 0)</f>
        <v>0</v>
      </c>
      <c r="BN8" s="10" t="str">
        <f t="shared" si="10"/>
        <v>N/A</v>
      </c>
      <c r="BO8" s="11"/>
      <c r="BP8" s="43">
        <f>VLOOKUP($C8, Table4[#All], 41, 0)</f>
        <v>0</v>
      </c>
      <c r="BQ8" s="43">
        <f>VLOOKUP($C8, Table4[#All], 42, 0)</f>
        <v>0.65</v>
      </c>
      <c r="BR8" s="43">
        <f>VLOOKUP($C8, Table4[#All], 43, 0)</f>
        <v>0.2</v>
      </c>
      <c r="BS8" s="43">
        <f>VLOOKUP($C8, Table4[#All], 44, 0)</f>
        <v>0.1</v>
      </c>
      <c r="BT8" s="43">
        <f>VLOOKUP($C8, Table4[#All], 45, 0)</f>
        <v>0.05</v>
      </c>
      <c r="BU8" s="10">
        <f t="shared" si="11"/>
        <v>3</v>
      </c>
      <c r="BV8" s="11"/>
      <c r="BW8" s="43">
        <f>VLOOKUP($C8, Table4[#All], 46, 0)</f>
        <v>0.3</v>
      </c>
      <c r="BX8" s="43">
        <f>VLOOKUP($C8, Table4[#All], 47, 0)</f>
        <v>0.55000000000000004</v>
      </c>
      <c r="BY8" s="43">
        <f>VLOOKUP($C8, Table4[#All], 48, 0)</f>
        <v>0.1</v>
      </c>
      <c r="BZ8" s="43">
        <f>VLOOKUP($C8, Table4[#All], 49, 0)</f>
        <v>0.05</v>
      </c>
      <c r="CA8" s="43">
        <f>VLOOKUP($C8, Table4[#All], 50, 0)</f>
        <v>0</v>
      </c>
      <c r="CB8" s="10">
        <f t="shared" si="12"/>
        <v>2</v>
      </c>
      <c r="CC8" s="60"/>
      <c r="CD8" s="43">
        <f>VLOOKUP($C8, Table4[#All], 51, 0)</f>
        <v>0.85</v>
      </c>
      <c r="CE8" s="43">
        <f>VLOOKUP($C8, Table4[#All], 52, 0)</f>
        <v>0.05</v>
      </c>
      <c r="CF8" s="43">
        <f>VLOOKUP($C8, Table4[#All], 53, 0)</f>
        <v>0.1</v>
      </c>
      <c r="CG8" s="43"/>
      <c r="CH8" s="43"/>
      <c r="CI8" s="12">
        <f t="shared" si="13"/>
        <v>1</v>
      </c>
      <c r="CJ8" s="13"/>
      <c r="CK8" s="43">
        <f>VLOOKUP($C8, Table4[#All], 54, 0)</f>
        <v>0</v>
      </c>
      <c r="CL8" s="43">
        <f>VLOOKUP($C8, Table4[#All], 55, 0)</f>
        <v>0.8</v>
      </c>
      <c r="CM8" s="43">
        <f>VLOOKUP($C8, Table4[#All], 56, 0)</f>
        <v>0.2</v>
      </c>
      <c r="CN8" s="9">
        <f>VLOOKUP($C8, Table4[#All], 57, 0)</f>
        <v>0</v>
      </c>
      <c r="CO8" s="9"/>
      <c r="CP8" s="10">
        <f t="shared" si="14"/>
        <v>3</v>
      </c>
      <c r="CQ8" s="11"/>
      <c r="CR8" s="43">
        <f>VLOOKUP($C8, Table4[#All], 58, 0)</f>
        <v>0</v>
      </c>
      <c r="CS8" s="43">
        <f>VLOOKUP($C8, Table4[#All], 59, 0)</f>
        <v>0.15</v>
      </c>
      <c r="CT8" s="43">
        <f>VLOOKUP($C8, Table4[#All], 60, 0)</f>
        <v>0.65</v>
      </c>
      <c r="CU8" s="43">
        <f>VLOOKUP($C8, Table4[#All], 61, 0)</f>
        <v>0.15</v>
      </c>
      <c r="CV8" s="9">
        <f>VLOOKUP($C8, Table4[#All], 62, 0)</f>
        <v>0.05</v>
      </c>
      <c r="CW8" s="10">
        <f t="shared" si="15"/>
        <v>4</v>
      </c>
      <c r="CX8" s="60"/>
      <c r="CY8" s="43">
        <f>VLOOKUP($C8, Table4[#All], 63, 0)</f>
        <v>1</v>
      </c>
      <c r="CZ8" s="43">
        <f>VLOOKUP($C8, Table4[#All], 64, 0)</f>
        <v>0</v>
      </c>
      <c r="DA8" s="43">
        <f>VLOOKUP($C8, Table4[#All], 65, 0)</f>
        <v>0</v>
      </c>
      <c r="DB8" s="43">
        <f>VLOOKUP($C8, Table4[#All], 66, 0)</f>
        <v>0</v>
      </c>
      <c r="DC8" s="43"/>
      <c r="DD8" s="10">
        <f t="shared" si="16"/>
        <v>1</v>
      </c>
    </row>
    <row r="9" spans="1:108" ht="16.2" thickTop="1" thickBot="1" x14ac:dyDescent="0.4">
      <c r="A9" s="47" t="s">
        <v>78</v>
      </c>
      <c r="B9" s="47" t="s">
        <v>84</v>
      </c>
      <c r="C9" s="47" t="s">
        <v>85</v>
      </c>
      <c r="D9" s="11"/>
      <c r="E9" s="43">
        <f>VLOOKUP($C9, Table4[#All], 2, 0)</f>
        <v>1</v>
      </c>
      <c r="F9" s="43">
        <f>VLOOKUP($C9, Table4[#All], 3, 0)</f>
        <v>0</v>
      </c>
      <c r="G9" s="43">
        <f>VLOOKUP($C9, Table4[#All], 4, 0)</f>
        <v>0</v>
      </c>
      <c r="H9" s="43">
        <f>VLOOKUP($C9, Table4[#All], 5, 0)</f>
        <v>0</v>
      </c>
      <c r="I9" s="43">
        <f>VLOOKUP($C9, Table4[#All], 6, 0)</f>
        <v>0</v>
      </c>
      <c r="J9" s="10">
        <f t="shared" si="2"/>
        <v>1</v>
      </c>
      <c r="K9" s="11"/>
      <c r="L9" s="43">
        <f>VLOOKUP($C9, Table4[#All], 7, 0)</f>
        <v>1</v>
      </c>
      <c r="M9" s="43">
        <f>VLOOKUP($C9, Table4[#All], 8, 0)</f>
        <v>0</v>
      </c>
      <c r="N9" s="43">
        <f>VLOOKUP($C9, Table4[#All], 9, 0)</f>
        <v>0</v>
      </c>
      <c r="O9" s="43">
        <f>VLOOKUP($C9, Table4[#All], 10, 0)</f>
        <v>0</v>
      </c>
      <c r="P9" s="43"/>
      <c r="Q9" s="10">
        <f t="shared" si="3"/>
        <v>1</v>
      </c>
      <c r="R9" s="11"/>
      <c r="S9" s="43">
        <f>VLOOKUP($C9, Table4[#All], 11, 0)</f>
        <v>2.3300000000000001E-2</v>
      </c>
      <c r="T9" s="43">
        <f>VLOOKUP($C9, Table4[#All], 12, 0)</f>
        <v>0</v>
      </c>
      <c r="U9" s="43">
        <f>VLOOKUP($C9, Table4[#All], 13, 0)</f>
        <v>0.97670000000000001</v>
      </c>
      <c r="V9" s="43">
        <f>VLOOKUP($C9, Table4[#All], 14, 0)</f>
        <v>0</v>
      </c>
      <c r="W9" s="9"/>
      <c r="X9" s="10">
        <f t="shared" si="4"/>
        <v>3</v>
      </c>
      <c r="Y9" s="11"/>
      <c r="Z9" s="43">
        <f>VLOOKUP($C9, Table4[#All], 15, 0)</f>
        <v>0</v>
      </c>
      <c r="AA9" s="43">
        <f>VLOOKUP($C9, Table4[#All], 16, 0)</f>
        <v>9.3000000000000013E-2</v>
      </c>
      <c r="AB9" s="43">
        <f>VLOOKUP($C9, Table4[#All], 17, 0)</f>
        <v>0.74419999999999997</v>
      </c>
      <c r="AC9" s="43">
        <f>VLOOKUP($C9, Table4[#All], 18, 0)</f>
        <v>0.1628</v>
      </c>
      <c r="AD9" s="9">
        <f>VLOOKUP($C9, Table4[#All], 19, 0)</f>
        <v>0</v>
      </c>
      <c r="AE9" s="10">
        <f t="shared" si="5"/>
        <v>3</v>
      </c>
      <c r="AF9" s="11"/>
      <c r="AG9" s="43">
        <f>VLOOKUP($C9, Table4[#All], 20, 0)</f>
        <v>6.9800000000000001E-2</v>
      </c>
      <c r="AH9" s="43">
        <f>VLOOKUP($C9, Table4[#All], 21, 0)</f>
        <v>0.60470000000000002</v>
      </c>
      <c r="AI9" s="43">
        <f>VLOOKUP($C9, Table4[#All], 22, 0)</f>
        <v>0.3256</v>
      </c>
      <c r="AJ9" s="43">
        <f>VLOOKUP($C9, Table4[#All], 23, 0)</f>
        <v>0</v>
      </c>
      <c r="AK9" s="43"/>
      <c r="AL9" s="10">
        <f t="shared" si="6"/>
        <v>3</v>
      </c>
      <c r="AM9" s="11"/>
      <c r="AN9" s="43">
        <f>VLOOKUP($C9, Table4[#All], 24, 0)</f>
        <v>0.1143</v>
      </c>
      <c r="AO9" s="43">
        <f>VLOOKUP($C9, Table4[#All], 25, 0)</f>
        <v>0.54289999999999994</v>
      </c>
      <c r="AP9" s="43">
        <f>VLOOKUP($C9, Table4[#All], 26, 0)</f>
        <v>0.34289999999999998</v>
      </c>
      <c r="AQ9" s="43"/>
      <c r="AR9" s="9"/>
      <c r="AS9" s="12">
        <f t="shared" si="7"/>
        <v>3</v>
      </c>
      <c r="AT9" s="11"/>
      <c r="AU9" s="43">
        <f>VLOOKUP($C9, Table4[#All], 27, 0)</f>
        <v>0.6744</v>
      </c>
      <c r="AV9" s="43">
        <f>VLOOKUP($C9, Table4[#All], 28, 0)</f>
        <v>0.3256</v>
      </c>
      <c r="AW9" s="43">
        <f>VLOOKUP($C9, Table4[#All], 29, 0)</f>
        <v>0</v>
      </c>
      <c r="AX9" s="9"/>
      <c r="AY9" s="9">
        <f>VLOOKUP($C9, Table4[#All], 30, 0)</f>
        <v>0</v>
      </c>
      <c r="AZ9" s="10">
        <f t="shared" si="8"/>
        <v>2</v>
      </c>
      <c r="BA9" s="11"/>
      <c r="BB9" s="43">
        <f>VLOOKUP($C9, Table4[#All], 31, 0)</f>
        <v>0.25</v>
      </c>
      <c r="BC9" s="43">
        <f>VLOOKUP($C9, Table4[#All], 32, 0)</f>
        <v>0.75</v>
      </c>
      <c r="BD9" s="43">
        <f>VLOOKUP($C9, Table4[#All], 33, 0)</f>
        <v>0</v>
      </c>
      <c r="BE9" s="43">
        <f>VLOOKUP($C9, Table4[#All], 34, 0)</f>
        <v>0</v>
      </c>
      <c r="BF9" s="9">
        <f>VLOOKUP($C9, Table4[#All], 35, 0)</f>
        <v>0</v>
      </c>
      <c r="BG9" s="10">
        <f t="shared" si="9"/>
        <v>2</v>
      </c>
      <c r="BH9" s="60"/>
      <c r="BI9" s="43">
        <f>VLOOKUP($C9, Table4[#All], 36, 0)</f>
        <v>0</v>
      </c>
      <c r="BJ9" s="9">
        <f>VLOOKUP($C9, Table4[#All], 37, 0)</f>
        <v>0</v>
      </c>
      <c r="BK9" s="43">
        <f>VLOOKUP($C9, Table4[#All], 38, 0)</f>
        <v>0</v>
      </c>
      <c r="BL9" s="43">
        <f>VLOOKUP($C9, Table4[#All], 39, 0)</f>
        <v>0</v>
      </c>
      <c r="BM9" s="9">
        <f>VLOOKUP($C9, Table4[#All], 40, 0)</f>
        <v>0</v>
      </c>
      <c r="BN9" s="10" t="str">
        <f t="shared" si="10"/>
        <v>N/A</v>
      </c>
      <c r="BO9" s="11"/>
      <c r="BP9" s="43">
        <f>VLOOKUP($C9, Table4[#All], 41, 0)</f>
        <v>0.11630000000000001</v>
      </c>
      <c r="BQ9" s="43">
        <f>VLOOKUP($C9, Table4[#All], 42, 0)</f>
        <v>0.3488</v>
      </c>
      <c r="BR9" s="43">
        <f>VLOOKUP($C9, Table4[#All], 43, 0)</f>
        <v>0.39529999999999998</v>
      </c>
      <c r="BS9" s="43">
        <f>VLOOKUP($C9, Table4[#All], 44, 0)</f>
        <v>0.13949999999999999</v>
      </c>
      <c r="BT9" s="43">
        <f>VLOOKUP($C9, Table4[#All], 45, 0)</f>
        <v>0</v>
      </c>
      <c r="BU9" s="10">
        <f t="shared" si="11"/>
        <v>3</v>
      </c>
      <c r="BV9" s="11"/>
      <c r="BW9" s="43">
        <f>VLOOKUP($C9, Table4[#All], 46, 0)</f>
        <v>0.69769999999999999</v>
      </c>
      <c r="BX9" s="43">
        <f>VLOOKUP($C9, Table4[#All], 47, 0)</f>
        <v>0.30230000000000001</v>
      </c>
      <c r="BY9" s="43">
        <f>VLOOKUP($C9, Table4[#All], 48, 0)</f>
        <v>0</v>
      </c>
      <c r="BZ9" s="43">
        <f>VLOOKUP($C9, Table4[#All], 49, 0)</f>
        <v>0</v>
      </c>
      <c r="CA9" s="43">
        <f>VLOOKUP($C9, Table4[#All], 50, 0)</f>
        <v>0</v>
      </c>
      <c r="CB9" s="10">
        <f t="shared" si="12"/>
        <v>2</v>
      </c>
      <c r="CC9" s="60"/>
      <c r="CD9" s="43">
        <f>VLOOKUP($C9, Table4[#All], 51, 0)</f>
        <v>1</v>
      </c>
      <c r="CE9" s="43">
        <f>VLOOKUP($C9, Table4[#All], 52, 0)</f>
        <v>0</v>
      </c>
      <c r="CF9" s="43">
        <f>VLOOKUP($C9, Table4[#All], 53, 0)</f>
        <v>0</v>
      </c>
      <c r="CG9" s="43"/>
      <c r="CH9" s="43"/>
      <c r="CI9" s="12">
        <f t="shared" si="13"/>
        <v>1</v>
      </c>
      <c r="CJ9" s="13"/>
      <c r="CK9" s="43">
        <f>VLOOKUP($C9, Table4[#All], 54, 0)</f>
        <v>7.1399999999999991E-2</v>
      </c>
      <c r="CL9" s="43">
        <f>VLOOKUP($C9, Table4[#All], 55, 0)</f>
        <v>0.61899999999999999</v>
      </c>
      <c r="CM9" s="43">
        <f>VLOOKUP($C9, Table4[#All], 56, 0)</f>
        <v>0.3095</v>
      </c>
      <c r="CN9" s="9">
        <f>VLOOKUP($C9, Table4[#All], 57, 0)</f>
        <v>0</v>
      </c>
      <c r="CO9" s="9"/>
      <c r="CP9" s="10">
        <f t="shared" si="14"/>
        <v>3</v>
      </c>
      <c r="CQ9" s="11"/>
      <c r="CR9" s="43">
        <f>VLOOKUP($C9, Table4[#All], 58, 0)</f>
        <v>0</v>
      </c>
      <c r="CS9" s="43">
        <f>VLOOKUP($C9, Table4[#All], 59, 0)</f>
        <v>0.1628</v>
      </c>
      <c r="CT9" s="43">
        <f>VLOOKUP($C9, Table4[#All], 60, 0)</f>
        <v>0.48840000000000006</v>
      </c>
      <c r="CU9" s="43">
        <f>VLOOKUP($C9, Table4[#All], 61, 0)</f>
        <v>0.3488</v>
      </c>
      <c r="CV9" s="9">
        <f>VLOOKUP($C9, Table4[#All], 62, 0)</f>
        <v>0</v>
      </c>
      <c r="CW9" s="10">
        <f t="shared" si="15"/>
        <v>4</v>
      </c>
      <c r="CX9" s="60"/>
      <c r="CY9" s="43">
        <f>VLOOKUP($C9, Table4[#All], 63, 0)</f>
        <v>0</v>
      </c>
      <c r="CZ9" s="43">
        <f>VLOOKUP($C9, Table4[#All], 64, 0)</f>
        <v>0</v>
      </c>
      <c r="DA9" s="43">
        <f>VLOOKUP($C9, Table4[#All], 65, 0)</f>
        <v>0</v>
      </c>
      <c r="DB9" s="43">
        <f>VLOOKUP($C9, Table4[#All], 66, 0)</f>
        <v>0</v>
      </c>
      <c r="DC9" s="43"/>
      <c r="DD9" s="10" t="str">
        <f t="shared" si="16"/>
        <v>N/A</v>
      </c>
    </row>
    <row r="10" spans="1:108" ht="16.2" thickTop="1" thickBot="1" x14ac:dyDescent="0.4">
      <c r="A10" s="47" t="s">
        <v>78</v>
      </c>
      <c r="B10" s="47" t="s">
        <v>86</v>
      </c>
      <c r="C10" s="47" t="s">
        <v>87</v>
      </c>
      <c r="D10" s="11"/>
      <c r="E10" s="43">
        <f>VLOOKUP($C10, Table4[#All], 2, 0)</f>
        <v>0</v>
      </c>
      <c r="F10" s="43">
        <f>VLOOKUP($C10, Table4[#All], 3, 0)</f>
        <v>0</v>
      </c>
      <c r="G10" s="43">
        <f>VLOOKUP($C10, Table4[#All], 4, 0)</f>
        <v>1</v>
      </c>
      <c r="H10" s="43">
        <f>VLOOKUP($C10, Table4[#All], 5, 0)</f>
        <v>0</v>
      </c>
      <c r="I10" s="43">
        <f>VLOOKUP($C10, Table4[#All], 6, 0)</f>
        <v>0</v>
      </c>
      <c r="J10" s="10">
        <f t="shared" si="2"/>
        <v>3</v>
      </c>
      <c r="K10" s="11"/>
      <c r="L10" s="43">
        <f>VLOOKUP($C10, Table4[#All], 7, 0)</f>
        <v>0.57140000000000002</v>
      </c>
      <c r="M10" s="43">
        <f>VLOOKUP($C10, Table4[#All], 8, 0)</f>
        <v>0.21429999999999999</v>
      </c>
      <c r="N10" s="43">
        <f>VLOOKUP($C10, Table4[#All], 9, 0)</f>
        <v>0.21429999999999999</v>
      </c>
      <c r="O10" s="43">
        <f>VLOOKUP($C10, Table4[#All], 10, 0)</f>
        <v>0</v>
      </c>
      <c r="P10" s="43"/>
      <c r="Q10" s="10">
        <f t="shared" si="3"/>
        <v>3</v>
      </c>
      <c r="R10" s="11"/>
      <c r="S10" s="43">
        <f>VLOOKUP($C10, Table4[#All], 11, 0)</f>
        <v>0</v>
      </c>
      <c r="T10" s="43">
        <f>VLOOKUP($C10, Table4[#All], 12, 0)</f>
        <v>0</v>
      </c>
      <c r="U10" s="43">
        <f>VLOOKUP($C10, Table4[#All], 13, 0)</f>
        <v>1</v>
      </c>
      <c r="V10" s="43">
        <f>VLOOKUP($C10, Table4[#All], 14, 0)</f>
        <v>0</v>
      </c>
      <c r="W10" s="9"/>
      <c r="X10" s="10">
        <f t="shared" si="4"/>
        <v>3</v>
      </c>
      <c r="Y10" s="11"/>
      <c r="Z10" s="43">
        <f>VLOOKUP($C10, Table4[#All], 15, 0)</f>
        <v>0</v>
      </c>
      <c r="AA10" s="43">
        <f>VLOOKUP($C10, Table4[#All], 16, 0)</f>
        <v>0</v>
      </c>
      <c r="AB10" s="43">
        <f>VLOOKUP($C10, Table4[#All], 17, 0)</f>
        <v>0.28570000000000001</v>
      </c>
      <c r="AC10" s="43">
        <f>VLOOKUP($C10, Table4[#All], 18, 0)</f>
        <v>0.71430000000000005</v>
      </c>
      <c r="AD10" s="9">
        <f>VLOOKUP($C10, Table4[#All], 19, 0)</f>
        <v>0</v>
      </c>
      <c r="AE10" s="10">
        <f t="shared" si="5"/>
        <v>4</v>
      </c>
      <c r="AF10" s="11"/>
      <c r="AG10" s="43">
        <f>VLOOKUP($C10, Table4[#All], 20, 0)</f>
        <v>0</v>
      </c>
      <c r="AH10" s="43">
        <f>VLOOKUP($C10, Table4[#All], 21, 0)</f>
        <v>0.96430000000000005</v>
      </c>
      <c r="AI10" s="43">
        <f>VLOOKUP($C10, Table4[#All], 22, 0)</f>
        <v>3.5699999999999996E-2</v>
      </c>
      <c r="AJ10" s="43">
        <f>VLOOKUP($C10, Table4[#All], 23, 0)</f>
        <v>0</v>
      </c>
      <c r="AK10" s="43"/>
      <c r="AL10" s="10">
        <f t="shared" si="6"/>
        <v>2</v>
      </c>
      <c r="AM10" s="11"/>
      <c r="AN10" s="43">
        <f>VLOOKUP($C10, Table4[#All], 24, 0)</f>
        <v>0</v>
      </c>
      <c r="AO10" s="43">
        <f>VLOOKUP($C10, Table4[#All], 25, 0)</f>
        <v>0.5</v>
      </c>
      <c r="AP10" s="43">
        <f>VLOOKUP($C10, Table4[#All], 26, 0)</f>
        <v>0.5</v>
      </c>
      <c r="AQ10" s="43"/>
      <c r="AR10" s="9"/>
      <c r="AS10" s="12">
        <f t="shared" si="7"/>
        <v>3</v>
      </c>
      <c r="AT10" s="11"/>
      <c r="AU10" s="43">
        <f>VLOOKUP($C10, Table4[#All], 27, 0)</f>
        <v>0.42859999999999998</v>
      </c>
      <c r="AV10" s="43">
        <f>VLOOKUP($C10, Table4[#All], 28, 0)</f>
        <v>0.57140000000000002</v>
      </c>
      <c r="AW10" s="43">
        <f>VLOOKUP($C10, Table4[#All], 29, 0)</f>
        <v>0</v>
      </c>
      <c r="AX10" s="9"/>
      <c r="AY10" s="9">
        <f>VLOOKUP($C10, Table4[#All], 30, 0)</f>
        <v>0</v>
      </c>
      <c r="AZ10" s="10">
        <f t="shared" si="8"/>
        <v>2</v>
      </c>
      <c r="BA10" s="11"/>
      <c r="BB10" s="43">
        <f>VLOOKUP($C10, Table4[#All], 31, 0)</f>
        <v>1</v>
      </c>
      <c r="BC10" s="43">
        <f>VLOOKUP($C10, Table4[#All], 32, 0)</f>
        <v>0</v>
      </c>
      <c r="BD10" s="43">
        <f>VLOOKUP($C10, Table4[#All], 33, 0)</f>
        <v>0</v>
      </c>
      <c r="BE10" s="43">
        <f>VLOOKUP($C10, Table4[#All], 34, 0)</f>
        <v>0</v>
      </c>
      <c r="BF10" s="9">
        <f>VLOOKUP($C10, Table4[#All], 35, 0)</f>
        <v>0</v>
      </c>
      <c r="BG10" s="10">
        <f t="shared" si="9"/>
        <v>1</v>
      </c>
      <c r="BH10" s="60"/>
      <c r="BI10" s="43">
        <f>VLOOKUP($C10, Table4[#All], 36, 0)</f>
        <v>0</v>
      </c>
      <c r="BJ10" s="9">
        <f>VLOOKUP($C10, Table4[#All], 37, 0)</f>
        <v>0</v>
      </c>
      <c r="BK10" s="43">
        <f>VLOOKUP($C10, Table4[#All], 38, 0)</f>
        <v>0</v>
      </c>
      <c r="BL10" s="43">
        <f>VLOOKUP($C10, Table4[#All], 39, 0)</f>
        <v>0</v>
      </c>
      <c r="BM10" s="9">
        <f>VLOOKUP($C10, Table4[#All], 40, 0)</f>
        <v>0</v>
      </c>
      <c r="BN10" s="10" t="str">
        <f t="shared" si="10"/>
        <v>N/A</v>
      </c>
      <c r="BO10" s="11"/>
      <c r="BP10" s="43">
        <f>VLOOKUP($C10, Table4[#All], 41, 0)</f>
        <v>0.57140000000000002</v>
      </c>
      <c r="BQ10" s="43">
        <f>VLOOKUP($C10, Table4[#All], 42, 0)</f>
        <v>0.32140000000000002</v>
      </c>
      <c r="BR10" s="43">
        <f>VLOOKUP($C10, Table4[#All], 43, 0)</f>
        <v>7.1399999999999991E-2</v>
      </c>
      <c r="BS10" s="43">
        <f>VLOOKUP($C10, Table4[#All], 44, 0)</f>
        <v>3.5699999999999996E-2</v>
      </c>
      <c r="BT10" s="43">
        <f>VLOOKUP($C10, Table4[#All], 45, 0)</f>
        <v>0</v>
      </c>
      <c r="BU10" s="10">
        <f t="shared" si="11"/>
        <v>2</v>
      </c>
      <c r="BV10" s="11"/>
      <c r="BW10" s="43">
        <f>VLOOKUP($C10, Table4[#All], 46, 0)</f>
        <v>0.89290000000000003</v>
      </c>
      <c r="BX10" s="43">
        <f>VLOOKUP($C10, Table4[#All], 47, 0)</f>
        <v>7.1399999999999991E-2</v>
      </c>
      <c r="BY10" s="43">
        <f>VLOOKUP($C10, Table4[#All], 48, 0)</f>
        <v>3.5699999999999996E-2</v>
      </c>
      <c r="BZ10" s="43">
        <f>VLOOKUP($C10, Table4[#All], 49, 0)</f>
        <v>0</v>
      </c>
      <c r="CA10" s="43">
        <f>VLOOKUP($C10, Table4[#All], 50, 0)</f>
        <v>0</v>
      </c>
      <c r="CB10" s="10">
        <f t="shared" si="12"/>
        <v>1</v>
      </c>
      <c r="CC10" s="60"/>
      <c r="CD10" s="43">
        <f>VLOOKUP($C10, Table4[#All], 51, 0)</f>
        <v>3.5699999999999996E-2</v>
      </c>
      <c r="CE10" s="43">
        <f>VLOOKUP($C10, Table4[#All], 52, 0)</f>
        <v>0.96430000000000005</v>
      </c>
      <c r="CF10" s="43">
        <f>VLOOKUP($C10, Table4[#All], 53, 0)</f>
        <v>0</v>
      </c>
      <c r="CG10" s="43"/>
      <c r="CH10" s="43"/>
      <c r="CI10" s="12">
        <f t="shared" si="13"/>
        <v>2</v>
      </c>
      <c r="CJ10" s="13"/>
      <c r="CK10" s="43">
        <f>VLOOKUP($C10, Table4[#All], 54, 0)</f>
        <v>0</v>
      </c>
      <c r="CL10" s="43">
        <f>VLOOKUP($C10, Table4[#All], 55, 0)</f>
        <v>0.96430000000000005</v>
      </c>
      <c r="CM10" s="43">
        <f>VLOOKUP($C10, Table4[#All], 56, 0)</f>
        <v>3.5699999999999996E-2</v>
      </c>
      <c r="CN10" s="9">
        <f>VLOOKUP($C10, Table4[#All], 57, 0)</f>
        <v>0</v>
      </c>
      <c r="CO10" s="9"/>
      <c r="CP10" s="10">
        <f t="shared" si="14"/>
        <v>2</v>
      </c>
      <c r="CQ10" s="11"/>
      <c r="CR10" s="43">
        <f>VLOOKUP($C10, Table4[#All], 58, 0)</f>
        <v>0</v>
      </c>
      <c r="CS10" s="43">
        <f>VLOOKUP($C10, Table4[#All], 59, 0)</f>
        <v>0.60709999999999997</v>
      </c>
      <c r="CT10" s="43">
        <f>VLOOKUP($C10, Table4[#All], 60, 0)</f>
        <v>0.39289999999999997</v>
      </c>
      <c r="CU10" s="43">
        <f>VLOOKUP($C10, Table4[#All], 61, 0)</f>
        <v>0</v>
      </c>
      <c r="CV10" s="9">
        <f>VLOOKUP($C10, Table4[#All], 62, 0)</f>
        <v>0</v>
      </c>
      <c r="CW10" s="10">
        <f t="shared" si="15"/>
        <v>3</v>
      </c>
      <c r="CX10" s="60"/>
      <c r="CY10" s="43">
        <f>VLOOKUP($C10, Table4[#All], 63, 0)</f>
        <v>0</v>
      </c>
      <c r="CZ10" s="43">
        <f>VLOOKUP($C10, Table4[#All], 64, 0)</f>
        <v>1</v>
      </c>
      <c r="DA10" s="43">
        <f>VLOOKUP($C10, Table4[#All], 65, 0)</f>
        <v>0</v>
      </c>
      <c r="DB10" s="43">
        <f>VLOOKUP($C10, Table4[#All], 66, 0)</f>
        <v>0</v>
      </c>
      <c r="DC10" s="43"/>
      <c r="DD10" s="10">
        <f t="shared" si="16"/>
        <v>2</v>
      </c>
    </row>
    <row r="11" spans="1:108" ht="16.2" thickTop="1" thickBot="1" x14ac:dyDescent="0.4">
      <c r="A11" s="47" t="s">
        <v>78</v>
      </c>
      <c r="B11" s="47" t="s">
        <v>88</v>
      </c>
      <c r="C11" s="47" t="s">
        <v>89</v>
      </c>
      <c r="D11" s="11"/>
      <c r="E11" s="43">
        <f>VLOOKUP($C11, Table4[#All], 2, 0)</f>
        <v>1</v>
      </c>
      <c r="F11" s="43">
        <f>VLOOKUP($C11, Table4[#All], 3, 0)</f>
        <v>0</v>
      </c>
      <c r="G11" s="43">
        <f>VLOOKUP($C11, Table4[#All], 4, 0)</f>
        <v>0</v>
      </c>
      <c r="H11" s="43">
        <f>VLOOKUP($C11, Table4[#All], 5, 0)</f>
        <v>0</v>
      </c>
      <c r="I11" s="43">
        <f>VLOOKUP($C11, Table4[#All], 6, 0)</f>
        <v>0</v>
      </c>
      <c r="J11" s="10">
        <f t="shared" si="2"/>
        <v>1</v>
      </c>
      <c r="K11" s="11"/>
      <c r="L11" s="43">
        <f>VLOOKUP($C11, Table4[#All], 7, 0)</f>
        <v>0.96</v>
      </c>
      <c r="M11" s="43">
        <f>VLOOKUP($C11, Table4[#All], 8, 0)</f>
        <v>0.04</v>
      </c>
      <c r="N11" s="43">
        <f>VLOOKUP($C11, Table4[#All], 9, 0)</f>
        <v>0</v>
      </c>
      <c r="O11" s="43">
        <f>VLOOKUP($C11, Table4[#All], 10, 0)</f>
        <v>0</v>
      </c>
      <c r="P11" s="43"/>
      <c r="Q11" s="10">
        <f t="shared" si="3"/>
        <v>1</v>
      </c>
      <c r="R11" s="11"/>
      <c r="S11" s="43">
        <f>VLOOKUP($C11, Table4[#All], 11, 0)</f>
        <v>0</v>
      </c>
      <c r="T11" s="43">
        <f>VLOOKUP($C11, Table4[#All], 12, 0)</f>
        <v>0</v>
      </c>
      <c r="U11" s="43">
        <f>VLOOKUP($C11, Table4[#All], 13, 0)</f>
        <v>1</v>
      </c>
      <c r="V11" s="43">
        <f>VLOOKUP($C11, Table4[#All], 14, 0)</f>
        <v>0</v>
      </c>
      <c r="W11" s="9"/>
      <c r="X11" s="10">
        <f t="shared" si="4"/>
        <v>3</v>
      </c>
      <c r="Y11" s="11"/>
      <c r="Z11" s="43">
        <f>VLOOKUP($C11, Table4[#All], 15, 0)</f>
        <v>0</v>
      </c>
      <c r="AA11" s="43">
        <f>VLOOKUP($C11, Table4[#All], 16, 0)</f>
        <v>0.12</v>
      </c>
      <c r="AB11" s="43">
        <f>VLOOKUP($C11, Table4[#All], 17, 0)</f>
        <v>0.8</v>
      </c>
      <c r="AC11" s="43">
        <f>VLOOKUP($C11, Table4[#All], 18, 0)</f>
        <v>0.08</v>
      </c>
      <c r="AD11" s="9">
        <f>VLOOKUP($C11, Table4[#All], 19, 0)</f>
        <v>0</v>
      </c>
      <c r="AE11" s="10">
        <f t="shared" si="5"/>
        <v>3</v>
      </c>
      <c r="AF11" s="11"/>
      <c r="AG11" s="43">
        <f>VLOOKUP($C11, Table4[#All], 20, 0)</f>
        <v>0.08</v>
      </c>
      <c r="AH11" s="43">
        <f>VLOOKUP($C11, Table4[#All], 21, 0)</f>
        <v>0.72</v>
      </c>
      <c r="AI11" s="43">
        <f>VLOOKUP($C11, Table4[#All], 22, 0)</f>
        <v>0.2</v>
      </c>
      <c r="AJ11" s="43">
        <f>VLOOKUP($C11, Table4[#All], 23, 0)</f>
        <v>0</v>
      </c>
      <c r="AK11" s="43"/>
      <c r="AL11" s="10">
        <f t="shared" si="6"/>
        <v>3</v>
      </c>
      <c r="AM11" s="11"/>
      <c r="AN11" s="43">
        <f>VLOOKUP($C11, Table4[#All], 24, 0)</f>
        <v>0.35289999999999999</v>
      </c>
      <c r="AO11" s="43">
        <f>VLOOKUP($C11, Table4[#All], 25, 0)</f>
        <v>0.58820000000000006</v>
      </c>
      <c r="AP11" s="43">
        <f>VLOOKUP($C11, Table4[#All], 26, 0)</f>
        <v>5.8799999999999998E-2</v>
      </c>
      <c r="AQ11" s="43"/>
      <c r="AR11" s="9"/>
      <c r="AS11" s="12">
        <f t="shared" si="7"/>
        <v>2</v>
      </c>
      <c r="AT11" s="11"/>
      <c r="AU11" s="43">
        <f>VLOOKUP($C11, Table4[#All], 27, 0)</f>
        <v>0.4</v>
      </c>
      <c r="AV11" s="43">
        <f>VLOOKUP($C11, Table4[#All], 28, 0)</f>
        <v>0.6</v>
      </c>
      <c r="AW11" s="43">
        <f>VLOOKUP($C11, Table4[#All], 29, 0)</f>
        <v>0</v>
      </c>
      <c r="AX11" s="9"/>
      <c r="AY11" s="9">
        <f>VLOOKUP($C11, Table4[#All], 30, 0)</f>
        <v>0</v>
      </c>
      <c r="AZ11" s="10">
        <f t="shared" si="8"/>
        <v>2</v>
      </c>
      <c r="BA11" s="11"/>
      <c r="BB11" s="43">
        <f>VLOOKUP($C11, Table4[#All], 31, 0)</f>
        <v>1</v>
      </c>
      <c r="BC11" s="43">
        <f>VLOOKUP($C11, Table4[#All], 32, 0)</f>
        <v>0</v>
      </c>
      <c r="BD11" s="43">
        <f>VLOOKUP($C11, Table4[#All], 33, 0)</f>
        <v>0</v>
      </c>
      <c r="BE11" s="43">
        <f>VLOOKUP($C11, Table4[#All], 34, 0)</f>
        <v>0</v>
      </c>
      <c r="BF11" s="9">
        <f>VLOOKUP($C11, Table4[#All], 35, 0)</f>
        <v>0</v>
      </c>
      <c r="BG11" s="10">
        <f t="shared" si="9"/>
        <v>1</v>
      </c>
      <c r="BH11" s="60"/>
      <c r="BI11" s="43">
        <f>VLOOKUP($C11, Table4[#All], 36, 0)</f>
        <v>0</v>
      </c>
      <c r="BJ11" s="9">
        <f>VLOOKUP($C11, Table4[#All], 37, 0)</f>
        <v>0</v>
      </c>
      <c r="BK11" s="43">
        <f>VLOOKUP($C11, Table4[#All], 38, 0)</f>
        <v>0</v>
      </c>
      <c r="BL11" s="43">
        <f>VLOOKUP($C11, Table4[#All], 39, 0)</f>
        <v>0</v>
      </c>
      <c r="BM11" s="9">
        <f>VLOOKUP($C11, Table4[#All], 40, 0)</f>
        <v>0</v>
      </c>
      <c r="BN11" s="10" t="str">
        <f t="shared" si="10"/>
        <v>N/A</v>
      </c>
      <c r="BO11" s="11"/>
      <c r="BP11" s="43">
        <f>VLOOKUP($C11, Table4[#All], 41, 0)</f>
        <v>0.44</v>
      </c>
      <c r="BQ11" s="43">
        <f>VLOOKUP($C11, Table4[#All], 42, 0)</f>
        <v>0.44</v>
      </c>
      <c r="BR11" s="43">
        <f>VLOOKUP($C11, Table4[#All], 43, 0)</f>
        <v>0.12</v>
      </c>
      <c r="BS11" s="43">
        <f>VLOOKUP($C11, Table4[#All], 44, 0)</f>
        <v>0</v>
      </c>
      <c r="BT11" s="43">
        <f>VLOOKUP($C11, Table4[#All], 45, 0)</f>
        <v>0</v>
      </c>
      <c r="BU11" s="10">
        <f t="shared" si="11"/>
        <v>2</v>
      </c>
      <c r="BV11" s="11"/>
      <c r="BW11" s="43">
        <f>VLOOKUP($C11, Table4[#All], 46, 0)</f>
        <v>1</v>
      </c>
      <c r="BX11" s="43">
        <f>VLOOKUP($C11, Table4[#All], 47, 0)</f>
        <v>0</v>
      </c>
      <c r="BY11" s="43">
        <f>VLOOKUP($C11, Table4[#All], 48, 0)</f>
        <v>0</v>
      </c>
      <c r="BZ11" s="43">
        <f>VLOOKUP($C11, Table4[#All], 49, 0)</f>
        <v>0</v>
      </c>
      <c r="CA11" s="43">
        <f>VLOOKUP($C11, Table4[#All], 50, 0)</f>
        <v>0</v>
      </c>
      <c r="CB11" s="10">
        <f t="shared" si="12"/>
        <v>1</v>
      </c>
      <c r="CC11" s="60"/>
      <c r="CD11" s="43">
        <f>VLOOKUP($C11, Table4[#All], 51, 0)</f>
        <v>0.76</v>
      </c>
      <c r="CE11" s="43">
        <f>VLOOKUP($C11, Table4[#All], 52, 0)</f>
        <v>0.12</v>
      </c>
      <c r="CF11" s="43">
        <f>VLOOKUP($C11, Table4[#All], 53, 0)</f>
        <v>0.12</v>
      </c>
      <c r="CG11" s="43"/>
      <c r="CH11" s="43"/>
      <c r="CI11" s="12">
        <f t="shared" si="13"/>
        <v>2</v>
      </c>
      <c r="CJ11" s="13"/>
      <c r="CK11" s="43">
        <f>VLOOKUP($C11, Table4[#All], 54, 0)</f>
        <v>9.5199999999999993E-2</v>
      </c>
      <c r="CL11" s="43">
        <f>VLOOKUP($C11, Table4[#All], 55, 0)</f>
        <v>0.8095</v>
      </c>
      <c r="CM11" s="43">
        <f>VLOOKUP($C11, Table4[#All], 56, 0)</f>
        <v>9.5199999999999993E-2</v>
      </c>
      <c r="CN11" s="9">
        <f>VLOOKUP($C11, Table4[#All], 57, 0)</f>
        <v>0</v>
      </c>
      <c r="CO11" s="9"/>
      <c r="CP11" s="10">
        <f t="shared" si="14"/>
        <v>2</v>
      </c>
      <c r="CQ11" s="11"/>
      <c r="CR11" s="43">
        <f>VLOOKUP($C11, Table4[#All], 58, 0)</f>
        <v>0</v>
      </c>
      <c r="CS11" s="43">
        <f>VLOOKUP($C11, Table4[#All], 59, 0)</f>
        <v>0.12</v>
      </c>
      <c r="CT11" s="43">
        <f>VLOOKUP($C11, Table4[#All], 60, 0)</f>
        <v>0.52</v>
      </c>
      <c r="CU11" s="43">
        <f>VLOOKUP($C11, Table4[#All], 61, 0)</f>
        <v>0.24</v>
      </c>
      <c r="CV11" s="9">
        <f>VLOOKUP($C11, Table4[#All], 62, 0)</f>
        <v>0.12</v>
      </c>
      <c r="CW11" s="10">
        <f t="shared" si="15"/>
        <v>4</v>
      </c>
      <c r="CX11" s="60"/>
      <c r="CY11" s="43">
        <f>VLOOKUP($C11, Table4[#All], 63, 0)</f>
        <v>0</v>
      </c>
      <c r="CZ11" s="43">
        <f>VLOOKUP($C11, Table4[#All], 64, 0)</f>
        <v>0</v>
      </c>
      <c r="DA11" s="43">
        <f>VLOOKUP($C11, Table4[#All], 65, 0)</f>
        <v>0</v>
      </c>
      <c r="DB11" s="43">
        <f>VLOOKUP($C11, Table4[#All], 66, 0)</f>
        <v>0</v>
      </c>
      <c r="DC11" s="43"/>
      <c r="DD11" s="10" t="str">
        <f t="shared" si="16"/>
        <v>N/A</v>
      </c>
    </row>
    <row r="12" spans="1:108" ht="16.2" thickTop="1" thickBot="1" x14ac:dyDescent="0.4">
      <c r="A12" s="47" t="s">
        <v>78</v>
      </c>
      <c r="B12" s="47" t="s">
        <v>90</v>
      </c>
      <c r="C12" s="47" t="s">
        <v>91</v>
      </c>
      <c r="D12" s="11"/>
      <c r="E12" s="43">
        <f>VLOOKUP($C12, Table4[#All], 2, 0)</f>
        <v>1</v>
      </c>
      <c r="F12" s="43">
        <f>VLOOKUP($C12, Table4[#All], 3, 0)</f>
        <v>0</v>
      </c>
      <c r="G12" s="43">
        <f>VLOOKUP($C12, Table4[#All], 4, 0)</f>
        <v>0</v>
      </c>
      <c r="H12" s="43">
        <f>VLOOKUP($C12, Table4[#All], 5, 0)</f>
        <v>0</v>
      </c>
      <c r="I12" s="43">
        <f>VLOOKUP($C12, Table4[#All], 6, 0)</f>
        <v>0</v>
      </c>
      <c r="J12" s="10">
        <f t="shared" si="2"/>
        <v>1</v>
      </c>
      <c r="K12" s="11"/>
      <c r="L12" s="43">
        <f>VLOOKUP($C12, Table4[#All], 7, 0)</f>
        <v>1</v>
      </c>
      <c r="M12" s="43">
        <f>VLOOKUP($C12, Table4[#All], 8, 0)</f>
        <v>0</v>
      </c>
      <c r="N12" s="43">
        <f>VLOOKUP($C12, Table4[#All], 9, 0)</f>
        <v>0</v>
      </c>
      <c r="O12" s="43">
        <f>VLOOKUP($C12, Table4[#All], 10, 0)</f>
        <v>0</v>
      </c>
      <c r="P12" s="43"/>
      <c r="Q12" s="10">
        <f t="shared" si="3"/>
        <v>1</v>
      </c>
      <c r="R12" s="11"/>
      <c r="S12" s="43">
        <f>VLOOKUP($C12, Table4[#All], 11, 0)</f>
        <v>1</v>
      </c>
      <c r="T12" s="43">
        <f>VLOOKUP($C12, Table4[#All], 12, 0)</f>
        <v>0</v>
      </c>
      <c r="U12" s="43">
        <f>VLOOKUP($C12, Table4[#All], 13, 0)</f>
        <v>0</v>
      </c>
      <c r="V12" s="43">
        <f>VLOOKUP($C12, Table4[#All], 14, 0)</f>
        <v>0</v>
      </c>
      <c r="W12" s="9"/>
      <c r="X12" s="10">
        <f t="shared" si="4"/>
        <v>1</v>
      </c>
      <c r="Y12" s="11"/>
      <c r="Z12" s="43">
        <f>VLOOKUP($C12, Table4[#All], 15, 0)</f>
        <v>0.21429999999999999</v>
      </c>
      <c r="AA12" s="43">
        <f>VLOOKUP($C12, Table4[#All], 16, 0)</f>
        <v>0.21429999999999999</v>
      </c>
      <c r="AB12" s="43">
        <f>VLOOKUP($C12, Table4[#All], 17, 0)</f>
        <v>0.28570000000000001</v>
      </c>
      <c r="AC12" s="43">
        <f>VLOOKUP($C12, Table4[#All], 18, 0)</f>
        <v>0.28570000000000001</v>
      </c>
      <c r="AD12" s="9">
        <f>VLOOKUP($C12, Table4[#All], 19, 0)</f>
        <v>0</v>
      </c>
      <c r="AE12" s="10">
        <f t="shared" si="5"/>
        <v>4</v>
      </c>
      <c r="AF12" s="11"/>
      <c r="AG12" s="43">
        <f>VLOOKUP($C12, Table4[#All], 20, 0)</f>
        <v>0.21429999999999999</v>
      </c>
      <c r="AH12" s="43">
        <f>VLOOKUP($C12, Table4[#All], 21, 0)</f>
        <v>0.28570000000000001</v>
      </c>
      <c r="AI12" s="43">
        <f>VLOOKUP($C12, Table4[#All], 22, 0)</f>
        <v>0.5</v>
      </c>
      <c r="AJ12" s="43">
        <f>VLOOKUP($C12, Table4[#All], 23, 0)</f>
        <v>0</v>
      </c>
      <c r="AK12" s="43"/>
      <c r="AL12" s="10">
        <f t="shared" si="6"/>
        <v>3</v>
      </c>
      <c r="AM12" s="11"/>
      <c r="AN12" s="43">
        <f>VLOOKUP($C12, Table4[#All], 24, 0)</f>
        <v>0</v>
      </c>
      <c r="AO12" s="43">
        <f>VLOOKUP($C12, Table4[#All], 25, 0)</f>
        <v>1</v>
      </c>
      <c r="AP12" s="43">
        <f>VLOOKUP($C12, Table4[#All], 26, 0)</f>
        <v>0</v>
      </c>
      <c r="AQ12" s="43"/>
      <c r="AR12" s="9"/>
      <c r="AS12" s="12">
        <f t="shared" si="7"/>
        <v>2</v>
      </c>
      <c r="AT12" s="11"/>
      <c r="AU12" s="43">
        <f>VLOOKUP($C12, Table4[#All], 27, 0)</f>
        <v>0</v>
      </c>
      <c r="AV12" s="43">
        <f>VLOOKUP($C12, Table4[#All], 28, 0)</f>
        <v>0.71430000000000005</v>
      </c>
      <c r="AW12" s="43">
        <f>VLOOKUP($C12, Table4[#All], 29, 0)</f>
        <v>0.28570000000000001</v>
      </c>
      <c r="AX12" s="9"/>
      <c r="AY12" s="9">
        <f>VLOOKUP($C12, Table4[#All], 30, 0)</f>
        <v>0</v>
      </c>
      <c r="AZ12" s="10">
        <f t="shared" si="8"/>
        <v>3</v>
      </c>
      <c r="BA12" s="11"/>
      <c r="BB12" s="43">
        <f>VLOOKUP($C12, Table4[#All], 31, 0)</f>
        <v>0</v>
      </c>
      <c r="BC12" s="43">
        <f>VLOOKUP($C12, Table4[#All], 32, 0)</f>
        <v>0</v>
      </c>
      <c r="BD12" s="43">
        <f>VLOOKUP($C12, Table4[#All], 33, 0)</f>
        <v>1</v>
      </c>
      <c r="BE12" s="43">
        <f>VLOOKUP($C12, Table4[#All], 34, 0)</f>
        <v>0</v>
      </c>
      <c r="BF12" s="9">
        <f>VLOOKUP($C12, Table4[#All], 35, 0)</f>
        <v>0</v>
      </c>
      <c r="BG12" s="10">
        <f t="shared" si="9"/>
        <v>3</v>
      </c>
      <c r="BH12" s="60"/>
      <c r="BI12" s="43">
        <f>VLOOKUP($C12, Table4[#All], 36, 0)</f>
        <v>0</v>
      </c>
      <c r="BJ12" s="9">
        <f>VLOOKUP($C12, Table4[#All], 37, 0)</f>
        <v>0</v>
      </c>
      <c r="BK12" s="43">
        <f>VLOOKUP($C12, Table4[#All], 38, 0)</f>
        <v>0</v>
      </c>
      <c r="BL12" s="43">
        <f>VLOOKUP($C12, Table4[#All], 39, 0)</f>
        <v>0</v>
      </c>
      <c r="BM12" s="9">
        <f>VLOOKUP($C12, Table4[#All], 40, 0)</f>
        <v>0</v>
      </c>
      <c r="BN12" s="10" t="str">
        <f t="shared" si="10"/>
        <v>N/A</v>
      </c>
      <c r="BO12" s="11"/>
      <c r="BP12" s="43">
        <f>VLOOKUP($C12, Table4[#All], 41, 0)</f>
        <v>1</v>
      </c>
      <c r="BQ12" s="43">
        <f>VLOOKUP($C12, Table4[#All], 42, 0)</f>
        <v>0</v>
      </c>
      <c r="BR12" s="43">
        <f>VLOOKUP($C12, Table4[#All], 43, 0)</f>
        <v>0</v>
      </c>
      <c r="BS12" s="43">
        <f>VLOOKUP($C12, Table4[#All], 44, 0)</f>
        <v>0</v>
      </c>
      <c r="BT12" s="43">
        <f>VLOOKUP($C12, Table4[#All], 45, 0)</f>
        <v>0</v>
      </c>
      <c r="BU12" s="10">
        <f t="shared" si="11"/>
        <v>1</v>
      </c>
      <c r="BV12" s="11"/>
      <c r="BW12" s="43">
        <f>VLOOKUP($C12, Table4[#All], 46, 0)</f>
        <v>1</v>
      </c>
      <c r="BX12" s="43">
        <f>VLOOKUP($C12, Table4[#All], 47, 0)</f>
        <v>0</v>
      </c>
      <c r="BY12" s="43">
        <f>VLOOKUP($C12, Table4[#All], 48, 0)</f>
        <v>0</v>
      </c>
      <c r="BZ12" s="43">
        <f>VLOOKUP($C12, Table4[#All], 49, 0)</f>
        <v>0</v>
      </c>
      <c r="CA12" s="43">
        <f>VLOOKUP($C12, Table4[#All], 50, 0)</f>
        <v>0</v>
      </c>
      <c r="CB12" s="10">
        <f t="shared" si="12"/>
        <v>1</v>
      </c>
      <c r="CC12" s="60"/>
      <c r="CD12" s="43">
        <f>VLOOKUP($C12, Table4[#All], 51, 0)</f>
        <v>0.78569999999999995</v>
      </c>
      <c r="CE12" s="43">
        <f>VLOOKUP($C12, Table4[#All], 52, 0)</f>
        <v>0.21429999999999999</v>
      </c>
      <c r="CF12" s="43">
        <f>VLOOKUP($C12, Table4[#All], 53, 0)</f>
        <v>0</v>
      </c>
      <c r="CG12" s="43"/>
      <c r="CH12" s="43"/>
      <c r="CI12" s="12">
        <f t="shared" si="13"/>
        <v>2</v>
      </c>
      <c r="CJ12" s="13"/>
      <c r="CK12" s="43">
        <f>VLOOKUP($C12, Table4[#All], 54, 0)</f>
        <v>0.21429999999999999</v>
      </c>
      <c r="CL12" s="43">
        <f>VLOOKUP($C12, Table4[#All], 55, 0)</f>
        <v>0.78569999999999995</v>
      </c>
      <c r="CM12" s="43">
        <f>VLOOKUP($C12, Table4[#All], 56, 0)</f>
        <v>0</v>
      </c>
      <c r="CN12" s="9">
        <f>VLOOKUP($C12, Table4[#All], 57, 0)</f>
        <v>0</v>
      </c>
      <c r="CO12" s="9"/>
      <c r="CP12" s="10">
        <f t="shared" si="14"/>
        <v>2</v>
      </c>
      <c r="CQ12" s="11"/>
      <c r="CR12" s="43">
        <f>VLOOKUP($C12, Table4[#All], 58, 0)</f>
        <v>0</v>
      </c>
      <c r="CS12" s="43">
        <f>VLOOKUP($C12, Table4[#All], 59, 0)</f>
        <v>0.35710000000000003</v>
      </c>
      <c r="CT12" s="43">
        <f>VLOOKUP($C12, Table4[#All], 60, 0)</f>
        <v>0.35710000000000003</v>
      </c>
      <c r="CU12" s="43">
        <f>VLOOKUP($C12, Table4[#All], 61, 0)</f>
        <v>0.28570000000000001</v>
      </c>
      <c r="CV12" s="9">
        <f>VLOOKUP($C12, Table4[#All], 62, 0)</f>
        <v>0</v>
      </c>
      <c r="CW12" s="10">
        <f t="shared" si="15"/>
        <v>4</v>
      </c>
      <c r="CX12" s="60"/>
      <c r="CY12" s="43">
        <f>VLOOKUP($C12, Table4[#All], 63, 0)</f>
        <v>0</v>
      </c>
      <c r="CZ12" s="43">
        <f>VLOOKUP($C12, Table4[#All], 64, 0)</f>
        <v>1</v>
      </c>
      <c r="DA12" s="43">
        <f>VLOOKUP($C12, Table4[#All], 65, 0)</f>
        <v>0</v>
      </c>
      <c r="DB12" s="43">
        <f>VLOOKUP($C12, Table4[#All], 66, 0)</f>
        <v>0</v>
      </c>
      <c r="DC12" s="43"/>
      <c r="DD12" s="10">
        <f t="shared" si="16"/>
        <v>2</v>
      </c>
    </row>
    <row r="13" spans="1:108" ht="16.2" thickTop="1" thickBot="1" x14ac:dyDescent="0.4">
      <c r="A13" s="47" t="s">
        <v>78</v>
      </c>
      <c r="B13" s="47" t="s">
        <v>92</v>
      </c>
      <c r="C13" s="47" t="s">
        <v>93</v>
      </c>
      <c r="D13" s="11"/>
      <c r="E13" s="43">
        <f>VLOOKUP($C13, Table4[#All], 2, 0)</f>
        <v>1</v>
      </c>
      <c r="F13" s="43">
        <f>VLOOKUP($C13, Table4[#All], 3, 0)</f>
        <v>0</v>
      </c>
      <c r="G13" s="43">
        <f>VLOOKUP($C13, Table4[#All], 4, 0)</f>
        <v>0</v>
      </c>
      <c r="H13" s="43">
        <f>VLOOKUP($C13, Table4[#All], 5, 0)</f>
        <v>0</v>
      </c>
      <c r="I13" s="43">
        <f>VLOOKUP($C13, Table4[#All], 6, 0)</f>
        <v>0</v>
      </c>
      <c r="J13" s="10">
        <f t="shared" si="2"/>
        <v>1</v>
      </c>
      <c r="K13" s="11"/>
      <c r="L13" s="43">
        <f>VLOOKUP($C13, Table4[#All], 7, 0)</f>
        <v>1</v>
      </c>
      <c r="M13" s="43">
        <f>VLOOKUP($C13, Table4[#All], 8, 0)</f>
        <v>0</v>
      </c>
      <c r="N13" s="43">
        <f>VLOOKUP($C13, Table4[#All], 9, 0)</f>
        <v>0</v>
      </c>
      <c r="O13" s="43">
        <f>VLOOKUP($C13, Table4[#All], 10, 0)</f>
        <v>0</v>
      </c>
      <c r="P13" s="43"/>
      <c r="Q13" s="10">
        <f t="shared" si="3"/>
        <v>1</v>
      </c>
      <c r="R13" s="11"/>
      <c r="S13" s="43">
        <f>VLOOKUP($C13, Table4[#All], 11, 0)</f>
        <v>0</v>
      </c>
      <c r="T13" s="43">
        <f>VLOOKUP($C13, Table4[#All], 12, 0)</f>
        <v>0</v>
      </c>
      <c r="U13" s="43">
        <f>VLOOKUP($C13, Table4[#All], 13, 0)</f>
        <v>1</v>
      </c>
      <c r="V13" s="43">
        <f>VLOOKUP($C13, Table4[#All], 14, 0)</f>
        <v>0</v>
      </c>
      <c r="W13" s="9"/>
      <c r="X13" s="10">
        <f t="shared" si="4"/>
        <v>3</v>
      </c>
      <c r="Y13" s="11"/>
      <c r="Z13" s="43">
        <f>VLOOKUP($C13, Table4[#All], 15, 0)</f>
        <v>0</v>
      </c>
      <c r="AA13" s="43">
        <f>VLOOKUP($C13, Table4[#All], 16, 0)</f>
        <v>0.2</v>
      </c>
      <c r="AB13" s="43">
        <f>VLOOKUP($C13, Table4[#All], 17, 0)</f>
        <v>0.8</v>
      </c>
      <c r="AC13" s="43">
        <f>VLOOKUP($C13, Table4[#All], 18, 0)</f>
        <v>0</v>
      </c>
      <c r="AD13" s="9">
        <f>VLOOKUP($C13, Table4[#All], 19, 0)</f>
        <v>0</v>
      </c>
      <c r="AE13" s="10">
        <f t="shared" si="5"/>
        <v>3</v>
      </c>
      <c r="AF13" s="11"/>
      <c r="AG13" s="43">
        <f>VLOOKUP($C13, Table4[#All], 20, 0)</f>
        <v>0.1333</v>
      </c>
      <c r="AH13" s="43">
        <f>VLOOKUP($C13, Table4[#All], 21, 0)</f>
        <v>0.86670000000000003</v>
      </c>
      <c r="AI13" s="43">
        <f>VLOOKUP($C13, Table4[#All], 22, 0)</f>
        <v>0</v>
      </c>
      <c r="AJ13" s="43">
        <f>VLOOKUP($C13, Table4[#All], 23, 0)</f>
        <v>0</v>
      </c>
      <c r="AK13" s="43"/>
      <c r="AL13" s="10">
        <f t="shared" si="6"/>
        <v>2</v>
      </c>
      <c r="AM13" s="11"/>
      <c r="AN13" s="43">
        <f>VLOOKUP($C13, Table4[#All], 24, 0)</f>
        <v>0.66670000000000007</v>
      </c>
      <c r="AO13" s="43">
        <f>VLOOKUP($C13, Table4[#All], 25, 0)</f>
        <v>0.33329999999999999</v>
      </c>
      <c r="AP13" s="43">
        <f>VLOOKUP($C13, Table4[#All], 26, 0)</f>
        <v>0</v>
      </c>
      <c r="AQ13" s="43"/>
      <c r="AR13" s="9"/>
      <c r="AS13" s="12">
        <f t="shared" si="7"/>
        <v>2</v>
      </c>
      <c r="AT13" s="11"/>
      <c r="AU13" s="43">
        <f>VLOOKUP($C13, Table4[#All], 27, 0)</f>
        <v>0.6</v>
      </c>
      <c r="AV13" s="43">
        <f>VLOOKUP($C13, Table4[#All], 28, 0)</f>
        <v>0.4</v>
      </c>
      <c r="AW13" s="43">
        <f>VLOOKUP($C13, Table4[#All], 29, 0)</f>
        <v>0</v>
      </c>
      <c r="AX13" s="9"/>
      <c r="AY13" s="9">
        <f>VLOOKUP($C13, Table4[#All], 30, 0)</f>
        <v>0</v>
      </c>
      <c r="AZ13" s="10">
        <f t="shared" si="8"/>
        <v>2</v>
      </c>
      <c r="BA13" s="11"/>
      <c r="BB13" s="43">
        <f>VLOOKUP($C13, Table4[#All], 31, 0)</f>
        <v>1</v>
      </c>
      <c r="BC13" s="43">
        <f>VLOOKUP($C13, Table4[#All], 32, 0)</f>
        <v>0</v>
      </c>
      <c r="BD13" s="43">
        <f>VLOOKUP($C13, Table4[#All], 33, 0)</f>
        <v>0</v>
      </c>
      <c r="BE13" s="43">
        <f>VLOOKUP($C13, Table4[#All], 34, 0)</f>
        <v>0</v>
      </c>
      <c r="BF13" s="9">
        <f>VLOOKUP($C13, Table4[#All], 35, 0)</f>
        <v>0</v>
      </c>
      <c r="BG13" s="10">
        <f t="shared" si="9"/>
        <v>1</v>
      </c>
      <c r="BH13" s="60"/>
      <c r="BI13" s="43">
        <f>VLOOKUP($C13, Table4[#All], 36, 0)</f>
        <v>0</v>
      </c>
      <c r="BJ13" s="9">
        <f>VLOOKUP($C13, Table4[#All], 37, 0)</f>
        <v>0</v>
      </c>
      <c r="BK13" s="43">
        <f>VLOOKUP($C13, Table4[#All], 38, 0)</f>
        <v>0</v>
      </c>
      <c r="BL13" s="43">
        <f>VLOOKUP($C13, Table4[#All], 39, 0)</f>
        <v>0</v>
      </c>
      <c r="BM13" s="9">
        <f>VLOOKUP($C13, Table4[#All], 40, 0)</f>
        <v>0</v>
      </c>
      <c r="BN13" s="10" t="str">
        <f t="shared" si="10"/>
        <v>N/A</v>
      </c>
      <c r="BO13" s="11"/>
      <c r="BP13" s="43">
        <f>VLOOKUP($C13, Table4[#All], 41, 0)</f>
        <v>0.26669999999999999</v>
      </c>
      <c r="BQ13" s="43">
        <f>VLOOKUP($C13, Table4[#All], 42, 0)</f>
        <v>0.5333</v>
      </c>
      <c r="BR13" s="43">
        <f>VLOOKUP($C13, Table4[#All], 43, 0)</f>
        <v>0.2</v>
      </c>
      <c r="BS13" s="43">
        <f>VLOOKUP($C13, Table4[#All], 44, 0)</f>
        <v>0</v>
      </c>
      <c r="BT13" s="43">
        <f>VLOOKUP($C13, Table4[#All], 45, 0)</f>
        <v>0</v>
      </c>
      <c r="BU13" s="10">
        <f t="shared" si="11"/>
        <v>3</v>
      </c>
      <c r="BV13" s="11"/>
      <c r="BW13" s="43">
        <f>VLOOKUP($C13, Table4[#All], 46, 0)</f>
        <v>1</v>
      </c>
      <c r="BX13" s="43">
        <f>VLOOKUP($C13, Table4[#All], 47, 0)</f>
        <v>0</v>
      </c>
      <c r="BY13" s="43">
        <f>VLOOKUP($C13, Table4[#All], 48, 0)</f>
        <v>0</v>
      </c>
      <c r="BZ13" s="43">
        <f>VLOOKUP($C13, Table4[#All], 49, 0)</f>
        <v>0</v>
      </c>
      <c r="CA13" s="43">
        <f>VLOOKUP($C13, Table4[#All], 50, 0)</f>
        <v>0</v>
      </c>
      <c r="CB13" s="10">
        <f t="shared" si="12"/>
        <v>1</v>
      </c>
      <c r="CC13" s="60"/>
      <c r="CD13" s="43">
        <f>VLOOKUP($C13, Table4[#All], 51, 0)</f>
        <v>1</v>
      </c>
      <c r="CE13" s="43">
        <f>VLOOKUP($C13, Table4[#All], 52, 0)</f>
        <v>0</v>
      </c>
      <c r="CF13" s="43">
        <f>VLOOKUP($C13, Table4[#All], 53, 0)</f>
        <v>0</v>
      </c>
      <c r="CG13" s="43"/>
      <c r="CH13" s="43"/>
      <c r="CI13" s="12">
        <f t="shared" si="13"/>
        <v>1</v>
      </c>
      <c r="CJ13" s="13"/>
      <c r="CK13" s="43">
        <f>VLOOKUP($C13, Table4[#All], 54, 0)</f>
        <v>0.15380000000000002</v>
      </c>
      <c r="CL13" s="43">
        <f>VLOOKUP($C13, Table4[#All], 55, 0)</f>
        <v>0.84620000000000006</v>
      </c>
      <c r="CM13" s="43">
        <f>VLOOKUP($C13, Table4[#All], 56, 0)</f>
        <v>0</v>
      </c>
      <c r="CN13" s="9">
        <f>VLOOKUP($C13, Table4[#All], 57, 0)</f>
        <v>0</v>
      </c>
      <c r="CO13" s="9"/>
      <c r="CP13" s="10">
        <f t="shared" si="14"/>
        <v>2</v>
      </c>
      <c r="CQ13" s="11"/>
      <c r="CR13" s="43">
        <f>VLOOKUP($C13, Table4[#All], 58, 0)</f>
        <v>0</v>
      </c>
      <c r="CS13" s="43">
        <f>VLOOKUP($C13, Table4[#All], 59, 0)</f>
        <v>6.6699999999999995E-2</v>
      </c>
      <c r="CT13" s="43">
        <f>VLOOKUP($C13, Table4[#All], 60, 0)</f>
        <v>0.66670000000000007</v>
      </c>
      <c r="CU13" s="43">
        <f>VLOOKUP($C13, Table4[#All], 61, 0)</f>
        <v>0.2</v>
      </c>
      <c r="CV13" s="9">
        <f>VLOOKUP($C13, Table4[#All], 62, 0)</f>
        <v>6.6699999999999995E-2</v>
      </c>
      <c r="CW13" s="10">
        <f t="shared" si="15"/>
        <v>4</v>
      </c>
      <c r="CX13" s="60"/>
      <c r="CY13" s="43">
        <f>VLOOKUP($C13, Table4[#All], 63, 0)</f>
        <v>0</v>
      </c>
      <c r="CZ13" s="43">
        <f>VLOOKUP($C13, Table4[#All], 64, 0)</f>
        <v>0</v>
      </c>
      <c r="DA13" s="43">
        <f>VLOOKUP($C13, Table4[#All], 65, 0)</f>
        <v>0</v>
      </c>
      <c r="DB13" s="43">
        <f>VLOOKUP($C13, Table4[#All], 66, 0)</f>
        <v>0</v>
      </c>
      <c r="DC13" s="43"/>
      <c r="DD13" s="10" t="str">
        <f t="shared" si="16"/>
        <v>N/A</v>
      </c>
    </row>
    <row r="14" spans="1:108" ht="16.2" thickTop="1" thickBot="1" x14ac:dyDescent="0.4">
      <c r="A14" s="47" t="s">
        <v>78</v>
      </c>
      <c r="B14" s="47" t="s">
        <v>94</v>
      </c>
      <c r="C14" s="47" t="s">
        <v>95</v>
      </c>
      <c r="D14" s="11"/>
      <c r="E14" s="43">
        <f>VLOOKUP($C14, Table4[#All], 2, 0)</f>
        <v>1</v>
      </c>
      <c r="F14" s="43">
        <f>VLOOKUP($C14, Table4[#All], 3, 0)</f>
        <v>0</v>
      </c>
      <c r="G14" s="43">
        <f>VLOOKUP($C14, Table4[#All], 4, 0)</f>
        <v>0</v>
      </c>
      <c r="H14" s="43">
        <f>VLOOKUP($C14, Table4[#All], 5, 0)</f>
        <v>0</v>
      </c>
      <c r="I14" s="43">
        <f>VLOOKUP($C14, Table4[#All], 6, 0)</f>
        <v>0</v>
      </c>
      <c r="J14" s="10">
        <f t="shared" si="2"/>
        <v>1</v>
      </c>
      <c r="K14" s="11"/>
      <c r="L14" s="43">
        <f>VLOOKUP($C14, Table4[#All], 7, 0)</f>
        <v>1</v>
      </c>
      <c r="M14" s="43">
        <f>VLOOKUP($C14, Table4[#All], 8, 0)</f>
        <v>0</v>
      </c>
      <c r="N14" s="43">
        <f>VLOOKUP($C14, Table4[#All], 9, 0)</f>
        <v>0</v>
      </c>
      <c r="O14" s="43">
        <f>VLOOKUP($C14, Table4[#All], 10, 0)</f>
        <v>0</v>
      </c>
      <c r="P14" s="43"/>
      <c r="Q14" s="10">
        <f t="shared" si="3"/>
        <v>1</v>
      </c>
      <c r="R14" s="11"/>
      <c r="S14" s="43">
        <f>VLOOKUP($C14, Table4[#All], 11, 0)</f>
        <v>0.75</v>
      </c>
      <c r="T14" s="43">
        <f>VLOOKUP($C14, Table4[#All], 12, 0)</f>
        <v>8.3299999999999999E-2</v>
      </c>
      <c r="U14" s="43">
        <f>VLOOKUP($C14, Table4[#All], 13, 0)</f>
        <v>0.16670000000000001</v>
      </c>
      <c r="V14" s="43">
        <f>VLOOKUP($C14, Table4[#All], 14, 0)</f>
        <v>0</v>
      </c>
      <c r="W14" s="9"/>
      <c r="X14" s="10">
        <f t="shared" si="4"/>
        <v>2</v>
      </c>
      <c r="Y14" s="11"/>
      <c r="Z14" s="43">
        <f>VLOOKUP($C14, Table4[#All], 15, 0)</f>
        <v>0.25</v>
      </c>
      <c r="AA14" s="43">
        <f>VLOOKUP($C14, Table4[#All], 16, 0)</f>
        <v>0.33329999999999999</v>
      </c>
      <c r="AB14" s="43">
        <f>VLOOKUP($C14, Table4[#All], 17, 0)</f>
        <v>0.33329999999999999</v>
      </c>
      <c r="AC14" s="43">
        <f>VLOOKUP($C14, Table4[#All], 18, 0)</f>
        <v>8.3299999999999999E-2</v>
      </c>
      <c r="AD14" s="9">
        <f>VLOOKUP($C14, Table4[#All], 19, 0)</f>
        <v>0</v>
      </c>
      <c r="AE14" s="10">
        <f t="shared" si="5"/>
        <v>3</v>
      </c>
      <c r="AF14" s="11"/>
      <c r="AG14" s="43">
        <f>VLOOKUP($C14, Table4[#All], 20, 0)</f>
        <v>0.25</v>
      </c>
      <c r="AH14" s="43">
        <f>VLOOKUP($C14, Table4[#All], 21, 0)</f>
        <v>0.5</v>
      </c>
      <c r="AI14" s="43">
        <f>VLOOKUP($C14, Table4[#All], 22, 0)</f>
        <v>0.25</v>
      </c>
      <c r="AJ14" s="43">
        <f>VLOOKUP($C14, Table4[#All], 23, 0)</f>
        <v>0</v>
      </c>
      <c r="AK14" s="43"/>
      <c r="AL14" s="10">
        <f t="shared" si="6"/>
        <v>3</v>
      </c>
      <c r="AM14" s="11"/>
      <c r="AN14" s="43">
        <f>VLOOKUP($C14, Table4[#All], 24, 0)</f>
        <v>0</v>
      </c>
      <c r="AO14" s="43">
        <f>VLOOKUP($C14, Table4[#All], 25, 0)</f>
        <v>1</v>
      </c>
      <c r="AP14" s="43">
        <f>VLOOKUP($C14, Table4[#All], 26, 0)</f>
        <v>0</v>
      </c>
      <c r="AQ14" s="43"/>
      <c r="AR14" s="9"/>
      <c r="AS14" s="12">
        <f t="shared" si="7"/>
        <v>2</v>
      </c>
      <c r="AT14" s="11"/>
      <c r="AU14" s="43">
        <f>VLOOKUP($C14, Table4[#All], 27, 0)</f>
        <v>0</v>
      </c>
      <c r="AV14" s="43">
        <f>VLOOKUP($C14, Table4[#All], 28, 0)</f>
        <v>0.75</v>
      </c>
      <c r="AW14" s="43">
        <f>VLOOKUP($C14, Table4[#All], 29, 0)</f>
        <v>0.25</v>
      </c>
      <c r="AX14" s="9"/>
      <c r="AY14" s="9">
        <f>VLOOKUP($C14, Table4[#All], 30, 0)</f>
        <v>0</v>
      </c>
      <c r="AZ14" s="10">
        <f t="shared" si="8"/>
        <v>3</v>
      </c>
      <c r="BA14" s="11"/>
      <c r="BB14" s="43">
        <f>VLOOKUP($C14, Table4[#All], 31, 0)</f>
        <v>0</v>
      </c>
      <c r="BC14" s="43">
        <f>VLOOKUP($C14, Table4[#All], 32, 0)</f>
        <v>0</v>
      </c>
      <c r="BD14" s="43">
        <f>VLOOKUP($C14, Table4[#All], 33, 0)</f>
        <v>0</v>
      </c>
      <c r="BE14" s="43">
        <f>VLOOKUP($C14, Table4[#All], 34, 0)</f>
        <v>0</v>
      </c>
      <c r="BF14" s="9">
        <f>VLOOKUP($C14, Table4[#All], 35, 0)</f>
        <v>0</v>
      </c>
      <c r="BG14" s="10" t="str">
        <f t="shared" si="9"/>
        <v>N/A</v>
      </c>
      <c r="BH14" s="60"/>
      <c r="BI14" s="43">
        <f>VLOOKUP($C14, Table4[#All], 36, 0)</f>
        <v>0</v>
      </c>
      <c r="BJ14" s="9">
        <f>VLOOKUP($C14, Table4[#All], 37, 0)</f>
        <v>0</v>
      </c>
      <c r="BK14" s="43">
        <f>VLOOKUP($C14, Table4[#All], 38, 0)</f>
        <v>0</v>
      </c>
      <c r="BL14" s="43">
        <f>VLOOKUP($C14, Table4[#All], 39, 0)</f>
        <v>0</v>
      </c>
      <c r="BM14" s="9">
        <f>VLOOKUP($C14, Table4[#All], 40, 0)</f>
        <v>0</v>
      </c>
      <c r="BN14" s="10" t="str">
        <f t="shared" si="10"/>
        <v>N/A</v>
      </c>
      <c r="BO14" s="11"/>
      <c r="BP14" s="43">
        <f>VLOOKUP($C14, Table4[#All], 41, 0)</f>
        <v>0.91670000000000007</v>
      </c>
      <c r="BQ14" s="43">
        <f>VLOOKUP($C14, Table4[#All], 42, 0)</f>
        <v>8.3299999999999999E-2</v>
      </c>
      <c r="BR14" s="43">
        <f>VLOOKUP($C14, Table4[#All], 43, 0)</f>
        <v>0</v>
      </c>
      <c r="BS14" s="43">
        <f>VLOOKUP($C14, Table4[#All], 44, 0)</f>
        <v>0</v>
      </c>
      <c r="BT14" s="43">
        <f>VLOOKUP($C14, Table4[#All], 45, 0)</f>
        <v>0</v>
      </c>
      <c r="BU14" s="10">
        <f t="shared" si="11"/>
        <v>1</v>
      </c>
      <c r="BV14" s="11"/>
      <c r="BW14" s="43">
        <f>VLOOKUP($C14, Table4[#All], 46, 0)</f>
        <v>0.91670000000000007</v>
      </c>
      <c r="BX14" s="43">
        <f>VLOOKUP($C14, Table4[#All], 47, 0)</f>
        <v>0</v>
      </c>
      <c r="BY14" s="43">
        <f>VLOOKUP($C14, Table4[#All], 48, 0)</f>
        <v>8.3299999999999999E-2</v>
      </c>
      <c r="BZ14" s="43">
        <f>VLOOKUP($C14, Table4[#All], 49, 0)</f>
        <v>0</v>
      </c>
      <c r="CA14" s="43">
        <f>VLOOKUP($C14, Table4[#All], 50, 0)</f>
        <v>0</v>
      </c>
      <c r="CB14" s="10">
        <f t="shared" si="12"/>
        <v>1</v>
      </c>
      <c r="CC14" s="60"/>
      <c r="CD14" s="43">
        <f>VLOOKUP($C14, Table4[#All], 51, 0)</f>
        <v>8.3299999999999999E-2</v>
      </c>
      <c r="CE14" s="43">
        <f>VLOOKUP($C14, Table4[#All], 52, 0)</f>
        <v>0.91670000000000007</v>
      </c>
      <c r="CF14" s="43">
        <f>VLOOKUP($C14, Table4[#All], 53, 0)</f>
        <v>0</v>
      </c>
      <c r="CG14" s="43"/>
      <c r="CH14" s="43"/>
      <c r="CI14" s="12">
        <f t="shared" si="13"/>
        <v>2</v>
      </c>
      <c r="CJ14" s="13"/>
      <c r="CK14" s="43">
        <f>VLOOKUP($C14, Table4[#All], 54, 0)</f>
        <v>0.33329999999999999</v>
      </c>
      <c r="CL14" s="43">
        <f>VLOOKUP($C14, Table4[#All], 55, 0)</f>
        <v>0.66670000000000007</v>
      </c>
      <c r="CM14" s="43">
        <f>VLOOKUP($C14, Table4[#All], 56, 0)</f>
        <v>0</v>
      </c>
      <c r="CN14" s="9">
        <f>VLOOKUP($C14, Table4[#All], 57, 0)</f>
        <v>0</v>
      </c>
      <c r="CO14" s="9"/>
      <c r="CP14" s="10">
        <f t="shared" si="14"/>
        <v>2</v>
      </c>
      <c r="CQ14" s="11"/>
      <c r="CR14" s="43">
        <f>VLOOKUP($C14, Table4[#All], 58, 0)</f>
        <v>8.3299999999999999E-2</v>
      </c>
      <c r="CS14" s="43">
        <f>VLOOKUP($C14, Table4[#All], 59, 0)</f>
        <v>0.58329999999999993</v>
      </c>
      <c r="CT14" s="43">
        <f>VLOOKUP($C14, Table4[#All], 60, 0)</f>
        <v>0.33329999999999999</v>
      </c>
      <c r="CU14" s="43">
        <f>VLOOKUP($C14, Table4[#All], 61, 0)</f>
        <v>0</v>
      </c>
      <c r="CV14" s="9">
        <f>VLOOKUP($C14, Table4[#All], 62, 0)</f>
        <v>0</v>
      </c>
      <c r="CW14" s="10">
        <f t="shared" si="15"/>
        <v>3</v>
      </c>
      <c r="CX14" s="60"/>
      <c r="CY14" s="43">
        <f>VLOOKUP($C14, Table4[#All], 63, 0)</f>
        <v>0</v>
      </c>
      <c r="CZ14" s="43">
        <f>VLOOKUP($C14, Table4[#All], 64, 0)</f>
        <v>0</v>
      </c>
      <c r="DA14" s="43">
        <f>VLOOKUP($C14, Table4[#All], 65, 0)</f>
        <v>0</v>
      </c>
      <c r="DB14" s="43">
        <f>VLOOKUP($C14, Table4[#All], 66, 0)</f>
        <v>0</v>
      </c>
      <c r="DC14" s="43"/>
      <c r="DD14" s="10" t="str">
        <f t="shared" si="16"/>
        <v>N/A</v>
      </c>
    </row>
    <row r="15" spans="1:108" ht="16.2" thickTop="1" thickBot="1" x14ac:dyDescent="0.4">
      <c r="A15" s="47" t="s">
        <v>78</v>
      </c>
      <c r="B15" s="47" t="s">
        <v>96</v>
      </c>
      <c r="C15" s="47" t="s">
        <v>97</v>
      </c>
      <c r="D15" s="11"/>
      <c r="E15" s="43">
        <f>VLOOKUP($C15, Table4[#All], 2, 0)</f>
        <v>0</v>
      </c>
      <c r="F15" s="43">
        <f>VLOOKUP($C15, Table4[#All], 3, 0)</f>
        <v>1</v>
      </c>
      <c r="G15" s="43">
        <f>VLOOKUP($C15, Table4[#All], 4, 0)</f>
        <v>0</v>
      </c>
      <c r="H15" s="43">
        <f>VLOOKUP($C15, Table4[#All], 5, 0)</f>
        <v>0</v>
      </c>
      <c r="I15" s="43">
        <f>VLOOKUP($C15, Table4[#All], 6, 0)</f>
        <v>0</v>
      </c>
      <c r="J15" s="10">
        <f t="shared" si="2"/>
        <v>2</v>
      </c>
      <c r="K15" s="11"/>
      <c r="L15" s="43">
        <f>VLOOKUP($C15, Table4[#All], 7, 0)</f>
        <v>0.76919999999999999</v>
      </c>
      <c r="M15" s="43">
        <f>VLOOKUP($C15, Table4[#All], 8, 0)</f>
        <v>0.15380000000000002</v>
      </c>
      <c r="N15" s="43">
        <f>VLOOKUP($C15, Table4[#All], 9, 0)</f>
        <v>7.690000000000001E-2</v>
      </c>
      <c r="O15" s="43">
        <f>VLOOKUP($C15, Table4[#All], 10, 0)</f>
        <v>0</v>
      </c>
      <c r="P15" s="43"/>
      <c r="Q15" s="10">
        <f t="shared" si="3"/>
        <v>2</v>
      </c>
      <c r="R15" s="11"/>
      <c r="S15" s="43">
        <f>VLOOKUP($C15, Table4[#All], 11, 0)</f>
        <v>0</v>
      </c>
      <c r="T15" s="43">
        <f>VLOOKUP($C15, Table4[#All], 12, 0)</f>
        <v>0</v>
      </c>
      <c r="U15" s="43">
        <f>VLOOKUP($C15, Table4[#All], 13, 0)</f>
        <v>1</v>
      </c>
      <c r="V15" s="43">
        <f>VLOOKUP($C15, Table4[#All], 14, 0)</f>
        <v>0</v>
      </c>
      <c r="W15" s="9"/>
      <c r="X15" s="10">
        <f t="shared" si="4"/>
        <v>3</v>
      </c>
      <c r="Y15" s="11"/>
      <c r="Z15" s="43">
        <f>VLOOKUP($C15, Table4[#All], 15, 0)</f>
        <v>0</v>
      </c>
      <c r="AA15" s="43">
        <f>VLOOKUP($C15, Table4[#All], 16, 0)</f>
        <v>0</v>
      </c>
      <c r="AB15" s="43">
        <f>VLOOKUP($C15, Table4[#All], 17, 0)</f>
        <v>0.69230000000000003</v>
      </c>
      <c r="AC15" s="43">
        <f>VLOOKUP($C15, Table4[#All], 18, 0)</f>
        <v>0.30769999999999997</v>
      </c>
      <c r="AD15" s="9">
        <f>VLOOKUP($C15, Table4[#All], 19, 0)</f>
        <v>0</v>
      </c>
      <c r="AE15" s="10">
        <f t="shared" si="5"/>
        <v>4</v>
      </c>
      <c r="AF15" s="11"/>
      <c r="AG15" s="43">
        <f>VLOOKUP($C15, Table4[#All], 20, 0)</f>
        <v>0</v>
      </c>
      <c r="AH15" s="43">
        <f>VLOOKUP($C15, Table4[#All], 21, 0)</f>
        <v>0.15380000000000002</v>
      </c>
      <c r="AI15" s="43">
        <f>VLOOKUP($C15, Table4[#All], 22, 0)</f>
        <v>0.84620000000000006</v>
      </c>
      <c r="AJ15" s="43">
        <f>VLOOKUP($C15, Table4[#All], 23, 0)</f>
        <v>0</v>
      </c>
      <c r="AK15" s="43"/>
      <c r="AL15" s="10">
        <f t="shared" si="6"/>
        <v>3</v>
      </c>
      <c r="AM15" s="11"/>
      <c r="AN15" s="43">
        <f>VLOOKUP($C15, Table4[#All], 24, 0)</f>
        <v>0</v>
      </c>
      <c r="AO15" s="43">
        <f>VLOOKUP($C15, Table4[#All], 25, 0)</f>
        <v>8.3299999999999999E-2</v>
      </c>
      <c r="AP15" s="43">
        <f>VLOOKUP($C15, Table4[#All], 26, 0)</f>
        <v>0.91670000000000007</v>
      </c>
      <c r="AQ15" s="43"/>
      <c r="AR15" s="9"/>
      <c r="AS15" s="12">
        <f t="shared" si="7"/>
        <v>3</v>
      </c>
      <c r="AT15" s="11"/>
      <c r="AU15" s="43">
        <f>VLOOKUP($C15, Table4[#All], 27, 0)</f>
        <v>0.69230000000000003</v>
      </c>
      <c r="AV15" s="43">
        <f>VLOOKUP($C15, Table4[#All], 28, 0)</f>
        <v>0.30769999999999997</v>
      </c>
      <c r="AW15" s="43">
        <f>VLOOKUP($C15, Table4[#All], 29, 0)</f>
        <v>0</v>
      </c>
      <c r="AX15" s="9"/>
      <c r="AY15" s="9">
        <f>VLOOKUP($C15, Table4[#All], 30, 0)</f>
        <v>0</v>
      </c>
      <c r="AZ15" s="10">
        <f t="shared" si="8"/>
        <v>2</v>
      </c>
      <c r="BA15" s="11"/>
      <c r="BB15" s="43">
        <f>VLOOKUP($C15, Table4[#All], 31, 0)</f>
        <v>0.1</v>
      </c>
      <c r="BC15" s="43">
        <f>VLOOKUP($C15, Table4[#All], 32, 0)</f>
        <v>0.8</v>
      </c>
      <c r="BD15" s="43">
        <f>VLOOKUP($C15, Table4[#All], 33, 0)</f>
        <v>0.1</v>
      </c>
      <c r="BE15" s="43">
        <f>VLOOKUP($C15, Table4[#All], 34, 0)</f>
        <v>0</v>
      </c>
      <c r="BF15" s="9">
        <f>VLOOKUP($C15, Table4[#All], 35, 0)</f>
        <v>0</v>
      </c>
      <c r="BG15" s="10">
        <f t="shared" si="9"/>
        <v>2</v>
      </c>
      <c r="BH15" s="60"/>
      <c r="BI15" s="43">
        <f>VLOOKUP($C15, Table4[#All], 36, 0)</f>
        <v>0</v>
      </c>
      <c r="BJ15" s="9">
        <f>VLOOKUP($C15, Table4[#All], 37, 0)</f>
        <v>0</v>
      </c>
      <c r="BK15" s="43">
        <f>VLOOKUP($C15, Table4[#All], 38, 0)</f>
        <v>0</v>
      </c>
      <c r="BL15" s="43">
        <f>VLOOKUP($C15, Table4[#All], 39, 0)</f>
        <v>0</v>
      </c>
      <c r="BM15" s="9">
        <f>VLOOKUP($C15, Table4[#All], 40, 0)</f>
        <v>0</v>
      </c>
      <c r="BN15" s="10" t="str">
        <f t="shared" si="10"/>
        <v>N/A</v>
      </c>
      <c r="BO15" s="11"/>
      <c r="BP15" s="43">
        <f>VLOOKUP($C15, Table4[#All], 41, 0)</f>
        <v>7.690000000000001E-2</v>
      </c>
      <c r="BQ15" s="43">
        <f>VLOOKUP($C15, Table4[#All], 42, 0)</f>
        <v>0.23079999999999998</v>
      </c>
      <c r="BR15" s="43">
        <f>VLOOKUP($C15, Table4[#All], 43, 0)</f>
        <v>0.3846</v>
      </c>
      <c r="BS15" s="43">
        <f>VLOOKUP($C15, Table4[#All], 44, 0)</f>
        <v>0.30769999999999997</v>
      </c>
      <c r="BT15" s="43">
        <f>VLOOKUP($C15, Table4[#All], 45, 0)</f>
        <v>0</v>
      </c>
      <c r="BU15" s="10">
        <f t="shared" si="11"/>
        <v>4</v>
      </c>
      <c r="BV15" s="11"/>
      <c r="BW15" s="43">
        <f>VLOOKUP($C15, Table4[#All], 46, 0)</f>
        <v>0.23079999999999998</v>
      </c>
      <c r="BX15" s="43">
        <f>VLOOKUP($C15, Table4[#All], 47, 0)</f>
        <v>0.76919999999999999</v>
      </c>
      <c r="BY15" s="43">
        <f>VLOOKUP($C15, Table4[#All], 48, 0)</f>
        <v>0</v>
      </c>
      <c r="BZ15" s="43">
        <f>VLOOKUP($C15, Table4[#All], 49, 0)</f>
        <v>0</v>
      </c>
      <c r="CA15" s="43">
        <f>VLOOKUP($C15, Table4[#All], 50, 0)</f>
        <v>0</v>
      </c>
      <c r="CB15" s="10">
        <f t="shared" si="12"/>
        <v>2</v>
      </c>
      <c r="CC15" s="60"/>
      <c r="CD15" s="43">
        <f>VLOOKUP($C15, Table4[#All], 51, 0)</f>
        <v>0.76919999999999999</v>
      </c>
      <c r="CE15" s="43">
        <f>VLOOKUP($C15, Table4[#All], 52, 0)</f>
        <v>0.15380000000000002</v>
      </c>
      <c r="CF15" s="43">
        <f>VLOOKUP($C15, Table4[#All], 53, 0)</f>
        <v>7.690000000000001E-2</v>
      </c>
      <c r="CG15" s="43"/>
      <c r="CH15" s="43"/>
      <c r="CI15" s="12">
        <f t="shared" si="13"/>
        <v>2</v>
      </c>
      <c r="CJ15" s="13"/>
      <c r="CK15" s="43">
        <f>VLOOKUP($C15, Table4[#All], 54, 0)</f>
        <v>0</v>
      </c>
      <c r="CL15" s="43">
        <f>VLOOKUP($C15, Table4[#All], 55, 0)</f>
        <v>0.53849999999999998</v>
      </c>
      <c r="CM15" s="43">
        <f>VLOOKUP($C15, Table4[#All], 56, 0)</f>
        <v>0.46149999999999997</v>
      </c>
      <c r="CN15" s="9">
        <f>VLOOKUP($C15, Table4[#All], 57, 0)</f>
        <v>0</v>
      </c>
      <c r="CO15" s="9"/>
      <c r="CP15" s="10">
        <f t="shared" si="14"/>
        <v>3</v>
      </c>
      <c r="CQ15" s="11"/>
      <c r="CR15" s="43">
        <f>VLOOKUP($C15, Table4[#All], 58, 0)</f>
        <v>0</v>
      </c>
      <c r="CS15" s="43">
        <f>VLOOKUP($C15, Table4[#All], 59, 0)</f>
        <v>7.690000000000001E-2</v>
      </c>
      <c r="CT15" s="43">
        <f>VLOOKUP($C15, Table4[#All], 60, 0)</f>
        <v>0.69230000000000003</v>
      </c>
      <c r="CU15" s="43">
        <f>VLOOKUP($C15, Table4[#All], 61, 0)</f>
        <v>0.23079999999999998</v>
      </c>
      <c r="CV15" s="9">
        <f>VLOOKUP($C15, Table4[#All], 62, 0)</f>
        <v>0</v>
      </c>
      <c r="CW15" s="10">
        <f t="shared" si="15"/>
        <v>4</v>
      </c>
      <c r="CX15" s="60"/>
      <c r="CY15" s="43">
        <f>VLOOKUP($C15, Table4[#All], 63, 0)</f>
        <v>1</v>
      </c>
      <c r="CZ15" s="43">
        <f>VLOOKUP($C15, Table4[#All], 64, 0)</f>
        <v>0</v>
      </c>
      <c r="DA15" s="43">
        <f>VLOOKUP($C15, Table4[#All], 65, 0)</f>
        <v>0</v>
      </c>
      <c r="DB15" s="43">
        <f>VLOOKUP($C15, Table4[#All], 66, 0)</f>
        <v>0</v>
      </c>
      <c r="DC15" s="43"/>
      <c r="DD15" s="10">
        <f t="shared" si="16"/>
        <v>1</v>
      </c>
    </row>
    <row r="16" spans="1:108" ht="16.2" thickTop="1" thickBot="1" x14ac:dyDescent="0.4">
      <c r="A16" s="47" t="s">
        <v>78</v>
      </c>
      <c r="B16" s="47" t="s">
        <v>98</v>
      </c>
      <c r="C16" s="47" t="s">
        <v>99</v>
      </c>
      <c r="D16" s="11"/>
      <c r="E16" s="43">
        <f>VLOOKUP($C16, Table4[#All], 2, 0)</f>
        <v>1</v>
      </c>
      <c r="F16" s="43">
        <f>VLOOKUP($C16, Table4[#All], 3, 0)</f>
        <v>0</v>
      </c>
      <c r="G16" s="43">
        <f>VLOOKUP($C16, Table4[#All], 4, 0)</f>
        <v>0</v>
      </c>
      <c r="H16" s="43">
        <f>VLOOKUP($C16, Table4[#All], 5, 0)</f>
        <v>0</v>
      </c>
      <c r="I16" s="43">
        <f>VLOOKUP($C16, Table4[#All], 6, 0)</f>
        <v>0</v>
      </c>
      <c r="J16" s="10">
        <f t="shared" si="2"/>
        <v>1</v>
      </c>
      <c r="K16" s="11"/>
      <c r="L16" s="43">
        <f>VLOOKUP($C16, Table4[#All], 7, 0)</f>
        <v>1</v>
      </c>
      <c r="M16" s="43">
        <f>VLOOKUP($C16, Table4[#All], 8, 0)</f>
        <v>0</v>
      </c>
      <c r="N16" s="43">
        <f>VLOOKUP($C16, Table4[#All], 9, 0)</f>
        <v>0</v>
      </c>
      <c r="O16" s="43">
        <f>VLOOKUP($C16, Table4[#All], 10, 0)</f>
        <v>0</v>
      </c>
      <c r="P16" s="43"/>
      <c r="Q16" s="10">
        <f t="shared" si="3"/>
        <v>1</v>
      </c>
      <c r="R16" s="11"/>
      <c r="S16" s="43">
        <f>VLOOKUP($C16, Table4[#All], 11, 0)</f>
        <v>0</v>
      </c>
      <c r="T16" s="43">
        <f>VLOOKUP($C16, Table4[#All], 12, 0)</f>
        <v>0</v>
      </c>
      <c r="U16" s="43">
        <f>VLOOKUP($C16, Table4[#All], 13, 0)</f>
        <v>1</v>
      </c>
      <c r="V16" s="43">
        <f>VLOOKUP($C16, Table4[#All], 14, 0)</f>
        <v>0</v>
      </c>
      <c r="W16" s="9"/>
      <c r="X16" s="10">
        <f t="shared" si="4"/>
        <v>3</v>
      </c>
      <c r="Y16" s="11"/>
      <c r="Z16" s="43">
        <f>VLOOKUP($C16, Table4[#All], 15, 0)</f>
        <v>0</v>
      </c>
      <c r="AA16" s="43">
        <f>VLOOKUP($C16, Table4[#All], 16, 0)</f>
        <v>0.44439999999999996</v>
      </c>
      <c r="AB16" s="43">
        <f>VLOOKUP($C16, Table4[#All], 17, 0)</f>
        <v>0.44439999999999996</v>
      </c>
      <c r="AC16" s="43">
        <f>VLOOKUP($C16, Table4[#All], 18, 0)</f>
        <v>0.11109999999999999</v>
      </c>
      <c r="AD16" s="9">
        <f>VLOOKUP($C16, Table4[#All], 19, 0)</f>
        <v>0</v>
      </c>
      <c r="AE16" s="10">
        <f t="shared" si="5"/>
        <v>3</v>
      </c>
      <c r="AF16" s="11"/>
      <c r="AG16" s="43">
        <f>VLOOKUP($C16, Table4[#All], 20, 0)</f>
        <v>0.22219999999999998</v>
      </c>
      <c r="AH16" s="43">
        <f>VLOOKUP($C16, Table4[#All], 21, 0)</f>
        <v>0.66670000000000007</v>
      </c>
      <c r="AI16" s="43">
        <f>VLOOKUP($C16, Table4[#All], 22, 0)</f>
        <v>0.11109999999999999</v>
      </c>
      <c r="AJ16" s="43">
        <f>VLOOKUP($C16, Table4[#All], 23, 0)</f>
        <v>0</v>
      </c>
      <c r="AK16" s="43"/>
      <c r="AL16" s="10">
        <f t="shared" si="6"/>
        <v>2</v>
      </c>
      <c r="AM16" s="11"/>
      <c r="AN16" s="43">
        <f>VLOOKUP($C16, Table4[#All], 24, 0)</f>
        <v>0.75</v>
      </c>
      <c r="AO16" s="43">
        <f>VLOOKUP($C16, Table4[#All], 25, 0)</f>
        <v>0.25</v>
      </c>
      <c r="AP16" s="43">
        <f>VLOOKUP($C16, Table4[#All], 26, 0)</f>
        <v>0</v>
      </c>
      <c r="AQ16" s="43"/>
      <c r="AR16" s="9"/>
      <c r="AS16" s="12">
        <f t="shared" si="7"/>
        <v>2</v>
      </c>
      <c r="AT16" s="11"/>
      <c r="AU16" s="43">
        <f>VLOOKUP($C16, Table4[#All], 27, 0)</f>
        <v>0.55559999999999998</v>
      </c>
      <c r="AV16" s="43">
        <f>VLOOKUP($C16, Table4[#All], 28, 0)</f>
        <v>0.33329999999999999</v>
      </c>
      <c r="AW16" s="43">
        <f>VLOOKUP($C16, Table4[#All], 29, 0)</f>
        <v>0.11109999999999999</v>
      </c>
      <c r="AX16" s="9"/>
      <c r="AY16" s="9">
        <f>VLOOKUP($C16, Table4[#All], 30, 0)</f>
        <v>0</v>
      </c>
      <c r="AZ16" s="10">
        <f t="shared" si="8"/>
        <v>2</v>
      </c>
      <c r="BA16" s="11"/>
      <c r="BB16" s="43">
        <f>VLOOKUP($C16, Table4[#All], 31, 0)</f>
        <v>1</v>
      </c>
      <c r="BC16" s="43">
        <f>VLOOKUP($C16, Table4[#All], 32, 0)</f>
        <v>0</v>
      </c>
      <c r="BD16" s="43">
        <f>VLOOKUP($C16, Table4[#All], 33, 0)</f>
        <v>0</v>
      </c>
      <c r="BE16" s="43">
        <f>VLOOKUP($C16, Table4[#All], 34, 0)</f>
        <v>0</v>
      </c>
      <c r="BF16" s="9">
        <f>VLOOKUP($C16, Table4[#All], 35, 0)</f>
        <v>0</v>
      </c>
      <c r="BG16" s="10">
        <f t="shared" si="9"/>
        <v>1</v>
      </c>
      <c r="BH16" s="60"/>
      <c r="BI16" s="43">
        <f>VLOOKUP($C16, Table4[#All], 36, 0)</f>
        <v>0</v>
      </c>
      <c r="BJ16" s="9">
        <f>VLOOKUP($C16, Table4[#All], 37, 0)</f>
        <v>0</v>
      </c>
      <c r="BK16" s="43">
        <f>VLOOKUP($C16, Table4[#All], 38, 0)</f>
        <v>0</v>
      </c>
      <c r="BL16" s="43">
        <f>VLOOKUP($C16, Table4[#All], 39, 0)</f>
        <v>0</v>
      </c>
      <c r="BM16" s="9">
        <f>VLOOKUP($C16, Table4[#All], 40, 0)</f>
        <v>0</v>
      </c>
      <c r="BN16" s="10" t="str">
        <f t="shared" si="10"/>
        <v>N/A</v>
      </c>
      <c r="BO16" s="11"/>
      <c r="BP16" s="43">
        <f>VLOOKUP($C16, Table4[#All], 41, 0)</f>
        <v>0.33329999999999999</v>
      </c>
      <c r="BQ16" s="43">
        <f>VLOOKUP($C16, Table4[#All], 42, 0)</f>
        <v>0.22219999999999998</v>
      </c>
      <c r="BR16" s="43">
        <f>VLOOKUP($C16, Table4[#All], 43, 0)</f>
        <v>0.44439999999999996</v>
      </c>
      <c r="BS16" s="43">
        <f>VLOOKUP($C16, Table4[#All], 44, 0)</f>
        <v>0</v>
      </c>
      <c r="BT16" s="43">
        <f>VLOOKUP($C16, Table4[#All], 45, 0)</f>
        <v>0</v>
      </c>
      <c r="BU16" s="10">
        <f t="shared" si="11"/>
        <v>3</v>
      </c>
      <c r="BV16" s="11"/>
      <c r="BW16" s="43">
        <f>VLOOKUP($C16, Table4[#All], 46, 0)</f>
        <v>1</v>
      </c>
      <c r="BX16" s="43">
        <f>VLOOKUP($C16, Table4[#All], 47, 0)</f>
        <v>0</v>
      </c>
      <c r="BY16" s="43">
        <f>VLOOKUP($C16, Table4[#All], 48, 0)</f>
        <v>0</v>
      </c>
      <c r="BZ16" s="43">
        <f>VLOOKUP($C16, Table4[#All], 49, 0)</f>
        <v>0</v>
      </c>
      <c r="CA16" s="43">
        <f>VLOOKUP($C16, Table4[#All], 50, 0)</f>
        <v>0</v>
      </c>
      <c r="CB16" s="10">
        <f t="shared" si="12"/>
        <v>1</v>
      </c>
      <c r="CC16" s="60"/>
      <c r="CD16" s="43">
        <f>VLOOKUP($C16, Table4[#All], 51, 0)</f>
        <v>0.55559999999999998</v>
      </c>
      <c r="CE16" s="43">
        <f>VLOOKUP($C16, Table4[#All], 52, 0)</f>
        <v>0.11109999999999999</v>
      </c>
      <c r="CF16" s="43">
        <f>VLOOKUP($C16, Table4[#All], 53, 0)</f>
        <v>0.33329999999999999</v>
      </c>
      <c r="CG16" s="43"/>
      <c r="CH16" s="43"/>
      <c r="CI16" s="12">
        <f t="shared" si="13"/>
        <v>3</v>
      </c>
      <c r="CJ16" s="13"/>
      <c r="CK16" s="43">
        <f>VLOOKUP($C16, Table4[#All], 54, 0)</f>
        <v>0.42859999999999998</v>
      </c>
      <c r="CL16" s="43">
        <f>VLOOKUP($C16, Table4[#All], 55, 0)</f>
        <v>0.42859999999999998</v>
      </c>
      <c r="CM16" s="43">
        <f>VLOOKUP($C16, Table4[#All], 56, 0)</f>
        <v>0.1429</v>
      </c>
      <c r="CN16" s="9">
        <f>VLOOKUP($C16, Table4[#All], 57, 0)</f>
        <v>0</v>
      </c>
      <c r="CO16" s="9"/>
      <c r="CP16" s="10">
        <f t="shared" si="14"/>
        <v>2</v>
      </c>
      <c r="CQ16" s="11"/>
      <c r="CR16" s="43">
        <f>VLOOKUP($C16, Table4[#All], 58, 0)</f>
        <v>0</v>
      </c>
      <c r="CS16" s="43">
        <f>VLOOKUP($C16, Table4[#All], 59, 0)</f>
        <v>0.33329999999999999</v>
      </c>
      <c r="CT16" s="43">
        <f>VLOOKUP($C16, Table4[#All], 60, 0)</f>
        <v>0.44439999999999996</v>
      </c>
      <c r="CU16" s="43">
        <f>VLOOKUP($C16, Table4[#All], 61, 0)</f>
        <v>0.22219999999999998</v>
      </c>
      <c r="CV16" s="9">
        <f>VLOOKUP($C16, Table4[#All], 62, 0)</f>
        <v>0</v>
      </c>
      <c r="CW16" s="10">
        <f t="shared" si="15"/>
        <v>4</v>
      </c>
      <c r="CX16" s="60"/>
      <c r="CY16" s="43">
        <f>VLOOKUP($C16, Table4[#All], 63, 0)</f>
        <v>0</v>
      </c>
      <c r="CZ16" s="43">
        <f>VLOOKUP($C16, Table4[#All], 64, 0)</f>
        <v>0</v>
      </c>
      <c r="DA16" s="43">
        <f>VLOOKUP($C16, Table4[#All], 65, 0)</f>
        <v>0</v>
      </c>
      <c r="DB16" s="43">
        <f>VLOOKUP($C16, Table4[#All], 66, 0)</f>
        <v>0</v>
      </c>
      <c r="DC16" s="43"/>
      <c r="DD16" s="10" t="str">
        <f t="shared" si="16"/>
        <v>N/A</v>
      </c>
    </row>
    <row r="17" spans="1:108" ht="16.2" thickTop="1" thickBot="1" x14ac:dyDescent="0.4">
      <c r="A17" s="47" t="s">
        <v>78</v>
      </c>
      <c r="B17" s="47" t="s">
        <v>100</v>
      </c>
      <c r="C17" s="47" t="s">
        <v>101</v>
      </c>
      <c r="D17" s="11"/>
      <c r="E17" s="43">
        <f>VLOOKUP($C17, Table4[#All], 2, 0)</f>
        <v>1</v>
      </c>
      <c r="F17" s="43">
        <f>VLOOKUP($C17, Table4[#All], 3, 0)</f>
        <v>0</v>
      </c>
      <c r="G17" s="43">
        <f>VLOOKUP($C17, Table4[#All], 4, 0)</f>
        <v>0</v>
      </c>
      <c r="H17" s="43">
        <f>VLOOKUP($C17, Table4[#All], 5, 0)</f>
        <v>0</v>
      </c>
      <c r="I17" s="43">
        <f>VLOOKUP($C17, Table4[#All], 6, 0)</f>
        <v>0</v>
      </c>
      <c r="J17" s="10">
        <f t="shared" si="2"/>
        <v>1</v>
      </c>
      <c r="K17" s="11"/>
      <c r="L17" s="43">
        <f>VLOOKUP($C17, Table4[#All], 7, 0)</f>
        <v>0.8</v>
      </c>
      <c r="M17" s="43">
        <f>VLOOKUP($C17, Table4[#All], 8, 0)</f>
        <v>0.2</v>
      </c>
      <c r="N17" s="43">
        <f>VLOOKUP($C17, Table4[#All], 9, 0)</f>
        <v>0</v>
      </c>
      <c r="O17" s="43">
        <f>VLOOKUP($C17, Table4[#All], 10, 0)</f>
        <v>0</v>
      </c>
      <c r="P17" s="43"/>
      <c r="Q17" s="10">
        <f t="shared" si="3"/>
        <v>2</v>
      </c>
      <c r="R17" s="11"/>
      <c r="S17" s="43">
        <f>VLOOKUP($C17, Table4[#All], 11, 0)</f>
        <v>0</v>
      </c>
      <c r="T17" s="43">
        <f>VLOOKUP($C17, Table4[#All], 12, 0)</f>
        <v>6.6699999999999995E-2</v>
      </c>
      <c r="U17" s="43">
        <f>VLOOKUP($C17, Table4[#All], 13, 0)</f>
        <v>0.93330000000000002</v>
      </c>
      <c r="V17" s="43">
        <f>VLOOKUP($C17, Table4[#All], 14, 0)</f>
        <v>0</v>
      </c>
      <c r="W17" s="9"/>
      <c r="X17" s="10">
        <f t="shared" si="4"/>
        <v>3</v>
      </c>
      <c r="Y17" s="11"/>
      <c r="Z17" s="43">
        <f>VLOOKUP($C17, Table4[#All], 15, 0)</f>
        <v>0</v>
      </c>
      <c r="AA17" s="43">
        <f>VLOOKUP($C17, Table4[#All], 16, 0)</f>
        <v>0</v>
      </c>
      <c r="AB17" s="43">
        <f>VLOOKUP($C17, Table4[#All], 17, 0)</f>
        <v>0.73329999999999995</v>
      </c>
      <c r="AC17" s="43">
        <f>VLOOKUP($C17, Table4[#All], 18, 0)</f>
        <v>0.26669999999999999</v>
      </c>
      <c r="AD17" s="9">
        <f>VLOOKUP($C17, Table4[#All], 19, 0)</f>
        <v>0</v>
      </c>
      <c r="AE17" s="10">
        <f t="shared" si="5"/>
        <v>4</v>
      </c>
      <c r="AF17" s="11"/>
      <c r="AG17" s="43">
        <f>VLOOKUP($C17, Table4[#All], 20, 0)</f>
        <v>0</v>
      </c>
      <c r="AH17" s="43">
        <f>VLOOKUP($C17, Table4[#All], 21, 0)</f>
        <v>0.2</v>
      </c>
      <c r="AI17" s="43">
        <f>VLOOKUP($C17, Table4[#All], 22, 0)</f>
        <v>0.66670000000000007</v>
      </c>
      <c r="AJ17" s="43">
        <f>VLOOKUP($C17, Table4[#All], 23, 0)</f>
        <v>0.1333</v>
      </c>
      <c r="AK17" s="43"/>
      <c r="AL17" s="10">
        <f t="shared" si="6"/>
        <v>3</v>
      </c>
      <c r="AM17" s="11"/>
      <c r="AN17" s="43">
        <f>VLOOKUP($C17, Table4[#All], 24, 0)</f>
        <v>7.1399999999999991E-2</v>
      </c>
      <c r="AO17" s="43">
        <f>VLOOKUP($C17, Table4[#All], 25, 0)</f>
        <v>7.1399999999999991E-2</v>
      </c>
      <c r="AP17" s="43">
        <f>VLOOKUP($C17, Table4[#All], 26, 0)</f>
        <v>0.85709999999999997</v>
      </c>
      <c r="AQ17" s="43"/>
      <c r="AR17" s="9"/>
      <c r="AS17" s="12">
        <f t="shared" si="7"/>
        <v>3</v>
      </c>
      <c r="AT17" s="11"/>
      <c r="AU17" s="43">
        <f>VLOOKUP($C17, Table4[#All], 27, 0)</f>
        <v>0.1333</v>
      </c>
      <c r="AV17" s="43">
        <f>VLOOKUP($C17, Table4[#All], 28, 0)</f>
        <v>0.2</v>
      </c>
      <c r="AW17" s="43">
        <f>VLOOKUP($C17, Table4[#All], 29, 0)</f>
        <v>0.6</v>
      </c>
      <c r="AX17" s="9"/>
      <c r="AY17" s="9">
        <f>VLOOKUP($C17, Table4[#All], 30, 0)</f>
        <v>6.6699999999999995E-2</v>
      </c>
      <c r="AZ17" s="10">
        <f t="shared" si="8"/>
        <v>3</v>
      </c>
      <c r="BA17" s="11"/>
      <c r="BB17" s="43">
        <f>VLOOKUP($C17, Table4[#All], 31, 0)</f>
        <v>0</v>
      </c>
      <c r="BC17" s="43">
        <f>VLOOKUP($C17, Table4[#All], 32, 0)</f>
        <v>1</v>
      </c>
      <c r="BD17" s="43">
        <f>VLOOKUP($C17, Table4[#All], 33, 0)</f>
        <v>0</v>
      </c>
      <c r="BE17" s="43">
        <f>VLOOKUP($C17, Table4[#All], 34, 0)</f>
        <v>0</v>
      </c>
      <c r="BF17" s="9">
        <f>VLOOKUP($C17, Table4[#All], 35, 0)</f>
        <v>0</v>
      </c>
      <c r="BG17" s="10">
        <f t="shared" si="9"/>
        <v>2</v>
      </c>
      <c r="BH17" s="60"/>
      <c r="BI17" s="43">
        <f>VLOOKUP($C17, Table4[#All], 36, 0)</f>
        <v>0</v>
      </c>
      <c r="BJ17" s="9">
        <f>VLOOKUP($C17, Table4[#All], 37, 0)</f>
        <v>0</v>
      </c>
      <c r="BK17" s="43">
        <f>VLOOKUP($C17, Table4[#All], 38, 0)</f>
        <v>0</v>
      </c>
      <c r="BL17" s="43">
        <f>VLOOKUP($C17, Table4[#All], 39, 0)</f>
        <v>0</v>
      </c>
      <c r="BM17" s="9">
        <f>VLOOKUP($C17, Table4[#All], 40, 0)</f>
        <v>0</v>
      </c>
      <c r="BN17" s="10" t="str">
        <f t="shared" si="10"/>
        <v>N/A</v>
      </c>
      <c r="BO17" s="11"/>
      <c r="BP17" s="43">
        <f>VLOOKUP($C17, Table4[#All], 41, 0)</f>
        <v>6.6699999999999995E-2</v>
      </c>
      <c r="BQ17" s="43">
        <f>VLOOKUP($C17, Table4[#All], 42, 0)</f>
        <v>0.2</v>
      </c>
      <c r="BR17" s="43">
        <f>VLOOKUP($C17, Table4[#All], 43, 0)</f>
        <v>0.6</v>
      </c>
      <c r="BS17" s="43">
        <f>VLOOKUP($C17, Table4[#All], 44, 0)</f>
        <v>0.1333</v>
      </c>
      <c r="BT17" s="43">
        <f>VLOOKUP($C17, Table4[#All], 45, 0)</f>
        <v>0</v>
      </c>
      <c r="BU17" s="10">
        <f t="shared" si="11"/>
        <v>3</v>
      </c>
      <c r="BV17" s="11"/>
      <c r="BW17" s="43">
        <f>VLOOKUP($C17, Table4[#All], 46, 0)</f>
        <v>0.5333</v>
      </c>
      <c r="BX17" s="43">
        <f>VLOOKUP($C17, Table4[#All], 47, 0)</f>
        <v>0.4667</v>
      </c>
      <c r="BY17" s="43">
        <f>VLOOKUP($C17, Table4[#All], 48, 0)</f>
        <v>0</v>
      </c>
      <c r="BZ17" s="43">
        <f>VLOOKUP($C17, Table4[#All], 49, 0)</f>
        <v>0</v>
      </c>
      <c r="CA17" s="43">
        <f>VLOOKUP($C17, Table4[#All], 50, 0)</f>
        <v>0</v>
      </c>
      <c r="CB17" s="10">
        <f t="shared" si="12"/>
        <v>2</v>
      </c>
      <c r="CC17" s="60"/>
      <c r="CD17" s="43">
        <f>VLOOKUP($C17, Table4[#All], 51, 0)</f>
        <v>0.73329999999999995</v>
      </c>
      <c r="CE17" s="43">
        <f>VLOOKUP($C17, Table4[#All], 52, 0)</f>
        <v>0</v>
      </c>
      <c r="CF17" s="43">
        <f>VLOOKUP($C17, Table4[#All], 53, 0)</f>
        <v>0.26669999999999999</v>
      </c>
      <c r="CG17" s="43"/>
      <c r="CH17" s="43"/>
      <c r="CI17" s="12">
        <f t="shared" si="13"/>
        <v>3</v>
      </c>
      <c r="CJ17" s="13"/>
      <c r="CK17" s="43">
        <f>VLOOKUP($C17, Table4[#All], 54, 0)</f>
        <v>0</v>
      </c>
      <c r="CL17" s="43">
        <f>VLOOKUP($C17, Table4[#All], 55, 0)</f>
        <v>0.33329999999999999</v>
      </c>
      <c r="CM17" s="43">
        <f>VLOOKUP($C17, Table4[#All], 56, 0)</f>
        <v>0.66670000000000007</v>
      </c>
      <c r="CN17" s="9">
        <f>VLOOKUP($C17, Table4[#All], 57, 0)</f>
        <v>0</v>
      </c>
      <c r="CO17" s="9"/>
      <c r="CP17" s="10">
        <f t="shared" si="14"/>
        <v>3</v>
      </c>
      <c r="CQ17" s="11"/>
      <c r="CR17" s="43">
        <f>VLOOKUP($C17, Table4[#All], 58, 0)</f>
        <v>0</v>
      </c>
      <c r="CS17" s="43">
        <f>VLOOKUP($C17, Table4[#All], 59, 0)</f>
        <v>0.26669999999999999</v>
      </c>
      <c r="CT17" s="43">
        <f>VLOOKUP($C17, Table4[#All], 60, 0)</f>
        <v>0.4</v>
      </c>
      <c r="CU17" s="43">
        <f>VLOOKUP($C17, Table4[#All], 61, 0)</f>
        <v>0.33329999999999999</v>
      </c>
      <c r="CV17" s="9">
        <f>VLOOKUP($C17, Table4[#All], 62, 0)</f>
        <v>0</v>
      </c>
      <c r="CW17" s="10">
        <f t="shared" si="15"/>
        <v>4</v>
      </c>
      <c r="CX17" s="60"/>
      <c r="CY17" s="43">
        <f>VLOOKUP($C17, Table4[#All], 63, 0)</f>
        <v>1</v>
      </c>
      <c r="CZ17" s="43">
        <f>VLOOKUP($C17, Table4[#All], 64, 0)</f>
        <v>0</v>
      </c>
      <c r="DA17" s="43">
        <f>VLOOKUP($C17, Table4[#All], 65, 0)</f>
        <v>0</v>
      </c>
      <c r="DB17" s="43">
        <f>VLOOKUP($C17, Table4[#All], 66, 0)</f>
        <v>0</v>
      </c>
      <c r="DC17" s="43"/>
      <c r="DD17" s="10">
        <f t="shared" si="16"/>
        <v>1</v>
      </c>
    </row>
    <row r="18" spans="1:108" ht="16.2" thickTop="1" thickBot="1" x14ac:dyDescent="0.4">
      <c r="A18" s="47" t="s">
        <v>78</v>
      </c>
      <c r="B18" s="47" t="s">
        <v>102</v>
      </c>
      <c r="C18" s="47" t="s">
        <v>103</v>
      </c>
      <c r="D18" s="11"/>
      <c r="E18" s="43">
        <f>VLOOKUP($C18, Table4[#All], 2, 0)</f>
        <v>0</v>
      </c>
      <c r="F18" s="43">
        <f>VLOOKUP($C18, Table4[#All], 3, 0)</f>
        <v>0</v>
      </c>
      <c r="G18" s="43">
        <f>VLOOKUP($C18, Table4[#All], 4, 0)</f>
        <v>1</v>
      </c>
      <c r="H18" s="43">
        <f>VLOOKUP($C18, Table4[#All], 5, 0)</f>
        <v>0</v>
      </c>
      <c r="I18" s="43">
        <f>VLOOKUP($C18, Table4[#All], 6, 0)</f>
        <v>0</v>
      </c>
      <c r="J18" s="10">
        <f t="shared" si="2"/>
        <v>3</v>
      </c>
      <c r="K18" s="11"/>
      <c r="L18" s="43">
        <f>VLOOKUP($C18, Table4[#All], 7, 0)</f>
        <v>0.55559999999999998</v>
      </c>
      <c r="M18" s="43">
        <f>VLOOKUP($C18, Table4[#All], 8, 0)</f>
        <v>0.44439999999999996</v>
      </c>
      <c r="N18" s="43">
        <f>VLOOKUP($C18, Table4[#All], 9, 0)</f>
        <v>0</v>
      </c>
      <c r="O18" s="43">
        <f>VLOOKUP($C18, Table4[#All], 10, 0)</f>
        <v>0</v>
      </c>
      <c r="P18" s="43"/>
      <c r="Q18" s="10">
        <f t="shared" si="3"/>
        <v>2</v>
      </c>
      <c r="R18" s="11"/>
      <c r="S18" s="43">
        <f>VLOOKUP($C18, Table4[#All], 11, 0)</f>
        <v>0</v>
      </c>
      <c r="T18" s="43">
        <f>VLOOKUP($C18, Table4[#All], 12, 0)</f>
        <v>0</v>
      </c>
      <c r="U18" s="43">
        <f>VLOOKUP($C18, Table4[#All], 13, 0)</f>
        <v>1</v>
      </c>
      <c r="V18" s="43">
        <f>VLOOKUP($C18, Table4[#All], 14, 0)</f>
        <v>0</v>
      </c>
      <c r="W18" s="9"/>
      <c r="X18" s="10">
        <f t="shared" si="4"/>
        <v>3</v>
      </c>
      <c r="Y18" s="11"/>
      <c r="Z18" s="43">
        <f>VLOOKUP($C18, Table4[#All], 15, 0)</f>
        <v>0</v>
      </c>
      <c r="AA18" s="43">
        <f>VLOOKUP($C18, Table4[#All], 16, 0)</f>
        <v>0.11109999999999999</v>
      </c>
      <c r="AB18" s="43">
        <f>VLOOKUP($C18, Table4[#All], 17, 0)</f>
        <v>0.55559999999999998</v>
      </c>
      <c r="AC18" s="43">
        <f>VLOOKUP($C18, Table4[#All], 18, 0)</f>
        <v>0.33329999999999999</v>
      </c>
      <c r="AD18" s="9">
        <f>VLOOKUP($C18, Table4[#All], 19, 0)</f>
        <v>0</v>
      </c>
      <c r="AE18" s="10">
        <f t="shared" si="5"/>
        <v>4</v>
      </c>
      <c r="AF18" s="11"/>
      <c r="AG18" s="43">
        <f>VLOOKUP($C18, Table4[#All], 20, 0)</f>
        <v>0</v>
      </c>
      <c r="AH18" s="43">
        <f>VLOOKUP($C18, Table4[#All], 21, 0)</f>
        <v>0.44439999999999996</v>
      </c>
      <c r="AI18" s="43">
        <f>VLOOKUP($C18, Table4[#All], 22, 0)</f>
        <v>0.55559999999999998</v>
      </c>
      <c r="AJ18" s="43">
        <f>VLOOKUP($C18, Table4[#All], 23, 0)</f>
        <v>0</v>
      </c>
      <c r="AK18" s="43"/>
      <c r="AL18" s="10">
        <f t="shared" si="6"/>
        <v>3</v>
      </c>
      <c r="AM18" s="11"/>
      <c r="AN18" s="43">
        <f>VLOOKUP($C18, Table4[#All], 24, 0)</f>
        <v>0</v>
      </c>
      <c r="AO18" s="43">
        <f>VLOOKUP($C18, Table4[#All], 25, 0)</f>
        <v>0.33329999999999999</v>
      </c>
      <c r="AP18" s="43">
        <f>VLOOKUP($C18, Table4[#All], 26, 0)</f>
        <v>0.66670000000000007</v>
      </c>
      <c r="AQ18" s="43"/>
      <c r="AR18" s="9"/>
      <c r="AS18" s="12">
        <f t="shared" si="7"/>
        <v>3</v>
      </c>
      <c r="AT18" s="11"/>
      <c r="AU18" s="43">
        <f>VLOOKUP($C18, Table4[#All], 27, 0)</f>
        <v>0</v>
      </c>
      <c r="AV18" s="43">
        <f>VLOOKUP($C18, Table4[#All], 28, 0)</f>
        <v>0.11109999999999999</v>
      </c>
      <c r="AW18" s="43">
        <f>VLOOKUP($C18, Table4[#All], 29, 0)</f>
        <v>0.44439999999999996</v>
      </c>
      <c r="AX18" s="9"/>
      <c r="AY18" s="9">
        <f>VLOOKUP($C18, Table4[#All], 30, 0)</f>
        <v>0.44439999999999996</v>
      </c>
      <c r="AZ18" s="10">
        <f t="shared" si="8"/>
        <v>5</v>
      </c>
      <c r="BA18" s="11"/>
      <c r="BB18" s="43">
        <f>VLOOKUP($C18, Table4[#All], 31, 0)</f>
        <v>0</v>
      </c>
      <c r="BC18" s="43">
        <f>VLOOKUP($C18, Table4[#All], 32, 0)</f>
        <v>1</v>
      </c>
      <c r="BD18" s="43">
        <f>VLOOKUP($C18, Table4[#All], 33, 0)</f>
        <v>0</v>
      </c>
      <c r="BE18" s="43">
        <f>VLOOKUP($C18, Table4[#All], 34, 0)</f>
        <v>0</v>
      </c>
      <c r="BF18" s="9">
        <f>VLOOKUP($C18, Table4[#All], 35, 0)</f>
        <v>0</v>
      </c>
      <c r="BG18" s="10">
        <f t="shared" si="9"/>
        <v>2</v>
      </c>
      <c r="BH18" s="60"/>
      <c r="BI18" s="43">
        <f>VLOOKUP($C18, Table4[#All], 36, 0)</f>
        <v>0</v>
      </c>
      <c r="BJ18" s="9">
        <f>VLOOKUP($C18, Table4[#All], 37, 0)</f>
        <v>0</v>
      </c>
      <c r="BK18" s="43">
        <f>VLOOKUP($C18, Table4[#All], 38, 0)</f>
        <v>0</v>
      </c>
      <c r="BL18" s="43">
        <f>VLOOKUP($C18, Table4[#All], 39, 0)</f>
        <v>0</v>
      </c>
      <c r="BM18" s="9">
        <f>VLOOKUP($C18, Table4[#All], 40, 0)</f>
        <v>0</v>
      </c>
      <c r="BN18" s="10" t="str">
        <f t="shared" si="10"/>
        <v>N/A</v>
      </c>
      <c r="BO18" s="11"/>
      <c r="BP18" s="43">
        <f>VLOOKUP($C18, Table4[#All], 41, 0)</f>
        <v>0.11109999999999999</v>
      </c>
      <c r="BQ18" s="43">
        <f>VLOOKUP($C18, Table4[#All], 42, 0)</f>
        <v>0.44439999999999996</v>
      </c>
      <c r="BR18" s="43">
        <f>VLOOKUP($C18, Table4[#All], 43, 0)</f>
        <v>0.33329999999999999</v>
      </c>
      <c r="BS18" s="43">
        <f>VLOOKUP($C18, Table4[#All], 44, 0)</f>
        <v>0.11109999999999999</v>
      </c>
      <c r="BT18" s="43">
        <f>VLOOKUP($C18, Table4[#All], 45, 0)</f>
        <v>0</v>
      </c>
      <c r="BU18" s="10">
        <f t="shared" si="11"/>
        <v>3</v>
      </c>
      <c r="BV18" s="11"/>
      <c r="BW18" s="43">
        <f>VLOOKUP($C18, Table4[#All], 46, 0)</f>
        <v>0.55559999999999998</v>
      </c>
      <c r="BX18" s="43">
        <f>VLOOKUP($C18, Table4[#All], 47, 0)</f>
        <v>0.44439999999999996</v>
      </c>
      <c r="BY18" s="43">
        <f>VLOOKUP($C18, Table4[#All], 48, 0)</f>
        <v>0</v>
      </c>
      <c r="BZ18" s="43">
        <f>VLOOKUP($C18, Table4[#All], 49, 0)</f>
        <v>0</v>
      </c>
      <c r="CA18" s="43">
        <f>VLOOKUP($C18, Table4[#All], 50, 0)</f>
        <v>0</v>
      </c>
      <c r="CB18" s="10">
        <f t="shared" si="12"/>
        <v>2</v>
      </c>
      <c r="CC18" s="60"/>
      <c r="CD18" s="43">
        <f>VLOOKUP($C18, Table4[#All], 51, 0)</f>
        <v>0.33329999999999999</v>
      </c>
      <c r="CE18" s="43">
        <f>VLOOKUP($C18, Table4[#All], 52, 0)</f>
        <v>0</v>
      </c>
      <c r="CF18" s="43">
        <f>VLOOKUP($C18, Table4[#All], 53, 0)</f>
        <v>0.66670000000000007</v>
      </c>
      <c r="CG18" s="43"/>
      <c r="CH18" s="43"/>
      <c r="CI18" s="12">
        <f t="shared" si="13"/>
        <v>3</v>
      </c>
      <c r="CJ18" s="13"/>
      <c r="CK18" s="43">
        <f>VLOOKUP($C18, Table4[#All], 54, 0)</f>
        <v>0</v>
      </c>
      <c r="CL18" s="43">
        <f>VLOOKUP($C18, Table4[#All], 55, 0)</f>
        <v>0.11109999999999999</v>
      </c>
      <c r="CM18" s="43">
        <f>VLOOKUP($C18, Table4[#All], 56, 0)</f>
        <v>0.88890000000000002</v>
      </c>
      <c r="CN18" s="9">
        <f>VLOOKUP($C18, Table4[#All], 57, 0)</f>
        <v>0</v>
      </c>
      <c r="CO18" s="9"/>
      <c r="CP18" s="10">
        <f t="shared" si="14"/>
        <v>3</v>
      </c>
      <c r="CQ18" s="11"/>
      <c r="CR18" s="43">
        <f>VLOOKUP($C18, Table4[#All], 58, 0)</f>
        <v>0</v>
      </c>
      <c r="CS18" s="43">
        <f>VLOOKUP($C18, Table4[#All], 59, 0)</f>
        <v>0</v>
      </c>
      <c r="CT18" s="43">
        <f>VLOOKUP($C18, Table4[#All], 60, 0)</f>
        <v>0.44439999999999996</v>
      </c>
      <c r="CU18" s="43">
        <f>VLOOKUP($C18, Table4[#All], 61, 0)</f>
        <v>0.55559999999999998</v>
      </c>
      <c r="CV18" s="9">
        <f>VLOOKUP($C18, Table4[#All], 62, 0)</f>
        <v>0</v>
      </c>
      <c r="CW18" s="10">
        <f t="shared" si="15"/>
        <v>4</v>
      </c>
      <c r="CX18" s="60"/>
      <c r="CY18" s="43">
        <f>VLOOKUP($C18, Table4[#All], 63, 0)</f>
        <v>1</v>
      </c>
      <c r="CZ18" s="43">
        <f>VLOOKUP($C18, Table4[#All], 64, 0)</f>
        <v>0</v>
      </c>
      <c r="DA18" s="43">
        <f>VLOOKUP($C18, Table4[#All], 65, 0)</f>
        <v>0</v>
      </c>
      <c r="DB18" s="43">
        <f>VLOOKUP($C18, Table4[#All], 66, 0)</f>
        <v>0</v>
      </c>
      <c r="DC18" s="43"/>
      <c r="DD18" s="10">
        <f t="shared" si="16"/>
        <v>1</v>
      </c>
    </row>
    <row r="19" spans="1:108" ht="16.2" thickTop="1" thickBot="1" x14ac:dyDescent="0.4">
      <c r="A19" s="47" t="s">
        <v>78</v>
      </c>
      <c r="B19" s="47" t="s">
        <v>104</v>
      </c>
      <c r="C19" s="47" t="s">
        <v>105</v>
      </c>
      <c r="D19" s="11"/>
      <c r="E19" s="43">
        <f>VLOOKUP($C19, Table4[#All], 2, 0)</f>
        <v>0</v>
      </c>
      <c r="F19" s="43">
        <f>VLOOKUP($C19, Table4[#All], 3, 0)</f>
        <v>0</v>
      </c>
      <c r="G19" s="43">
        <f>VLOOKUP($C19, Table4[#All], 4, 0)</f>
        <v>0</v>
      </c>
      <c r="H19" s="43">
        <f>VLOOKUP($C19, Table4[#All], 5, 0)</f>
        <v>1</v>
      </c>
      <c r="I19" s="43">
        <f>VLOOKUP($C19, Table4[#All], 6, 0)</f>
        <v>0</v>
      </c>
      <c r="J19" s="10">
        <f t="shared" si="2"/>
        <v>4</v>
      </c>
      <c r="K19" s="11"/>
      <c r="L19" s="43">
        <f>VLOOKUP($C19, Table4[#All], 7, 0)</f>
        <v>0.94440000000000002</v>
      </c>
      <c r="M19" s="43">
        <f>VLOOKUP($C19, Table4[#All], 8, 0)</f>
        <v>5.5599999999999997E-2</v>
      </c>
      <c r="N19" s="43">
        <f>VLOOKUP($C19, Table4[#All], 9, 0)</f>
        <v>0</v>
      </c>
      <c r="O19" s="43">
        <f>VLOOKUP($C19, Table4[#All], 10, 0)</f>
        <v>0</v>
      </c>
      <c r="P19" s="43"/>
      <c r="Q19" s="10">
        <f t="shared" si="3"/>
        <v>1</v>
      </c>
      <c r="R19" s="11"/>
      <c r="S19" s="43">
        <f>VLOOKUP($C19, Table4[#All], 11, 0)</f>
        <v>0.44439999999999996</v>
      </c>
      <c r="T19" s="43">
        <f>VLOOKUP($C19, Table4[#All], 12, 0)</f>
        <v>0.11109999999999999</v>
      </c>
      <c r="U19" s="43">
        <f>VLOOKUP($C19, Table4[#All], 13, 0)</f>
        <v>0.44439999999999996</v>
      </c>
      <c r="V19" s="43">
        <f>VLOOKUP($C19, Table4[#All], 14, 0)</f>
        <v>0</v>
      </c>
      <c r="W19" s="9"/>
      <c r="X19" s="10">
        <f t="shared" si="4"/>
        <v>3</v>
      </c>
      <c r="Y19" s="11"/>
      <c r="Z19" s="43">
        <f>VLOOKUP($C19, Table4[#All], 15, 0)</f>
        <v>0</v>
      </c>
      <c r="AA19" s="43">
        <f>VLOOKUP($C19, Table4[#All], 16, 0)</f>
        <v>0</v>
      </c>
      <c r="AB19" s="43">
        <f>VLOOKUP($C19, Table4[#All], 17, 0)</f>
        <v>5.5599999999999997E-2</v>
      </c>
      <c r="AC19" s="43">
        <f>VLOOKUP($C19, Table4[#All], 18, 0)</f>
        <v>0.77780000000000005</v>
      </c>
      <c r="AD19" s="9">
        <f>VLOOKUP($C19, Table4[#All], 19, 0)</f>
        <v>0.16670000000000001</v>
      </c>
      <c r="AE19" s="10">
        <f t="shared" si="5"/>
        <v>4</v>
      </c>
      <c r="AF19" s="11"/>
      <c r="AG19" s="43">
        <f>VLOOKUP($C19, Table4[#All], 20, 0)</f>
        <v>0</v>
      </c>
      <c r="AH19" s="43">
        <f>VLOOKUP($C19, Table4[#All], 21, 0)</f>
        <v>0.55559999999999998</v>
      </c>
      <c r="AI19" s="43">
        <f>VLOOKUP($C19, Table4[#All], 22, 0)</f>
        <v>0.33329999999999999</v>
      </c>
      <c r="AJ19" s="43">
        <f>VLOOKUP($C19, Table4[#All], 23, 0)</f>
        <v>0.11109999999999999</v>
      </c>
      <c r="AK19" s="43"/>
      <c r="AL19" s="10">
        <f t="shared" si="6"/>
        <v>3</v>
      </c>
      <c r="AM19" s="11"/>
      <c r="AN19" s="43">
        <f>VLOOKUP($C19, Table4[#All], 24, 0)</f>
        <v>0</v>
      </c>
      <c r="AO19" s="43">
        <f>VLOOKUP($C19, Table4[#All], 25, 0)</f>
        <v>0.35289999999999999</v>
      </c>
      <c r="AP19" s="43">
        <f>VLOOKUP($C19, Table4[#All], 26, 0)</f>
        <v>0.6470999999999999</v>
      </c>
      <c r="AQ19" s="43"/>
      <c r="AR19" s="9"/>
      <c r="AS19" s="12">
        <f t="shared" si="7"/>
        <v>3</v>
      </c>
      <c r="AT19" s="11"/>
      <c r="AU19" s="43">
        <f>VLOOKUP($C19, Table4[#All], 27, 0)</f>
        <v>0.5</v>
      </c>
      <c r="AV19" s="43">
        <f>VLOOKUP($C19, Table4[#All], 28, 0)</f>
        <v>0.44439999999999996</v>
      </c>
      <c r="AW19" s="43">
        <f>VLOOKUP($C19, Table4[#All], 29, 0)</f>
        <v>5.5599999999999997E-2</v>
      </c>
      <c r="AX19" s="9"/>
      <c r="AY19" s="9">
        <f>VLOOKUP($C19, Table4[#All], 30, 0)</f>
        <v>0</v>
      </c>
      <c r="AZ19" s="10">
        <f t="shared" si="8"/>
        <v>2</v>
      </c>
      <c r="BA19" s="11"/>
      <c r="BB19" s="43">
        <f>VLOOKUP($C19, Table4[#All], 31, 0)</f>
        <v>0.1429</v>
      </c>
      <c r="BC19" s="43">
        <f>VLOOKUP($C19, Table4[#All], 32, 0)</f>
        <v>0.42859999999999998</v>
      </c>
      <c r="BD19" s="43">
        <f>VLOOKUP($C19, Table4[#All], 33, 0)</f>
        <v>0.1429</v>
      </c>
      <c r="BE19" s="43">
        <f>VLOOKUP($C19, Table4[#All], 34, 0)</f>
        <v>0.28570000000000001</v>
      </c>
      <c r="BF19" s="9">
        <f>VLOOKUP($C19, Table4[#All], 35, 0)</f>
        <v>0</v>
      </c>
      <c r="BG19" s="10">
        <f t="shared" si="9"/>
        <v>4</v>
      </c>
      <c r="BH19" s="60"/>
      <c r="BI19" s="43">
        <f>VLOOKUP($C19, Table4[#All], 36, 0)</f>
        <v>0</v>
      </c>
      <c r="BJ19" s="9">
        <f>VLOOKUP($C19, Table4[#All], 37, 0)</f>
        <v>0</v>
      </c>
      <c r="BK19" s="43">
        <f>VLOOKUP($C19, Table4[#All], 38, 0)</f>
        <v>0</v>
      </c>
      <c r="BL19" s="43">
        <f>VLOOKUP($C19, Table4[#All], 39, 0)</f>
        <v>0</v>
      </c>
      <c r="BM19" s="9">
        <f>VLOOKUP($C19, Table4[#All], 40, 0)</f>
        <v>0</v>
      </c>
      <c r="BN19" s="10" t="str">
        <f t="shared" si="10"/>
        <v>N/A</v>
      </c>
      <c r="BO19" s="11"/>
      <c r="BP19" s="43">
        <f>VLOOKUP($C19, Table4[#All], 41, 0)</f>
        <v>5.5599999999999997E-2</v>
      </c>
      <c r="BQ19" s="43">
        <f>VLOOKUP($C19, Table4[#All], 42, 0)</f>
        <v>0.83329999999999993</v>
      </c>
      <c r="BR19" s="43">
        <f>VLOOKUP($C19, Table4[#All], 43, 0)</f>
        <v>0.11109999999999999</v>
      </c>
      <c r="BS19" s="43">
        <f>VLOOKUP($C19, Table4[#All], 44, 0)</f>
        <v>0</v>
      </c>
      <c r="BT19" s="43">
        <f>VLOOKUP($C19, Table4[#All], 45, 0)</f>
        <v>0</v>
      </c>
      <c r="BU19" s="10">
        <f t="shared" si="11"/>
        <v>2</v>
      </c>
      <c r="BV19" s="11"/>
      <c r="BW19" s="43">
        <f>VLOOKUP($C19, Table4[#All], 46, 0)</f>
        <v>0</v>
      </c>
      <c r="BX19" s="43">
        <f>VLOOKUP($C19, Table4[#All], 47, 0)</f>
        <v>0.61109999999999998</v>
      </c>
      <c r="BY19" s="43">
        <f>VLOOKUP($C19, Table4[#All], 48, 0)</f>
        <v>0.38890000000000002</v>
      </c>
      <c r="BZ19" s="43">
        <f>VLOOKUP($C19, Table4[#All], 49, 0)</f>
        <v>0</v>
      </c>
      <c r="CA19" s="43">
        <f>VLOOKUP($C19, Table4[#All], 50, 0)</f>
        <v>0</v>
      </c>
      <c r="CB19" s="10">
        <f t="shared" si="12"/>
        <v>3</v>
      </c>
      <c r="CC19" s="60"/>
      <c r="CD19" s="43">
        <f>VLOOKUP($C19, Table4[#All], 51, 0)</f>
        <v>1</v>
      </c>
      <c r="CE19" s="43">
        <f>VLOOKUP($C19, Table4[#All], 52, 0)</f>
        <v>0</v>
      </c>
      <c r="CF19" s="43">
        <f>VLOOKUP($C19, Table4[#All], 53, 0)</f>
        <v>0</v>
      </c>
      <c r="CG19" s="43"/>
      <c r="CH19" s="43"/>
      <c r="CI19" s="12">
        <f t="shared" si="13"/>
        <v>1</v>
      </c>
      <c r="CJ19" s="13"/>
      <c r="CK19" s="43">
        <f>VLOOKUP($C19, Table4[#All], 54, 0)</f>
        <v>0</v>
      </c>
      <c r="CL19" s="43">
        <f>VLOOKUP($C19, Table4[#All], 55, 0)</f>
        <v>1</v>
      </c>
      <c r="CM19" s="43">
        <f>VLOOKUP($C19, Table4[#All], 56, 0)</f>
        <v>0</v>
      </c>
      <c r="CN19" s="9">
        <f>VLOOKUP($C19, Table4[#All], 57, 0)</f>
        <v>0</v>
      </c>
      <c r="CO19" s="9"/>
      <c r="CP19" s="10">
        <f t="shared" si="14"/>
        <v>2</v>
      </c>
      <c r="CQ19" s="11"/>
      <c r="CR19" s="43">
        <f>VLOOKUP($C19, Table4[#All], 58, 0)</f>
        <v>0</v>
      </c>
      <c r="CS19" s="43">
        <f>VLOOKUP($C19, Table4[#All], 59, 0)</f>
        <v>0.27779999999999999</v>
      </c>
      <c r="CT19" s="43">
        <f>VLOOKUP($C19, Table4[#All], 60, 0)</f>
        <v>0.72219999999999995</v>
      </c>
      <c r="CU19" s="43">
        <f>VLOOKUP($C19, Table4[#All], 61, 0)</f>
        <v>0</v>
      </c>
      <c r="CV19" s="9">
        <f>VLOOKUP($C19, Table4[#All], 62, 0)</f>
        <v>0</v>
      </c>
      <c r="CW19" s="10">
        <f t="shared" si="15"/>
        <v>3</v>
      </c>
      <c r="CX19" s="60"/>
      <c r="CY19" s="43">
        <f>VLOOKUP($C19, Table4[#All], 63, 0)</f>
        <v>1</v>
      </c>
      <c r="CZ19" s="43">
        <f>VLOOKUP($C19, Table4[#All], 64, 0)</f>
        <v>0</v>
      </c>
      <c r="DA19" s="43">
        <f>VLOOKUP($C19, Table4[#All], 65, 0)</f>
        <v>0</v>
      </c>
      <c r="DB19" s="43">
        <f>VLOOKUP($C19, Table4[#All], 66, 0)</f>
        <v>0</v>
      </c>
      <c r="DC19" s="43"/>
      <c r="DD19" s="10">
        <f t="shared" si="16"/>
        <v>1</v>
      </c>
    </row>
    <row r="20" spans="1:108" ht="16.2" thickTop="1" thickBot="1" x14ac:dyDescent="0.4">
      <c r="A20" s="47" t="s">
        <v>78</v>
      </c>
      <c r="B20" s="47" t="s">
        <v>106</v>
      </c>
      <c r="C20" s="47" t="s">
        <v>107</v>
      </c>
      <c r="D20" s="11"/>
      <c r="E20" s="43">
        <f>VLOOKUP($C20, Table4[#All], 2, 0)</f>
        <v>1</v>
      </c>
      <c r="F20" s="43">
        <f>VLOOKUP($C20, Table4[#All], 3, 0)</f>
        <v>0</v>
      </c>
      <c r="G20" s="43">
        <f>VLOOKUP($C20, Table4[#All], 4, 0)</f>
        <v>0</v>
      </c>
      <c r="H20" s="43">
        <f>VLOOKUP($C20, Table4[#All], 5, 0)</f>
        <v>0</v>
      </c>
      <c r="I20" s="43">
        <f>VLOOKUP($C20, Table4[#All], 6, 0)</f>
        <v>0</v>
      </c>
      <c r="J20" s="10">
        <f t="shared" si="2"/>
        <v>1</v>
      </c>
      <c r="K20" s="11"/>
      <c r="L20" s="43">
        <f>VLOOKUP($C20, Table4[#All], 7, 0)</f>
        <v>0.61759999999999993</v>
      </c>
      <c r="M20" s="43">
        <f>VLOOKUP($C20, Table4[#All], 8, 0)</f>
        <v>0.17649999999999999</v>
      </c>
      <c r="N20" s="43">
        <f>VLOOKUP($C20, Table4[#All], 9, 0)</f>
        <v>0.2059</v>
      </c>
      <c r="O20" s="43">
        <f>VLOOKUP($C20, Table4[#All], 10, 0)</f>
        <v>0</v>
      </c>
      <c r="P20" s="43"/>
      <c r="Q20" s="10">
        <f t="shared" si="3"/>
        <v>3</v>
      </c>
      <c r="R20" s="11"/>
      <c r="S20" s="43">
        <f>VLOOKUP($C20, Table4[#All], 11, 0)</f>
        <v>0.26469999999999999</v>
      </c>
      <c r="T20" s="43">
        <f>VLOOKUP($C20, Table4[#All], 12, 0)</f>
        <v>0</v>
      </c>
      <c r="U20" s="43">
        <f>VLOOKUP($C20, Table4[#All], 13, 0)</f>
        <v>0.73530000000000006</v>
      </c>
      <c r="V20" s="43">
        <f>VLOOKUP($C20, Table4[#All], 14, 0)</f>
        <v>0</v>
      </c>
      <c r="W20" s="9"/>
      <c r="X20" s="10">
        <f t="shared" si="4"/>
        <v>3</v>
      </c>
      <c r="Y20" s="11"/>
      <c r="Z20" s="43">
        <f>VLOOKUP($C20, Table4[#All], 15, 0)</f>
        <v>0</v>
      </c>
      <c r="AA20" s="43">
        <f>VLOOKUP($C20, Table4[#All], 16, 0)</f>
        <v>0.14710000000000001</v>
      </c>
      <c r="AB20" s="43">
        <f>VLOOKUP($C20, Table4[#All], 17, 0)</f>
        <v>0.52939999999999998</v>
      </c>
      <c r="AC20" s="43">
        <f>VLOOKUP($C20, Table4[#All], 18, 0)</f>
        <v>0.26469999999999999</v>
      </c>
      <c r="AD20" s="9">
        <f>VLOOKUP($C20, Table4[#All], 19, 0)</f>
        <v>5.8799999999999998E-2</v>
      </c>
      <c r="AE20" s="10">
        <f t="shared" si="5"/>
        <v>4</v>
      </c>
      <c r="AF20" s="11"/>
      <c r="AG20" s="43">
        <f>VLOOKUP($C20, Table4[#All], 20, 0)</f>
        <v>0</v>
      </c>
      <c r="AH20" s="43">
        <f>VLOOKUP($C20, Table4[#All], 21, 0)</f>
        <v>0.47060000000000002</v>
      </c>
      <c r="AI20" s="43">
        <f>VLOOKUP($C20, Table4[#All], 22, 0)</f>
        <v>0.5</v>
      </c>
      <c r="AJ20" s="43">
        <f>VLOOKUP($C20, Table4[#All], 23, 0)</f>
        <v>2.9399999999999999E-2</v>
      </c>
      <c r="AK20" s="43"/>
      <c r="AL20" s="10">
        <f t="shared" si="6"/>
        <v>3</v>
      </c>
      <c r="AM20" s="11"/>
      <c r="AN20" s="43">
        <f>VLOOKUP($C20, Table4[#All], 24, 0)</f>
        <v>9.5199999999999993E-2</v>
      </c>
      <c r="AO20" s="43">
        <f>VLOOKUP($C20, Table4[#All], 25, 0)</f>
        <v>0.52380000000000004</v>
      </c>
      <c r="AP20" s="43">
        <f>VLOOKUP($C20, Table4[#All], 26, 0)</f>
        <v>0.38100000000000001</v>
      </c>
      <c r="AQ20" s="43"/>
      <c r="AR20" s="9"/>
      <c r="AS20" s="12">
        <f t="shared" si="7"/>
        <v>3</v>
      </c>
      <c r="AT20" s="11"/>
      <c r="AU20" s="43">
        <f>VLOOKUP($C20, Table4[#All], 27, 0)</f>
        <v>0.47060000000000002</v>
      </c>
      <c r="AV20" s="43">
        <f>VLOOKUP($C20, Table4[#All], 28, 0)</f>
        <v>0.44119999999999998</v>
      </c>
      <c r="AW20" s="43">
        <f>VLOOKUP($C20, Table4[#All], 29, 0)</f>
        <v>8.8200000000000001E-2</v>
      </c>
      <c r="AX20" s="9"/>
      <c r="AY20" s="9">
        <f>VLOOKUP($C20, Table4[#All], 30, 0)</f>
        <v>0</v>
      </c>
      <c r="AZ20" s="10">
        <f t="shared" si="8"/>
        <v>2</v>
      </c>
      <c r="BA20" s="11"/>
      <c r="BB20" s="43">
        <f>VLOOKUP($C20, Table4[#All], 31, 0)</f>
        <v>1</v>
      </c>
      <c r="BC20" s="43">
        <f>VLOOKUP($C20, Table4[#All], 32, 0)</f>
        <v>0</v>
      </c>
      <c r="BD20" s="43">
        <f>VLOOKUP($C20, Table4[#All], 33, 0)</f>
        <v>0</v>
      </c>
      <c r="BE20" s="43">
        <f>VLOOKUP($C20, Table4[#All], 34, 0)</f>
        <v>0</v>
      </c>
      <c r="BF20" s="9">
        <f>VLOOKUP($C20, Table4[#All], 35, 0)</f>
        <v>0</v>
      </c>
      <c r="BG20" s="10">
        <f t="shared" si="9"/>
        <v>1</v>
      </c>
      <c r="BH20" s="60"/>
      <c r="BI20" s="43">
        <f>VLOOKUP($C20, Table4[#All], 36, 0)</f>
        <v>0</v>
      </c>
      <c r="BJ20" s="9">
        <f>VLOOKUP($C20, Table4[#All], 37, 0)</f>
        <v>0</v>
      </c>
      <c r="BK20" s="43">
        <f>VLOOKUP($C20, Table4[#All], 38, 0)</f>
        <v>0</v>
      </c>
      <c r="BL20" s="43">
        <f>VLOOKUP($C20, Table4[#All], 39, 0)</f>
        <v>0</v>
      </c>
      <c r="BM20" s="9">
        <f>VLOOKUP($C20, Table4[#All], 40, 0)</f>
        <v>0</v>
      </c>
      <c r="BN20" s="10" t="str">
        <f t="shared" si="10"/>
        <v>N/A</v>
      </c>
      <c r="BO20" s="11"/>
      <c r="BP20" s="43">
        <f>VLOOKUP($C20, Table4[#All], 41, 0)</f>
        <v>0.32350000000000001</v>
      </c>
      <c r="BQ20" s="43">
        <f>VLOOKUP($C20, Table4[#All], 42, 0)</f>
        <v>0.35289999999999999</v>
      </c>
      <c r="BR20" s="43">
        <f>VLOOKUP($C20, Table4[#All], 43, 0)</f>
        <v>0.32350000000000001</v>
      </c>
      <c r="BS20" s="43">
        <f>VLOOKUP($C20, Table4[#All], 44, 0)</f>
        <v>0</v>
      </c>
      <c r="BT20" s="43">
        <f>VLOOKUP($C20, Table4[#All], 45, 0)</f>
        <v>0</v>
      </c>
      <c r="BU20" s="10">
        <f t="shared" si="11"/>
        <v>3</v>
      </c>
      <c r="BV20" s="11"/>
      <c r="BW20" s="43">
        <f>VLOOKUP($C20, Table4[#All], 46, 0)</f>
        <v>0.73530000000000006</v>
      </c>
      <c r="BX20" s="43">
        <f>VLOOKUP($C20, Table4[#All], 47, 0)</f>
        <v>0.14710000000000001</v>
      </c>
      <c r="BY20" s="43">
        <f>VLOOKUP($C20, Table4[#All], 48, 0)</f>
        <v>8.8200000000000001E-2</v>
      </c>
      <c r="BZ20" s="43">
        <f>VLOOKUP($C20, Table4[#All], 49, 0)</f>
        <v>2.9399999999999999E-2</v>
      </c>
      <c r="CA20" s="43">
        <f>VLOOKUP($C20, Table4[#All], 50, 0)</f>
        <v>0</v>
      </c>
      <c r="CB20" s="10">
        <f t="shared" si="12"/>
        <v>2</v>
      </c>
      <c r="CC20" s="60"/>
      <c r="CD20" s="43">
        <f>VLOOKUP($C20, Table4[#All], 51, 0)</f>
        <v>0.26469999999999999</v>
      </c>
      <c r="CE20" s="43">
        <f>VLOOKUP($C20, Table4[#All], 52, 0)</f>
        <v>0.6765000000000001</v>
      </c>
      <c r="CF20" s="43">
        <f>VLOOKUP($C20, Table4[#All], 53, 0)</f>
        <v>5.8799999999999998E-2</v>
      </c>
      <c r="CG20" s="43"/>
      <c r="CH20" s="43"/>
      <c r="CI20" s="12">
        <f t="shared" si="13"/>
        <v>2</v>
      </c>
      <c r="CJ20" s="13"/>
      <c r="CK20" s="43">
        <f>VLOOKUP($C20, Table4[#All], 54, 0)</f>
        <v>0.12119999999999999</v>
      </c>
      <c r="CL20" s="43">
        <f>VLOOKUP($C20, Table4[#All], 55, 0)</f>
        <v>0.84849999999999992</v>
      </c>
      <c r="CM20" s="43">
        <f>VLOOKUP($C20, Table4[#All], 56, 0)</f>
        <v>3.0299999999999997E-2</v>
      </c>
      <c r="CN20" s="9">
        <f>VLOOKUP($C20, Table4[#All], 57, 0)</f>
        <v>0</v>
      </c>
      <c r="CO20" s="9"/>
      <c r="CP20" s="10">
        <f t="shared" si="14"/>
        <v>2</v>
      </c>
      <c r="CQ20" s="11"/>
      <c r="CR20" s="43">
        <f>VLOOKUP($C20, Table4[#All], 58, 0)</f>
        <v>0</v>
      </c>
      <c r="CS20" s="43">
        <f>VLOOKUP($C20, Table4[#All], 59, 0)</f>
        <v>0.29410000000000003</v>
      </c>
      <c r="CT20" s="43">
        <f>VLOOKUP($C20, Table4[#All], 60, 0)</f>
        <v>0.58820000000000006</v>
      </c>
      <c r="CU20" s="43">
        <f>VLOOKUP($C20, Table4[#All], 61, 0)</f>
        <v>5.8799999999999998E-2</v>
      </c>
      <c r="CV20" s="9">
        <f>VLOOKUP($C20, Table4[#All], 62, 0)</f>
        <v>5.8799999999999998E-2</v>
      </c>
      <c r="CW20" s="10">
        <f t="shared" si="15"/>
        <v>3</v>
      </c>
      <c r="CX20" s="60"/>
      <c r="CY20" s="43">
        <f>VLOOKUP($C20, Table4[#All], 63, 0)</f>
        <v>1</v>
      </c>
      <c r="CZ20" s="43">
        <f>VLOOKUP($C20, Table4[#All], 64, 0)</f>
        <v>0</v>
      </c>
      <c r="DA20" s="43">
        <f>VLOOKUP($C20, Table4[#All], 65, 0)</f>
        <v>0</v>
      </c>
      <c r="DB20" s="43">
        <f>VLOOKUP($C20, Table4[#All], 66, 0)</f>
        <v>0</v>
      </c>
      <c r="DC20" s="43"/>
      <c r="DD20" s="10">
        <f t="shared" si="16"/>
        <v>1</v>
      </c>
    </row>
    <row r="21" spans="1:108" ht="16.2" thickTop="1" thickBot="1" x14ac:dyDescent="0.4">
      <c r="A21" s="47" t="s">
        <v>108</v>
      </c>
      <c r="B21" s="47" t="s">
        <v>109</v>
      </c>
      <c r="C21" s="47" t="s">
        <v>110</v>
      </c>
      <c r="D21" s="11"/>
      <c r="E21" s="43">
        <f>VLOOKUP($C21, Table4[#All], 2, 0)</f>
        <v>1</v>
      </c>
      <c r="F21" s="43">
        <f>VLOOKUP($C21, Table4[#All], 3, 0)</f>
        <v>0</v>
      </c>
      <c r="G21" s="43">
        <f>VLOOKUP($C21, Table4[#All], 4, 0)</f>
        <v>0</v>
      </c>
      <c r="H21" s="43">
        <f>VLOOKUP($C21, Table4[#All], 5, 0)</f>
        <v>0</v>
      </c>
      <c r="I21" s="43">
        <f>VLOOKUP($C21, Table4[#All], 6, 0)</f>
        <v>0</v>
      </c>
      <c r="J21" s="10">
        <f t="shared" si="2"/>
        <v>1</v>
      </c>
      <c r="K21" s="11"/>
      <c r="L21" s="43">
        <f>VLOOKUP($C21, Table4[#All], 7, 0)</f>
        <v>0.75</v>
      </c>
      <c r="M21" s="43">
        <f>VLOOKUP($C21, Table4[#All], 8, 0)</f>
        <v>0.2</v>
      </c>
      <c r="N21" s="43">
        <f>VLOOKUP($C21, Table4[#All], 9, 0)</f>
        <v>0.05</v>
      </c>
      <c r="O21" s="43">
        <f>VLOOKUP($C21, Table4[#All], 10, 0)</f>
        <v>0</v>
      </c>
      <c r="P21" s="43"/>
      <c r="Q21" s="10">
        <f t="shared" si="3"/>
        <v>2</v>
      </c>
      <c r="R21" s="11"/>
      <c r="S21" s="43">
        <f>VLOOKUP($C21, Table4[#All], 11, 0)</f>
        <v>0.85</v>
      </c>
      <c r="T21" s="43">
        <f>VLOOKUP($C21, Table4[#All], 12, 0)</f>
        <v>0</v>
      </c>
      <c r="U21" s="43">
        <f>VLOOKUP($C21, Table4[#All], 13, 0)</f>
        <v>0.15</v>
      </c>
      <c r="V21" s="43">
        <f>VLOOKUP($C21, Table4[#All], 14, 0)</f>
        <v>0</v>
      </c>
      <c r="W21" s="9"/>
      <c r="X21" s="10">
        <f t="shared" si="4"/>
        <v>1</v>
      </c>
      <c r="Y21" s="11"/>
      <c r="Z21" s="43">
        <f>VLOOKUP($C21, Table4[#All], 15, 0)</f>
        <v>0</v>
      </c>
      <c r="AA21" s="43">
        <f>VLOOKUP($C21, Table4[#All], 16, 0)</f>
        <v>0.1</v>
      </c>
      <c r="AB21" s="43">
        <f>VLOOKUP($C21, Table4[#All], 17, 0)</f>
        <v>0.9</v>
      </c>
      <c r="AC21" s="43">
        <f>VLOOKUP($C21, Table4[#All], 18, 0)</f>
        <v>0</v>
      </c>
      <c r="AD21" s="9">
        <f>VLOOKUP($C21, Table4[#All], 19, 0)</f>
        <v>0</v>
      </c>
      <c r="AE21" s="10">
        <f t="shared" si="5"/>
        <v>3</v>
      </c>
      <c r="AF21" s="11"/>
      <c r="AG21" s="43">
        <f>VLOOKUP($C21, Table4[#All], 20, 0)</f>
        <v>0</v>
      </c>
      <c r="AH21" s="43">
        <f>VLOOKUP($C21, Table4[#All], 21, 0)</f>
        <v>0.15</v>
      </c>
      <c r="AI21" s="43">
        <f>VLOOKUP($C21, Table4[#All], 22, 0)</f>
        <v>0.3</v>
      </c>
      <c r="AJ21" s="43">
        <f>VLOOKUP($C21, Table4[#All], 23, 0)</f>
        <v>0.55000000000000004</v>
      </c>
      <c r="AK21" s="43"/>
      <c r="AL21" s="10">
        <f t="shared" si="6"/>
        <v>4</v>
      </c>
      <c r="AM21" s="11"/>
      <c r="AN21" s="43">
        <f>VLOOKUP($C21, Table4[#All], 24, 0)</f>
        <v>0.05</v>
      </c>
      <c r="AO21" s="43">
        <f>VLOOKUP($C21, Table4[#All], 25, 0)</f>
        <v>0.6</v>
      </c>
      <c r="AP21" s="43">
        <f>VLOOKUP($C21, Table4[#All], 26, 0)</f>
        <v>0.35</v>
      </c>
      <c r="AQ21" s="43"/>
      <c r="AR21" s="9"/>
      <c r="AS21" s="12">
        <f t="shared" si="7"/>
        <v>3</v>
      </c>
      <c r="AT21" s="11"/>
      <c r="AU21" s="43">
        <f>VLOOKUP($C21, Table4[#All], 27, 0)</f>
        <v>0.2</v>
      </c>
      <c r="AV21" s="43">
        <f>VLOOKUP($C21, Table4[#All], 28, 0)</f>
        <v>0.6</v>
      </c>
      <c r="AW21" s="43">
        <f>VLOOKUP($C21, Table4[#All], 29, 0)</f>
        <v>0.2</v>
      </c>
      <c r="AX21" s="9"/>
      <c r="AY21" s="9">
        <f>VLOOKUP($C21, Table4[#All], 30, 0)</f>
        <v>0</v>
      </c>
      <c r="AZ21" s="10">
        <f t="shared" si="8"/>
        <v>3</v>
      </c>
      <c r="BA21" s="11"/>
      <c r="BB21" s="43">
        <f>VLOOKUP($C21, Table4[#All], 31, 0)</f>
        <v>0.88239999999999996</v>
      </c>
      <c r="BC21" s="43">
        <f>VLOOKUP($C21, Table4[#All], 32, 0)</f>
        <v>0.1176</v>
      </c>
      <c r="BD21" s="43">
        <f>VLOOKUP($C21, Table4[#All], 33, 0)</f>
        <v>0</v>
      </c>
      <c r="BE21" s="43">
        <f>VLOOKUP($C21, Table4[#All], 34, 0)</f>
        <v>0</v>
      </c>
      <c r="BF21" s="9">
        <f>VLOOKUP($C21, Table4[#All], 35, 0)</f>
        <v>0</v>
      </c>
      <c r="BG21" s="10">
        <f t="shared" si="9"/>
        <v>1</v>
      </c>
      <c r="BH21" s="60"/>
      <c r="BI21" s="43">
        <f>VLOOKUP($C21, Table4[#All], 36, 0)</f>
        <v>0.88239999999999996</v>
      </c>
      <c r="BJ21" s="9">
        <f>VLOOKUP($C21, Table4[#All], 37, 0)</f>
        <v>0.1176</v>
      </c>
      <c r="BK21" s="43">
        <f>VLOOKUP($C21, Table4[#All], 38, 0)</f>
        <v>0</v>
      </c>
      <c r="BL21" s="43">
        <f>VLOOKUP($C21, Table4[#All], 39, 0)</f>
        <v>0</v>
      </c>
      <c r="BM21" s="9">
        <f>VLOOKUP($C21, Table4[#All], 40, 0)</f>
        <v>0</v>
      </c>
      <c r="BN21" s="10">
        <f t="shared" si="10"/>
        <v>1</v>
      </c>
      <c r="BO21" s="11"/>
      <c r="BP21" s="43">
        <f>VLOOKUP($C21, Table4[#All], 41, 0)</f>
        <v>0.85</v>
      </c>
      <c r="BQ21" s="43">
        <f>VLOOKUP($C21, Table4[#All], 42, 0)</f>
        <v>0.15</v>
      </c>
      <c r="BR21" s="43">
        <f>VLOOKUP($C21, Table4[#All], 43, 0)</f>
        <v>0</v>
      </c>
      <c r="BS21" s="43">
        <f>VLOOKUP($C21, Table4[#All], 44, 0)</f>
        <v>0</v>
      </c>
      <c r="BT21" s="43">
        <f>VLOOKUP($C21, Table4[#All], 45, 0)</f>
        <v>0</v>
      </c>
      <c r="BU21" s="10">
        <f t="shared" si="11"/>
        <v>1</v>
      </c>
      <c r="BV21" s="11"/>
      <c r="BW21" s="43">
        <f>VLOOKUP($C21, Table4[#All], 46, 0)</f>
        <v>0.9</v>
      </c>
      <c r="BX21" s="43">
        <f>VLOOKUP($C21, Table4[#All], 47, 0)</f>
        <v>0.1</v>
      </c>
      <c r="BY21" s="43">
        <f>VLOOKUP($C21, Table4[#All], 48, 0)</f>
        <v>0</v>
      </c>
      <c r="BZ21" s="43">
        <f>VLOOKUP($C21, Table4[#All], 49, 0)</f>
        <v>0</v>
      </c>
      <c r="CA21" s="43">
        <f>VLOOKUP($C21, Table4[#All], 50, 0)</f>
        <v>0</v>
      </c>
      <c r="CB21" s="10">
        <f t="shared" si="12"/>
        <v>1</v>
      </c>
      <c r="CC21" s="60"/>
      <c r="CD21" s="43">
        <f>VLOOKUP($C21, Table4[#All], 51, 0)</f>
        <v>0.05</v>
      </c>
      <c r="CE21" s="43">
        <f>VLOOKUP($C21, Table4[#All], 52, 0)</f>
        <v>0.85</v>
      </c>
      <c r="CF21" s="43">
        <f>VLOOKUP($C21, Table4[#All], 53, 0)</f>
        <v>0.1</v>
      </c>
      <c r="CG21" s="43"/>
      <c r="CH21" s="43"/>
      <c r="CI21" s="12">
        <f t="shared" si="13"/>
        <v>2</v>
      </c>
      <c r="CJ21" s="13"/>
      <c r="CK21" s="43">
        <f>VLOOKUP($C21, Table4[#All], 54, 0)</f>
        <v>0</v>
      </c>
      <c r="CL21" s="43">
        <f>VLOOKUP($C21, Table4[#All], 55, 0)</f>
        <v>1</v>
      </c>
      <c r="CM21" s="43">
        <f>VLOOKUP($C21, Table4[#All], 56, 0)</f>
        <v>0</v>
      </c>
      <c r="CN21" s="9">
        <f>VLOOKUP($C21, Table4[#All], 57, 0)</f>
        <v>0</v>
      </c>
      <c r="CO21" s="9"/>
      <c r="CP21" s="10">
        <f t="shared" si="14"/>
        <v>2</v>
      </c>
      <c r="CQ21" s="11"/>
      <c r="CR21" s="43">
        <f>VLOOKUP($C21, Table4[#All], 58, 0)</f>
        <v>0</v>
      </c>
      <c r="CS21" s="43">
        <f>VLOOKUP($C21, Table4[#All], 59, 0)</f>
        <v>0.4</v>
      </c>
      <c r="CT21" s="43">
        <f>VLOOKUP($C21, Table4[#All], 60, 0)</f>
        <v>0.45</v>
      </c>
      <c r="CU21" s="43">
        <f>VLOOKUP($C21, Table4[#All], 61, 0)</f>
        <v>0.15</v>
      </c>
      <c r="CV21" s="9">
        <f>VLOOKUP($C21, Table4[#All], 62, 0)</f>
        <v>0</v>
      </c>
      <c r="CW21" s="10">
        <f t="shared" si="15"/>
        <v>3</v>
      </c>
      <c r="CX21" s="60"/>
      <c r="CY21" s="43">
        <f>VLOOKUP($C21, Table4[#All], 63, 0)</f>
        <v>0.90910000000000002</v>
      </c>
      <c r="CZ21" s="43">
        <f>VLOOKUP($C21, Table4[#All], 64, 0)</f>
        <v>9.0899999999999995E-2</v>
      </c>
      <c r="DA21" s="43">
        <f>VLOOKUP($C21, Table4[#All], 65, 0)</f>
        <v>0</v>
      </c>
      <c r="DB21" s="43">
        <f>VLOOKUP($C21, Table4[#All], 66, 0)</f>
        <v>0</v>
      </c>
      <c r="DC21" s="43"/>
      <c r="DD21" s="10">
        <f t="shared" si="16"/>
        <v>1</v>
      </c>
    </row>
    <row r="22" spans="1:108" ht="16.2" thickTop="1" thickBot="1" x14ac:dyDescent="0.4">
      <c r="A22" s="47" t="s">
        <v>108</v>
      </c>
      <c r="B22" s="47" t="s">
        <v>111</v>
      </c>
      <c r="C22" s="47" t="s">
        <v>112</v>
      </c>
      <c r="D22" s="11"/>
      <c r="E22" s="43">
        <f>VLOOKUP($C22, Table4[#All], 2, 0)</f>
        <v>1</v>
      </c>
      <c r="F22" s="43">
        <f>VLOOKUP($C22, Table4[#All], 3, 0)</f>
        <v>0</v>
      </c>
      <c r="G22" s="43">
        <f>VLOOKUP($C22, Table4[#All], 4, 0)</f>
        <v>0</v>
      </c>
      <c r="H22" s="43">
        <f>VLOOKUP($C22, Table4[#All], 5, 0)</f>
        <v>0</v>
      </c>
      <c r="I22" s="43">
        <f>VLOOKUP($C22, Table4[#All], 6, 0)</f>
        <v>0</v>
      </c>
      <c r="J22" s="10">
        <f t="shared" si="2"/>
        <v>1</v>
      </c>
      <c r="K22" s="11"/>
      <c r="L22" s="43">
        <f>VLOOKUP($C22, Table4[#All], 7, 0)</f>
        <v>0.85709999999999997</v>
      </c>
      <c r="M22" s="43">
        <f>VLOOKUP($C22, Table4[#All], 8, 0)</f>
        <v>0.1429</v>
      </c>
      <c r="N22" s="43">
        <f>VLOOKUP($C22, Table4[#All], 9, 0)</f>
        <v>0</v>
      </c>
      <c r="O22" s="43">
        <f>VLOOKUP($C22, Table4[#All], 10, 0)</f>
        <v>0</v>
      </c>
      <c r="P22" s="43"/>
      <c r="Q22" s="10">
        <f t="shared" si="3"/>
        <v>1</v>
      </c>
      <c r="R22" s="11"/>
      <c r="S22" s="43">
        <f>VLOOKUP($C22, Table4[#All], 11, 0)</f>
        <v>4.7599999999999996E-2</v>
      </c>
      <c r="T22" s="43">
        <f>VLOOKUP($C22, Table4[#All], 12, 0)</f>
        <v>0</v>
      </c>
      <c r="U22" s="43">
        <f>VLOOKUP($C22, Table4[#All], 13, 0)</f>
        <v>0.95239999999999991</v>
      </c>
      <c r="V22" s="43">
        <f>VLOOKUP($C22, Table4[#All], 14, 0)</f>
        <v>0</v>
      </c>
      <c r="W22" s="9"/>
      <c r="X22" s="10">
        <f t="shared" si="4"/>
        <v>3</v>
      </c>
      <c r="Y22" s="11"/>
      <c r="Z22" s="43">
        <f>VLOOKUP($C22, Table4[#All], 15, 0)</f>
        <v>0</v>
      </c>
      <c r="AA22" s="43">
        <f>VLOOKUP($C22, Table4[#All], 16, 0)</f>
        <v>0.95239999999999991</v>
      </c>
      <c r="AB22" s="43">
        <f>VLOOKUP($C22, Table4[#All], 17, 0)</f>
        <v>4.7599999999999996E-2</v>
      </c>
      <c r="AC22" s="43">
        <f>VLOOKUP($C22, Table4[#All], 18, 0)</f>
        <v>0</v>
      </c>
      <c r="AD22" s="9">
        <f>VLOOKUP($C22, Table4[#All], 19, 0)</f>
        <v>0</v>
      </c>
      <c r="AE22" s="10">
        <f t="shared" si="5"/>
        <v>2</v>
      </c>
      <c r="AF22" s="11"/>
      <c r="AG22" s="43">
        <f>VLOOKUP($C22, Table4[#All], 20, 0)</f>
        <v>0</v>
      </c>
      <c r="AH22" s="43">
        <f>VLOOKUP($C22, Table4[#All], 21, 0)</f>
        <v>0.47619999999999996</v>
      </c>
      <c r="AI22" s="43">
        <f>VLOOKUP($C22, Table4[#All], 22, 0)</f>
        <v>0.52380000000000004</v>
      </c>
      <c r="AJ22" s="43">
        <f>VLOOKUP($C22, Table4[#All], 23, 0)</f>
        <v>0</v>
      </c>
      <c r="AK22" s="43"/>
      <c r="AL22" s="10">
        <f t="shared" si="6"/>
        <v>3</v>
      </c>
      <c r="AM22" s="11"/>
      <c r="AN22" s="43">
        <f>VLOOKUP($C22, Table4[#All], 24, 0)</f>
        <v>0</v>
      </c>
      <c r="AO22" s="43">
        <f>VLOOKUP($C22, Table4[#All], 25, 0)</f>
        <v>1</v>
      </c>
      <c r="AP22" s="43">
        <f>VLOOKUP($C22, Table4[#All], 26, 0)</f>
        <v>0</v>
      </c>
      <c r="AQ22" s="43"/>
      <c r="AR22" s="9"/>
      <c r="AS22" s="12">
        <f t="shared" si="7"/>
        <v>2</v>
      </c>
      <c r="AT22" s="11"/>
      <c r="AU22" s="43">
        <f>VLOOKUP($C22, Table4[#All], 27, 0)</f>
        <v>0</v>
      </c>
      <c r="AV22" s="43">
        <f>VLOOKUP($C22, Table4[#All], 28, 0)</f>
        <v>1</v>
      </c>
      <c r="AW22" s="43">
        <f>VLOOKUP($C22, Table4[#All], 29, 0)</f>
        <v>0</v>
      </c>
      <c r="AX22" s="9"/>
      <c r="AY22" s="9">
        <f>VLOOKUP($C22, Table4[#All], 30, 0)</f>
        <v>0</v>
      </c>
      <c r="AZ22" s="10">
        <f t="shared" si="8"/>
        <v>2</v>
      </c>
      <c r="BA22" s="11"/>
      <c r="BB22" s="43">
        <f>VLOOKUP($C22, Table4[#All], 31, 0)</f>
        <v>0.5</v>
      </c>
      <c r="BC22" s="43">
        <f>VLOOKUP($C22, Table4[#All], 32, 0)</f>
        <v>0.5</v>
      </c>
      <c r="BD22" s="43">
        <f>VLOOKUP($C22, Table4[#All], 33, 0)</f>
        <v>0</v>
      </c>
      <c r="BE22" s="43">
        <f>VLOOKUP($C22, Table4[#All], 34, 0)</f>
        <v>0</v>
      </c>
      <c r="BF22" s="9">
        <f>VLOOKUP($C22, Table4[#All], 35, 0)</f>
        <v>0</v>
      </c>
      <c r="BG22" s="10">
        <f t="shared" si="9"/>
        <v>2</v>
      </c>
      <c r="BH22" s="60"/>
      <c r="BI22" s="43">
        <f>VLOOKUP($C22, Table4[#All], 36, 0)</f>
        <v>1</v>
      </c>
      <c r="BJ22" s="9">
        <f>VLOOKUP($C22, Table4[#All], 37, 0)</f>
        <v>0</v>
      </c>
      <c r="BK22" s="43">
        <f>VLOOKUP($C22, Table4[#All], 38, 0)</f>
        <v>0</v>
      </c>
      <c r="BL22" s="43">
        <f>VLOOKUP($C22, Table4[#All], 39, 0)</f>
        <v>0</v>
      </c>
      <c r="BM22" s="9">
        <f>VLOOKUP($C22, Table4[#All], 40, 0)</f>
        <v>0</v>
      </c>
      <c r="BN22" s="10">
        <f t="shared" si="10"/>
        <v>1</v>
      </c>
      <c r="BO22" s="11"/>
      <c r="BP22" s="43">
        <f>VLOOKUP($C22, Table4[#All], 41, 0)</f>
        <v>0.28570000000000001</v>
      </c>
      <c r="BQ22" s="43">
        <f>VLOOKUP($C22, Table4[#All], 42, 0)</f>
        <v>0.66670000000000007</v>
      </c>
      <c r="BR22" s="43">
        <f>VLOOKUP($C22, Table4[#All], 43, 0)</f>
        <v>4.7599999999999996E-2</v>
      </c>
      <c r="BS22" s="43">
        <f>VLOOKUP($C22, Table4[#All], 44, 0)</f>
        <v>0</v>
      </c>
      <c r="BT22" s="43">
        <f>VLOOKUP($C22, Table4[#All], 45, 0)</f>
        <v>0</v>
      </c>
      <c r="BU22" s="10">
        <f t="shared" si="11"/>
        <v>2</v>
      </c>
      <c r="BV22" s="11"/>
      <c r="BW22" s="43">
        <f>VLOOKUP($C22, Table4[#All], 46, 0)</f>
        <v>0.95239999999999991</v>
      </c>
      <c r="BX22" s="43">
        <f>VLOOKUP($C22, Table4[#All], 47, 0)</f>
        <v>0</v>
      </c>
      <c r="BY22" s="43">
        <f>VLOOKUP($C22, Table4[#All], 48, 0)</f>
        <v>0</v>
      </c>
      <c r="BZ22" s="43">
        <f>VLOOKUP($C22, Table4[#All], 49, 0)</f>
        <v>4.7599999999999996E-2</v>
      </c>
      <c r="CA22" s="43">
        <f>VLOOKUP($C22, Table4[#All], 50, 0)</f>
        <v>0</v>
      </c>
      <c r="CB22" s="10">
        <f t="shared" si="12"/>
        <v>1</v>
      </c>
      <c r="CC22" s="60"/>
      <c r="CD22" s="43">
        <f>VLOOKUP($C22, Table4[#All], 51, 0)</f>
        <v>0.1429</v>
      </c>
      <c r="CE22" s="43">
        <f>VLOOKUP($C22, Table4[#All], 52, 0)</f>
        <v>0</v>
      </c>
      <c r="CF22" s="43">
        <f>VLOOKUP($C22, Table4[#All], 53, 0)</f>
        <v>0.85709999999999997</v>
      </c>
      <c r="CG22" s="43"/>
      <c r="CH22" s="43"/>
      <c r="CI22" s="12">
        <f t="shared" si="13"/>
        <v>3</v>
      </c>
      <c r="CJ22" s="13"/>
      <c r="CK22" s="43">
        <f>VLOOKUP($C22, Table4[#All], 54, 0)</f>
        <v>0</v>
      </c>
      <c r="CL22" s="43">
        <f>VLOOKUP($C22, Table4[#All], 55, 0)</f>
        <v>0.95239999999999991</v>
      </c>
      <c r="CM22" s="43">
        <f>VLOOKUP($C22, Table4[#All], 56, 0)</f>
        <v>4.7599999999999996E-2</v>
      </c>
      <c r="CN22" s="9">
        <f>VLOOKUP($C22, Table4[#All], 57, 0)</f>
        <v>0</v>
      </c>
      <c r="CO22" s="9"/>
      <c r="CP22" s="10">
        <f t="shared" si="14"/>
        <v>2</v>
      </c>
      <c r="CQ22" s="11"/>
      <c r="CR22" s="43">
        <f>VLOOKUP($C22, Table4[#All], 58, 0)</f>
        <v>0</v>
      </c>
      <c r="CS22" s="43">
        <f>VLOOKUP($C22, Table4[#All], 59, 0)</f>
        <v>1</v>
      </c>
      <c r="CT22" s="43">
        <f>VLOOKUP($C22, Table4[#All], 60, 0)</f>
        <v>0</v>
      </c>
      <c r="CU22" s="43">
        <f>VLOOKUP($C22, Table4[#All], 61, 0)</f>
        <v>0</v>
      </c>
      <c r="CV22" s="9">
        <f>VLOOKUP($C22, Table4[#All], 62, 0)</f>
        <v>0</v>
      </c>
      <c r="CW22" s="10">
        <f t="shared" si="15"/>
        <v>2</v>
      </c>
      <c r="CX22" s="60"/>
      <c r="CY22" s="43">
        <f>VLOOKUP($C22, Table4[#All], 63, 0)</f>
        <v>0</v>
      </c>
      <c r="CZ22" s="43">
        <f>VLOOKUP($C22, Table4[#All], 64, 0)</f>
        <v>0.5</v>
      </c>
      <c r="DA22" s="43">
        <f>VLOOKUP($C22, Table4[#All], 65, 0)</f>
        <v>0.5</v>
      </c>
      <c r="DB22" s="43">
        <f>VLOOKUP($C22, Table4[#All], 66, 0)</f>
        <v>0</v>
      </c>
      <c r="DC22" s="43"/>
      <c r="DD22" s="10">
        <f t="shared" si="16"/>
        <v>3</v>
      </c>
    </row>
    <row r="23" spans="1:108" ht="16.2" thickTop="1" thickBot="1" x14ac:dyDescent="0.4">
      <c r="A23" s="47" t="s">
        <v>108</v>
      </c>
      <c r="B23" s="47" t="s">
        <v>113</v>
      </c>
      <c r="C23" s="47" t="s">
        <v>114</v>
      </c>
      <c r="D23" s="11"/>
      <c r="E23" s="43">
        <f>VLOOKUP($C23, Table4[#All], 2, 0)</f>
        <v>0</v>
      </c>
      <c r="F23" s="43">
        <f>VLOOKUP($C23, Table4[#All], 3, 0)</f>
        <v>1</v>
      </c>
      <c r="G23" s="43">
        <f>VLOOKUP($C23, Table4[#All], 4, 0)</f>
        <v>0</v>
      </c>
      <c r="H23" s="43">
        <f>VLOOKUP($C23, Table4[#All], 5, 0)</f>
        <v>0</v>
      </c>
      <c r="I23" s="43">
        <f>VLOOKUP($C23, Table4[#All], 6, 0)</f>
        <v>0</v>
      </c>
      <c r="J23" s="10">
        <f t="shared" si="2"/>
        <v>2</v>
      </c>
      <c r="K23" s="11"/>
      <c r="L23" s="43">
        <f>VLOOKUP($C23, Table4[#All], 7, 0)</f>
        <v>0.47369999999999995</v>
      </c>
      <c r="M23" s="43">
        <f>VLOOKUP($C23, Table4[#All], 8, 0)</f>
        <v>0.47369999999999995</v>
      </c>
      <c r="N23" s="43">
        <f>VLOOKUP($C23, Table4[#All], 9, 0)</f>
        <v>5.2600000000000001E-2</v>
      </c>
      <c r="O23" s="43">
        <f>VLOOKUP($C23, Table4[#All], 10, 0)</f>
        <v>0</v>
      </c>
      <c r="P23" s="43"/>
      <c r="Q23" s="10">
        <f t="shared" si="3"/>
        <v>2</v>
      </c>
      <c r="R23" s="11"/>
      <c r="S23" s="43">
        <f>VLOOKUP($C23, Table4[#All], 11, 0)</f>
        <v>0</v>
      </c>
      <c r="T23" s="43">
        <f>VLOOKUP($C23, Table4[#All], 12, 0)</f>
        <v>0</v>
      </c>
      <c r="U23" s="43">
        <f>VLOOKUP($C23, Table4[#All], 13, 0)</f>
        <v>1</v>
      </c>
      <c r="V23" s="43">
        <f>VLOOKUP($C23, Table4[#All], 14, 0)</f>
        <v>0</v>
      </c>
      <c r="W23" s="9"/>
      <c r="X23" s="10">
        <f t="shared" si="4"/>
        <v>3</v>
      </c>
      <c r="Y23" s="11"/>
      <c r="Z23" s="43">
        <f>VLOOKUP($C23, Table4[#All], 15, 0)</f>
        <v>0</v>
      </c>
      <c r="AA23" s="43">
        <f>VLOOKUP($C23, Table4[#All], 16, 0)</f>
        <v>1</v>
      </c>
      <c r="AB23" s="43">
        <f>VLOOKUP($C23, Table4[#All], 17, 0)</f>
        <v>0</v>
      </c>
      <c r="AC23" s="43">
        <f>VLOOKUP($C23, Table4[#All], 18, 0)</f>
        <v>0</v>
      </c>
      <c r="AD23" s="9">
        <f>VLOOKUP($C23, Table4[#All], 19, 0)</f>
        <v>0</v>
      </c>
      <c r="AE23" s="10">
        <f t="shared" si="5"/>
        <v>2</v>
      </c>
      <c r="AF23" s="11"/>
      <c r="AG23" s="43">
        <f>VLOOKUP($C23, Table4[#All], 20, 0)</f>
        <v>0</v>
      </c>
      <c r="AH23" s="43">
        <f>VLOOKUP($C23, Table4[#All], 21, 0)</f>
        <v>5.2600000000000001E-2</v>
      </c>
      <c r="AI23" s="43">
        <f>VLOOKUP($C23, Table4[#All], 22, 0)</f>
        <v>0</v>
      </c>
      <c r="AJ23" s="43">
        <f>VLOOKUP($C23, Table4[#All], 23, 0)</f>
        <v>0.94739999999999991</v>
      </c>
      <c r="AK23" s="43"/>
      <c r="AL23" s="10">
        <f t="shared" si="6"/>
        <v>4</v>
      </c>
      <c r="AM23" s="11"/>
      <c r="AN23" s="43">
        <f>VLOOKUP($C23, Table4[#All], 24, 0)</f>
        <v>0</v>
      </c>
      <c r="AO23" s="43">
        <f>VLOOKUP($C23, Table4[#All], 25, 0)</f>
        <v>1</v>
      </c>
      <c r="AP23" s="43">
        <f>VLOOKUP($C23, Table4[#All], 26, 0)</f>
        <v>0</v>
      </c>
      <c r="AQ23" s="43"/>
      <c r="AR23" s="9"/>
      <c r="AS23" s="12">
        <f t="shared" si="7"/>
        <v>2</v>
      </c>
      <c r="AT23" s="11"/>
      <c r="AU23" s="43">
        <f>VLOOKUP($C23, Table4[#All], 27, 0)</f>
        <v>0.125</v>
      </c>
      <c r="AV23" s="43">
        <f>VLOOKUP($C23, Table4[#All], 28, 0)</f>
        <v>0.875</v>
      </c>
      <c r="AW23" s="43">
        <f>VLOOKUP($C23, Table4[#All], 29, 0)</f>
        <v>0</v>
      </c>
      <c r="AX23" s="9"/>
      <c r="AY23" s="9">
        <f>VLOOKUP($C23, Table4[#All], 30, 0)</f>
        <v>0</v>
      </c>
      <c r="AZ23" s="10">
        <f t="shared" si="8"/>
        <v>2</v>
      </c>
      <c r="BA23" s="11"/>
      <c r="BB23" s="43">
        <f>VLOOKUP($C23, Table4[#All], 31, 0)</f>
        <v>1</v>
      </c>
      <c r="BC23" s="43">
        <f>VLOOKUP($C23, Table4[#All], 32, 0)</f>
        <v>0</v>
      </c>
      <c r="BD23" s="43">
        <f>VLOOKUP($C23, Table4[#All], 33, 0)</f>
        <v>0</v>
      </c>
      <c r="BE23" s="43">
        <f>VLOOKUP($C23, Table4[#All], 34, 0)</f>
        <v>0</v>
      </c>
      <c r="BF23" s="9">
        <f>VLOOKUP($C23, Table4[#All], 35, 0)</f>
        <v>0</v>
      </c>
      <c r="BG23" s="10">
        <f t="shared" si="9"/>
        <v>1</v>
      </c>
      <c r="BH23" s="60"/>
      <c r="BI23" s="43">
        <f>VLOOKUP($C23, Table4[#All], 36, 0)</f>
        <v>7.4999999999999997E-2</v>
      </c>
      <c r="BJ23" s="9">
        <f>VLOOKUP($C23, Table4[#All], 37, 0)</f>
        <v>0</v>
      </c>
      <c r="BK23" s="43">
        <f>VLOOKUP($C23, Table4[#All], 38, 0)</f>
        <v>0</v>
      </c>
      <c r="BL23" s="43">
        <f>VLOOKUP($C23, Table4[#All], 39, 0)</f>
        <v>0</v>
      </c>
      <c r="BM23" s="9">
        <f>VLOOKUP($C23, Table4[#All], 40, 0)</f>
        <v>0.92500000000000004</v>
      </c>
      <c r="BN23" s="10">
        <f t="shared" si="10"/>
        <v>5</v>
      </c>
      <c r="BO23" s="11"/>
      <c r="BP23" s="43">
        <f>VLOOKUP($C23, Table4[#All], 41, 0)</f>
        <v>5.2600000000000001E-2</v>
      </c>
      <c r="BQ23" s="43">
        <f>VLOOKUP($C23, Table4[#All], 42, 0)</f>
        <v>0.94739999999999991</v>
      </c>
      <c r="BR23" s="43">
        <f>VLOOKUP($C23, Table4[#All], 43, 0)</f>
        <v>0</v>
      </c>
      <c r="BS23" s="43">
        <f>VLOOKUP($C23, Table4[#All], 44, 0)</f>
        <v>0</v>
      </c>
      <c r="BT23" s="43">
        <f>VLOOKUP($C23, Table4[#All], 45, 0)</f>
        <v>0</v>
      </c>
      <c r="BU23" s="10">
        <f t="shared" si="11"/>
        <v>2</v>
      </c>
      <c r="BV23" s="11"/>
      <c r="BW23" s="43">
        <f>VLOOKUP($C23, Table4[#All], 46, 0)</f>
        <v>0.42109999999999997</v>
      </c>
      <c r="BX23" s="43">
        <f>VLOOKUP($C23, Table4[#All], 47, 0)</f>
        <v>0.52629999999999999</v>
      </c>
      <c r="BY23" s="43">
        <f>VLOOKUP($C23, Table4[#All], 48, 0)</f>
        <v>5.2600000000000001E-2</v>
      </c>
      <c r="BZ23" s="43">
        <f>VLOOKUP($C23, Table4[#All], 49, 0)</f>
        <v>0</v>
      </c>
      <c r="CA23" s="43">
        <f>VLOOKUP($C23, Table4[#All], 50, 0)</f>
        <v>0</v>
      </c>
      <c r="CB23" s="10">
        <f t="shared" si="12"/>
        <v>2</v>
      </c>
      <c r="CC23" s="60"/>
      <c r="CD23" s="43">
        <f>VLOOKUP($C23, Table4[#All], 51, 0)</f>
        <v>0</v>
      </c>
      <c r="CE23" s="43">
        <f>VLOOKUP($C23, Table4[#All], 52, 0)</f>
        <v>0.73680000000000012</v>
      </c>
      <c r="CF23" s="43">
        <f>VLOOKUP($C23, Table4[#All], 53, 0)</f>
        <v>0.26319999999999999</v>
      </c>
      <c r="CG23" s="43"/>
      <c r="CH23" s="43"/>
      <c r="CI23" s="12">
        <f t="shared" si="13"/>
        <v>3</v>
      </c>
      <c r="CJ23" s="13"/>
      <c r="CK23" s="43">
        <f>VLOOKUP($C23, Table4[#All], 54, 0)</f>
        <v>5.2600000000000001E-2</v>
      </c>
      <c r="CL23" s="43">
        <f>VLOOKUP($C23, Table4[#All], 55, 0)</f>
        <v>0.94739999999999991</v>
      </c>
      <c r="CM23" s="43">
        <f>VLOOKUP($C23, Table4[#All], 56, 0)</f>
        <v>0</v>
      </c>
      <c r="CN23" s="9">
        <f>VLOOKUP($C23, Table4[#All], 57, 0)</f>
        <v>0</v>
      </c>
      <c r="CO23" s="9"/>
      <c r="CP23" s="10">
        <f t="shared" si="14"/>
        <v>2</v>
      </c>
      <c r="CQ23" s="11"/>
      <c r="CR23" s="43">
        <f>VLOOKUP($C23, Table4[#All], 58, 0)</f>
        <v>0</v>
      </c>
      <c r="CS23" s="43">
        <f>VLOOKUP($C23, Table4[#All], 59, 0)</f>
        <v>1</v>
      </c>
      <c r="CT23" s="43">
        <f>VLOOKUP($C23, Table4[#All], 60, 0)</f>
        <v>0</v>
      </c>
      <c r="CU23" s="43">
        <f>VLOOKUP($C23, Table4[#All], 61, 0)</f>
        <v>0</v>
      </c>
      <c r="CV23" s="9">
        <f>VLOOKUP($C23, Table4[#All], 62, 0)</f>
        <v>0</v>
      </c>
      <c r="CW23" s="10">
        <f t="shared" si="15"/>
        <v>2</v>
      </c>
      <c r="CX23" s="60"/>
      <c r="CY23" s="43">
        <f>VLOOKUP($C23, Table4[#All], 63, 0)</f>
        <v>0.22219999999999998</v>
      </c>
      <c r="CZ23" s="43">
        <f>VLOOKUP($C23, Table4[#All], 64, 0)</f>
        <v>0.77780000000000005</v>
      </c>
      <c r="DA23" s="43">
        <f>VLOOKUP($C23, Table4[#All], 65, 0)</f>
        <v>0</v>
      </c>
      <c r="DB23" s="43">
        <f>VLOOKUP($C23, Table4[#All], 66, 0)</f>
        <v>0</v>
      </c>
      <c r="DC23" s="43"/>
      <c r="DD23" s="10">
        <f t="shared" si="16"/>
        <v>2</v>
      </c>
    </row>
    <row r="24" spans="1:108" ht="16.2" thickTop="1" thickBot="1" x14ac:dyDescent="0.4">
      <c r="A24" s="47" t="s">
        <v>108</v>
      </c>
      <c r="B24" s="47" t="s">
        <v>115</v>
      </c>
      <c r="C24" s="47" t="s">
        <v>116</v>
      </c>
      <c r="D24" s="11"/>
      <c r="E24" s="43">
        <f>VLOOKUP($C24, Table4[#All], 2, 0)</f>
        <v>0</v>
      </c>
      <c r="F24" s="43">
        <f>VLOOKUP($C24, Table4[#All], 3, 0)</f>
        <v>1</v>
      </c>
      <c r="G24" s="43">
        <f>VLOOKUP($C24, Table4[#All], 4, 0)</f>
        <v>0</v>
      </c>
      <c r="H24" s="43">
        <f>VLOOKUP($C24, Table4[#All], 5, 0)</f>
        <v>0</v>
      </c>
      <c r="I24" s="43">
        <f>VLOOKUP($C24, Table4[#All], 6, 0)</f>
        <v>0</v>
      </c>
      <c r="J24" s="10">
        <f t="shared" si="2"/>
        <v>2</v>
      </c>
      <c r="K24" s="11"/>
      <c r="L24" s="43">
        <f>VLOOKUP($C24, Table4[#All], 7, 0)</f>
        <v>1</v>
      </c>
      <c r="M24" s="43">
        <f>VLOOKUP($C24, Table4[#All], 8, 0)</f>
        <v>0</v>
      </c>
      <c r="N24" s="43">
        <f>VLOOKUP($C24, Table4[#All], 9, 0)</f>
        <v>0</v>
      </c>
      <c r="O24" s="43">
        <f>VLOOKUP($C24, Table4[#All], 10, 0)</f>
        <v>0</v>
      </c>
      <c r="P24" s="43"/>
      <c r="Q24" s="10">
        <f t="shared" si="3"/>
        <v>1</v>
      </c>
      <c r="R24" s="11"/>
      <c r="S24" s="43">
        <f>VLOOKUP($C24, Table4[#All], 11, 0)</f>
        <v>0.11109999999999999</v>
      </c>
      <c r="T24" s="43">
        <f>VLOOKUP($C24, Table4[#All], 12, 0)</f>
        <v>0</v>
      </c>
      <c r="U24" s="43">
        <f>VLOOKUP($C24, Table4[#All], 13, 0)</f>
        <v>0.88890000000000002</v>
      </c>
      <c r="V24" s="43">
        <f>VLOOKUP($C24, Table4[#All], 14, 0)</f>
        <v>0</v>
      </c>
      <c r="W24" s="9"/>
      <c r="X24" s="10">
        <f t="shared" si="4"/>
        <v>3</v>
      </c>
      <c r="Y24" s="11"/>
      <c r="Z24" s="43">
        <f>VLOOKUP($C24, Table4[#All], 15, 0)</f>
        <v>0</v>
      </c>
      <c r="AA24" s="43">
        <f>VLOOKUP($C24, Table4[#All], 16, 0)</f>
        <v>0.88890000000000002</v>
      </c>
      <c r="AB24" s="43">
        <f>VLOOKUP($C24, Table4[#All], 17, 0)</f>
        <v>0.11109999999999999</v>
      </c>
      <c r="AC24" s="43">
        <f>VLOOKUP($C24, Table4[#All], 18, 0)</f>
        <v>0</v>
      </c>
      <c r="AD24" s="9">
        <f>VLOOKUP($C24, Table4[#All], 19, 0)</f>
        <v>0</v>
      </c>
      <c r="AE24" s="10">
        <f t="shared" si="5"/>
        <v>2</v>
      </c>
      <c r="AF24" s="11"/>
      <c r="AG24" s="43">
        <f>VLOOKUP($C24, Table4[#All], 20, 0)</f>
        <v>0</v>
      </c>
      <c r="AH24" s="43">
        <f>VLOOKUP($C24, Table4[#All], 21, 0)</f>
        <v>5.5599999999999997E-2</v>
      </c>
      <c r="AI24" s="43">
        <f>VLOOKUP($C24, Table4[#All], 22, 0)</f>
        <v>0.11109999999999999</v>
      </c>
      <c r="AJ24" s="43">
        <f>VLOOKUP($C24, Table4[#All], 23, 0)</f>
        <v>0.83329999999999993</v>
      </c>
      <c r="AK24" s="43"/>
      <c r="AL24" s="10">
        <f t="shared" si="6"/>
        <v>4</v>
      </c>
      <c r="AM24" s="11"/>
      <c r="AN24" s="43">
        <f>VLOOKUP($C24, Table4[#All], 24, 0)</f>
        <v>0</v>
      </c>
      <c r="AO24" s="43">
        <f>VLOOKUP($C24, Table4[#All], 25, 0)</f>
        <v>0.94440000000000002</v>
      </c>
      <c r="AP24" s="43">
        <f>VLOOKUP($C24, Table4[#All], 26, 0)</f>
        <v>5.5599999999999997E-2</v>
      </c>
      <c r="AQ24" s="43"/>
      <c r="AR24" s="9"/>
      <c r="AS24" s="12">
        <f t="shared" si="7"/>
        <v>2</v>
      </c>
      <c r="AT24" s="11"/>
      <c r="AU24" s="43">
        <f>VLOOKUP($C24, Table4[#All], 27, 0)</f>
        <v>7.1399999999999991E-2</v>
      </c>
      <c r="AV24" s="43">
        <f>VLOOKUP($C24, Table4[#All], 28, 0)</f>
        <v>0.92859999999999998</v>
      </c>
      <c r="AW24" s="43">
        <f>VLOOKUP($C24, Table4[#All], 29, 0)</f>
        <v>0</v>
      </c>
      <c r="AX24" s="9"/>
      <c r="AY24" s="9">
        <f>VLOOKUP($C24, Table4[#All], 30, 0)</f>
        <v>0</v>
      </c>
      <c r="AZ24" s="10">
        <f t="shared" si="8"/>
        <v>2</v>
      </c>
      <c r="BA24" s="11"/>
      <c r="BB24" s="43">
        <f>VLOOKUP($C24, Table4[#All], 31, 0)</f>
        <v>1</v>
      </c>
      <c r="BC24" s="43">
        <f>VLOOKUP($C24, Table4[#All], 32, 0)</f>
        <v>0</v>
      </c>
      <c r="BD24" s="43">
        <f>VLOOKUP($C24, Table4[#All], 33, 0)</f>
        <v>0</v>
      </c>
      <c r="BE24" s="43">
        <f>VLOOKUP($C24, Table4[#All], 34, 0)</f>
        <v>0</v>
      </c>
      <c r="BF24" s="9">
        <f>VLOOKUP($C24, Table4[#All], 35, 0)</f>
        <v>0</v>
      </c>
      <c r="BG24" s="10">
        <f t="shared" si="9"/>
        <v>1</v>
      </c>
      <c r="BH24" s="60"/>
      <c r="BI24" s="43">
        <f>VLOOKUP($C24, Table4[#All], 36, 0)</f>
        <v>0.94120000000000004</v>
      </c>
      <c r="BJ24" s="9">
        <f>VLOOKUP($C24, Table4[#All], 37, 0)</f>
        <v>5.8799999999999998E-2</v>
      </c>
      <c r="BK24" s="43">
        <f>VLOOKUP($C24, Table4[#All], 38, 0)</f>
        <v>0</v>
      </c>
      <c r="BL24" s="43">
        <f>VLOOKUP($C24, Table4[#All], 39, 0)</f>
        <v>0</v>
      </c>
      <c r="BM24" s="9">
        <f>VLOOKUP($C24, Table4[#All], 40, 0)</f>
        <v>0</v>
      </c>
      <c r="BN24" s="10">
        <f t="shared" si="10"/>
        <v>1</v>
      </c>
      <c r="BO24" s="11"/>
      <c r="BP24" s="43">
        <f>VLOOKUP($C24, Table4[#All], 41, 0)</f>
        <v>0.11109999999999999</v>
      </c>
      <c r="BQ24" s="43">
        <f>VLOOKUP($C24, Table4[#All], 42, 0)</f>
        <v>0.88890000000000002</v>
      </c>
      <c r="BR24" s="43">
        <f>VLOOKUP($C24, Table4[#All], 43, 0)</f>
        <v>0</v>
      </c>
      <c r="BS24" s="43">
        <f>VLOOKUP($C24, Table4[#All], 44, 0)</f>
        <v>0</v>
      </c>
      <c r="BT24" s="43">
        <f>VLOOKUP($C24, Table4[#All], 45, 0)</f>
        <v>0</v>
      </c>
      <c r="BU24" s="10">
        <f t="shared" si="11"/>
        <v>2</v>
      </c>
      <c r="BV24" s="11"/>
      <c r="BW24" s="43">
        <f>VLOOKUP($C24, Table4[#All], 46, 0)</f>
        <v>0.72219999999999995</v>
      </c>
      <c r="BX24" s="43">
        <f>VLOOKUP($C24, Table4[#All], 47, 0)</f>
        <v>0.27779999999999999</v>
      </c>
      <c r="BY24" s="43">
        <f>VLOOKUP($C24, Table4[#All], 48, 0)</f>
        <v>0</v>
      </c>
      <c r="BZ24" s="43">
        <f>VLOOKUP($C24, Table4[#All], 49, 0)</f>
        <v>0</v>
      </c>
      <c r="CA24" s="43">
        <f>VLOOKUP($C24, Table4[#All], 50, 0)</f>
        <v>0</v>
      </c>
      <c r="CB24" s="10">
        <f t="shared" si="12"/>
        <v>2</v>
      </c>
      <c r="CC24" s="60"/>
      <c r="CD24" s="43">
        <f>VLOOKUP($C24, Table4[#All], 51, 0)</f>
        <v>5.5599999999999997E-2</v>
      </c>
      <c r="CE24" s="43">
        <f>VLOOKUP($C24, Table4[#All], 52, 0)</f>
        <v>0.5</v>
      </c>
      <c r="CF24" s="43">
        <f>VLOOKUP($C24, Table4[#All], 53, 0)</f>
        <v>0.44439999999999996</v>
      </c>
      <c r="CG24" s="43"/>
      <c r="CH24" s="43"/>
      <c r="CI24" s="12">
        <f t="shared" si="13"/>
        <v>3</v>
      </c>
      <c r="CJ24" s="13"/>
      <c r="CK24" s="43">
        <f>VLOOKUP($C24, Table4[#All], 54, 0)</f>
        <v>0</v>
      </c>
      <c r="CL24" s="43">
        <f>VLOOKUP($C24, Table4[#All], 55, 0)</f>
        <v>1</v>
      </c>
      <c r="CM24" s="43">
        <f>VLOOKUP($C24, Table4[#All], 56, 0)</f>
        <v>0</v>
      </c>
      <c r="CN24" s="9">
        <f>VLOOKUP($C24, Table4[#All], 57, 0)</f>
        <v>0</v>
      </c>
      <c r="CO24" s="9"/>
      <c r="CP24" s="10">
        <f t="shared" si="14"/>
        <v>2</v>
      </c>
      <c r="CQ24" s="11"/>
      <c r="CR24" s="43">
        <f>VLOOKUP($C24, Table4[#All], 58, 0)</f>
        <v>0</v>
      </c>
      <c r="CS24" s="43">
        <f>VLOOKUP($C24, Table4[#All], 59, 0)</f>
        <v>0.94440000000000002</v>
      </c>
      <c r="CT24" s="43">
        <f>VLOOKUP($C24, Table4[#All], 60, 0)</f>
        <v>5.5599999999999997E-2</v>
      </c>
      <c r="CU24" s="43">
        <f>VLOOKUP($C24, Table4[#All], 61, 0)</f>
        <v>0</v>
      </c>
      <c r="CV24" s="9">
        <f>VLOOKUP($C24, Table4[#All], 62, 0)</f>
        <v>0</v>
      </c>
      <c r="CW24" s="10">
        <f t="shared" si="15"/>
        <v>2</v>
      </c>
      <c r="CX24" s="60"/>
      <c r="CY24" s="43">
        <f>VLOOKUP($C24, Table4[#All], 63, 0)</f>
        <v>1</v>
      </c>
      <c r="CZ24" s="43">
        <f>VLOOKUP($C24, Table4[#All], 64, 0)</f>
        <v>0</v>
      </c>
      <c r="DA24" s="43">
        <f>VLOOKUP($C24, Table4[#All], 65, 0)</f>
        <v>0</v>
      </c>
      <c r="DB24" s="43">
        <f>VLOOKUP($C24, Table4[#All], 66, 0)</f>
        <v>0</v>
      </c>
      <c r="DC24" s="43"/>
      <c r="DD24" s="10">
        <f t="shared" si="16"/>
        <v>1</v>
      </c>
    </row>
    <row r="25" spans="1:108" ht="16.2" thickTop="1" thickBot="1" x14ac:dyDescent="0.4">
      <c r="A25" s="47" t="s">
        <v>108</v>
      </c>
      <c r="B25" s="47" t="s">
        <v>117</v>
      </c>
      <c r="C25" s="47" t="s">
        <v>118</v>
      </c>
      <c r="D25" s="11"/>
      <c r="E25" s="43">
        <f>VLOOKUP($C25, Table4[#All], 2, 0)</f>
        <v>1</v>
      </c>
      <c r="F25" s="43">
        <f>VLOOKUP($C25, Table4[#All], 3, 0)</f>
        <v>0</v>
      </c>
      <c r="G25" s="43">
        <f>VLOOKUP($C25, Table4[#All], 4, 0)</f>
        <v>0</v>
      </c>
      <c r="H25" s="43">
        <f>VLOOKUP($C25, Table4[#All], 5, 0)</f>
        <v>0</v>
      </c>
      <c r="I25" s="43">
        <f>VLOOKUP($C25, Table4[#All], 6, 0)</f>
        <v>0</v>
      </c>
      <c r="J25" s="10">
        <f t="shared" si="2"/>
        <v>1</v>
      </c>
      <c r="K25" s="11"/>
      <c r="L25" s="43">
        <f>VLOOKUP($C25, Table4[#All], 7, 0)</f>
        <v>0.53490000000000004</v>
      </c>
      <c r="M25" s="43">
        <f>VLOOKUP($C25, Table4[#All], 8, 0)</f>
        <v>0.18600000000000003</v>
      </c>
      <c r="N25" s="43">
        <f>VLOOKUP($C25, Table4[#All], 9, 0)</f>
        <v>0.27910000000000001</v>
      </c>
      <c r="O25" s="43">
        <f>VLOOKUP($C25, Table4[#All], 10, 0)</f>
        <v>0</v>
      </c>
      <c r="P25" s="43"/>
      <c r="Q25" s="10">
        <f t="shared" si="3"/>
        <v>3</v>
      </c>
      <c r="R25" s="11"/>
      <c r="S25" s="43">
        <f>VLOOKUP($C25, Table4[#All], 11, 0)</f>
        <v>0</v>
      </c>
      <c r="T25" s="43">
        <f>VLOOKUP($C25, Table4[#All], 12, 0)</f>
        <v>0</v>
      </c>
      <c r="U25" s="43">
        <f>VLOOKUP($C25, Table4[#All], 13, 0)</f>
        <v>1</v>
      </c>
      <c r="V25" s="43">
        <f>VLOOKUP($C25, Table4[#All], 14, 0)</f>
        <v>0</v>
      </c>
      <c r="W25" s="9"/>
      <c r="X25" s="10">
        <f t="shared" si="4"/>
        <v>3</v>
      </c>
      <c r="Y25" s="11"/>
      <c r="Z25" s="43">
        <f>VLOOKUP($C25, Table4[#All], 15, 0)</f>
        <v>0</v>
      </c>
      <c r="AA25" s="43">
        <f>VLOOKUP($C25, Table4[#All], 16, 0)</f>
        <v>9.3000000000000013E-2</v>
      </c>
      <c r="AB25" s="43">
        <f>VLOOKUP($C25, Table4[#All], 17, 0)</f>
        <v>0.46509999999999996</v>
      </c>
      <c r="AC25" s="43">
        <f>VLOOKUP($C25, Table4[#All], 18, 0)</f>
        <v>0.44189999999999996</v>
      </c>
      <c r="AD25" s="9">
        <f>VLOOKUP($C25, Table4[#All], 19, 0)</f>
        <v>0</v>
      </c>
      <c r="AE25" s="10">
        <f t="shared" si="5"/>
        <v>4</v>
      </c>
      <c r="AF25" s="11"/>
      <c r="AG25" s="43">
        <f>VLOOKUP($C25, Table4[#All], 20, 0)</f>
        <v>0</v>
      </c>
      <c r="AH25" s="43">
        <f>VLOOKUP($C25, Table4[#All], 21, 0)</f>
        <v>0.53490000000000004</v>
      </c>
      <c r="AI25" s="43">
        <f>VLOOKUP($C25, Table4[#All], 22, 0)</f>
        <v>0.46509999999999996</v>
      </c>
      <c r="AJ25" s="43">
        <f>VLOOKUP($C25, Table4[#All], 23, 0)</f>
        <v>0</v>
      </c>
      <c r="AK25" s="43"/>
      <c r="AL25" s="10">
        <f t="shared" si="6"/>
        <v>3</v>
      </c>
      <c r="AM25" s="11"/>
      <c r="AN25" s="43">
        <f>VLOOKUP($C25, Table4[#All], 24, 0)</f>
        <v>0</v>
      </c>
      <c r="AO25" s="43">
        <f>VLOOKUP($C25, Table4[#All], 25, 0)</f>
        <v>0.47499999999999998</v>
      </c>
      <c r="AP25" s="43">
        <f>VLOOKUP($C25, Table4[#All], 26, 0)</f>
        <v>0.52500000000000002</v>
      </c>
      <c r="AQ25" s="43"/>
      <c r="AR25" s="9"/>
      <c r="AS25" s="12">
        <f t="shared" si="7"/>
        <v>3</v>
      </c>
      <c r="AT25" s="11"/>
      <c r="AU25" s="43">
        <f>VLOOKUP($C25, Table4[#All], 27, 0)</f>
        <v>0.13949999999999999</v>
      </c>
      <c r="AV25" s="43">
        <f>VLOOKUP($C25, Table4[#All], 28, 0)</f>
        <v>0.55810000000000004</v>
      </c>
      <c r="AW25" s="43">
        <f>VLOOKUP($C25, Table4[#All], 29, 0)</f>
        <v>0.30230000000000001</v>
      </c>
      <c r="AX25" s="9"/>
      <c r="AY25" s="9">
        <f>VLOOKUP($C25, Table4[#All], 30, 0)</f>
        <v>0</v>
      </c>
      <c r="AZ25" s="10">
        <f t="shared" si="8"/>
        <v>3</v>
      </c>
      <c r="BA25" s="11"/>
      <c r="BB25" s="43">
        <f>VLOOKUP($C25, Table4[#All], 31, 0)</f>
        <v>0.76319999999999988</v>
      </c>
      <c r="BC25" s="43">
        <f>VLOOKUP($C25, Table4[#All], 32, 0)</f>
        <v>0.21050000000000002</v>
      </c>
      <c r="BD25" s="43">
        <f>VLOOKUP($C25, Table4[#All], 33, 0)</f>
        <v>2.63E-2</v>
      </c>
      <c r="BE25" s="43">
        <f>VLOOKUP($C25, Table4[#All], 34, 0)</f>
        <v>0</v>
      </c>
      <c r="BF25" s="9">
        <f>VLOOKUP($C25, Table4[#All], 35, 0)</f>
        <v>0</v>
      </c>
      <c r="BG25" s="10">
        <f t="shared" si="9"/>
        <v>2</v>
      </c>
      <c r="BH25" s="60"/>
      <c r="BI25" s="43">
        <f>VLOOKUP($C25, Table4[#All], 36, 0)</f>
        <v>7.4999999999999997E-2</v>
      </c>
      <c r="BJ25" s="9">
        <f>VLOOKUP($C25, Table4[#All], 37, 0)</f>
        <v>0</v>
      </c>
      <c r="BK25" s="43">
        <f>VLOOKUP($C25, Table4[#All], 38, 0)</f>
        <v>0</v>
      </c>
      <c r="BL25" s="43">
        <f>VLOOKUP($C25, Table4[#All], 39, 0)</f>
        <v>0</v>
      </c>
      <c r="BM25" s="9">
        <f>VLOOKUP($C25, Table4[#All], 40, 0)</f>
        <v>0.92500000000000004</v>
      </c>
      <c r="BN25" s="10">
        <f t="shared" si="10"/>
        <v>5</v>
      </c>
      <c r="BO25" s="11"/>
      <c r="BP25" s="43">
        <f>VLOOKUP($C25, Table4[#All], 41, 0)</f>
        <v>2.3300000000000001E-2</v>
      </c>
      <c r="BQ25" s="43">
        <f>VLOOKUP($C25, Table4[#All], 42, 0)</f>
        <v>0.23260000000000003</v>
      </c>
      <c r="BR25" s="43">
        <f>VLOOKUP($C25, Table4[#All], 43, 0)</f>
        <v>0.3488</v>
      </c>
      <c r="BS25" s="43">
        <f>VLOOKUP($C25, Table4[#All], 44, 0)</f>
        <v>0.25579999999999997</v>
      </c>
      <c r="BT25" s="43">
        <f>VLOOKUP($C25, Table4[#All], 45, 0)</f>
        <v>0.13949999999999999</v>
      </c>
      <c r="BU25" s="10">
        <f t="shared" si="11"/>
        <v>4</v>
      </c>
      <c r="BV25" s="11"/>
      <c r="BW25" s="43">
        <f>VLOOKUP($C25, Table4[#All], 46, 0)</f>
        <v>0.62790000000000001</v>
      </c>
      <c r="BX25" s="43">
        <f>VLOOKUP($C25, Table4[#All], 47, 0)</f>
        <v>0.18600000000000003</v>
      </c>
      <c r="BY25" s="43">
        <f>VLOOKUP($C25, Table4[#All], 48, 0)</f>
        <v>6.9800000000000001E-2</v>
      </c>
      <c r="BZ25" s="43">
        <f>VLOOKUP($C25, Table4[#All], 49, 0)</f>
        <v>0.11630000000000001</v>
      </c>
      <c r="CA25" s="43">
        <f>VLOOKUP($C25, Table4[#All], 50, 0)</f>
        <v>0</v>
      </c>
      <c r="CB25" s="10">
        <f t="shared" si="12"/>
        <v>2</v>
      </c>
      <c r="CC25" s="60"/>
      <c r="CD25" s="43">
        <f>VLOOKUP($C25, Table4[#All], 51, 0)</f>
        <v>0.51159999999999994</v>
      </c>
      <c r="CE25" s="43">
        <f>VLOOKUP($C25, Table4[#All], 52, 0)</f>
        <v>0.20929999999999999</v>
      </c>
      <c r="CF25" s="43">
        <f>VLOOKUP($C25, Table4[#All], 53, 0)</f>
        <v>0.27910000000000001</v>
      </c>
      <c r="CG25" s="43"/>
      <c r="CH25" s="43"/>
      <c r="CI25" s="12">
        <f t="shared" si="13"/>
        <v>3</v>
      </c>
      <c r="CJ25" s="13"/>
      <c r="CK25" s="43">
        <f>VLOOKUP($C25, Table4[#All], 54, 0)</f>
        <v>4.6500000000000007E-2</v>
      </c>
      <c r="CL25" s="43">
        <f>VLOOKUP($C25, Table4[#All], 55, 0)</f>
        <v>0.93019999999999992</v>
      </c>
      <c r="CM25" s="43">
        <f>VLOOKUP($C25, Table4[#All], 56, 0)</f>
        <v>2.3300000000000001E-2</v>
      </c>
      <c r="CN25" s="9">
        <f>VLOOKUP($C25, Table4[#All], 57, 0)</f>
        <v>0</v>
      </c>
      <c r="CO25" s="9"/>
      <c r="CP25" s="10">
        <f t="shared" si="14"/>
        <v>2</v>
      </c>
      <c r="CQ25" s="11"/>
      <c r="CR25" s="43">
        <f>VLOOKUP($C25, Table4[#All], 58, 0)</f>
        <v>0</v>
      </c>
      <c r="CS25" s="43">
        <f>VLOOKUP($C25, Table4[#All], 59, 0)</f>
        <v>0.48840000000000006</v>
      </c>
      <c r="CT25" s="43">
        <f>VLOOKUP($C25, Table4[#All], 60, 0)</f>
        <v>0.44189999999999996</v>
      </c>
      <c r="CU25" s="43">
        <f>VLOOKUP($C25, Table4[#All], 61, 0)</f>
        <v>6.9800000000000001E-2</v>
      </c>
      <c r="CV25" s="9">
        <f>VLOOKUP($C25, Table4[#All], 62, 0)</f>
        <v>0</v>
      </c>
      <c r="CW25" s="10">
        <f t="shared" si="15"/>
        <v>3</v>
      </c>
      <c r="CX25" s="60"/>
      <c r="CY25" s="43">
        <f>VLOOKUP($C25, Table4[#All], 63, 0)</f>
        <v>1</v>
      </c>
      <c r="CZ25" s="43">
        <f>VLOOKUP($C25, Table4[#All], 64, 0)</f>
        <v>0</v>
      </c>
      <c r="DA25" s="43">
        <f>VLOOKUP($C25, Table4[#All], 65, 0)</f>
        <v>0</v>
      </c>
      <c r="DB25" s="43">
        <f>VLOOKUP($C25, Table4[#All], 66, 0)</f>
        <v>0</v>
      </c>
      <c r="DC25" s="43"/>
      <c r="DD25" s="10">
        <f t="shared" si="16"/>
        <v>1</v>
      </c>
    </row>
    <row r="26" spans="1:108" ht="16.2" thickTop="1" thickBot="1" x14ac:dyDescent="0.4">
      <c r="A26" s="47" t="s">
        <v>108</v>
      </c>
      <c r="B26" s="47" t="s">
        <v>119</v>
      </c>
      <c r="C26" s="47" t="s">
        <v>120</v>
      </c>
      <c r="D26" s="11"/>
      <c r="E26" s="43">
        <f>VLOOKUP($C26, Table4[#All], 2, 0)</f>
        <v>0</v>
      </c>
      <c r="F26" s="43">
        <f>VLOOKUP($C26, Table4[#All], 3, 0)</f>
        <v>1</v>
      </c>
      <c r="G26" s="43">
        <f>VLOOKUP($C26, Table4[#All], 4, 0)</f>
        <v>0</v>
      </c>
      <c r="H26" s="43">
        <f>VLOOKUP($C26, Table4[#All], 5, 0)</f>
        <v>0</v>
      </c>
      <c r="I26" s="43">
        <f>VLOOKUP($C26, Table4[#All], 6, 0)</f>
        <v>0</v>
      </c>
      <c r="J26" s="10">
        <f t="shared" si="2"/>
        <v>2</v>
      </c>
      <c r="K26" s="11"/>
      <c r="L26" s="43">
        <f>VLOOKUP($C26, Table4[#All], 7, 0)</f>
        <v>0.59089999999999998</v>
      </c>
      <c r="M26" s="43">
        <f>VLOOKUP($C26, Table4[#All], 8, 0)</f>
        <v>0.13639999999999999</v>
      </c>
      <c r="N26" s="43">
        <f>VLOOKUP($C26, Table4[#All], 9, 0)</f>
        <v>4.5499999999999999E-2</v>
      </c>
      <c r="O26" s="43">
        <f>VLOOKUP($C26, Table4[#All], 10, 0)</f>
        <v>0.2273</v>
      </c>
      <c r="P26" s="43"/>
      <c r="Q26" s="10">
        <f t="shared" si="3"/>
        <v>4</v>
      </c>
      <c r="R26" s="11"/>
      <c r="S26" s="43">
        <f>VLOOKUP($C26, Table4[#All], 11, 0)</f>
        <v>0.4118</v>
      </c>
      <c r="T26" s="43">
        <f>VLOOKUP($C26, Table4[#All], 12, 0)</f>
        <v>5.8799999999999998E-2</v>
      </c>
      <c r="U26" s="43">
        <f>VLOOKUP($C26, Table4[#All], 13, 0)</f>
        <v>0.52939999999999998</v>
      </c>
      <c r="V26" s="43">
        <f>VLOOKUP($C26, Table4[#All], 14, 0)</f>
        <v>0</v>
      </c>
      <c r="W26" s="9"/>
      <c r="X26" s="10">
        <f t="shared" si="4"/>
        <v>3</v>
      </c>
      <c r="Y26" s="11"/>
      <c r="Z26" s="43">
        <f>VLOOKUP($C26, Table4[#All], 15, 0)</f>
        <v>0</v>
      </c>
      <c r="AA26" s="43">
        <f>VLOOKUP($C26, Table4[#All], 16, 0)</f>
        <v>4.5499999999999999E-2</v>
      </c>
      <c r="AB26" s="43">
        <f>VLOOKUP($C26, Table4[#All], 17, 0)</f>
        <v>0.72730000000000006</v>
      </c>
      <c r="AC26" s="43">
        <f>VLOOKUP($C26, Table4[#All], 18, 0)</f>
        <v>0.2273</v>
      </c>
      <c r="AD26" s="9">
        <f>VLOOKUP($C26, Table4[#All], 19, 0)</f>
        <v>0</v>
      </c>
      <c r="AE26" s="10">
        <f t="shared" si="5"/>
        <v>4</v>
      </c>
      <c r="AF26" s="11"/>
      <c r="AG26" s="43">
        <f>VLOOKUP($C26, Table4[#All], 20, 0)</f>
        <v>0</v>
      </c>
      <c r="AH26" s="43">
        <f>VLOOKUP($C26, Table4[#All], 21, 0)</f>
        <v>0.13639999999999999</v>
      </c>
      <c r="AI26" s="43">
        <f>VLOOKUP($C26, Table4[#All], 22, 0)</f>
        <v>0.36359999999999998</v>
      </c>
      <c r="AJ26" s="43">
        <f>VLOOKUP($C26, Table4[#All], 23, 0)</f>
        <v>0.5</v>
      </c>
      <c r="AK26" s="43"/>
      <c r="AL26" s="10">
        <f t="shared" si="6"/>
        <v>4</v>
      </c>
      <c r="AM26" s="11"/>
      <c r="AN26" s="43">
        <f>VLOOKUP($C26, Table4[#All], 24, 0)</f>
        <v>9.5199999999999993E-2</v>
      </c>
      <c r="AO26" s="43">
        <f>VLOOKUP($C26, Table4[#All], 25, 0)</f>
        <v>0.47619999999999996</v>
      </c>
      <c r="AP26" s="43">
        <f>VLOOKUP($C26, Table4[#All], 26, 0)</f>
        <v>0.42859999999999998</v>
      </c>
      <c r="AQ26" s="43"/>
      <c r="AR26" s="9"/>
      <c r="AS26" s="12">
        <f t="shared" si="7"/>
        <v>3</v>
      </c>
      <c r="AT26" s="11"/>
      <c r="AU26" s="43">
        <f>VLOOKUP($C26, Table4[#All], 27, 0)</f>
        <v>0</v>
      </c>
      <c r="AV26" s="43">
        <f>VLOOKUP($C26, Table4[#All], 28, 0)</f>
        <v>0.63639999999999997</v>
      </c>
      <c r="AW26" s="43">
        <f>VLOOKUP($C26, Table4[#All], 29, 0)</f>
        <v>0.36359999999999998</v>
      </c>
      <c r="AX26" s="9"/>
      <c r="AY26" s="9">
        <f>VLOOKUP($C26, Table4[#All], 30, 0)</f>
        <v>0</v>
      </c>
      <c r="AZ26" s="10">
        <f t="shared" si="8"/>
        <v>3</v>
      </c>
      <c r="BA26" s="11"/>
      <c r="BB26" s="43">
        <f>VLOOKUP($C26, Table4[#All], 31, 0)</f>
        <v>0.92310000000000003</v>
      </c>
      <c r="BC26" s="43">
        <f>VLOOKUP($C26, Table4[#All], 32, 0)</f>
        <v>7.690000000000001E-2</v>
      </c>
      <c r="BD26" s="43">
        <f>VLOOKUP($C26, Table4[#All], 33, 0)</f>
        <v>0</v>
      </c>
      <c r="BE26" s="43">
        <f>VLOOKUP($C26, Table4[#All], 34, 0)</f>
        <v>0</v>
      </c>
      <c r="BF26" s="9">
        <f>VLOOKUP($C26, Table4[#All], 35, 0)</f>
        <v>0</v>
      </c>
      <c r="BG26" s="10">
        <f t="shared" si="9"/>
        <v>1</v>
      </c>
      <c r="BH26" s="60"/>
      <c r="BI26" s="43">
        <f>VLOOKUP($C26, Table4[#All], 36, 0)</f>
        <v>7.4999999999999997E-2</v>
      </c>
      <c r="BJ26" s="9">
        <f>VLOOKUP($C26, Table4[#All], 37, 0)</f>
        <v>0</v>
      </c>
      <c r="BK26" s="43">
        <f>VLOOKUP($C26, Table4[#All], 38, 0)</f>
        <v>0</v>
      </c>
      <c r="BL26" s="43">
        <f>VLOOKUP($C26, Table4[#All], 39, 0)</f>
        <v>0</v>
      </c>
      <c r="BM26" s="9">
        <f>VLOOKUP($C26, Table4[#All], 40, 0)</f>
        <v>0.92500000000000004</v>
      </c>
      <c r="BN26" s="10">
        <f t="shared" si="10"/>
        <v>5</v>
      </c>
      <c r="BO26" s="11"/>
      <c r="BP26" s="43">
        <f>VLOOKUP($C26, Table4[#All], 41, 0)</f>
        <v>0.31819999999999998</v>
      </c>
      <c r="BQ26" s="43">
        <f>VLOOKUP($C26, Table4[#All], 42, 0)</f>
        <v>0.31819999999999998</v>
      </c>
      <c r="BR26" s="43">
        <f>VLOOKUP($C26, Table4[#All], 43, 0)</f>
        <v>0.2727</v>
      </c>
      <c r="BS26" s="43">
        <f>VLOOKUP($C26, Table4[#All], 44, 0)</f>
        <v>4.5499999999999999E-2</v>
      </c>
      <c r="BT26" s="43">
        <f>VLOOKUP($C26, Table4[#All], 45, 0)</f>
        <v>4.5499999999999999E-2</v>
      </c>
      <c r="BU26" s="10">
        <f t="shared" si="11"/>
        <v>3</v>
      </c>
      <c r="BV26" s="11"/>
      <c r="BW26" s="43">
        <f>VLOOKUP($C26, Table4[#All], 46, 0)</f>
        <v>0.59089999999999998</v>
      </c>
      <c r="BX26" s="43">
        <f>VLOOKUP($C26, Table4[#All], 47, 0)</f>
        <v>0.36359999999999998</v>
      </c>
      <c r="BY26" s="43">
        <f>VLOOKUP($C26, Table4[#All], 48, 0)</f>
        <v>4.5499999999999999E-2</v>
      </c>
      <c r="BZ26" s="43">
        <f>VLOOKUP($C26, Table4[#All], 49, 0)</f>
        <v>0</v>
      </c>
      <c r="CA26" s="43">
        <f>VLOOKUP($C26, Table4[#All], 50, 0)</f>
        <v>0</v>
      </c>
      <c r="CB26" s="10">
        <f t="shared" si="12"/>
        <v>2</v>
      </c>
      <c r="CC26" s="60"/>
      <c r="CD26" s="43">
        <f>VLOOKUP($C26, Table4[#All], 51, 0)</f>
        <v>0.13639999999999999</v>
      </c>
      <c r="CE26" s="43">
        <f>VLOOKUP($C26, Table4[#All], 52, 0)</f>
        <v>0.81819999999999993</v>
      </c>
      <c r="CF26" s="43">
        <f>VLOOKUP($C26, Table4[#All], 53, 0)</f>
        <v>4.5499999999999999E-2</v>
      </c>
      <c r="CG26" s="43"/>
      <c r="CH26" s="43"/>
      <c r="CI26" s="12">
        <f t="shared" si="13"/>
        <v>2</v>
      </c>
      <c r="CJ26" s="13"/>
      <c r="CK26" s="43">
        <f>VLOOKUP($C26, Table4[#All], 54, 0)</f>
        <v>0</v>
      </c>
      <c r="CL26" s="43">
        <f>VLOOKUP($C26, Table4[#All], 55, 0)</f>
        <v>1</v>
      </c>
      <c r="CM26" s="43">
        <f>VLOOKUP($C26, Table4[#All], 56, 0)</f>
        <v>0</v>
      </c>
      <c r="CN26" s="9">
        <f>VLOOKUP($C26, Table4[#All], 57, 0)</f>
        <v>0</v>
      </c>
      <c r="CO26" s="9"/>
      <c r="CP26" s="10">
        <f t="shared" si="14"/>
        <v>2</v>
      </c>
      <c r="CQ26" s="11"/>
      <c r="CR26" s="43">
        <f>VLOOKUP($C26, Table4[#All], 58, 0)</f>
        <v>0</v>
      </c>
      <c r="CS26" s="43">
        <f>VLOOKUP($C26, Table4[#All], 59, 0)</f>
        <v>0.40909999999999996</v>
      </c>
      <c r="CT26" s="43">
        <f>VLOOKUP($C26, Table4[#All], 60, 0)</f>
        <v>0.59089999999999998</v>
      </c>
      <c r="CU26" s="43">
        <f>VLOOKUP($C26, Table4[#All], 61, 0)</f>
        <v>0</v>
      </c>
      <c r="CV26" s="9">
        <f>VLOOKUP($C26, Table4[#All], 62, 0)</f>
        <v>0</v>
      </c>
      <c r="CW26" s="10">
        <f t="shared" si="15"/>
        <v>3</v>
      </c>
      <c r="CX26" s="60"/>
      <c r="CY26" s="43">
        <f>VLOOKUP($C26, Table4[#All], 63, 0)</f>
        <v>0.66670000000000007</v>
      </c>
      <c r="CZ26" s="43">
        <f>VLOOKUP($C26, Table4[#All], 64, 0)</f>
        <v>8.3299999999999999E-2</v>
      </c>
      <c r="DA26" s="43">
        <f>VLOOKUP($C26, Table4[#All], 65, 0)</f>
        <v>0.25</v>
      </c>
      <c r="DB26" s="43">
        <f>VLOOKUP($C26, Table4[#All], 66, 0)</f>
        <v>0</v>
      </c>
      <c r="DC26" s="43"/>
      <c r="DD26" s="10">
        <f t="shared" si="16"/>
        <v>3</v>
      </c>
    </row>
    <row r="27" spans="1:108" ht="16.2" thickTop="1" thickBot="1" x14ac:dyDescent="0.4">
      <c r="A27" s="47" t="s">
        <v>108</v>
      </c>
      <c r="B27" s="47" t="s">
        <v>121</v>
      </c>
      <c r="C27" s="47" t="s">
        <v>122</v>
      </c>
      <c r="D27" s="11"/>
      <c r="E27" s="43">
        <f>VLOOKUP($C27, Table4[#All], 2, 0)</f>
        <v>0</v>
      </c>
      <c r="F27" s="43">
        <f>VLOOKUP($C27, Table4[#All], 3, 0)</f>
        <v>0</v>
      </c>
      <c r="G27" s="43">
        <f>VLOOKUP($C27, Table4[#All], 4, 0)</f>
        <v>0</v>
      </c>
      <c r="H27" s="43">
        <f>VLOOKUP($C27, Table4[#All], 5, 0)</f>
        <v>0</v>
      </c>
      <c r="I27" s="43">
        <f>VLOOKUP($C27, Table4[#All], 6, 0)</f>
        <v>1</v>
      </c>
      <c r="J27" s="10">
        <f t="shared" si="2"/>
        <v>5</v>
      </c>
      <c r="K27" s="11"/>
      <c r="L27" s="43">
        <f>VLOOKUP($C27, Table4[#All], 7, 0)</f>
        <v>0.17649999999999999</v>
      </c>
      <c r="M27" s="43">
        <f>VLOOKUP($C27, Table4[#All], 8, 0)</f>
        <v>0.17649999999999999</v>
      </c>
      <c r="N27" s="43">
        <f>VLOOKUP($C27, Table4[#All], 9, 0)</f>
        <v>0.47060000000000002</v>
      </c>
      <c r="O27" s="43">
        <f>VLOOKUP($C27, Table4[#All], 10, 0)</f>
        <v>0.17649999999999999</v>
      </c>
      <c r="P27" s="43"/>
      <c r="Q27" s="10">
        <f t="shared" si="3"/>
        <v>3</v>
      </c>
      <c r="R27" s="11"/>
      <c r="S27" s="43">
        <f>VLOOKUP($C27, Table4[#All], 11, 0)</f>
        <v>0.1429</v>
      </c>
      <c r="T27" s="43">
        <f>VLOOKUP($C27, Table4[#All], 12, 0)</f>
        <v>0</v>
      </c>
      <c r="U27" s="43">
        <f>VLOOKUP($C27, Table4[#All], 13, 0)</f>
        <v>0.85709999999999997</v>
      </c>
      <c r="V27" s="43">
        <f>VLOOKUP($C27, Table4[#All], 14, 0)</f>
        <v>0</v>
      </c>
      <c r="W27" s="9"/>
      <c r="X27" s="10">
        <f t="shared" si="4"/>
        <v>3</v>
      </c>
      <c r="Y27" s="11"/>
      <c r="Z27" s="43">
        <f>VLOOKUP($C27, Table4[#All], 15, 0)</f>
        <v>0</v>
      </c>
      <c r="AA27" s="43">
        <f>VLOOKUP($C27, Table4[#All], 16, 0)</f>
        <v>0</v>
      </c>
      <c r="AB27" s="43">
        <f>VLOOKUP($C27, Table4[#All], 17, 0)</f>
        <v>0.58820000000000006</v>
      </c>
      <c r="AC27" s="43">
        <f>VLOOKUP($C27, Table4[#All], 18, 0)</f>
        <v>0.4118</v>
      </c>
      <c r="AD27" s="9">
        <f>VLOOKUP($C27, Table4[#All], 19, 0)</f>
        <v>0</v>
      </c>
      <c r="AE27" s="10">
        <f t="shared" si="5"/>
        <v>4</v>
      </c>
      <c r="AF27" s="11"/>
      <c r="AG27" s="43">
        <f>VLOOKUP($C27, Table4[#All], 20, 0)</f>
        <v>0</v>
      </c>
      <c r="AH27" s="43">
        <f>VLOOKUP($C27, Table4[#All], 21, 0)</f>
        <v>0</v>
      </c>
      <c r="AI27" s="43">
        <f>VLOOKUP($C27, Table4[#All], 22, 0)</f>
        <v>0</v>
      </c>
      <c r="AJ27" s="43">
        <f>VLOOKUP($C27, Table4[#All], 23, 0)</f>
        <v>1</v>
      </c>
      <c r="AK27" s="43"/>
      <c r="AL27" s="10">
        <f t="shared" si="6"/>
        <v>4</v>
      </c>
      <c r="AM27" s="11"/>
      <c r="AN27" s="43">
        <f>VLOOKUP($C27, Table4[#All], 24, 0)</f>
        <v>0</v>
      </c>
      <c r="AO27" s="43">
        <f>VLOOKUP($C27, Table4[#All], 25, 0)</f>
        <v>0.23530000000000001</v>
      </c>
      <c r="AP27" s="43">
        <f>VLOOKUP($C27, Table4[#All], 26, 0)</f>
        <v>0.76469999999999994</v>
      </c>
      <c r="AQ27" s="43"/>
      <c r="AR27" s="9"/>
      <c r="AS27" s="12">
        <f t="shared" si="7"/>
        <v>3</v>
      </c>
      <c r="AT27" s="11"/>
      <c r="AU27" s="43">
        <f>VLOOKUP($C27, Table4[#All], 27, 0)</f>
        <v>0.58820000000000006</v>
      </c>
      <c r="AV27" s="43">
        <f>VLOOKUP($C27, Table4[#All], 28, 0)</f>
        <v>0.17649999999999999</v>
      </c>
      <c r="AW27" s="43">
        <f>VLOOKUP($C27, Table4[#All], 29, 0)</f>
        <v>0.23530000000000001</v>
      </c>
      <c r="AX27" s="9"/>
      <c r="AY27" s="9">
        <f>VLOOKUP($C27, Table4[#All], 30, 0)</f>
        <v>0</v>
      </c>
      <c r="AZ27" s="10">
        <f t="shared" si="8"/>
        <v>3</v>
      </c>
      <c r="BA27" s="11"/>
      <c r="BB27" s="43">
        <f>VLOOKUP($C27, Table4[#All], 31, 0)</f>
        <v>1</v>
      </c>
      <c r="BC27" s="43">
        <f>VLOOKUP($C27, Table4[#All], 32, 0)</f>
        <v>0</v>
      </c>
      <c r="BD27" s="43">
        <f>VLOOKUP($C27, Table4[#All], 33, 0)</f>
        <v>0</v>
      </c>
      <c r="BE27" s="43">
        <f>VLOOKUP($C27, Table4[#All], 34, 0)</f>
        <v>0</v>
      </c>
      <c r="BF27" s="9">
        <f>VLOOKUP($C27, Table4[#All], 35, 0)</f>
        <v>0</v>
      </c>
      <c r="BG27" s="10">
        <f t="shared" si="9"/>
        <v>1</v>
      </c>
      <c r="BH27" s="60"/>
      <c r="BI27" s="43">
        <f>VLOOKUP($C27, Table4[#All], 36, 0)</f>
        <v>7.4999999999999997E-2</v>
      </c>
      <c r="BJ27" s="9">
        <f>VLOOKUP($C27, Table4[#All], 37, 0)</f>
        <v>0</v>
      </c>
      <c r="BK27" s="43">
        <f>VLOOKUP($C27, Table4[#All], 38, 0)</f>
        <v>0</v>
      </c>
      <c r="BL27" s="43">
        <f>VLOOKUP($C27, Table4[#All], 39, 0)</f>
        <v>0</v>
      </c>
      <c r="BM27" s="9">
        <f>VLOOKUP($C27, Table4[#All], 40, 0)</f>
        <v>0.92500000000000004</v>
      </c>
      <c r="BN27" s="10">
        <f t="shared" si="10"/>
        <v>5</v>
      </c>
      <c r="BO27" s="11"/>
      <c r="BP27" s="43">
        <f>VLOOKUP($C27, Table4[#All], 41, 0)</f>
        <v>0.52939999999999998</v>
      </c>
      <c r="BQ27" s="43">
        <f>VLOOKUP($C27, Table4[#All], 42, 0)</f>
        <v>0.17649999999999999</v>
      </c>
      <c r="BR27" s="43">
        <f>VLOOKUP($C27, Table4[#All], 43, 0)</f>
        <v>0.29410000000000003</v>
      </c>
      <c r="BS27" s="43">
        <f>VLOOKUP($C27, Table4[#All], 44, 0)</f>
        <v>0</v>
      </c>
      <c r="BT27" s="43">
        <f>VLOOKUP($C27, Table4[#All], 45, 0)</f>
        <v>0</v>
      </c>
      <c r="BU27" s="10">
        <f t="shared" si="11"/>
        <v>3</v>
      </c>
      <c r="BV27" s="11"/>
      <c r="BW27" s="43">
        <f>VLOOKUP($C27, Table4[#All], 46, 0)</f>
        <v>0.23530000000000001</v>
      </c>
      <c r="BX27" s="43">
        <f>VLOOKUP($C27, Table4[#All], 47, 0)</f>
        <v>0.29410000000000003</v>
      </c>
      <c r="BY27" s="43">
        <f>VLOOKUP($C27, Table4[#All], 48, 0)</f>
        <v>0.4118</v>
      </c>
      <c r="BZ27" s="43">
        <f>VLOOKUP($C27, Table4[#All], 49, 0)</f>
        <v>5.8799999999999998E-2</v>
      </c>
      <c r="CA27" s="43">
        <f>VLOOKUP($C27, Table4[#All], 50, 0)</f>
        <v>0</v>
      </c>
      <c r="CB27" s="10">
        <f t="shared" si="12"/>
        <v>3</v>
      </c>
      <c r="CC27" s="60"/>
      <c r="CD27" s="43">
        <f>VLOOKUP($C27, Table4[#All], 51, 0)</f>
        <v>0</v>
      </c>
      <c r="CE27" s="43">
        <f>VLOOKUP($C27, Table4[#All], 52, 0)</f>
        <v>0.23530000000000001</v>
      </c>
      <c r="CF27" s="43">
        <f>VLOOKUP($C27, Table4[#All], 53, 0)</f>
        <v>0.76469999999999994</v>
      </c>
      <c r="CG27" s="43"/>
      <c r="CH27" s="43"/>
      <c r="CI27" s="12">
        <f t="shared" si="13"/>
        <v>3</v>
      </c>
      <c r="CJ27" s="13"/>
      <c r="CK27" s="43">
        <f>VLOOKUP($C27, Table4[#All], 54, 0)</f>
        <v>0</v>
      </c>
      <c r="CL27" s="43">
        <f>VLOOKUP($C27, Table4[#All], 55, 0)</f>
        <v>1</v>
      </c>
      <c r="CM27" s="43">
        <f>VLOOKUP($C27, Table4[#All], 56, 0)</f>
        <v>0</v>
      </c>
      <c r="CN27" s="9">
        <f>VLOOKUP($C27, Table4[#All], 57, 0)</f>
        <v>0</v>
      </c>
      <c r="CO27" s="9"/>
      <c r="CP27" s="10">
        <f t="shared" si="14"/>
        <v>2</v>
      </c>
      <c r="CQ27" s="11"/>
      <c r="CR27" s="43">
        <f>VLOOKUP($C27, Table4[#All], 58, 0)</f>
        <v>0</v>
      </c>
      <c r="CS27" s="43">
        <f>VLOOKUP($C27, Table4[#All], 59, 0)</f>
        <v>5.8799999999999998E-2</v>
      </c>
      <c r="CT27" s="43">
        <f>VLOOKUP($C27, Table4[#All], 60, 0)</f>
        <v>0.76469999999999994</v>
      </c>
      <c r="CU27" s="43">
        <f>VLOOKUP($C27, Table4[#All], 61, 0)</f>
        <v>0.17649999999999999</v>
      </c>
      <c r="CV27" s="9">
        <f>VLOOKUP($C27, Table4[#All], 62, 0)</f>
        <v>0</v>
      </c>
      <c r="CW27" s="10">
        <f t="shared" si="15"/>
        <v>3</v>
      </c>
      <c r="CX27" s="60"/>
      <c r="CY27" s="43">
        <f>VLOOKUP($C27, Table4[#All], 63, 0)</f>
        <v>1</v>
      </c>
      <c r="CZ27" s="43">
        <f>VLOOKUP($C27, Table4[#All], 64, 0)</f>
        <v>0</v>
      </c>
      <c r="DA27" s="43">
        <f>VLOOKUP($C27, Table4[#All], 65, 0)</f>
        <v>0</v>
      </c>
      <c r="DB27" s="43">
        <f>VLOOKUP($C27, Table4[#All], 66, 0)</f>
        <v>0</v>
      </c>
      <c r="DC27" s="43"/>
      <c r="DD27" s="10">
        <f t="shared" si="16"/>
        <v>1</v>
      </c>
    </row>
    <row r="28" spans="1:108" ht="16.2" thickTop="1" thickBot="1" x14ac:dyDescent="0.4">
      <c r="A28" s="47" t="s">
        <v>123</v>
      </c>
      <c r="B28" s="47" t="s">
        <v>124</v>
      </c>
      <c r="C28" s="47" t="s">
        <v>125</v>
      </c>
      <c r="D28" s="11"/>
      <c r="E28" s="43">
        <f>VLOOKUP($C28, Table4[#All], 2, 0)</f>
        <v>0</v>
      </c>
      <c r="F28" s="43">
        <f>VLOOKUP($C28, Table4[#All], 3, 0)</f>
        <v>1</v>
      </c>
      <c r="G28" s="43">
        <f>VLOOKUP($C28, Table4[#All], 4, 0)</f>
        <v>0</v>
      </c>
      <c r="H28" s="43">
        <f>VLOOKUP($C28, Table4[#All], 5, 0)</f>
        <v>0</v>
      </c>
      <c r="I28" s="43">
        <f>VLOOKUP($C28, Table4[#All], 6, 0)</f>
        <v>0</v>
      </c>
      <c r="J28" s="10">
        <f t="shared" si="2"/>
        <v>2</v>
      </c>
      <c r="K28" s="11"/>
      <c r="L28" s="43">
        <f>VLOOKUP($C28, Table4[#All], 7, 0)</f>
        <v>1</v>
      </c>
      <c r="M28" s="43">
        <f>VLOOKUP($C28, Table4[#All], 8, 0)</f>
        <v>0</v>
      </c>
      <c r="N28" s="43">
        <f>VLOOKUP($C28, Table4[#All], 9, 0)</f>
        <v>0</v>
      </c>
      <c r="O28" s="43">
        <f>VLOOKUP($C28, Table4[#All], 10, 0)</f>
        <v>0</v>
      </c>
      <c r="P28" s="43"/>
      <c r="Q28" s="10">
        <f t="shared" si="3"/>
        <v>1</v>
      </c>
      <c r="R28" s="11"/>
      <c r="S28" s="43">
        <f>VLOOKUP($C28, Table4[#All], 11, 0)</f>
        <v>0.83329999999999993</v>
      </c>
      <c r="T28" s="43">
        <f>VLOOKUP($C28, Table4[#All], 12, 0)</f>
        <v>0</v>
      </c>
      <c r="U28" s="43">
        <f>VLOOKUP($C28, Table4[#All], 13, 0)</f>
        <v>0.16670000000000001</v>
      </c>
      <c r="V28" s="43">
        <f>VLOOKUP($C28, Table4[#All], 14, 0)</f>
        <v>0</v>
      </c>
      <c r="W28" s="9"/>
      <c r="X28" s="10">
        <f t="shared" si="4"/>
        <v>1</v>
      </c>
      <c r="Y28" s="11"/>
      <c r="Z28" s="43">
        <f>VLOOKUP($C28, Table4[#All], 15, 0)</f>
        <v>0.23329999999999998</v>
      </c>
      <c r="AA28" s="43">
        <f>VLOOKUP($C28, Table4[#All], 16, 0)</f>
        <v>0.4667</v>
      </c>
      <c r="AB28" s="43">
        <f>VLOOKUP($C28, Table4[#All], 17, 0)</f>
        <v>0.26669999999999999</v>
      </c>
      <c r="AC28" s="43">
        <f>VLOOKUP($C28, Table4[#All], 18, 0)</f>
        <v>3.3300000000000003E-2</v>
      </c>
      <c r="AD28" s="9">
        <f>VLOOKUP($C28, Table4[#All], 19, 0)</f>
        <v>0</v>
      </c>
      <c r="AE28" s="10">
        <f t="shared" si="5"/>
        <v>3</v>
      </c>
      <c r="AF28" s="11"/>
      <c r="AG28" s="43">
        <f>VLOOKUP($C28, Table4[#All], 20, 0)</f>
        <v>0.36670000000000003</v>
      </c>
      <c r="AH28" s="43">
        <f>VLOOKUP($C28, Table4[#All], 21, 0)</f>
        <v>0.63329999999999997</v>
      </c>
      <c r="AI28" s="43">
        <f>VLOOKUP($C28, Table4[#All], 22, 0)</f>
        <v>0</v>
      </c>
      <c r="AJ28" s="43">
        <f>VLOOKUP($C28, Table4[#All], 23, 0)</f>
        <v>0</v>
      </c>
      <c r="AK28" s="43"/>
      <c r="AL28" s="10">
        <f t="shared" si="6"/>
        <v>2</v>
      </c>
      <c r="AM28" s="11"/>
      <c r="AN28" s="43">
        <f>VLOOKUP($C28, Table4[#All], 24, 0)</f>
        <v>0.04</v>
      </c>
      <c r="AO28" s="43">
        <f>VLOOKUP($C28, Table4[#All], 25, 0)</f>
        <v>0.2</v>
      </c>
      <c r="AP28" s="43">
        <f>VLOOKUP($C28, Table4[#All], 26, 0)</f>
        <v>0.76</v>
      </c>
      <c r="AQ28" s="43"/>
      <c r="AR28" s="9"/>
      <c r="AS28" s="12">
        <f t="shared" si="7"/>
        <v>3</v>
      </c>
      <c r="AT28" s="11"/>
      <c r="AU28" s="43">
        <f>VLOOKUP($C28, Table4[#All], 27, 0)</f>
        <v>0.31030000000000002</v>
      </c>
      <c r="AV28" s="43">
        <f>VLOOKUP($C28, Table4[#All], 28, 0)</f>
        <v>0.48280000000000001</v>
      </c>
      <c r="AW28" s="43">
        <f>VLOOKUP($C28, Table4[#All], 29, 0)</f>
        <v>0.1724</v>
      </c>
      <c r="AX28" s="9"/>
      <c r="AY28" s="9">
        <f>VLOOKUP($C28, Table4[#All], 30, 0)</f>
        <v>3.4500000000000003E-2</v>
      </c>
      <c r="AZ28" s="10">
        <f t="shared" si="8"/>
        <v>3</v>
      </c>
      <c r="BA28" s="11"/>
      <c r="BB28" s="43">
        <f>VLOOKUP($C28, Table4[#All], 31, 0)</f>
        <v>0.66670000000000007</v>
      </c>
      <c r="BC28" s="43">
        <f>VLOOKUP($C28, Table4[#All], 32, 0)</f>
        <v>0</v>
      </c>
      <c r="BD28" s="43">
        <f>VLOOKUP($C28, Table4[#All], 33, 0)</f>
        <v>0.33329999999999999</v>
      </c>
      <c r="BE28" s="43">
        <f>VLOOKUP($C28, Table4[#All], 34, 0)</f>
        <v>0</v>
      </c>
      <c r="BF28" s="9">
        <f>VLOOKUP($C28, Table4[#All], 35, 0)</f>
        <v>0</v>
      </c>
      <c r="BG28" s="10">
        <f t="shared" si="9"/>
        <v>3</v>
      </c>
      <c r="BH28" s="60"/>
      <c r="BI28" s="43">
        <f>VLOOKUP($C28, Table4[#All], 36, 0)</f>
        <v>0.95829999999999993</v>
      </c>
      <c r="BJ28" s="9">
        <f>VLOOKUP($C28, Table4[#All], 37, 0)</f>
        <v>4.1700000000000001E-2</v>
      </c>
      <c r="BK28" s="43">
        <f>VLOOKUP($C28, Table4[#All], 38, 0)</f>
        <v>0</v>
      </c>
      <c r="BL28" s="43">
        <f>VLOOKUP($C28, Table4[#All], 39, 0)</f>
        <v>0</v>
      </c>
      <c r="BM28" s="9">
        <f>VLOOKUP($C28, Table4[#All], 40, 0)</f>
        <v>0</v>
      </c>
      <c r="BN28" s="10">
        <f t="shared" si="10"/>
        <v>1</v>
      </c>
      <c r="BO28" s="11"/>
      <c r="BP28" s="43">
        <f>VLOOKUP($C28, Table4[#All], 41, 0)</f>
        <v>0.9</v>
      </c>
      <c r="BQ28" s="43">
        <f>VLOOKUP($C28, Table4[#All], 42, 0)</f>
        <v>3.3300000000000003E-2</v>
      </c>
      <c r="BR28" s="43">
        <f>VLOOKUP($C28, Table4[#All], 43, 0)</f>
        <v>0</v>
      </c>
      <c r="BS28" s="43">
        <f>VLOOKUP($C28, Table4[#All], 44, 0)</f>
        <v>0</v>
      </c>
      <c r="BT28" s="43">
        <f>VLOOKUP($C28, Table4[#All], 45, 0)</f>
        <v>6.6699999999999995E-2</v>
      </c>
      <c r="BU28" s="10">
        <f t="shared" si="11"/>
        <v>1</v>
      </c>
      <c r="BV28" s="11"/>
      <c r="BW28" s="43">
        <f>VLOOKUP($C28, Table4[#All], 46, 0)</f>
        <v>0.9667</v>
      </c>
      <c r="BX28" s="43">
        <f>VLOOKUP($C28, Table4[#All], 47, 0)</f>
        <v>0</v>
      </c>
      <c r="BY28" s="43">
        <f>VLOOKUP($C28, Table4[#All], 48, 0)</f>
        <v>0</v>
      </c>
      <c r="BZ28" s="43">
        <f>VLOOKUP($C28, Table4[#All], 49, 0)</f>
        <v>0</v>
      </c>
      <c r="CA28" s="43">
        <f>VLOOKUP($C28, Table4[#All], 50, 0)</f>
        <v>3.3300000000000003E-2</v>
      </c>
      <c r="CB28" s="10">
        <f t="shared" si="12"/>
        <v>1</v>
      </c>
      <c r="CC28" s="60"/>
      <c r="CD28" s="43">
        <f>VLOOKUP($C28, Table4[#All], 51, 0)</f>
        <v>0.7</v>
      </c>
      <c r="CE28" s="43">
        <f>VLOOKUP($C28, Table4[#All], 52, 0)</f>
        <v>0</v>
      </c>
      <c r="CF28" s="43">
        <f>VLOOKUP($C28, Table4[#All], 53, 0)</f>
        <v>0.3</v>
      </c>
      <c r="CG28" s="43"/>
      <c r="CH28" s="43"/>
      <c r="CI28" s="12">
        <f t="shared" si="13"/>
        <v>3</v>
      </c>
      <c r="CJ28" s="13"/>
      <c r="CK28" s="43">
        <f>VLOOKUP($C28, Table4[#All], 54, 0)</f>
        <v>0.56669999999999998</v>
      </c>
      <c r="CL28" s="43">
        <f>VLOOKUP($C28, Table4[#All], 55, 0)</f>
        <v>0.43329999999999996</v>
      </c>
      <c r="CM28" s="43">
        <f>VLOOKUP($C28, Table4[#All], 56, 0)</f>
        <v>0</v>
      </c>
      <c r="CN28" s="9">
        <f>VLOOKUP($C28, Table4[#All], 57, 0)</f>
        <v>0</v>
      </c>
      <c r="CO28" s="9"/>
      <c r="CP28" s="10">
        <f t="shared" si="14"/>
        <v>2</v>
      </c>
      <c r="CQ28" s="11"/>
      <c r="CR28" s="43">
        <f>VLOOKUP($C28, Table4[#All], 58, 0)</f>
        <v>0.73329999999999995</v>
      </c>
      <c r="CS28" s="43">
        <f>VLOOKUP($C28, Table4[#All], 59, 0)</f>
        <v>0.2</v>
      </c>
      <c r="CT28" s="43">
        <f>VLOOKUP($C28, Table4[#All], 60, 0)</f>
        <v>3.3300000000000003E-2</v>
      </c>
      <c r="CU28" s="43">
        <f>VLOOKUP($C28, Table4[#All], 61, 0)</f>
        <v>3.3300000000000003E-2</v>
      </c>
      <c r="CV28" s="9">
        <f>VLOOKUP($C28, Table4[#All], 62, 0)</f>
        <v>0</v>
      </c>
      <c r="CW28" s="10">
        <f t="shared" si="15"/>
        <v>2</v>
      </c>
      <c r="CX28" s="60"/>
      <c r="CY28" s="43">
        <f>VLOOKUP($C28, Table4[#All], 63, 0)</f>
        <v>0.33329999999999999</v>
      </c>
      <c r="CZ28" s="43">
        <f>VLOOKUP($C28, Table4[#All], 64, 0)</f>
        <v>0.66670000000000007</v>
      </c>
      <c r="DA28" s="43">
        <f>VLOOKUP($C28, Table4[#All], 65, 0)</f>
        <v>0</v>
      </c>
      <c r="DB28" s="43">
        <f>VLOOKUP($C28, Table4[#All], 66, 0)</f>
        <v>0</v>
      </c>
      <c r="DC28" s="43"/>
      <c r="DD28" s="10">
        <f t="shared" si="16"/>
        <v>2</v>
      </c>
    </row>
    <row r="29" spans="1:108" ht="16.2" thickTop="1" thickBot="1" x14ac:dyDescent="0.4">
      <c r="A29" s="47" t="s">
        <v>123</v>
      </c>
      <c r="B29" s="47" t="s">
        <v>126</v>
      </c>
      <c r="C29" s="47" t="s">
        <v>127</v>
      </c>
      <c r="D29" s="11"/>
      <c r="E29" s="43">
        <f>VLOOKUP($C29, Table4[#All], 2, 0)</f>
        <v>0</v>
      </c>
      <c r="F29" s="43">
        <f>VLOOKUP($C29, Table4[#All], 3, 0)</f>
        <v>0</v>
      </c>
      <c r="G29" s="43">
        <f>VLOOKUP($C29, Table4[#All], 4, 0)</f>
        <v>1</v>
      </c>
      <c r="H29" s="43">
        <f>VLOOKUP($C29, Table4[#All], 5, 0)</f>
        <v>0</v>
      </c>
      <c r="I29" s="43">
        <f>VLOOKUP($C29, Table4[#All], 6, 0)</f>
        <v>0</v>
      </c>
      <c r="J29" s="10">
        <f t="shared" si="2"/>
        <v>3</v>
      </c>
      <c r="K29" s="11"/>
      <c r="L29" s="43">
        <f>VLOOKUP($C29, Table4[#All], 7, 0)</f>
        <v>0.93940000000000001</v>
      </c>
      <c r="M29" s="43">
        <f>VLOOKUP($C29, Table4[#All], 8, 0)</f>
        <v>6.0599999999999994E-2</v>
      </c>
      <c r="N29" s="43">
        <f>VLOOKUP($C29, Table4[#All], 9, 0)</f>
        <v>0</v>
      </c>
      <c r="O29" s="43">
        <f>VLOOKUP($C29, Table4[#All], 10, 0)</f>
        <v>0</v>
      </c>
      <c r="P29" s="43"/>
      <c r="Q29" s="10">
        <f t="shared" si="3"/>
        <v>1</v>
      </c>
      <c r="R29" s="11"/>
      <c r="S29" s="43">
        <f>VLOOKUP($C29, Table4[#All], 11, 0)</f>
        <v>0.72730000000000006</v>
      </c>
      <c r="T29" s="43">
        <f>VLOOKUP($C29, Table4[#All], 12, 0)</f>
        <v>0</v>
      </c>
      <c r="U29" s="43">
        <f>VLOOKUP($C29, Table4[#All], 13, 0)</f>
        <v>0.2727</v>
      </c>
      <c r="V29" s="43">
        <f>VLOOKUP($C29, Table4[#All], 14, 0)</f>
        <v>0</v>
      </c>
      <c r="W29" s="9"/>
      <c r="X29" s="10">
        <f t="shared" si="4"/>
        <v>3</v>
      </c>
      <c r="Y29" s="11"/>
      <c r="Z29" s="43">
        <f>VLOOKUP($C29, Table4[#All], 15, 0)</f>
        <v>0</v>
      </c>
      <c r="AA29" s="43">
        <f>VLOOKUP($C29, Table4[#All], 16, 0)</f>
        <v>0.54549999999999998</v>
      </c>
      <c r="AB29" s="43">
        <f>VLOOKUP($C29, Table4[#All], 17, 0)</f>
        <v>0.30299999999999999</v>
      </c>
      <c r="AC29" s="43">
        <f>VLOOKUP($C29, Table4[#All], 18, 0)</f>
        <v>0.1515</v>
      </c>
      <c r="AD29" s="9">
        <f>VLOOKUP($C29, Table4[#All], 19, 0)</f>
        <v>0</v>
      </c>
      <c r="AE29" s="10">
        <f t="shared" si="5"/>
        <v>3</v>
      </c>
      <c r="AF29" s="11"/>
      <c r="AG29" s="43">
        <f>VLOOKUP($C29, Table4[#All], 20, 0)</f>
        <v>0.30299999999999999</v>
      </c>
      <c r="AH29" s="43">
        <f>VLOOKUP($C29, Table4[#All], 21, 0)</f>
        <v>0.57579999999999998</v>
      </c>
      <c r="AI29" s="43">
        <f>VLOOKUP($C29, Table4[#All], 22, 0)</f>
        <v>3.0299999999999997E-2</v>
      </c>
      <c r="AJ29" s="43">
        <f>VLOOKUP($C29, Table4[#All], 23, 0)</f>
        <v>9.0899999999999995E-2</v>
      </c>
      <c r="AK29" s="43"/>
      <c r="AL29" s="10">
        <f t="shared" si="6"/>
        <v>2</v>
      </c>
      <c r="AM29" s="11"/>
      <c r="AN29" s="43">
        <f>VLOOKUP($C29, Table4[#All], 24, 0)</f>
        <v>3.85E-2</v>
      </c>
      <c r="AO29" s="43">
        <f>VLOOKUP($C29, Table4[#All], 25, 0)</f>
        <v>0.15380000000000002</v>
      </c>
      <c r="AP29" s="43">
        <f>VLOOKUP($C29, Table4[#All], 26, 0)</f>
        <v>0.80769999999999997</v>
      </c>
      <c r="AQ29" s="43"/>
      <c r="AR29" s="9"/>
      <c r="AS29" s="12">
        <f t="shared" si="7"/>
        <v>3</v>
      </c>
      <c r="AT29" s="11"/>
      <c r="AU29" s="43">
        <f>VLOOKUP($C29, Table4[#All], 27, 0)</f>
        <v>0.28120000000000001</v>
      </c>
      <c r="AV29" s="43">
        <f>VLOOKUP($C29, Table4[#All], 28, 0)</f>
        <v>0.46880000000000005</v>
      </c>
      <c r="AW29" s="43">
        <f>VLOOKUP($C29, Table4[#All], 29, 0)</f>
        <v>0.25</v>
      </c>
      <c r="AX29" s="9"/>
      <c r="AY29" s="9">
        <f>VLOOKUP($C29, Table4[#All], 30, 0)</f>
        <v>0</v>
      </c>
      <c r="AZ29" s="10">
        <f t="shared" si="8"/>
        <v>3</v>
      </c>
      <c r="BA29" s="11"/>
      <c r="BB29" s="43">
        <f>VLOOKUP($C29, Table4[#All], 31, 0)</f>
        <v>0.36359999999999998</v>
      </c>
      <c r="BC29" s="43">
        <f>VLOOKUP($C29, Table4[#All], 32, 0)</f>
        <v>0.63639999999999997</v>
      </c>
      <c r="BD29" s="43">
        <f>VLOOKUP($C29, Table4[#All], 33, 0)</f>
        <v>0</v>
      </c>
      <c r="BE29" s="43">
        <f>VLOOKUP($C29, Table4[#All], 34, 0)</f>
        <v>0</v>
      </c>
      <c r="BF29" s="9">
        <f>VLOOKUP($C29, Table4[#All], 35, 0)</f>
        <v>0</v>
      </c>
      <c r="BG29" s="10">
        <f t="shared" si="9"/>
        <v>2</v>
      </c>
      <c r="BH29" s="60"/>
      <c r="BI29" s="43">
        <f>VLOOKUP($C29, Table4[#All], 36, 0)</f>
        <v>0.94440000000000002</v>
      </c>
      <c r="BJ29" s="9">
        <f>VLOOKUP($C29, Table4[#All], 37, 0)</f>
        <v>5.5599999999999997E-2</v>
      </c>
      <c r="BK29" s="43">
        <f>VLOOKUP($C29, Table4[#All], 38, 0)</f>
        <v>0</v>
      </c>
      <c r="BL29" s="43">
        <f>VLOOKUP($C29, Table4[#All], 39, 0)</f>
        <v>0</v>
      </c>
      <c r="BM29" s="9">
        <f>VLOOKUP($C29, Table4[#All], 40, 0)</f>
        <v>0</v>
      </c>
      <c r="BN29" s="10">
        <f t="shared" si="10"/>
        <v>1</v>
      </c>
      <c r="BO29" s="11"/>
      <c r="BP29" s="43">
        <f>VLOOKUP($C29, Table4[#All], 41, 0)</f>
        <v>0.87879999999999991</v>
      </c>
      <c r="BQ29" s="43">
        <f>VLOOKUP($C29, Table4[#All], 42, 0)</f>
        <v>0.12119999999999999</v>
      </c>
      <c r="BR29" s="43">
        <f>VLOOKUP($C29, Table4[#All], 43, 0)</f>
        <v>0</v>
      </c>
      <c r="BS29" s="43">
        <f>VLOOKUP($C29, Table4[#All], 44, 0)</f>
        <v>0</v>
      </c>
      <c r="BT29" s="43">
        <f>VLOOKUP($C29, Table4[#All], 45, 0)</f>
        <v>0</v>
      </c>
      <c r="BU29" s="10">
        <f t="shared" si="11"/>
        <v>1</v>
      </c>
      <c r="BV29" s="11"/>
      <c r="BW29" s="43">
        <f>VLOOKUP($C29, Table4[#All], 46, 0)</f>
        <v>1</v>
      </c>
      <c r="BX29" s="43">
        <f>VLOOKUP($C29, Table4[#All], 47, 0)</f>
        <v>0</v>
      </c>
      <c r="BY29" s="43">
        <f>VLOOKUP($C29, Table4[#All], 48, 0)</f>
        <v>0</v>
      </c>
      <c r="BZ29" s="43">
        <f>VLOOKUP($C29, Table4[#All], 49, 0)</f>
        <v>0</v>
      </c>
      <c r="CA29" s="43">
        <f>VLOOKUP($C29, Table4[#All], 50, 0)</f>
        <v>0</v>
      </c>
      <c r="CB29" s="10">
        <f t="shared" si="12"/>
        <v>1</v>
      </c>
      <c r="CC29" s="60"/>
      <c r="CD29" s="43">
        <f>VLOOKUP($C29, Table4[#All], 51, 0)</f>
        <v>0.72730000000000006</v>
      </c>
      <c r="CE29" s="43">
        <f>VLOOKUP($C29, Table4[#All], 52, 0)</f>
        <v>0.1515</v>
      </c>
      <c r="CF29" s="43">
        <f>VLOOKUP($C29, Table4[#All], 53, 0)</f>
        <v>0.12119999999999999</v>
      </c>
      <c r="CG29" s="43"/>
      <c r="CH29" s="43"/>
      <c r="CI29" s="12">
        <f t="shared" si="13"/>
        <v>2</v>
      </c>
      <c r="CJ29" s="13"/>
      <c r="CK29" s="43">
        <f>VLOOKUP($C29, Table4[#All], 54, 0)</f>
        <v>9.0899999999999995E-2</v>
      </c>
      <c r="CL29" s="43">
        <f>VLOOKUP($C29, Table4[#All], 55, 0)</f>
        <v>0.87879999999999991</v>
      </c>
      <c r="CM29" s="43">
        <f>VLOOKUP($C29, Table4[#All], 56, 0)</f>
        <v>3.0299999999999997E-2</v>
      </c>
      <c r="CN29" s="9">
        <f>VLOOKUP($C29, Table4[#All], 57, 0)</f>
        <v>0</v>
      </c>
      <c r="CO29" s="9"/>
      <c r="CP29" s="10">
        <f t="shared" si="14"/>
        <v>2</v>
      </c>
      <c r="CQ29" s="11"/>
      <c r="CR29" s="43">
        <f>VLOOKUP($C29, Table4[#All], 58, 0)</f>
        <v>0.60609999999999997</v>
      </c>
      <c r="CS29" s="43">
        <f>VLOOKUP($C29, Table4[#All], 59, 0)</f>
        <v>0.30299999999999999</v>
      </c>
      <c r="CT29" s="43">
        <f>VLOOKUP($C29, Table4[#All], 60, 0)</f>
        <v>6.0599999999999994E-2</v>
      </c>
      <c r="CU29" s="43">
        <f>VLOOKUP($C29, Table4[#All], 61, 0)</f>
        <v>3.0299999999999997E-2</v>
      </c>
      <c r="CV29" s="9">
        <f>VLOOKUP($C29, Table4[#All], 62, 0)</f>
        <v>0</v>
      </c>
      <c r="CW29" s="10">
        <f t="shared" si="15"/>
        <v>2</v>
      </c>
      <c r="CX29" s="60"/>
      <c r="CY29" s="43">
        <f>VLOOKUP($C29, Table4[#All], 63, 0)</f>
        <v>0.2</v>
      </c>
      <c r="CZ29" s="43">
        <f>VLOOKUP($C29, Table4[#All], 64, 0)</f>
        <v>0.6</v>
      </c>
      <c r="DA29" s="43">
        <f>VLOOKUP($C29, Table4[#All], 65, 0)</f>
        <v>0.2</v>
      </c>
      <c r="DB29" s="43">
        <f>VLOOKUP($C29, Table4[#All], 66, 0)</f>
        <v>0</v>
      </c>
      <c r="DC29" s="43"/>
      <c r="DD29" s="10">
        <f t="shared" si="16"/>
        <v>3</v>
      </c>
    </row>
    <row r="30" spans="1:108" ht="16.2" thickTop="1" thickBot="1" x14ac:dyDescent="0.4">
      <c r="A30" s="47" t="s">
        <v>123</v>
      </c>
      <c r="B30" s="47" t="s">
        <v>128</v>
      </c>
      <c r="C30" s="47" t="s">
        <v>129</v>
      </c>
      <c r="D30" s="11"/>
      <c r="E30" s="43">
        <f>VLOOKUP($C30, Table4[#All], 2, 0)</f>
        <v>0</v>
      </c>
      <c r="F30" s="43">
        <f>VLOOKUP($C30, Table4[#All], 3, 0)</f>
        <v>1</v>
      </c>
      <c r="G30" s="43">
        <f>VLOOKUP($C30, Table4[#All], 4, 0)</f>
        <v>0</v>
      </c>
      <c r="H30" s="43">
        <f>VLOOKUP($C30, Table4[#All], 5, 0)</f>
        <v>0</v>
      </c>
      <c r="I30" s="43">
        <f>VLOOKUP($C30, Table4[#All], 6, 0)</f>
        <v>0</v>
      </c>
      <c r="J30" s="10">
        <f t="shared" si="2"/>
        <v>2</v>
      </c>
      <c r="K30" s="11"/>
      <c r="L30" s="43">
        <f>VLOOKUP($C30, Table4[#All], 7, 0)</f>
        <v>0.91299999999999992</v>
      </c>
      <c r="M30" s="43">
        <f>VLOOKUP($C30, Table4[#All], 8, 0)</f>
        <v>4.3499999999999997E-2</v>
      </c>
      <c r="N30" s="43">
        <f>VLOOKUP($C30, Table4[#All], 9, 0)</f>
        <v>4.3499999999999997E-2</v>
      </c>
      <c r="O30" s="43">
        <f>VLOOKUP($C30, Table4[#All], 10, 0)</f>
        <v>0</v>
      </c>
      <c r="P30" s="43"/>
      <c r="Q30" s="10">
        <f t="shared" si="3"/>
        <v>1</v>
      </c>
      <c r="R30" s="11"/>
      <c r="S30" s="43">
        <f>VLOOKUP($C30, Table4[#All], 11, 0)</f>
        <v>0.77269999999999994</v>
      </c>
      <c r="T30" s="43">
        <f>VLOOKUP($C30, Table4[#All], 12, 0)</f>
        <v>0</v>
      </c>
      <c r="U30" s="43">
        <f>VLOOKUP($C30, Table4[#All], 13, 0)</f>
        <v>0.2273</v>
      </c>
      <c r="V30" s="43">
        <f>VLOOKUP($C30, Table4[#All], 14, 0)</f>
        <v>0</v>
      </c>
      <c r="W30" s="9"/>
      <c r="X30" s="10">
        <f t="shared" si="4"/>
        <v>3</v>
      </c>
      <c r="Y30" s="11"/>
      <c r="Z30" s="43">
        <f>VLOOKUP($C30, Table4[#All], 15, 0)</f>
        <v>0.26090000000000002</v>
      </c>
      <c r="AA30" s="43">
        <f>VLOOKUP($C30, Table4[#All], 16, 0)</f>
        <v>0.3478</v>
      </c>
      <c r="AB30" s="43">
        <f>VLOOKUP($C30, Table4[#All], 17, 0)</f>
        <v>0.39130000000000004</v>
      </c>
      <c r="AC30" s="43">
        <f>VLOOKUP($C30, Table4[#All], 18, 0)</f>
        <v>0</v>
      </c>
      <c r="AD30" s="9">
        <f>VLOOKUP($C30, Table4[#All], 19, 0)</f>
        <v>0</v>
      </c>
      <c r="AE30" s="10">
        <f t="shared" si="5"/>
        <v>3</v>
      </c>
      <c r="AF30" s="11"/>
      <c r="AG30" s="43">
        <f>VLOOKUP($C30, Table4[#All], 20, 0)</f>
        <v>0.4783</v>
      </c>
      <c r="AH30" s="43">
        <f>VLOOKUP($C30, Table4[#All], 21, 0)</f>
        <v>0.39130000000000004</v>
      </c>
      <c r="AI30" s="43">
        <f>VLOOKUP($C30, Table4[#All], 22, 0)</f>
        <v>0.13039999999999999</v>
      </c>
      <c r="AJ30" s="43">
        <f>VLOOKUP($C30, Table4[#All], 23, 0)</f>
        <v>0</v>
      </c>
      <c r="AK30" s="43"/>
      <c r="AL30" s="10">
        <f t="shared" si="6"/>
        <v>2</v>
      </c>
      <c r="AM30" s="11"/>
      <c r="AN30" s="43">
        <f>VLOOKUP($C30, Table4[#All], 24, 0)</f>
        <v>6.6699999999999995E-2</v>
      </c>
      <c r="AO30" s="43">
        <f>VLOOKUP($C30, Table4[#All], 25, 0)</f>
        <v>0.1333</v>
      </c>
      <c r="AP30" s="43">
        <f>VLOOKUP($C30, Table4[#All], 26, 0)</f>
        <v>0.8</v>
      </c>
      <c r="AQ30" s="43"/>
      <c r="AR30" s="9"/>
      <c r="AS30" s="12">
        <f t="shared" si="7"/>
        <v>3</v>
      </c>
      <c r="AT30" s="11"/>
      <c r="AU30" s="43">
        <f>VLOOKUP($C30, Table4[#All], 27, 0)</f>
        <v>0.13039999999999999</v>
      </c>
      <c r="AV30" s="43">
        <f>VLOOKUP($C30, Table4[#All], 28, 0)</f>
        <v>0.82609999999999995</v>
      </c>
      <c r="AW30" s="43">
        <f>VLOOKUP($C30, Table4[#All], 29, 0)</f>
        <v>4.3499999999999997E-2</v>
      </c>
      <c r="AX30" s="9"/>
      <c r="AY30" s="9">
        <f>VLOOKUP($C30, Table4[#All], 30, 0)</f>
        <v>0</v>
      </c>
      <c r="AZ30" s="10">
        <f t="shared" si="8"/>
        <v>2</v>
      </c>
      <c r="BA30" s="11"/>
      <c r="BB30" s="43">
        <f>VLOOKUP($C30, Table4[#All], 31, 0)</f>
        <v>0.8</v>
      </c>
      <c r="BC30" s="43">
        <f>VLOOKUP($C30, Table4[#All], 32, 0)</f>
        <v>0</v>
      </c>
      <c r="BD30" s="43">
        <f>VLOOKUP($C30, Table4[#All], 33, 0)</f>
        <v>0.2</v>
      </c>
      <c r="BE30" s="43">
        <f>VLOOKUP($C30, Table4[#All], 34, 0)</f>
        <v>0</v>
      </c>
      <c r="BF30" s="9">
        <f>VLOOKUP($C30, Table4[#All], 35, 0)</f>
        <v>0</v>
      </c>
      <c r="BG30" s="10">
        <f t="shared" si="9"/>
        <v>3</v>
      </c>
      <c r="BH30" s="60"/>
      <c r="BI30" s="43">
        <f>VLOOKUP($C30, Table4[#All], 36, 0)</f>
        <v>0.70590000000000008</v>
      </c>
      <c r="BJ30" s="9">
        <f>VLOOKUP($C30, Table4[#All], 37, 0)</f>
        <v>0.29410000000000003</v>
      </c>
      <c r="BK30" s="43">
        <f>VLOOKUP($C30, Table4[#All], 38, 0)</f>
        <v>0</v>
      </c>
      <c r="BL30" s="43">
        <f>VLOOKUP($C30, Table4[#All], 39, 0)</f>
        <v>0</v>
      </c>
      <c r="BM30" s="9">
        <f>VLOOKUP($C30, Table4[#All], 40, 0)</f>
        <v>0</v>
      </c>
      <c r="BN30" s="10">
        <f t="shared" si="10"/>
        <v>2</v>
      </c>
      <c r="BO30" s="11"/>
      <c r="BP30" s="43">
        <f>VLOOKUP($C30, Table4[#All], 41, 0)</f>
        <v>0.91299999999999992</v>
      </c>
      <c r="BQ30" s="43">
        <f>VLOOKUP($C30, Table4[#All], 42, 0)</f>
        <v>8.6999999999999994E-2</v>
      </c>
      <c r="BR30" s="43">
        <f>VLOOKUP($C30, Table4[#All], 43, 0)</f>
        <v>0</v>
      </c>
      <c r="BS30" s="43">
        <f>VLOOKUP($C30, Table4[#All], 44, 0)</f>
        <v>0</v>
      </c>
      <c r="BT30" s="43">
        <f>VLOOKUP($C30, Table4[#All], 45, 0)</f>
        <v>0</v>
      </c>
      <c r="BU30" s="10">
        <f t="shared" si="11"/>
        <v>1</v>
      </c>
      <c r="BV30" s="11"/>
      <c r="BW30" s="43">
        <f>VLOOKUP($C30, Table4[#All], 46, 0)</f>
        <v>1</v>
      </c>
      <c r="BX30" s="43">
        <f>VLOOKUP($C30, Table4[#All], 47, 0)</f>
        <v>0</v>
      </c>
      <c r="BY30" s="43">
        <f>VLOOKUP($C30, Table4[#All], 48, 0)</f>
        <v>0</v>
      </c>
      <c r="BZ30" s="43">
        <f>VLOOKUP($C30, Table4[#All], 49, 0)</f>
        <v>0</v>
      </c>
      <c r="CA30" s="43">
        <f>VLOOKUP($C30, Table4[#All], 50, 0)</f>
        <v>0</v>
      </c>
      <c r="CB30" s="10">
        <f t="shared" si="12"/>
        <v>1</v>
      </c>
      <c r="CC30" s="60"/>
      <c r="CD30" s="43">
        <f>VLOOKUP($C30, Table4[#All], 51, 0)</f>
        <v>0.30430000000000001</v>
      </c>
      <c r="CE30" s="43">
        <f>VLOOKUP($C30, Table4[#All], 52, 0)</f>
        <v>0.39130000000000004</v>
      </c>
      <c r="CF30" s="43">
        <f>VLOOKUP($C30, Table4[#All], 53, 0)</f>
        <v>0.30430000000000001</v>
      </c>
      <c r="CG30" s="43"/>
      <c r="CH30" s="43"/>
      <c r="CI30" s="12">
        <f t="shared" si="13"/>
        <v>3</v>
      </c>
      <c r="CJ30" s="13"/>
      <c r="CK30" s="43">
        <f>VLOOKUP($C30, Table4[#All], 54, 0)</f>
        <v>0.52170000000000005</v>
      </c>
      <c r="CL30" s="43">
        <f>VLOOKUP($C30, Table4[#All], 55, 0)</f>
        <v>0.4783</v>
      </c>
      <c r="CM30" s="43">
        <f>VLOOKUP($C30, Table4[#All], 56, 0)</f>
        <v>0</v>
      </c>
      <c r="CN30" s="9">
        <f>VLOOKUP($C30, Table4[#All], 57, 0)</f>
        <v>0</v>
      </c>
      <c r="CO30" s="9"/>
      <c r="CP30" s="10">
        <f t="shared" si="14"/>
        <v>2</v>
      </c>
      <c r="CQ30" s="11"/>
      <c r="CR30" s="43">
        <f>VLOOKUP($C30, Table4[#All], 58, 0)</f>
        <v>0.78260000000000007</v>
      </c>
      <c r="CS30" s="43">
        <f>VLOOKUP($C30, Table4[#All], 59, 0)</f>
        <v>0.21739999999999998</v>
      </c>
      <c r="CT30" s="43">
        <f>VLOOKUP($C30, Table4[#All], 60, 0)</f>
        <v>0</v>
      </c>
      <c r="CU30" s="43">
        <f>VLOOKUP($C30, Table4[#All], 61, 0)</f>
        <v>0</v>
      </c>
      <c r="CV30" s="9">
        <f>VLOOKUP($C30, Table4[#All], 62, 0)</f>
        <v>0</v>
      </c>
      <c r="CW30" s="10">
        <f t="shared" si="15"/>
        <v>2</v>
      </c>
      <c r="CX30" s="60"/>
      <c r="CY30" s="43">
        <f>VLOOKUP($C30, Table4[#All], 63, 0)</f>
        <v>0.9</v>
      </c>
      <c r="CZ30" s="43">
        <f>VLOOKUP($C30, Table4[#All], 64, 0)</f>
        <v>0.1</v>
      </c>
      <c r="DA30" s="43">
        <f>VLOOKUP($C30, Table4[#All], 65, 0)</f>
        <v>0</v>
      </c>
      <c r="DB30" s="43">
        <f>VLOOKUP($C30, Table4[#All], 66, 0)</f>
        <v>0</v>
      </c>
      <c r="DC30" s="43"/>
      <c r="DD30" s="10">
        <f t="shared" si="16"/>
        <v>1</v>
      </c>
    </row>
    <row r="31" spans="1:108" ht="16.2" thickTop="1" thickBot="1" x14ac:dyDescent="0.4">
      <c r="A31" s="47" t="s">
        <v>123</v>
      </c>
      <c r="B31" s="47" t="s">
        <v>130</v>
      </c>
      <c r="C31" s="47" t="s">
        <v>131</v>
      </c>
      <c r="D31" s="11"/>
      <c r="E31" s="43">
        <f>VLOOKUP($C31, Table4[#All], 2, 0)</f>
        <v>0</v>
      </c>
      <c r="F31" s="43">
        <f>VLOOKUP($C31, Table4[#All], 3, 0)</f>
        <v>0</v>
      </c>
      <c r="G31" s="43">
        <f>VLOOKUP($C31, Table4[#All], 4, 0)</f>
        <v>1</v>
      </c>
      <c r="H31" s="43">
        <f>VLOOKUP($C31, Table4[#All], 5, 0)</f>
        <v>0</v>
      </c>
      <c r="I31" s="43">
        <f>VLOOKUP($C31, Table4[#All], 6, 0)</f>
        <v>0</v>
      </c>
      <c r="J31" s="10">
        <f t="shared" si="2"/>
        <v>3</v>
      </c>
      <c r="K31" s="11"/>
      <c r="L31" s="43">
        <f>VLOOKUP($C31, Table4[#All], 7, 0)</f>
        <v>1</v>
      </c>
      <c r="M31" s="43">
        <f>VLOOKUP($C31, Table4[#All], 8, 0)</f>
        <v>0</v>
      </c>
      <c r="N31" s="43">
        <f>VLOOKUP($C31, Table4[#All], 9, 0)</f>
        <v>0</v>
      </c>
      <c r="O31" s="43">
        <f>VLOOKUP($C31, Table4[#All], 10, 0)</f>
        <v>0</v>
      </c>
      <c r="P31" s="43"/>
      <c r="Q31" s="10">
        <f t="shared" si="3"/>
        <v>1</v>
      </c>
      <c r="R31" s="11"/>
      <c r="S31" s="43">
        <f>VLOOKUP($C31, Table4[#All], 11, 0)</f>
        <v>0.875</v>
      </c>
      <c r="T31" s="43">
        <f>VLOOKUP($C31, Table4[#All], 12, 0)</f>
        <v>0</v>
      </c>
      <c r="U31" s="43">
        <f>VLOOKUP($C31, Table4[#All], 13, 0)</f>
        <v>0.125</v>
      </c>
      <c r="V31" s="43">
        <f>VLOOKUP($C31, Table4[#All], 14, 0)</f>
        <v>0</v>
      </c>
      <c r="W31" s="9"/>
      <c r="X31" s="10">
        <f t="shared" si="4"/>
        <v>1</v>
      </c>
      <c r="Y31" s="11"/>
      <c r="Z31" s="43">
        <f>VLOOKUP($C31, Table4[#All], 15, 0)</f>
        <v>0</v>
      </c>
      <c r="AA31" s="43">
        <f>VLOOKUP($C31, Table4[#All], 16, 0)</f>
        <v>0.33329999999999999</v>
      </c>
      <c r="AB31" s="43">
        <f>VLOOKUP($C31, Table4[#All], 17, 0)</f>
        <v>0.58329999999999993</v>
      </c>
      <c r="AC31" s="43">
        <f>VLOOKUP($C31, Table4[#All], 18, 0)</f>
        <v>8.3299999999999999E-2</v>
      </c>
      <c r="AD31" s="9">
        <f>VLOOKUP($C31, Table4[#All], 19, 0)</f>
        <v>0</v>
      </c>
      <c r="AE31" s="10">
        <f t="shared" si="5"/>
        <v>3</v>
      </c>
      <c r="AF31" s="11"/>
      <c r="AG31" s="43">
        <f>VLOOKUP($C31, Table4[#All], 20, 0)</f>
        <v>0.20829999999999999</v>
      </c>
      <c r="AH31" s="43">
        <f>VLOOKUP($C31, Table4[#All], 21, 0)</f>
        <v>0.70829999999999993</v>
      </c>
      <c r="AI31" s="43">
        <f>VLOOKUP($C31, Table4[#All], 22, 0)</f>
        <v>8.3299999999999999E-2</v>
      </c>
      <c r="AJ31" s="43">
        <f>VLOOKUP($C31, Table4[#All], 23, 0)</f>
        <v>0</v>
      </c>
      <c r="AK31" s="43"/>
      <c r="AL31" s="10">
        <f t="shared" si="6"/>
        <v>2</v>
      </c>
      <c r="AM31" s="11"/>
      <c r="AN31" s="43">
        <f>VLOOKUP($C31, Table4[#All], 24, 0)</f>
        <v>0.05</v>
      </c>
      <c r="AO31" s="43">
        <f>VLOOKUP($C31, Table4[#All], 25, 0)</f>
        <v>0.25</v>
      </c>
      <c r="AP31" s="43">
        <f>VLOOKUP($C31, Table4[#All], 26, 0)</f>
        <v>0.7</v>
      </c>
      <c r="AQ31" s="43"/>
      <c r="AR31" s="9"/>
      <c r="AS31" s="12">
        <f t="shared" si="7"/>
        <v>3</v>
      </c>
      <c r="AT31" s="11"/>
      <c r="AU31" s="43">
        <f>VLOOKUP($C31, Table4[#All], 27, 0)</f>
        <v>0.16670000000000001</v>
      </c>
      <c r="AV31" s="43">
        <f>VLOOKUP($C31, Table4[#All], 28, 0)</f>
        <v>0.66670000000000007</v>
      </c>
      <c r="AW31" s="43">
        <f>VLOOKUP($C31, Table4[#All], 29, 0)</f>
        <v>0.16670000000000001</v>
      </c>
      <c r="AX31" s="9"/>
      <c r="AY31" s="9">
        <f>VLOOKUP($C31, Table4[#All], 30, 0)</f>
        <v>0</v>
      </c>
      <c r="AZ31" s="10">
        <f t="shared" si="8"/>
        <v>2</v>
      </c>
      <c r="BA31" s="11"/>
      <c r="BB31" s="43">
        <f>VLOOKUP($C31, Table4[#All], 31, 0)</f>
        <v>0.5</v>
      </c>
      <c r="BC31" s="43">
        <f>VLOOKUP($C31, Table4[#All], 32, 0)</f>
        <v>0</v>
      </c>
      <c r="BD31" s="43">
        <f>VLOOKUP($C31, Table4[#All], 33, 0)</f>
        <v>0.5</v>
      </c>
      <c r="BE31" s="43">
        <f>VLOOKUP($C31, Table4[#All], 34, 0)</f>
        <v>0</v>
      </c>
      <c r="BF31" s="9">
        <f>VLOOKUP($C31, Table4[#All], 35, 0)</f>
        <v>0</v>
      </c>
      <c r="BG31" s="10">
        <f t="shared" si="9"/>
        <v>3</v>
      </c>
      <c r="BH31" s="60"/>
      <c r="BI31" s="43">
        <f>VLOOKUP($C31, Table4[#All], 36, 0)</f>
        <v>0.55559999999999998</v>
      </c>
      <c r="BJ31" s="9">
        <f>VLOOKUP($C31, Table4[#All], 37, 0)</f>
        <v>0.29630000000000001</v>
      </c>
      <c r="BK31" s="43">
        <f>VLOOKUP($C31, Table4[#All], 38, 0)</f>
        <v>0.14810000000000001</v>
      </c>
      <c r="BL31" s="43">
        <f>VLOOKUP($C31, Table4[#All], 39, 0)</f>
        <v>0</v>
      </c>
      <c r="BM31" s="9">
        <f>VLOOKUP($C31, Table4[#All], 40, 0)</f>
        <v>0</v>
      </c>
      <c r="BN31" s="10">
        <f t="shared" si="10"/>
        <v>2</v>
      </c>
      <c r="BO31" s="11"/>
      <c r="BP31" s="43">
        <f>VLOOKUP($C31, Table4[#All], 41, 0)</f>
        <v>1</v>
      </c>
      <c r="BQ31" s="43">
        <f>VLOOKUP($C31, Table4[#All], 42, 0)</f>
        <v>0</v>
      </c>
      <c r="BR31" s="43">
        <f>VLOOKUP($C31, Table4[#All], 43, 0)</f>
        <v>0</v>
      </c>
      <c r="BS31" s="43">
        <f>VLOOKUP($C31, Table4[#All], 44, 0)</f>
        <v>0</v>
      </c>
      <c r="BT31" s="43">
        <f>VLOOKUP($C31, Table4[#All], 45, 0)</f>
        <v>0</v>
      </c>
      <c r="BU31" s="10">
        <f t="shared" si="11"/>
        <v>1</v>
      </c>
      <c r="BV31" s="11"/>
      <c r="BW31" s="43">
        <f>VLOOKUP($C31, Table4[#All], 46, 0)</f>
        <v>1</v>
      </c>
      <c r="BX31" s="43">
        <f>VLOOKUP($C31, Table4[#All], 47, 0)</f>
        <v>0</v>
      </c>
      <c r="BY31" s="43">
        <f>VLOOKUP($C31, Table4[#All], 48, 0)</f>
        <v>0</v>
      </c>
      <c r="BZ31" s="43">
        <f>VLOOKUP($C31, Table4[#All], 49, 0)</f>
        <v>0</v>
      </c>
      <c r="CA31" s="43">
        <f>VLOOKUP($C31, Table4[#All], 50, 0)</f>
        <v>0</v>
      </c>
      <c r="CB31" s="10">
        <f t="shared" si="12"/>
        <v>1</v>
      </c>
      <c r="CC31" s="60"/>
      <c r="CD31" s="43">
        <f>VLOOKUP($C31, Table4[#All], 51, 0)</f>
        <v>0.45829999999999999</v>
      </c>
      <c r="CE31" s="43">
        <f>VLOOKUP($C31, Table4[#All], 52, 0)</f>
        <v>0</v>
      </c>
      <c r="CF31" s="43">
        <f>VLOOKUP($C31, Table4[#All], 53, 0)</f>
        <v>0.54170000000000007</v>
      </c>
      <c r="CG31" s="43"/>
      <c r="CH31" s="43"/>
      <c r="CI31" s="12">
        <f t="shared" si="13"/>
        <v>3</v>
      </c>
      <c r="CJ31" s="13"/>
      <c r="CK31" s="43">
        <f>VLOOKUP($C31, Table4[#All], 54, 0)</f>
        <v>0.125</v>
      </c>
      <c r="CL31" s="43">
        <f>VLOOKUP($C31, Table4[#All], 55, 0)</f>
        <v>0.875</v>
      </c>
      <c r="CM31" s="43">
        <f>VLOOKUP($C31, Table4[#All], 56, 0)</f>
        <v>0</v>
      </c>
      <c r="CN31" s="9">
        <f>VLOOKUP($C31, Table4[#All], 57, 0)</f>
        <v>0</v>
      </c>
      <c r="CO31" s="9"/>
      <c r="CP31" s="10">
        <f t="shared" si="14"/>
        <v>2</v>
      </c>
      <c r="CQ31" s="11"/>
      <c r="CR31" s="43">
        <f>VLOOKUP($C31, Table4[#All], 58, 0)</f>
        <v>0.625</v>
      </c>
      <c r="CS31" s="43">
        <f>VLOOKUP($C31, Table4[#All], 59, 0)</f>
        <v>0.375</v>
      </c>
      <c r="CT31" s="43">
        <f>VLOOKUP($C31, Table4[#All], 60, 0)</f>
        <v>0</v>
      </c>
      <c r="CU31" s="43">
        <f>VLOOKUP($C31, Table4[#All], 61, 0)</f>
        <v>0</v>
      </c>
      <c r="CV31" s="9">
        <f>VLOOKUP($C31, Table4[#All], 62, 0)</f>
        <v>0</v>
      </c>
      <c r="CW31" s="10">
        <f t="shared" si="15"/>
        <v>2</v>
      </c>
      <c r="CX31" s="60"/>
      <c r="CY31" s="43">
        <f>VLOOKUP($C31, Table4[#All], 63, 0)</f>
        <v>0.375</v>
      </c>
      <c r="CZ31" s="43">
        <f>VLOOKUP($C31, Table4[#All], 64, 0)</f>
        <v>0.625</v>
      </c>
      <c r="DA31" s="43">
        <f>VLOOKUP($C31, Table4[#All], 65, 0)</f>
        <v>0</v>
      </c>
      <c r="DB31" s="43">
        <f>VLOOKUP($C31, Table4[#All], 66, 0)</f>
        <v>0</v>
      </c>
      <c r="DC31" s="43"/>
      <c r="DD31" s="10">
        <f t="shared" si="16"/>
        <v>2</v>
      </c>
    </row>
    <row r="32" spans="1:108" ht="16.2" thickTop="1" thickBot="1" x14ac:dyDescent="0.4">
      <c r="A32" s="47" t="s">
        <v>123</v>
      </c>
      <c r="B32" s="47" t="s">
        <v>132</v>
      </c>
      <c r="C32" s="47" t="s">
        <v>133</v>
      </c>
      <c r="D32" s="11"/>
      <c r="E32" s="43">
        <f>VLOOKUP($C32, Table4[#All], 2, 0)</f>
        <v>0</v>
      </c>
      <c r="F32" s="43">
        <f>VLOOKUP($C32, Table4[#All], 3, 0)</f>
        <v>0</v>
      </c>
      <c r="G32" s="43">
        <f>VLOOKUP($C32, Table4[#All], 4, 0)</f>
        <v>1</v>
      </c>
      <c r="H32" s="43">
        <f>VLOOKUP($C32, Table4[#All], 5, 0)</f>
        <v>0</v>
      </c>
      <c r="I32" s="43">
        <f>VLOOKUP($C32, Table4[#All], 6, 0)</f>
        <v>0</v>
      </c>
      <c r="J32" s="10">
        <f t="shared" si="2"/>
        <v>3</v>
      </c>
      <c r="K32" s="11"/>
      <c r="L32" s="43">
        <f>VLOOKUP($C32, Table4[#All], 7, 0)</f>
        <v>0.85709999999999997</v>
      </c>
      <c r="M32" s="43">
        <f>VLOOKUP($C32, Table4[#All], 8, 0)</f>
        <v>0</v>
      </c>
      <c r="N32" s="43">
        <f>VLOOKUP($C32, Table4[#All], 9, 0)</f>
        <v>0</v>
      </c>
      <c r="O32" s="43">
        <f>VLOOKUP($C32, Table4[#All], 10, 0)</f>
        <v>0.1429</v>
      </c>
      <c r="P32" s="43"/>
      <c r="Q32" s="10">
        <f t="shared" si="3"/>
        <v>1</v>
      </c>
      <c r="R32" s="11"/>
      <c r="S32" s="43">
        <f>VLOOKUP($C32, Table4[#All], 11, 0)</f>
        <v>0.88890000000000002</v>
      </c>
      <c r="T32" s="43">
        <f>VLOOKUP($C32, Table4[#All], 12, 0)</f>
        <v>0</v>
      </c>
      <c r="U32" s="43">
        <f>VLOOKUP($C32, Table4[#All], 13, 0)</f>
        <v>0.11109999999999999</v>
      </c>
      <c r="V32" s="43">
        <f>VLOOKUP($C32, Table4[#All], 14, 0)</f>
        <v>0</v>
      </c>
      <c r="W32" s="9"/>
      <c r="X32" s="10">
        <f t="shared" si="4"/>
        <v>1</v>
      </c>
      <c r="Y32" s="11"/>
      <c r="Z32" s="43">
        <f>VLOOKUP($C32, Table4[#All], 15, 0)</f>
        <v>0</v>
      </c>
      <c r="AA32" s="43">
        <f>VLOOKUP($C32, Table4[#All], 16, 0)</f>
        <v>4.7599999999999996E-2</v>
      </c>
      <c r="AB32" s="43">
        <f>VLOOKUP($C32, Table4[#All], 17, 0)</f>
        <v>0.66670000000000007</v>
      </c>
      <c r="AC32" s="43">
        <f>VLOOKUP($C32, Table4[#All], 18, 0)</f>
        <v>0.28570000000000001</v>
      </c>
      <c r="AD32" s="9">
        <f>VLOOKUP($C32, Table4[#All], 19, 0)</f>
        <v>0</v>
      </c>
      <c r="AE32" s="10">
        <f t="shared" si="5"/>
        <v>4</v>
      </c>
      <c r="AF32" s="11"/>
      <c r="AG32" s="43">
        <f>VLOOKUP($C32, Table4[#All], 20, 0)</f>
        <v>0</v>
      </c>
      <c r="AH32" s="43">
        <f>VLOOKUP($C32, Table4[#All], 21, 0)</f>
        <v>4.7599999999999996E-2</v>
      </c>
      <c r="AI32" s="43">
        <f>VLOOKUP($C32, Table4[#All], 22, 0)</f>
        <v>0.66670000000000007</v>
      </c>
      <c r="AJ32" s="43">
        <f>VLOOKUP($C32, Table4[#All], 23, 0)</f>
        <v>0.28570000000000001</v>
      </c>
      <c r="AK32" s="43"/>
      <c r="AL32" s="10">
        <f t="shared" si="6"/>
        <v>4</v>
      </c>
      <c r="AM32" s="11"/>
      <c r="AN32" s="43">
        <f>VLOOKUP($C32, Table4[#All], 24, 0)</f>
        <v>0</v>
      </c>
      <c r="AO32" s="43">
        <f>VLOOKUP($C32, Table4[#All], 25, 0)</f>
        <v>0</v>
      </c>
      <c r="AP32" s="43">
        <f>VLOOKUP($C32, Table4[#All], 26, 0)</f>
        <v>1</v>
      </c>
      <c r="AQ32" s="43"/>
      <c r="AR32" s="9"/>
      <c r="AS32" s="12">
        <f t="shared" si="7"/>
        <v>3</v>
      </c>
      <c r="AT32" s="11"/>
      <c r="AU32" s="43">
        <f>VLOOKUP($C32, Table4[#All], 27, 0)</f>
        <v>9.5199999999999993E-2</v>
      </c>
      <c r="AV32" s="43">
        <f>VLOOKUP($C32, Table4[#All], 28, 0)</f>
        <v>4.7599999999999996E-2</v>
      </c>
      <c r="AW32" s="43">
        <f>VLOOKUP($C32, Table4[#All], 29, 0)</f>
        <v>0.85709999999999997</v>
      </c>
      <c r="AX32" s="9"/>
      <c r="AY32" s="9">
        <f>VLOOKUP($C32, Table4[#All], 30, 0)</f>
        <v>0</v>
      </c>
      <c r="AZ32" s="10">
        <f t="shared" si="8"/>
        <v>3</v>
      </c>
      <c r="BA32" s="11"/>
      <c r="BB32" s="43">
        <f>VLOOKUP($C32, Table4[#All], 31, 0)</f>
        <v>0.1333</v>
      </c>
      <c r="BC32" s="43">
        <f>VLOOKUP($C32, Table4[#All], 32, 0)</f>
        <v>0.8</v>
      </c>
      <c r="BD32" s="43">
        <f>VLOOKUP($C32, Table4[#All], 33, 0)</f>
        <v>6.6699999999999995E-2</v>
      </c>
      <c r="BE32" s="43">
        <f>VLOOKUP($C32, Table4[#All], 34, 0)</f>
        <v>0</v>
      </c>
      <c r="BF32" s="9">
        <f>VLOOKUP($C32, Table4[#All], 35, 0)</f>
        <v>0</v>
      </c>
      <c r="BG32" s="10">
        <f t="shared" si="9"/>
        <v>2</v>
      </c>
      <c r="BH32" s="60"/>
      <c r="BI32" s="43">
        <f>VLOOKUP($C32, Table4[#All], 36, 0)</f>
        <v>0.78379999999999994</v>
      </c>
      <c r="BJ32" s="9">
        <f>VLOOKUP($C32, Table4[#All], 37, 0)</f>
        <v>0.18920000000000001</v>
      </c>
      <c r="BK32" s="43">
        <f>VLOOKUP($C32, Table4[#All], 38, 0)</f>
        <v>2.7000000000000003E-2</v>
      </c>
      <c r="BL32" s="43">
        <f>VLOOKUP($C32, Table4[#All], 39, 0)</f>
        <v>0</v>
      </c>
      <c r="BM32" s="9">
        <f>VLOOKUP($C32, Table4[#All], 40, 0)</f>
        <v>0</v>
      </c>
      <c r="BN32" s="10">
        <f t="shared" si="10"/>
        <v>2</v>
      </c>
      <c r="BO32" s="11"/>
      <c r="BP32" s="43">
        <f>VLOOKUP($C32, Table4[#All], 41, 0)</f>
        <v>0.42859999999999998</v>
      </c>
      <c r="BQ32" s="43">
        <f>VLOOKUP($C32, Table4[#All], 42, 0)</f>
        <v>0.52380000000000004</v>
      </c>
      <c r="BR32" s="43">
        <f>VLOOKUP($C32, Table4[#All], 43, 0)</f>
        <v>4.7599999999999996E-2</v>
      </c>
      <c r="BS32" s="43">
        <f>VLOOKUP($C32, Table4[#All], 44, 0)</f>
        <v>0</v>
      </c>
      <c r="BT32" s="43">
        <f>VLOOKUP($C32, Table4[#All], 45, 0)</f>
        <v>0</v>
      </c>
      <c r="BU32" s="10">
        <f t="shared" si="11"/>
        <v>2</v>
      </c>
      <c r="BV32" s="11"/>
      <c r="BW32" s="43">
        <f>VLOOKUP($C32, Table4[#All], 46, 0)</f>
        <v>1</v>
      </c>
      <c r="BX32" s="43">
        <f>VLOOKUP($C32, Table4[#All], 47, 0)</f>
        <v>0</v>
      </c>
      <c r="BY32" s="43">
        <f>VLOOKUP($C32, Table4[#All], 48, 0)</f>
        <v>0</v>
      </c>
      <c r="BZ32" s="43">
        <f>VLOOKUP($C32, Table4[#All], 49, 0)</f>
        <v>0</v>
      </c>
      <c r="CA32" s="43">
        <f>VLOOKUP($C32, Table4[#All], 50, 0)</f>
        <v>0</v>
      </c>
      <c r="CB32" s="10">
        <f t="shared" si="12"/>
        <v>1</v>
      </c>
      <c r="CC32" s="60"/>
      <c r="CD32" s="43">
        <f>VLOOKUP($C32, Table4[#All], 51, 0)</f>
        <v>0.1905</v>
      </c>
      <c r="CE32" s="43">
        <f>VLOOKUP($C32, Table4[#All], 52, 0)</f>
        <v>9.5199999999999993E-2</v>
      </c>
      <c r="CF32" s="43">
        <f>VLOOKUP($C32, Table4[#All], 53, 0)</f>
        <v>0.71430000000000005</v>
      </c>
      <c r="CG32" s="43"/>
      <c r="CH32" s="43"/>
      <c r="CI32" s="12">
        <f t="shared" si="13"/>
        <v>3</v>
      </c>
      <c r="CJ32" s="13"/>
      <c r="CK32" s="43">
        <f>VLOOKUP($C32, Table4[#All], 54, 0)</f>
        <v>0</v>
      </c>
      <c r="CL32" s="43">
        <f>VLOOKUP($C32, Table4[#All], 55, 0)</f>
        <v>0.95239999999999991</v>
      </c>
      <c r="CM32" s="43">
        <f>VLOOKUP($C32, Table4[#All], 56, 0)</f>
        <v>4.7599999999999996E-2</v>
      </c>
      <c r="CN32" s="9">
        <f>VLOOKUP($C32, Table4[#All], 57, 0)</f>
        <v>0</v>
      </c>
      <c r="CO32" s="9"/>
      <c r="CP32" s="10">
        <f t="shared" si="14"/>
        <v>2</v>
      </c>
      <c r="CQ32" s="11"/>
      <c r="CR32" s="43">
        <f>VLOOKUP($C32, Table4[#All], 58, 0)</f>
        <v>0</v>
      </c>
      <c r="CS32" s="43">
        <f>VLOOKUP($C32, Table4[#All], 59, 0)</f>
        <v>0</v>
      </c>
      <c r="CT32" s="43">
        <f>VLOOKUP($C32, Table4[#All], 60, 0)</f>
        <v>0.66670000000000007</v>
      </c>
      <c r="CU32" s="43">
        <f>VLOOKUP($C32, Table4[#All], 61, 0)</f>
        <v>0.33329999999999999</v>
      </c>
      <c r="CV32" s="9">
        <f>VLOOKUP($C32, Table4[#All], 62, 0)</f>
        <v>0</v>
      </c>
      <c r="CW32" s="10">
        <f t="shared" si="15"/>
        <v>4</v>
      </c>
      <c r="CX32" s="60"/>
      <c r="CY32" s="43">
        <f>VLOOKUP($C32, Table4[#All], 63, 0)</f>
        <v>0.92859999999999998</v>
      </c>
      <c r="CZ32" s="43">
        <f>VLOOKUP($C32, Table4[#All], 64, 0)</f>
        <v>7.1399999999999991E-2</v>
      </c>
      <c r="DA32" s="43">
        <f>VLOOKUP($C32, Table4[#All], 65, 0)</f>
        <v>0</v>
      </c>
      <c r="DB32" s="43">
        <f>VLOOKUP($C32, Table4[#All], 66, 0)</f>
        <v>0</v>
      </c>
      <c r="DC32" s="43"/>
      <c r="DD32" s="10">
        <f t="shared" si="16"/>
        <v>1</v>
      </c>
    </row>
    <row r="33" spans="1:108" ht="16.2" thickTop="1" thickBot="1" x14ac:dyDescent="0.4">
      <c r="A33" s="47" t="s">
        <v>123</v>
      </c>
      <c r="B33" s="47" t="s">
        <v>134</v>
      </c>
      <c r="C33" s="47" t="s">
        <v>135</v>
      </c>
      <c r="D33" s="11"/>
      <c r="E33" s="43">
        <f>VLOOKUP($C33, Table4[#All], 2, 0)</f>
        <v>0</v>
      </c>
      <c r="F33" s="43">
        <f>VLOOKUP($C33, Table4[#All], 3, 0)</f>
        <v>0</v>
      </c>
      <c r="G33" s="43">
        <f>VLOOKUP($C33, Table4[#All], 4, 0)</f>
        <v>0</v>
      </c>
      <c r="H33" s="43">
        <f>VLOOKUP($C33, Table4[#All], 5, 0)</f>
        <v>0</v>
      </c>
      <c r="I33" s="43">
        <f>VLOOKUP($C33, Table4[#All], 6, 0)</f>
        <v>1</v>
      </c>
      <c r="J33" s="10">
        <f t="shared" si="2"/>
        <v>5</v>
      </c>
      <c r="K33" s="11"/>
      <c r="L33" s="43">
        <f>VLOOKUP($C33, Table4[#All], 7, 0)</f>
        <v>0.125</v>
      </c>
      <c r="M33" s="43">
        <f>VLOOKUP($C33, Table4[#All], 8, 0)</f>
        <v>0</v>
      </c>
      <c r="N33" s="43">
        <f>VLOOKUP($C33, Table4[#All], 9, 0)</f>
        <v>0.25</v>
      </c>
      <c r="O33" s="43">
        <f>VLOOKUP($C33, Table4[#All], 10, 0)</f>
        <v>0.625</v>
      </c>
      <c r="P33" s="43"/>
      <c r="Q33" s="10">
        <f t="shared" si="3"/>
        <v>4</v>
      </c>
      <c r="R33" s="11"/>
      <c r="S33" s="43">
        <f>VLOOKUP($C33, Table4[#All], 11, 0)</f>
        <v>0.33329999999999999</v>
      </c>
      <c r="T33" s="43">
        <f>VLOOKUP($C33, Table4[#All], 12, 0)</f>
        <v>0.66670000000000007</v>
      </c>
      <c r="U33" s="43">
        <f>VLOOKUP($C33, Table4[#All], 13, 0)</f>
        <v>0</v>
      </c>
      <c r="V33" s="43">
        <f>VLOOKUP($C33, Table4[#All], 14, 0)</f>
        <v>0</v>
      </c>
      <c r="W33" s="9"/>
      <c r="X33" s="10">
        <f t="shared" si="4"/>
        <v>2</v>
      </c>
      <c r="Y33" s="11"/>
      <c r="Z33" s="43">
        <f>VLOOKUP($C33, Table4[#All], 15, 0)</f>
        <v>0</v>
      </c>
      <c r="AA33" s="43">
        <f>VLOOKUP($C33, Table4[#All], 16, 0)</f>
        <v>0</v>
      </c>
      <c r="AB33" s="43">
        <f>VLOOKUP($C33, Table4[#All], 17, 0)</f>
        <v>0.1875</v>
      </c>
      <c r="AC33" s="43">
        <f>VLOOKUP($C33, Table4[#All], 18, 0)</f>
        <v>0.8125</v>
      </c>
      <c r="AD33" s="9">
        <f>VLOOKUP($C33, Table4[#All], 19, 0)</f>
        <v>0</v>
      </c>
      <c r="AE33" s="10">
        <f t="shared" si="5"/>
        <v>4</v>
      </c>
      <c r="AF33" s="11"/>
      <c r="AG33" s="43">
        <f>VLOOKUP($C33, Table4[#All], 20, 0)</f>
        <v>0</v>
      </c>
      <c r="AH33" s="43">
        <f>VLOOKUP($C33, Table4[#All], 21, 0)</f>
        <v>0</v>
      </c>
      <c r="AI33" s="43">
        <f>VLOOKUP($C33, Table4[#All], 22, 0)</f>
        <v>0.375</v>
      </c>
      <c r="AJ33" s="43">
        <f>VLOOKUP($C33, Table4[#All], 23, 0)</f>
        <v>0.625</v>
      </c>
      <c r="AK33" s="43"/>
      <c r="AL33" s="10">
        <f t="shared" si="6"/>
        <v>4</v>
      </c>
      <c r="AM33" s="11"/>
      <c r="AN33" s="43">
        <f>VLOOKUP($C33, Table4[#All], 24, 0)</f>
        <v>0</v>
      </c>
      <c r="AO33" s="43">
        <f>VLOOKUP($C33, Table4[#All], 25, 0)</f>
        <v>0</v>
      </c>
      <c r="AP33" s="43">
        <f>VLOOKUP($C33, Table4[#All], 26, 0)</f>
        <v>1</v>
      </c>
      <c r="AQ33" s="43"/>
      <c r="AR33" s="9"/>
      <c r="AS33" s="12">
        <f t="shared" si="7"/>
        <v>3</v>
      </c>
      <c r="AT33" s="11"/>
      <c r="AU33" s="43">
        <f>VLOOKUP($C33, Table4[#All], 27, 0)</f>
        <v>0</v>
      </c>
      <c r="AV33" s="43">
        <f>VLOOKUP($C33, Table4[#All], 28, 0)</f>
        <v>0.375</v>
      </c>
      <c r="AW33" s="43">
        <f>VLOOKUP($C33, Table4[#All], 29, 0)</f>
        <v>0.625</v>
      </c>
      <c r="AX33" s="9"/>
      <c r="AY33" s="9">
        <f>VLOOKUP($C33, Table4[#All], 30, 0)</f>
        <v>0</v>
      </c>
      <c r="AZ33" s="10">
        <f t="shared" si="8"/>
        <v>3</v>
      </c>
      <c r="BA33" s="11"/>
      <c r="BB33" s="43">
        <f>VLOOKUP($C33, Table4[#All], 31, 0)</f>
        <v>0</v>
      </c>
      <c r="BC33" s="43">
        <f>VLOOKUP($C33, Table4[#All], 32, 0)</f>
        <v>1</v>
      </c>
      <c r="BD33" s="43">
        <f>VLOOKUP($C33, Table4[#All], 33, 0)</f>
        <v>0</v>
      </c>
      <c r="BE33" s="43">
        <f>VLOOKUP($C33, Table4[#All], 34, 0)</f>
        <v>0</v>
      </c>
      <c r="BF33" s="9">
        <f>VLOOKUP($C33, Table4[#All], 35, 0)</f>
        <v>0</v>
      </c>
      <c r="BG33" s="10">
        <f t="shared" si="9"/>
        <v>2</v>
      </c>
      <c r="BH33" s="60"/>
      <c r="BI33" s="43">
        <f>VLOOKUP($C33, Table4[#All], 36, 0)</f>
        <v>0</v>
      </c>
      <c r="BJ33" s="9">
        <f>VLOOKUP($C33, Table4[#All], 37, 0)</f>
        <v>0.88890000000000002</v>
      </c>
      <c r="BK33" s="43">
        <f>VLOOKUP($C33, Table4[#All], 38, 0)</f>
        <v>0.11109999999999999</v>
      </c>
      <c r="BL33" s="43">
        <f>VLOOKUP($C33, Table4[#All], 39, 0)</f>
        <v>0</v>
      </c>
      <c r="BM33" s="9">
        <f>VLOOKUP($C33, Table4[#All], 40, 0)</f>
        <v>0</v>
      </c>
      <c r="BN33" s="10">
        <f t="shared" si="10"/>
        <v>2</v>
      </c>
      <c r="BO33" s="11"/>
      <c r="BP33" s="43">
        <f>VLOOKUP($C33, Table4[#All], 41, 0)</f>
        <v>0.4375</v>
      </c>
      <c r="BQ33" s="43">
        <f>VLOOKUP($C33, Table4[#All], 42, 0)</f>
        <v>0.5</v>
      </c>
      <c r="BR33" s="43">
        <f>VLOOKUP($C33, Table4[#All], 43, 0)</f>
        <v>6.25E-2</v>
      </c>
      <c r="BS33" s="43">
        <f>VLOOKUP($C33, Table4[#All], 44, 0)</f>
        <v>0</v>
      </c>
      <c r="BT33" s="43">
        <f>VLOOKUP($C33, Table4[#All], 45, 0)</f>
        <v>0</v>
      </c>
      <c r="BU33" s="10">
        <f t="shared" si="11"/>
        <v>2</v>
      </c>
      <c r="BV33" s="11"/>
      <c r="BW33" s="43">
        <f>VLOOKUP($C33, Table4[#All], 46, 0)</f>
        <v>1</v>
      </c>
      <c r="BX33" s="43">
        <f>VLOOKUP($C33, Table4[#All], 47, 0)</f>
        <v>0</v>
      </c>
      <c r="BY33" s="43">
        <f>VLOOKUP($C33, Table4[#All], 48, 0)</f>
        <v>0</v>
      </c>
      <c r="BZ33" s="43">
        <f>VLOOKUP($C33, Table4[#All], 49, 0)</f>
        <v>0</v>
      </c>
      <c r="CA33" s="43">
        <f>VLOOKUP($C33, Table4[#All], 50, 0)</f>
        <v>0</v>
      </c>
      <c r="CB33" s="10">
        <f t="shared" si="12"/>
        <v>1</v>
      </c>
      <c r="CC33" s="60"/>
      <c r="CD33" s="43">
        <f>VLOOKUP($C33, Table4[#All], 51, 0)</f>
        <v>0</v>
      </c>
      <c r="CE33" s="43">
        <f>VLOOKUP($C33, Table4[#All], 52, 0)</f>
        <v>0.75</v>
      </c>
      <c r="CF33" s="43">
        <f>VLOOKUP($C33, Table4[#All], 53, 0)</f>
        <v>0.25</v>
      </c>
      <c r="CG33" s="43"/>
      <c r="CH33" s="43"/>
      <c r="CI33" s="12">
        <f t="shared" si="13"/>
        <v>3</v>
      </c>
      <c r="CJ33" s="13"/>
      <c r="CK33" s="43">
        <f>VLOOKUP($C33, Table4[#All], 54, 0)</f>
        <v>0</v>
      </c>
      <c r="CL33" s="43">
        <f>VLOOKUP($C33, Table4[#All], 55, 0)</f>
        <v>1</v>
      </c>
      <c r="CM33" s="43">
        <f>VLOOKUP($C33, Table4[#All], 56, 0)</f>
        <v>0</v>
      </c>
      <c r="CN33" s="9">
        <f>VLOOKUP($C33, Table4[#All], 57, 0)</f>
        <v>0</v>
      </c>
      <c r="CO33" s="9"/>
      <c r="CP33" s="10">
        <f t="shared" si="14"/>
        <v>2</v>
      </c>
      <c r="CQ33" s="11"/>
      <c r="CR33" s="43">
        <f>VLOOKUP($C33, Table4[#All], 58, 0)</f>
        <v>0</v>
      </c>
      <c r="CS33" s="43">
        <f>VLOOKUP($C33, Table4[#All], 59, 0)</f>
        <v>0</v>
      </c>
      <c r="CT33" s="43">
        <f>VLOOKUP($C33, Table4[#All], 60, 0)</f>
        <v>0.5625</v>
      </c>
      <c r="CU33" s="43">
        <f>VLOOKUP($C33, Table4[#All], 61, 0)</f>
        <v>0.4375</v>
      </c>
      <c r="CV33" s="9">
        <f>VLOOKUP($C33, Table4[#All], 62, 0)</f>
        <v>0</v>
      </c>
      <c r="CW33" s="10">
        <f t="shared" si="15"/>
        <v>4</v>
      </c>
      <c r="CX33" s="60"/>
      <c r="CY33" s="43">
        <f>VLOOKUP($C33, Table4[#All], 63, 0)</f>
        <v>0.66670000000000007</v>
      </c>
      <c r="CZ33" s="43">
        <f>VLOOKUP($C33, Table4[#All], 64, 0)</f>
        <v>0.33329999999999999</v>
      </c>
      <c r="DA33" s="43">
        <f>VLOOKUP($C33, Table4[#All], 65, 0)</f>
        <v>0</v>
      </c>
      <c r="DB33" s="43">
        <f>VLOOKUP($C33, Table4[#All], 66, 0)</f>
        <v>0</v>
      </c>
      <c r="DC33" s="43"/>
      <c r="DD33" s="10">
        <f t="shared" si="16"/>
        <v>2</v>
      </c>
    </row>
    <row r="34" spans="1:108" ht="16.2" thickTop="1" thickBot="1" x14ac:dyDescent="0.4">
      <c r="A34" s="47" t="s">
        <v>123</v>
      </c>
      <c r="B34" s="47" t="s">
        <v>136</v>
      </c>
      <c r="C34" s="47" t="s">
        <v>137</v>
      </c>
      <c r="D34" s="11"/>
      <c r="E34" s="43">
        <f>VLOOKUP($C34, Table4[#All], 2, 0)</f>
        <v>0</v>
      </c>
      <c r="F34" s="43">
        <f>VLOOKUP($C34, Table4[#All], 3, 0)</f>
        <v>0</v>
      </c>
      <c r="G34" s="43">
        <f>VLOOKUP($C34, Table4[#All], 4, 0)</f>
        <v>1</v>
      </c>
      <c r="H34" s="43">
        <f>VLOOKUP($C34, Table4[#All], 5, 0)</f>
        <v>0</v>
      </c>
      <c r="I34" s="43">
        <f>VLOOKUP($C34, Table4[#All], 6, 0)</f>
        <v>0</v>
      </c>
      <c r="J34" s="10">
        <f t="shared" si="2"/>
        <v>3</v>
      </c>
      <c r="K34" s="11"/>
      <c r="L34" s="43">
        <f>VLOOKUP($C34, Table4[#All], 7, 0)</f>
        <v>0.92</v>
      </c>
      <c r="M34" s="43">
        <f>VLOOKUP($C34, Table4[#All], 8, 0)</f>
        <v>0.08</v>
      </c>
      <c r="N34" s="43">
        <f>VLOOKUP($C34, Table4[#All], 9, 0)</f>
        <v>0</v>
      </c>
      <c r="O34" s="43">
        <f>VLOOKUP($C34, Table4[#All], 10, 0)</f>
        <v>0</v>
      </c>
      <c r="P34" s="43"/>
      <c r="Q34" s="10">
        <f t="shared" si="3"/>
        <v>1</v>
      </c>
      <c r="R34" s="11"/>
      <c r="S34" s="43">
        <f>VLOOKUP($C34, Table4[#All], 11, 0)</f>
        <v>0.76</v>
      </c>
      <c r="T34" s="43">
        <f>VLOOKUP($C34, Table4[#All], 12, 0)</f>
        <v>0</v>
      </c>
      <c r="U34" s="43">
        <f>VLOOKUP($C34, Table4[#All], 13, 0)</f>
        <v>0.24</v>
      </c>
      <c r="V34" s="43">
        <f>VLOOKUP($C34, Table4[#All], 14, 0)</f>
        <v>0</v>
      </c>
      <c r="W34" s="9"/>
      <c r="X34" s="10">
        <f t="shared" si="4"/>
        <v>3</v>
      </c>
      <c r="Y34" s="11"/>
      <c r="Z34" s="43">
        <f>VLOOKUP($C34, Table4[#All], 15, 0)</f>
        <v>0.12</v>
      </c>
      <c r="AA34" s="43">
        <f>VLOOKUP($C34, Table4[#All], 16, 0)</f>
        <v>0.36</v>
      </c>
      <c r="AB34" s="43">
        <f>VLOOKUP($C34, Table4[#All], 17, 0)</f>
        <v>0.44</v>
      </c>
      <c r="AC34" s="43">
        <f>VLOOKUP($C34, Table4[#All], 18, 0)</f>
        <v>0.08</v>
      </c>
      <c r="AD34" s="9">
        <f>VLOOKUP($C34, Table4[#All], 19, 0)</f>
        <v>0</v>
      </c>
      <c r="AE34" s="10">
        <f t="shared" si="5"/>
        <v>3</v>
      </c>
      <c r="AF34" s="11"/>
      <c r="AG34" s="43">
        <f>VLOOKUP($C34, Table4[#All], 20, 0)</f>
        <v>0.4</v>
      </c>
      <c r="AH34" s="43">
        <f>VLOOKUP($C34, Table4[#All], 21, 0)</f>
        <v>0.48</v>
      </c>
      <c r="AI34" s="43">
        <f>VLOOKUP($C34, Table4[#All], 22, 0)</f>
        <v>0.12</v>
      </c>
      <c r="AJ34" s="43">
        <f>VLOOKUP($C34, Table4[#All], 23, 0)</f>
        <v>0</v>
      </c>
      <c r="AK34" s="43"/>
      <c r="AL34" s="10">
        <f t="shared" si="6"/>
        <v>2</v>
      </c>
      <c r="AM34" s="11"/>
      <c r="AN34" s="43">
        <f>VLOOKUP($C34, Table4[#All], 24, 0)</f>
        <v>0.1176</v>
      </c>
      <c r="AO34" s="43">
        <f>VLOOKUP($C34, Table4[#All], 25, 0)</f>
        <v>0.29410000000000003</v>
      </c>
      <c r="AP34" s="43">
        <f>VLOOKUP($C34, Table4[#All], 26, 0)</f>
        <v>0.58820000000000006</v>
      </c>
      <c r="AQ34" s="43"/>
      <c r="AR34" s="9"/>
      <c r="AS34" s="12">
        <f t="shared" si="7"/>
        <v>3</v>
      </c>
      <c r="AT34" s="11"/>
      <c r="AU34" s="43">
        <f>VLOOKUP($C34, Table4[#All], 27, 0)</f>
        <v>0.25</v>
      </c>
      <c r="AV34" s="43">
        <f>VLOOKUP($C34, Table4[#All], 28, 0)</f>
        <v>0.5</v>
      </c>
      <c r="AW34" s="43">
        <f>VLOOKUP($C34, Table4[#All], 29, 0)</f>
        <v>0.25</v>
      </c>
      <c r="AX34" s="9"/>
      <c r="AY34" s="9">
        <f>VLOOKUP($C34, Table4[#All], 30, 0)</f>
        <v>0</v>
      </c>
      <c r="AZ34" s="10">
        <f t="shared" si="8"/>
        <v>3</v>
      </c>
      <c r="BA34" s="11"/>
      <c r="BB34" s="43">
        <f>VLOOKUP($C34, Table4[#All], 31, 0)</f>
        <v>0.5</v>
      </c>
      <c r="BC34" s="43">
        <f>VLOOKUP($C34, Table4[#All], 32, 0)</f>
        <v>0.16670000000000001</v>
      </c>
      <c r="BD34" s="43">
        <f>VLOOKUP($C34, Table4[#All], 33, 0)</f>
        <v>0.33329999999999999</v>
      </c>
      <c r="BE34" s="43">
        <f>VLOOKUP($C34, Table4[#All], 34, 0)</f>
        <v>0</v>
      </c>
      <c r="BF34" s="9">
        <f>VLOOKUP($C34, Table4[#All], 35, 0)</f>
        <v>0</v>
      </c>
      <c r="BG34" s="10">
        <f t="shared" si="9"/>
        <v>3</v>
      </c>
      <c r="BH34" s="60"/>
      <c r="BI34" s="43">
        <f>VLOOKUP($C34, Table4[#All], 36, 0)</f>
        <v>1</v>
      </c>
      <c r="BJ34" s="9">
        <f>VLOOKUP($C34, Table4[#All], 37, 0)</f>
        <v>0</v>
      </c>
      <c r="BK34" s="43">
        <f>VLOOKUP($C34, Table4[#All], 38, 0)</f>
        <v>0</v>
      </c>
      <c r="BL34" s="43">
        <f>VLOOKUP($C34, Table4[#All], 39, 0)</f>
        <v>0</v>
      </c>
      <c r="BM34" s="9">
        <f>VLOOKUP($C34, Table4[#All], 40, 0)</f>
        <v>0</v>
      </c>
      <c r="BN34" s="10">
        <f t="shared" si="10"/>
        <v>1</v>
      </c>
      <c r="BO34" s="11"/>
      <c r="BP34" s="43">
        <f>VLOOKUP($C34, Table4[#All], 41, 0)</f>
        <v>0.92</v>
      </c>
      <c r="BQ34" s="43">
        <f>VLOOKUP($C34, Table4[#All], 42, 0)</f>
        <v>0.08</v>
      </c>
      <c r="BR34" s="43">
        <f>VLOOKUP($C34, Table4[#All], 43, 0)</f>
        <v>0</v>
      </c>
      <c r="BS34" s="43">
        <f>VLOOKUP($C34, Table4[#All], 44, 0)</f>
        <v>0</v>
      </c>
      <c r="BT34" s="43">
        <f>VLOOKUP($C34, Table4[#All], 45, 0)</f>
        <v>0</v>
      </c>
      <c r="BU34" s="10">
        <f t="shared" si="11"/>
        <v>1</v>
      </c>
      <c r="BV34" s="11"/>
      <c r="BW34" s="43">
        <f>VLOOKUP($C34, Table4[#All], 46, 0)</f>
        <v>1</v>
      </c>
      <c r="BX34" s="43">
        <f>VLOOKUP($C34, Table4[#All], 47, 0)</f>
        <v>0</v>
      </c>
      <c r="BY34" s="43">
        <f>VLOOKUP($C34, Table4[#All], 48, 0)</f>
        <v>0</v>
      </c>
      <c r="BZ34" s="43">
        <f>VLOOKUP($C34, Table4[#All], 49, 0)</f>
        <v>0</v>
      </c>
      <c r="CA34" s="43">
        <f>VLOOKUP($C34, Table4[#All], 50, 0)</f>
        <v>0</v>
      </c>
      <c r="CB34" s="10">
        <f t="shared" si="12"/>
        <v>1</v>
      </c>
      <c r="CC34" s="60"/>
      <c r="CD34" s="43">
        <f>VLOOKUP($C34, Table4[#All], 51, 0)</f>
        <v>0.24</v>
      </c>
      <c r="CE34" s="43">
        <f>VLOOKUP($C34, Table4[#All], 52, 0)</f>
        <v>0.24</v>
      </c>
      <c r="CF34" s="43">
        <f>VLOOKUP($C34, Table4[#All], 53, 0)</f>
        <v>0.52</v>
      </c>
      <c r="CG34" s="43"/>
      <c r="CH34" s="43"/>
      <c r="CI34" s="12">
        <f t="shared" si="13"/>
        <v>3</v>
      </c>
      <c r="CJ34" s="13"/>
      <c r="CK34" s="43">
        <f>VLOOKUP($C34, Table4[#All], 54, 0)</f>
        <v>0.36</v>
      </c>
      <c r="CL34" s="43">
        <f>VLOOKUP($C34, Table4[#All], 55, 0)</f>
        <v>0.64</v>
      </c>
      <c r="CM34" s="43">
        <f>VLOOKUP($C34, Table4[#All], 56, 0)</f>
        <v>0</v>
      </c>
      <c r="CN34" s="9">
        <f>VLOOKUP($C34, Table4[#All], 57, 0)</f>
        <v>0</v>
      </c>
      <c r="CO34" s="9"/>
      <c r="CP34" s="10">
        <f t="shared" si="14"/>
        <v>2</v>
      </c>
      <c r="CQ34" s="11"/>
      <c r="CR34" s="43">
        <f>VLOOKUP($C34, Table4[#All], 58, 0)</f>
        <v>0.64</v>
      </c>
      <c r="CS34" s="43">
        <f>VLOOKUP($C34, Table4[#All], 59, 0)</f>
        <v>0.36</v>
      </c>
      <c r="CT34" s="43">
        <f>VLOOKUP($C34, Table4[#All], 60, 0)</f>
        <v>0</v>
      </c>
      <c r="CU34" s="43">
        <f>VLOOKUP($C34, Table4[#All], 61, 0)</f>
        <v>0</v>
      </c>
      <c r="CV34" s="9">
        <f>VLOOKUP($C34, Table4[#All], 62, 0)</f>
        <v>0</v>
      </c>
      <c r="CW34" s="10">
        <f t="shared" si="15"/>
        <v>2</v>
      </c>
      <c r="CX34" s="60"/>
      <c r="CY34" s="43">
        <f>VLOOKUP($C34, Table4[#All], 63, 0)</f>
        <v>0.5</v>
      </c>
      <c r="CZ34" s="43">
        <f>VLOOKUP($C34, Table4[#All], 64, 0)</f>
        <v>0.5</v>
      </c>
      <c r="DA34" s="43">
        <f>VLOOKUP($C34, Table4[#All], 65, 0)</f>
        <v>0</v>
      </c>
      <c r="DB34" s="43">
        <f>VLOOKUP($C34, Table4[#All], 66, 0)</f>
        <v>0</v>
      </c>
      <c r="DC34" s="43"/>
      <c r="DD34" s="10">
        <f t="shared" si="16"/>
        <v>2</v>
      </c>
    </row>
    <row r="35" spans="1:108" ht="16.2" thickTop="1" thickBot="1" x14ac:dyDescent="0.4">
      <c r="A35" s="47" t="s">
        <v>123</v>
      </c>
      <c r="B35" s="47" t="s">
        <v>138</v>
      </c>
      <c r="C35" s="47" t="s">
        <v>139</v>
      </c>
      <c r="D35" s="11"/>
      <c r="E35" s="43">
        <f>VLOOKUP($C35, Table4[#All], 2, 0)</f>
        <v>0</v>
      </c>
      <c r="F35" s="43">
        <f>VLOOKUP($C35, Table4[#All], 3, 0)</f>
        <v>0</v>
      </c>
      <c r="G35" s="43">
        <f>VLOOKUP($C35, Table4[#All], 4, 0)</f>
        <v>0</v>
      </c>
      <c r="H35" s="43">
        <f>VLOOKUP($C35, Table4[#All], 5, 0)</f>
        <v>1</v>
      </c>
      <c r="I35" s="43">
        <f>VLOOKUP($C35, Table4[#All], 6, 0)</f>
        <v>0</v>
      </c>
      <c r="J35" s="10">
        <f t="shared" si="2"/>
        <v>4</v>
      </c>
      <c r="K35" s="11"/>
      <c r="L35" s="43">
        <f>VLOOKUP($C35, Table4[#All], 7, 0)</f>
        <v>0.5</v>
      </c>
      <c r="M35" s="43">
        <f>VLOOKUP($C35, Table4[#All], 8, 0)</f>
        <v>0</v>
      </c>
      <c r="N35" s="43">
        <f>VLOOKUP($C35, Table4[#All], 9, 0)</f>
        <v>0.4375</v>
      </c>
      <c r="O35" s="43">
        <f>VLOOKUP($C35, Table4[#All], 10, 0)</f>
        <v>6.25E-2</v>
      </c>
      <c r="P35" s="43"/>
      <c r="Q35" s="10">
        <f t="shared" si="3"/>
        <v>3</v>
      </c>
      <c r="R35" s="11"/>
      <c r="S35" s="43">
        <f>VLOOKUP($C35, Table4[#All], 11, 0)</f>
        <v>6.6699999999999995E-2</v>
      </c>
      <c r="T35" s="43">
        <f>VLOOKUP($C35, Table4[#All], 12, 0)</f>
        <v>0.4667</v>
      </c>
      <c r="U35" s="43">
        <f>VLOOKUP($C35, Table4[#All], 13, 0)</f>
        <v>0.4667</v>
      </c>
      <c r="V35" s="43">
        <f>VLOOKUP($C35, Table4[#All], 14, 0)</f>
        <v>0</v>
      </c>
      <c r="W35" s="9"/>
      <c r="X35" s="10">
        <f t="shared" si="4"/>
        <v>3</v>
      </c>
      <c r="Y35" s="11"/>
      <c r="Z35" s="43">
        <f>VLOOKUP($C35, Table4[#All], 15, 0)</f>
        <v>0</v>
      </c>
      <c r="AA35" s="43">
        <f>VLOOKUP($C35, Table4[#All], 16, 0)</f>
        <v>0.375</v>
      </c>
      <c r="AB35" s="43">
        <f>VLOOKUP($C35, Table4[#All], 17, 0)</f>
        <v>0.625</v>
      </c>
      <c r="AC35" s="43">
        <f>VLOOKUP($C35, Table4[#All], 18, 0)</f>
        <v>0</v>
      </c>
      <c r="AD35" s="9">
        <f>VLOOKUP($C35, Table4[#All], 19, 0)</f>
        <v>0</v>
      </c>
      <c r="AE35" s="10">
        <f t="shared" si="5"/>
        <v>3</v>
      </c>
      <c r="AF35" s="11"/>
      <c r="AG35" s="43">
        <f>VLOOKUP($C35, Table4[#All], 20, 0)</f>
        <v>0.3125</v>
      </c>
      <c r="AH35" s="43">
        <f>VLOOKUP($C35, Table4[#All], 21, 0)</f>
        <v>0.625</v>
      </c>
      <c r="AI35" s="43">
        <f>VLOOKUP($C35, Table4[#All], 22, 0)</f>
        <v>6.25E-2</v>
      </c>
      <c r="AJ35" s="43">
        <f>VLOOKUP($C35, Table4[#All], 23, 0)</f>
        <v>0</v>
      </c>
      <c r="AK35" s="43"/>
      <c r="AL35" s="10">
        <f t="shared" si="6"/>
        <v>2</v>
      </c>
      <c r="AM35" s="11"/>
      <c r="AN35" s="43">
        <f>VLOOKUP($C35, Table4[#All], 24, 0)</f>
        <v>0</v>
      </c>
      <c r="AO35" s="43">
        <f>VLOOKUP($C35, Table4[#All], 25, 0)</f>
        <v>0</v>
      </c>
      <c r="AP35" s="43">
        <f>VLOOKUP($C35, Table4[#All], 26, 0)</f>
        <v>1</v>
      </c>
      <c r="AQ35" s="43"/>
      <c r="AR35" s="9"/>
      <c r="AS35" s="12">
        <f t="shared" si="7"/>
        <v>3</v>
      </c>
      <c r="AT35" s="11"/>
      <c r="AU35" s="43">
        <f>VLOOKUP($C35, Table4[#All], 27, 0)</f>
        <v>6.25E-2</v>
      </c>
      <c r="AV35" s="43">
        <f>VLOOKUP($C35, Table4[#All], 28, 0)</f>
        <v>0.75</v>
      </c>
      <c r="AW35" s="43">
        <f>VLOOKUP($C35, Table4[#All], 29, 0)</f>
        <v>0.1875</v>
      </c>
      <c r="AX35" s="9"/>
      <c r="AY35" s="9">
        <f>VLOOKUP($C35, Table4[#All], 30, 0)</f>
        <v>0</v>
      </c>
      <c r="AZ35" s="10">
        <f t="shared" si="8"/>
        <v>2</v>
      </c>
      <c r="BA35" s="11"/>
      <c r="BB35" s="43">
        <f>VLOOKUP($C35, Table4[#All], 31, 0)</f>
        <v>0.44439999999999996</v>
      </c>
      <c r="BC35" s="43">
        <f>VLOOKUP($C35, Table4[#All], 32, 0)</f>
        <v>0.33329999999999999</v>
      </c>
      <c r="BD35" s="43">
        <f>VLOOKUP($C35, Table4[#All], 33, 0)</f>
        <v>0.22219999999999998</v>
      </c>
      <c r="BE35" s="43">
        <f>VLOOKUP($C35, Table4[#All], 34, 0)</f>
        <v>0</v>
      </c>
      <c r="BF35" s="9">
        <f>VLOOKUP($C35, Table4[#All], 35, 0)</f>
        <v>0</v>
      </c>
      <c r="BG35" s="10">
        <f t="shared" si="9"/>
        <v>3</v>
      </c>
      <c r="BH35" s="60"/>
      <c r="BI35" s="43">
        <f>VLOOKUP($C35, Table4[#All], 36, 0)</f>
        <v>0.61109999999999998</v>
      </c>
      <c r="BJ35" s="9">
        <f>VLOOKUP($C35, Table4[#All], 37, 0)</f>
        <v>0.38890000000000002</v>
      </c>
      <c r="BK35" s="43">
        <f>VLOOKUP($C35, Table4[#All], 38, 0)</f>
        <v>0</v>
      </c>
      <c r="BL35" s="43">
        <f>VLOOKUP($C35, Table4[#All], 39, 0)</f>
        <v>0</v>
      </c>
      <c r="BM35" s="9">
        <f>VLOOKUP($C35, Table4[#All], 40, 0)</f>
        <v>0</v>
      </c>
      <c r="BN35" s="10">
        <f t="shared" si="10"/>
        <v>2</v>
      </c>
      <c r="BO35" s="11"/>
      <c r="BP35" s="43">
        <f>VLOOKUP($C35, Table4[#All], 41, 0)</f>
        <v>0.8125</v>
      </c>
      <c r="BQ35" s="43">
        <f>VLOOKUP($C35, Table4[#All], 42, 0)</f>
        <v>0.1875</v>
      </c>
      <c r="BR35" s="43">
        <f>VLOOKUP($C35, Table4[#All], 43, 0)</f>
        <v>0</v>
      </c>
      <c r="BS35" s="43">
        <f>VLOOKUP($C35, Table4[#All], 44, 0)</f>
        <v>0</v>
      </c>
      <c r="BT35" s="43">
        <f>VLOOKUP($C35, Table4[#All], 45, 0)</f>
        <v>0</v>
      </c>
      <c r="BU35" s="10">
        <f t="shared" si="11"/>
        <v>1</v>
      </c>
      <c r="BV35" s="11"/>
      <c r="BW35" s="43">
        <f>VLOOKUP($C35, Table4[#All], 46, 0)</f>
        <v>1</v>
      </c>
      <c r="BX35" s="43">
        <f>VLOOKUP($C35, Table4[#All], 47, 0)</f>
        <v>0</v>
      </c>
      <c r="BY35" s="43">
        <f>VLOOKUP($C35, Table4[#All], 48, 0)</f>
        <v>0</v>
      </c>
      <c r="BZ35" s="43">
        <f>VLOOKUP($C35, Table4[#All], 49, 0)</f>
        <v>0</v>
      </c>
      <c r="CA35" s="43">
        <f>VLOOKUP($C35, Table4[#All], 50, 0)</f>
        <v>0</v>
      </c>
      <c r="CB35" s="10">
        <f t="shared" si="12"/>
        <v>1</v>
      </c>
      <c r="CC35" s="60"/>
      <c r="CD35" s="43">
        <f>VLOOKUP($C35, Table4[#All], 51, 0)</f>
        <v>0.125</v>
      </c>
      <c r="CE35" s="43">
        <f>VLOOKUP($C35, Table4[#All], 52, 0)</f>
        <v>0.75</v>
      </c>
      <c r="CF35" s="43">
        <f>VLOOKUP($C35, Table4[#All], 53, 0)</f>
        <v>0.125</v>
      </c>
      <c r="CG35" s="43"/>
      <c r="CH35" s="43"/>
      <c r="CI35" s="12">
        <f t="shared" si="13"/>
        <v>2</v>
      </c>
      <c r="CJ35" s="13"/>
      <c r="CK35" s="43">
        <f>VLOOKUP($C35, Table4[#All], 54, 0)</f>
        <v>0.1875</v>
      </c>
      <c r="CL35" s="43">
        <f>VLOOKUP($C35, Table4[#All], 55, 0)</f>
        <v>0.8125</v>
      </c>
      <c r="CM35" s="43">
        <f>VLOOKUP($C35, Table4[#All], 56, 0)</f>
        <v>0</v>
      </c>
      <c r="CN35" s="9">
        <f>VLOOKUP($C35, Table4[#All], 57, 0)</f>
        <v>0</v>
      </c>
      <c r="CO35" s="9"/>
      <c r="CP35" s="10">
        <f t="shared" si="14"/>
        <v>2</v>
      </c>
      <c r="CQ35" s="11"/>
      <c r="CR35" s="43">
        <f>VLOOKUP($C35, Table4[#All], 58, 0)</f>
        <v>0.5</v>
      </c>
      <c r="CS35" s="43">
        <f>VLOOKUP($C35, Table4[#All], 59, 0)</f>
        <v>0.5</v>
      </c>
      <c r="CT35" s="43">
        <f>VLOOKUP($C35, Table4[#All], 60, 0)</f>
        <v>0</v>
      </c>
      <c r="CU35" s="43">
        <f>VLOOKUP($C35, Table4[#All], 61, 0)</f>
        <v>0</v>
      </c>
      <c r="CV35" s="9">
        <f>VLOOKUP($C35, Table4[#All], 62, 0)</f>
        <v>0</v>
      </c>
      <c r="CW35" s="10">
        <f t="shared" si="15"/>
        <v>2</v>
      </c>
      <c r="CX35" s="60"/>
      <c r="CY35" s="43">
        <f>VLOOKUP($C35, Table4[#All], 63, 0)</f>
        <v>0.66670000000000007</v>
      </c>
      <c r="CZ35" s="43">
        <f>VLOOKUP($C35, Table4[#All], 64, 0)</f>
        <v>0.11109999999999999</v>
      </c>
      <c r="DA35" s="43">
        <f>VLOOKUP($C35, Table4[#All], 65, 0)</f>
        <v>0.22219999999999998</v>
      </c>
      <c r="DB35" s="43">
        <f>VLOOKUP($C35, Table4[#All], 66, 0)</f>
        <v>0</v>
      </c>
      <c r="DC35" s="43"/>
      <c r="DD35" s="10">
        <f t="shared" si="16"/>
        <v>3</v>
      </c>
    </row>
    <row r="36" spans="1:108" ht="16.2" thickTop="1" thickBot="1" x14ac:dyDescent="0.4">
      <c r="A36" s="47" t="s">
        <v>123</v>
      </c>
      <c r="B36" s="47" t="s">
        <v>140</v>
      </c>
      <c r="C36" s="47" t="s">
        <v>141</v>
      </c>
      <c r="D36" s="11"/>
      <c r="E36" s="43">
        <f>VLOOKUP($C36, Table4[#All], 2, 0)</f>
        <v>0</v>
      </c>
      <c r="F36" s="43">
        <f>VLOOKUP($C36, Table4[#All], 3, 0)</f>
        <v>0</v>
      </c>
      <c r="G36" s="43">
        <f>VLOOKUP($C36, Table4[#All], 4, 0)</f>
        <v>0</v>
      </c>
      <c r="H36" s="43">
        <f>VLOOKUP($C36, Table4[#All], 5, 0)</f>
        <v>1</v>
      </c>
      <c r="I36" s="43">
        <f>VLOOKUP($C36, Table4[#All], 6, 0)</f>
        <v>0</v>
      </c>
      <c r="J36" s="10">
        <f t="shared" si="2"/>
        <v>4</v>
      </c>
      <c r="K36" s="11"/>
      <c r="L36" s="43">
        <f>VLOOKUP($C36, Table4[#All], 7, 0)</f>
        <v>0.59379999999999999</v>
      </c>
      <c r="M36" s="43">
        <f>VLOOKUP($C36, Table4[#All], 8, 0)</f>
        <v>0.1875</v>
      </c>
      <c r="N36" s="43">
        <f>VLOOKUP($C36, Table4[#All], 9, 0)</f>
        <v>0</v>
      </c>
      <c r="O36" s="43">
        <f>VLOOKUP($C36, Table4[#All], 10, 0)</f>
        <v>0.21879999999999999</v>
      </c>
      <c r="P36" s="43"/>
      <c r="Q36" s="10">
        <f t="shared" si="3"/>
        <v>4</v>
      </c>
      <c r="R36" s="11"/>
      <c r="S36" s="43">
        <f>VLOOKUP($C36, Table4[#All], 11, 0)</f>
        <v>0.52</v>
      </c>
      <c r="T36" s="43">
        <f>VLOOKUP($C36, Table4[#All], 12, 0)</f>
        <v>0.2</v>
      </c>
      <c r="U36" s="43">
        <f>VLOOKUP($C36, Table4[#All], 13, 0)</f>
        <v>0.28000000000000003</v>
      </c>
      <c r="V36" s="43">
        <f>VLOOKUP($C36, Table4[#All], 14, 0)</f>
        <v>0</v>
      </c>
      <c r="W36" s="9"/>
      <c r="X36" s="10">
        <f t="shared" si="4"/>
        <v>3</v>
      </c>
      <c r="Y36" s="11"/>
      <c r="Z36" s="43">
        <f>VLOOKUP($C36, Table4[#All], 15, 0)</f>
        <v>0</v>
      </c>
      <c r="AA36" s="43">
        <f>VLOOKUP($C36, Table4[#All], 16, 0)</f>
        <v>0.21879999999999999</v>
      </c>
      <c r="AB36" s="43">
        <f>VLOOKUP($C36, Table4[#All], 17, 0)</f>
        <v>0.5</v>
      </c>
      <c r="AC36" s="43">
        <f>VLOOKUP($C36, Table4[#All], 18, 0)</f>
        <v>0.28120000000000001</v>
      </c>
      <c r="AD36" s="9">
        <f>VLOOKUP($C36, Table4[#All], 19, 0)</f>
        <v>0</v>
      </c>
      <c r="AE36" s="10">
        <f t="shared" si="5"/>
        <v>4</v>
      </c>
      <c r="AF36" s="11"/>
      <c r="AG36" s="43">
        <f>VLOOKUP($C36, Table4[#All], 20, 0)</f>
        <v>6.25E-2</v>
      </c>
      <c r="AH36" s="43">
        <f>VLOOKUP($C36, Table4[#All], 21, 0)</f>
        <v>0.21879999999999999</v>
      </c>
      <c r="AI36" s="43">
        <f>VLOOKUP($C36, Table4[#All], 22, 0)</f>
        <v>0.40619999999999995</v>
      </c>
      <c r="AJ36" s="43">
        <f>VLOOKUP($C36, Table4[#All], 23, 0)</f>
        <v>0.3125</v>
      </c>
      <c r="AK36" s="43"/>
      <c r="AL36" s="10">
        <f t="shared" si="6"/>
        <v>4</v>
      </c>
      <c r="AM36" s="11"/>
      <c r="AN36" s="43">
        <f>VLOOKUP($C36, Table4[#All], 24, 0)</f>
        <v>3.3300000000000003E-2</v>
      </c>
      <c r="AO36" s="43">
        <f>VLOOKUP($C36, Table4[#All], 25, 0)</f>
        <v>3.3300000000000003E-2</v>
      </c>
      <c r="AP36" s="43">
        <f>VLOOKUP($C36, Table4[#All], 26, 0)</f>
        <v>0.93330000000000002</v>
      </c>
      <c r="AQ36" s="43"/>
      <c r="AR36" s="9"/>
      <c r="AS36" s="12">
        <f t="shared" si="7"/>
        <v>3</v>
      </c>
      <c r="AT36" s="11"/>
      <c r="AU36" s="43">
        <f>VLOOKUP($C36, Table4[#All], 27, 0)</f>
        <v>0</v>
      </c>
      <c r="AV36" s="43">
        <f>VLOOKUP($C36, Table4[#All], 28, 0)</f>
        <v>0.4375</v>
      </c>
      <c r="AW36" s="43">
        <f>VLOOKUP($C36, Table4[#All], 29, 0)</f>
        <v>0.5625</v>
      </c>
      <c r="AX36" s="9"/>
      <c r="AY36" s="9">
        <f>VLOOKUP($C36, Table4[#All], 30, 0)</f>
        <v>0</v>
      </c>
      <c r="AZ36" s="10">
        <f t="shared" si="8"/>
        <v>3</v>
      </c>
      <c r="BA36" s="11"/>
      <c r="BB36" s="43">
        <f>VLOOKUP($C36, Table4[#All], 31, 0)</f>
        <v>0.1875</v>
      </c>
      <c r="BC36" s="43">
        <f>VLOOKUP($C36, Table4[#All], 32, 0)</f>
        <v>0.75</v>
      </c>
      <c r="BD36" s="43">
        <f>VLOOKUP($C36, Table4[#All], 33, 0)</f>
        <v>6.25E-2</v>
      </c>
      <c r="BE36" s="43">
        <f>VLOOKUP($C36, Table4[#All], 34, 0)</f>
        <v>0</v>
      </c>
      <c r="BF36" s="9">
        <f>VLOOKUP($C36, Table4[#All], 35, 0)</f>
        <v>0</v>
      </c>
      <c r="BG36" s="10">
        <f t="shared" si="9"/>
        <v>2</v>
      </c>
      <c r="BH36" s="60"/>
      <c r="BI36" s="43">
        <f>VLOOKUP($C36, Table4[#All], 36, 0)</f>
        <v>1</v>
      </c>
      <c r="BJ36" s="9">
        <f>VLOOKUP($C36, Table4[#All], 37, 0)</f>
        <v>0</v>
      </c>
      <c r="BK36" s="43">
        <f>VLOOKUP($C36, Table4[#All], 38, 0)</f>
        <v>0</v>
      </c>
      <c r="BL36" s="43">
        <f>VLOOKUP($C36, Table4[#All], 39, 0)</f>
        <v>0</v>
      </c>
      <c r="BM36" s="9">
        <f>VLOOKUP($C36, Table4[#All], 40, 0)</f>
        <v>0</v>
      </c>
      <c r="BN36" s="10">
        <f t="shared" si="10"/>
        <v>1</v>
      </c>
      <c r="BO36" s="11"/>
      <c r="BP36" s="43">
        <f>VLOOKUP($C36, Table4[#All], 41, 0)</f>
        <v>0.59379999999999999</v>
      </c>
      <c r="BQ36" s="43">
        <f>VLOOKUP($C36, Table4[#All], 42, 0)</f>
        <v>0.40619999999999995</v>
      </c>
      <c r="BR36" s="43">
        <f>VLOOKUP($C36, Table4[#All], 43, 0)</f>
        <v>0</v>
      </c>
      <c r="BS36" s="43">
        <f>VLOOKUP($C36, Table4[#All], 44, 0)</f>
        <v>0</v>
      </c>
      <c r="BT36" s="43">
        <f>VLOOKUP($C36, Table4[#All], 45, 0)</f>
        <v>0</v>
      </c>
      <c r="BU36" s="10">
        <f t="shared" si="11"/>
        <v>2</v>
      </c>
      <c r="BV36" s="11"/>
      <c r="BW36" s="43">
        <f>VLOOKUP($C36, Table4[#All], 46, 0)</f>
        <v>1</v>
      </c>
      <c r="BX36" s="43">
        <f>VLOOKUP($C36, Table4[#All], 47, 0)</f>
        <v>0</v>
      </c>
      <c r="BY36" s="43">
        <f>VLOOKUP($C36, Table4[#All], 48, 0)</f>
        <v>0</v>
      </c>
      <c r="BZ36" s="43">
        <f>VLOOKUP($C36, Table4[#All], 49, 0)</f>
        <v>0</v>
      </c>
      <c r="CA36" s="43">
        <f>VLOOKUP($C36, Table4[#All], 50, 0)</f>
        <v>0</v>
      </c>
      <c r="CB36" s="10">
        <f t="shared" si="12"/>
        <v>1</v>
      </c>
      <c r="CC36" s="60"/>
      <c r="CD36" s="43">
        <f>VLOOKUP($C36, Table4[#All], 51, 0)</f>
        <v>9.3800000000000008E-2</v>
      </c>
      <c r="CE36" s="43">
        <f>VLOOKUP($C36, Table4[#All], 52, 0)</f>
        <v>0.34380000000000005</v>
      </c>
      <c r="CF36" s="43">
        <f>VLOOKUP($C36, Table4[#All], 53, 0)</f>
        <v>0.5625</v>
      </c>
      <c r="CG36" s="43"/>
      <c r="CH36" s="43"/>
      <c r="CI36" s="12">
        <f t="shared" si="13"/>
        <v>3</v>
      </c>
      <c r="CJ36" s="13"/>
      <c r="CK36" s="43">
        <f>VLOOKUP($C36, Table4[#All], 54, 0)</f>
        <v>3.1200000000000002E-2</v>
      </c>
      <c r="CL36" s="43">
        <f>VLOOKUP($C36, Table4[#All], 55, 0)</f>
        <v>0.96879999999999999</v>
      </c>
      <c r="CM36" s="43">
        <f>VLOOKUP($C36, Table4[#All], 56, 0)</f>
        <v>0</v>
      </c>
      <c r="CN36" s="9">
        <f>VLOOKUP($C36, Table4[#All], 57, 0)</f>
        <v>0</v>
      </c>
      <c r="CO36" s="9"/>
      <c r="CP36" s="10">
        <f t="shared" si="14"/>
        <v>2</v>
      </c>
      <c r="CQ36" s="11"/>
      <c r="CR36" s="43">
        <f>VLOOKUP($C36, Table4[#All], 58, 0)</f>
        <v>0.125</v>
      </c>
      <c r="CS36" s="43">
        <f>VLOOKUP($C36, Table4[#All], 59, 0)</f>
        <v>0.21879999999999999</v>
      </c>
      <c r="CT36" s="43">
        <f>VLOOKUP($C36, Table4[#All], 60, 0)</f>
        <v>0.5625</v>
      </c>
      <c r="CU36" s="43">
        <f>VLOOKUP($C36, Table4[#All], 61, 0)</f>
        <v>9.3800000000000008E-2</v>
      </c>
      <c r="CV36" s="9">
        <f>VLOOKUP($C36, Table4[#All], 62, 0)</f>
        <v>0</v>
      </c>
      <c r="CW36" s="10">
        <f t="shared" si="15"/>
        <v>3</v>
      </c>
      <c r="CX36" s="60"/>
      <c r="CY36" s="43">
        <f>VLOOKUP($C36, Table4[#All], 63, 0)</f>
        <v>1</v>
      </c>
      <c r="CZ36" s="43">
        <f>VLOOKUP($C36, Table4[#All], 64, 0)</f>
        <v>0</v>
      </c>
      <c r="DA36" s="43">
        <f>VLOOKUP($C36, Table4[#All], 65, 0)</f>
        <v>0</v>
      </c>
      <c r="DB36" s="43">
        <f>VLOOKUP($C36, Table4[#All], 66, 0)</f>
        <v>0</v>
      </c>
      <c r="DC36" s="43"/>
      <c r="DD36" s="10">
        <f t="shared" si="16"/>
        <v>1</v>
      </c>
    </row>
    <row r="37" spans="1:108" ht="16.2" thickTop="1" thickBot="1" x14ac:dyDescent="0.4">
      <c r="A37" s="47" t="s">
        <v>123</v>
      </c>
      <c r="B37" s="47" t="s">
        <v>142</v>
      </c>
      <c r="C37" s="47" t="s">
        <v>143</v>
      </c>
      <c r="D37" s="11"/>
      <c r="E37" s="43">
        <f>VLOOKUP($C37, Table4[#All], 2, 0)</f>
        <v>0</v>
      </c>
      <c r="F37" s="43">
        <f>VLOOKUP($C37, Table4[#All], 3, 0)</f>
        <v>0</v>
      </c>
      <c r="G37" s="43">
        <f>VLOOKUP($C37, Table4[#All], 4, 0)</f>
        <v>1</v>
      </c>
      <c r="H37" s="43">
        <f>VLOOKUP($C37, Table4[#All], 5, 0)</f>
        <v>0</v>
      </c>
      <c r="I37" s="43">
        <f>VLOOKUP($C37, Table4[#All], 6, 0)</f>
        <v>0</v>
      </c>
      <c r="J37" s="10">
        <f t="shared" si="2"/>
        <v>3</v>
      </c>
      <c r="K37" s="11"/>
      <c r="L37" s="43">
        <f>VLOOKUP($C37, Table4[#All], 7, 0)</f>
        <v>0.66670000000000007</v>
      </c>
      <c r="M37" s="43">
        <f>VLOOKUP($C37, Table4[#All], 8, 0)</f>
        <v>0.33329999999999999</v>
      </c>
      <c r="N37" s="43">
        <f>VLOOKUP($C37, Table4[#All], 9, 0)</f>
        <v>0</v>
      </c>
      <c r="O37" s="43">
        <f>VLOOKUP($C37, Table4[#All], 10, 0)</f>
        <v>0</v>
      </c>
      <c r="P37" s="43"/>
      <c r="Q37" s="10">
        <f t="shared" si="3"/>
        <v>2</v>
      </c>
      <c r="R37" s="11"/>
      <c r="S37" s="43">
        <f>VLOOKUP($C37, Table4[#All], 11, 0)</f>
        <v>0.8095</v>
      </c>
      <c r="T37" s="43">
        <f>VLOOKUP($C37, Table4[#All], 12, 0)</f>
        <v>9.5199999999999993E-2</v>
      </c>
      <c r="U37" s="43">
        <f>VLOOKUP($C37, Table4[#All], 13, 0)</f>
        <v>9.5199999999999993E-2</v>
      </c>
      <c r="V37" s="43">
        <f>VLOOKUP($C37, Table4[#All], 14, 0)</f>
        <v>0</v>
      </c>
      <c r="W37" s="9"/>
      <c r="X37" s="10">
        <f t="shared" si="4"/>
        <v>1</v>
      </c>
      <c r="Y37" s="11"/>
      <c r="Z37" s="43">
        <f>VLOOKUP($C37, Table4[#All], 15, 0)</f>
        <v>0.23809999999999998</v>
      </c>
      <c r="AA37" s="43">
        <f>VLOOKUP($C37, Table4[#All], 16, 0)</f>
        <v>0.47619999999999996</v>
      </c>
      <c r="AB37" s="43">
        <f>VLOOKUP($C37, Table4[#All], 17, 0)</f>
        <v>0.23809999999999998</v>
      </c>
      <c r="AC37" s="43">
        <f>VLOOKUP($C37, Table4[#All], 18, 0)</f>
        <v>4.7599999999999996E-2</v>
      </c>
      <c r="AD37" s="9">
        <f>VLOOKUP($C37, Table4[#All], 19, 0)</f>
        <v>0</v>
      </c>
      <c r="AE37" s="10">
        <f t="shared" si="5"/>
        <v>3</v>
      </c>
      <c r="AF37" s="11"/>
      <c r="AG37" s="43">
        <f>VLOOKUP($C37, Table4[#All], 20, 0)</f>
        <v>0.42859999999999998</v>
      </c>
      <c r="AH37" s="43">
        <f>VLOOKUP($C37, Table4[#All], 21, 0)</f>
        <v>0.57140000000000002</v>
      </c>
      <c r="AI37" s="43">
        <f>VLOOKUP($C37, Table4[#All], 22, 0)</f>
        <v>0</v>
      </c>
      <c r="AJ37" s="43">
        <f>VLOOKUP($C37, Table4[#All], 23, 0)</f>
        <v>0</v>
      </c>
      <c r="AK37" s="43"/>
      <c r="AL37" s="10">
        <f t="shared" si="6"/>
        <v>2</v>
      </c>
      <c r="AM37" s="11"/>
      <c r="AN37" s="43">
        <f>VLOOKUP($C37, Table4[#All], 24, 0)</f>
        <v>0</v>
      </c>
      <c r="AO37" s="43">
        <f>VLOOKUP($C37, Table4[#All], 25, 0)</f>
        <v>0.16670000000000001</v>
      </c>
      <c r="AP37" s="43">
        <f>VLOOKUP($C37, Table4[#All], 26, 0)</f>
        <v>0.83329999999999993</v>
      </c>
      <c r="AQ37" s="43"/>
      <c r="AR37" s="9"/>
      <c r="AS37" s="12">
        <f t="shared" si="7"/>
        <v>3</v>
      </c>
      <c r="AT37" s="11"/>
      <c r="AU37" s="43">
        <f>VLOOKUP($C37, Table4[#All], 27, 0)</f>
        <v>4.7599999999999996E-2</v>
      </c>
      <c r="AV37" s="43">
        <f>VLOOKUP($C37, Table4[#All], 28, 0)</f>
        <v>0.66670000000000007</v>
      </c>
      <c r="AW37" s="43">
        <f>VLOOKUP($C37, Table4[#All], 29, 0)</f>
        <v>0.28570000000000001</v>
      </c>
      <c r="AX37" s="9"/>
      <c r="AY37" s="9">
        <f>VLOOKUP($C37, Table4[#All], 30, 0)</f>
        <v>0</v>
      </c>
      <c r="AZ37" s="10">
        <f t="shared" si="8"/>
        <v>3</v>
      </c>
      <c r="BA37" s="11"/>
      <c r="BB37" s="43">
        <f>VLOOKUP($C37, Table4[#All], 31, 0)</f>
        <v>0.6</v>
      </c>
      <c r="BC37" s="43">
        <f>VLOOKUP($C37, Table4[#All], 32, 0)</f>
        <v>0.2</v>
      </c>
      <c r="BD37" s="43">
        <f>VLOOKUP($C37, Table4[#All], 33, 0)</f>
        <v>0.2</v>
      </c>
      <c r="BE37" s="43">
        <f>VLOOKUP($C37, Table4[#All], 34, 0)</f>
        <v>0</v>
      </c>
      <c r="BF37" s="9">
        <f>VLOOKUP($C37, Table4[#All], 35, 0)</f>
        <v>0</v>
      </c>
      <c r="BG37" s="10">
        <f t="shared" si="9"/>
        <v>3</v>
      </c>
      <c r="BH37" s="60"/>
      <c r="BI37" s="43">
        <f>VLOOKUP($C37, Table4[#All], 36, 0)</f>
        <v>0.61109999999999998</v>
      </c>
      <c r="BJ37" s="9">
        <f>VLOOKUP($C37, Table4[#All], 37, 0)</f>
        <v>0.33329999999999999</v>
      </c>
      <c r="BK37" s="43">
        <f>VLOOKUP($C37, Table4[#All], 38, 0)</f>
        <v>5.5599999999999997E-2</v>
      </c>
      <c r="BL37" s="43">
        <f>VLOOKUP($C37, Table4[#All], 39, 0)</f>
        <v>0</v>
      </c>
      <c r="BM37" s="9">
        <f>VLOOKUP($C37, Table4[#All], 40, 0)</f>
        <v>0</v>
      </c>
      <c r="BN37" s="10">
        <f t="shared" si="10"/>
        <v>2</v>
      </c>
      <c r="BO37" s="11"/>
      <c r="BP37" s="43">
        <f>VLOOKUP($C37, Table4[#All], 41, 0)</f>
        <v>0.90480000000000005</v>
      </c>
      <c r="BQ37" s="43">
        <f>VLOOKUP($C37, Table4[#All], 42, 0)</f>
        <v>9.5199999999999993E-2</v>
      </c>
      <c r="BR37" s="43">
        <f>VLOOKUP($C37, Table4[#All], 43, 0)</f>
        <v>0</v>
      </c>
      <c r="BS37" s="43">
        <f>VLOOKUP($C37, Table4[#All], 44, 0)</f>
        <v>0</v>
      </c>
      <c r="BT37" s="43">
        <f>VLOOKUP($C37, Table4[#All], 45, 0)</f>
        <v>0</v>
      </c>
      <c r="BU37" s="10">
        <f t="shared" si="11"/>
        <v>1</v>
      </c>
      <c r="BV37" s="11"/>
      <c r="BW37" s="43">
        <f>VLOOKUP($C37, Table4[#All], 46, 0)</f>
        <v>1</v>
      </c>
      <c r="BX37" s="43">
        <f>VLOOKUP($C37, Table4[#All], 47, 0)</f>
        <v>0</v>
      </c>
      <c r="BY37" s="43">
        <f>VLOOKUP($C37, Table4[#All], 48, 0)</f>
        <v>0</v>
      </c>
      <c r="BZ37" s="43">
        <f>VLOOKUP($C37, Table4[#All], 49, 0)</f>
        <v>0</v>
      </c>
      <c r="CA37" s="43">
        <f>VLOOKUP($C37, Table4[#All], 50, 0)</f>
        <v>0</v>
      </c>
      <c r="CB37" s="10">
        <f t="shared" si="12"/>
        <v>1</v>
      </c>
      <c r="CC37" s="60"/>
      <c r="CD37" s="43">
        <f>VLOOKUP($C37, Table4[#All], 51, 0)</f>
        <v>0.38100000000000001</v>
      </c>
      <c r="CE37" s="43">
        <f>VLOOKUP($C37, Table4[#All], 52, 0)</f>
        <v>0.52380000000000004</v>
      </c>
      <c r="CF37" s="43">
        <f>VLOOKUP($C37, Table4[#All], 53, 0)</f>
        <v>9.5199999999999993E-2</v>
      </c>
      <c r="CG37" s="43"/>
      <c r="CH37" s="43"/>
      <c r="CI37" s="12">
        <f t="shared" si="13"/>
        <v>2</v>
      </c>
      <c r="CJ37" s="13"/>
      <c r="CK37" s="43">
        <f>VLOOKUP($C37, Table4[#All], 54, 0)</f>
        <v>0.23809999999999998</v>
      </c>
      <c r="CL37" s="43">
        <f>VLOOKUP($C37, Table4[#All], 55, 0)</f>
        <v>0.76190000000000002</v>
      </c>
      <c r="CM37" s="43">
        <f>VLOOKUP($C37, Table4[#All], 56, 0)</f>
        <v>0</v>
      </c>
      <c r="CN37" s="9">
        <f>VLOOKUP($C37, Table4[#All], 57, 0)</f>
        <v>0</v>
      </c>
      <c r="CO37" s="9"/>
      <c r="CP37" s="10">
        <f t="shared" si="14"/>
        <v>2</v>
      </c>
      <c r="CQ37" s="11"/>
      <c r="CR37" s="43">
        <f>VLOOKUP($C37, Table4[#All], 58, 0)</f>
        <v>0.6</v>
      </c>
      <c r="CS37" s="43">
        <f>VLOOKUP($C37, Table4[#All], 59, 0)</f>
        <v>0.4</v>
      </c>
      <c r="CT37" s="43">
        <f>VLOOKUP($C37, Table4[#All], 60, 0)</f>
        <v>0</v>
      </c>
      <c r="CU37" s="43">
        <f>VLOOKUP($C37, Table4[#All], 61, 0)</f>
        <v>0</v>
      </c>
      <c r="CV37" s="9">
        <f>VLOOKUP($C37, Table4[#All], 62, 0)</f>
        <v>0</v>
      </c>
      <c r="CW37" s="10">
        <f t="shared" si="15"/>
        <v>2</v>
      </c>
      <c r="CX37" s="60"/>
      <c r="CY37" s="43">
        <f>VLOOKUP($C37, Table4[#All], 63, 0)</f>
        <v>0.25</v>
      </c>
      <c r="CZ37" s="43">
        <f>VLOOKUP($C37, Table4[#All], 64, 0)</f>
        <v>0.75</v>
      </c>
      <c r="DA37" s="43">
        <f>VLOOKUP($C37, Table4[#All], 65, 0)</f>
        <v>0</v>
      </c>
      <c r="DB37" s="43">
        <f>VLOOKUP($C37, Table4[#All], 66, 0)</f>
        <v>0</v>
      </c>
      <c r="DC37" s="43"/>
      <c r="DD37" s="10">
        <f t="shared" si="16"/>
        <v>2</v>
      </c>
    </row>
    <row r="38" spans="1:108" ht="16.2" thickTop="1" thickBot="1" x14ac:dyDescent="0.4">
      <c r="A38" s="47" t="s">
        <v>144</v>
      </c>
      <c r="B38" s="47" t="s">
        <v>145</v>
      </c>
      <c r="C38" s="47" t="s">
        <v>146</v>
      </c>
      <c r="D38" s="11"/>
      <c r="E38" s="43">
        <f>VLOOKUP($C38, Table4[#All], 2, 0)</f>
        <v>1</v>
      </c>
      <c r="F38" s="43">
        <f>VLOOKUP($C38, Table4[#All], 3, 0)</f>
        <v>0</v>
      </c>
      <c r="G38" s="43">
        <f>VLOOKUP($C38, Table4[#All], 4, 0)</f>
        <v>0</v>
      </c>
      <c r="H38" s="43">
        <f>VLOOKUP($C38, Table4[#All], 5, 0)</f>
        <v>0</v>
      </c>
      <c r="I38" s="43">
        <f>VLOOKUP($C38, Table4[#All], 6, 0)</f>
        <v>0</v>
      </c>
      <c r="J38" s="10">
        <f t="shared" si="2"/>
        <v>1</v>
      </c>
      <c r="K38" s="11"/>
      <c r="L38" s="43">
        <f>VLOOKUP($C38, Table4[#All], 7, 0)</f>
        <v>1</v>
      </c>
      <c r="M38" s="43">
        <f>VLOOKUP($C38, Table4[#All], 8, 0)</f>
        <v>0</v>
      </c>
      <c r="N38" s="43">
        <f>VLOOKUP($C38, Table4[#All], 9, 0)</f>
        <v>0</v>
      </c>
      <c r="O38" s="43">
        <f>VLOOKUP($C38, Table4[#All], 10, 0)</f>
        <v>0</v>
      </c>
      <c r="P38" s="43"/>
      <c r="Q38" s="10">
        <f t="shared" si="3"/>
        <v>1</v>
      </c>
      <c r="R38" s="11"/>
      <c r="S38" s="43">
        <f>VLOOKUP($C38, Table4[#All], 11, 0)</f>
        <v>4.3499999999999997E-2</v>
      </c>
      <c r="T38" s="43">
        <f>VLOOKUP($C38, Table4[#All], 12, 0)</f>
        <v>0</v>
      </c>
      <c r="U38" s="43">
        <f>VLOOKUP($C38, Table4[#All], 13, 0)</f>
        <v>0.95650000000000002</v>
      </c>
      <c r="V38" s="43">
        <f>VLOOKUP($C38, Table4[#All], 14, 0)</f>
        <v>0</v>
      </c>
      <c r="W38" s="9"/>
      <c r="X38" s="10">
        <f t="shared" si="4"/>
        <v>3</v>
      </c>
      <c r="Y38" s="11"/>
      <c r="Z38" s="43">
        <f>VLOOKUP($C38, Table4[#All], 15, 0)</f>
        <v>0</v>
      </c>
      <c r="AA38" s="43">
        <f>VLOOKUP($C38, Table4[#All], 16, 0)</f>
        <v>0.86959999999999993</v>
      </c>
      <c r="AB38" s="43">
        <f>VLOOKUP($C38, Table4[#All], 17, 0)</f>
        <v>0.13039999999999999</v>
      </c>
      <c r="AC38" s="43">
        <f>VLOOKUP($C38, Table4[#All], 18, 0)</f>
        <v>0</v>
      </c>
      <c r="AD38" s="9">
        <f>VLOOKUP($C38, Table4[#All], 19, 0)</f>
        <v>0</v>
      </c>
      <c r="AE38" s="10">
        <f t="shared" si="5"/>
        <v>2</v>
      </c>
      <c r="AF38" s="11"/>
      <c r="AG38" s="43">
        <f>VLOOKUP($C38, Table4[#All], 20, 0)</f>
        <v>0</v>
      </c>
      <c r="AH38" s="43">
        <f>VLOOKUP($C38, Table4[#All], 21, 0)</f>
        <v>0.52170000000000005</v>
      </c>
      <c r="AI38" s="43">
        <f>VLOOKUP($C38, Table4[#All], 22, 0)</f>
        <v>0.4783</v>
      </c>
      <c r="AJ38" s="43">
        <f>VLOOKUP($C38, Table4[#All], 23, 0)</f>
        <v>0</v>
      </c>
      <c r="AK38" s="43"/>
      <c r="AL38" s="10">
        <f t="shared" si="6"/>
        <v>3</v>
      </c>
      <c r="AM38" s="11"/>
      <c r="AN38" s="43">
        <f>VLOOKUP($C38, Table4[#All], 24, 0)</f>
        <v>7.690000000000001E-2</v>
      </c>
      <c r="AO38" s="43">
        <f>VLOOKUP($C38, Table4[#All], 25, 0)</f>
        <v>0.53849999999999998</v>
      </c>
      <c r="AP38" s="43">
        <f>VLOOKUP($C38, Table4[#All], 26, 0)</f>
        <v>0.3846</v>
      </c>
      <c r="AQ38" s="43"/>
      <c r="AR38" s="9"/>
      <c r="AS38" s="12">
        <f t="shared" si="7"/>
        <v>3</v>
      </c>
      <c r="AT38" s="11"/>
      <c r="AU38" s="43">
        <f>VLOOKUP($C38, Table4[#All], 27, 0)</f>
        <v>4.3499999999999997E-2</v>
      </c>
      <c r="AV38" s="43">
        <f>VLOOKUP($C38, Table4[#All], 28, 0)</f>
        <v>0.91299999999999992</v>
      </c>
      <c r="AW38" s="43">
        <f>VLOOKUP($C38, Table4[#All], 29, 0)</f>
        <v>4.3499999999999997E-2</v>
      </c>
      <c r="AX38" s="9"/>
      <c r="AY38" s="9">
        <f>VLOOKUP($C38, Table4[#All], 30, 0)</f>
        <v>0</v>
      </c>
      <c r="AZ38" s="10">
        <f t="shared" si="8"/>
        <v>2</v>
      </c>
      <c r="BA38" s="11"/>
      <c r="BB38" s="43">
        <f>VLOOKUP($C38, Table4[#All], 31, 0)</f>
        <v>0.75</v>
      </c>
      <c r="BC38" s="43">
        <f>VLOOKUP($C38, Table4[#All], 32, 0)</f>
        <v>0.25</v>
      </c>
      <c r="BD38" s="43">
        <f>VLOOKUP($C38, Table4[#All], 33, 0)</f>
        <v>0</v>
      </c>
      <c r="BE38" s="43">
        <f>VLOOKUP($C38, Table4[#All], 34, 0)</f>
        <v>0</v>
      </c>
      <c r="BF38" s="9">
        <f>VLOOKUP($C38, Table4[#All], 35, 0)</f>
        <v>0</v>
      </c>
      <c r="BG38" s="10">
        <f t="shared" si="9"/>
        <v>2</v>
      </c>
      <c r="BH38" s="60"/>
      <c r="BI38" s="43">
        <f>VLOOKUP($C38, Table4[#All], 36, 0)</f>
        <v>0.9</v>
      </c>
      <c r="BJ38" s="9">
        <f>VLOOKUP($C38, Table4[#All], 37, 0)</f>
        <v>0.1</v>
      </c>
      <c r="BK38" s="43">
        <f>VLOOKUP($C38, Table4[#All], 38, 0)</f>
        <v>0</v>
      </c>
      <c r="BL38" s="43">
        <f>VLOOKUP($C38, Table4[#All], 39, 0)</f>
        <v>0</v>
      </c>
      <c r="BM38" s="9">
        <f>VLOOKUP($C38, Table4[#All], 40, 0)</f>
        <v>0</v>
      </c>
      <c r="BN38" s="10">
        <f t="shared" si="10"/>
        <v>1</v>
      </c>
      <c r="BO38" s="11"/>
      <c r="BP38" s="43">
        <f>VLOOKUP($C38, Table4[#All], 41, 0)</f>
        <v>0.52170000000000005</v>
      </c>
      <c r="BQ38" s="43">
        <f>VLOOKUP($C38, Table4[#All], 42, 0)</f>
        <v>0.43479999999999996</v>
      </c>
      <c r="BR38" s="43">
        <f>VLOOKUP($C38, Table4[#All], 43, 0)</f>
        <v>0</v>
      </c>
      <c r="BS38" s="43">
        <f>VLOOKUP($C38, Table4[#All], 44, 0)</f>
        <v>0</v>
      </c>
      <c r="BT38" s="43">
        <f>VLOOKUP($C38, Table4[#All], 45, 0)</f>
        <v>4.3499999999999997E-2</v>
      </c>
      <c r="BU38" s="10">
        <f t="shared" si="11"/>
        <v>2</v>
      </c>
      <c r="BV38" s="11"/>
      <c r="BW38" s="43">
        <f>VLOOKUP($C38, Table4[#All], 46, 0)</f>
        <v>0.78260000000000007</v>
      </c>
      <c r="BX38" s="43">
        <f>VLOOKUP($C38, Table4[#All], 47, 0)</f>
        <v>4.3499999999999997E-2</v>
      </c>
      <c r="BY38" s="43">
        <f>VLOOKUP($C38, Table4[#All], 48, 0)</f>
        <v>4.3499999999999997E-2</v>
      </c>
      <c r="BZ38" s="43">
        <f>VLOOKUP($C38, Table4[#All], 49, 0)</f>
        <v>0.13039999999999999</v>
      </c>
      <c r="CA38" s="43">
        <f>VLOOKUP($C38, Table4[#All], 50, 0)</f>
        <v>0</v>
      </c>
      <c r="CB38" s="10">
        <f t="shared" si="12"/>
        <v>2</v>
      </c>
      <c r="CC38" s="60"/>
      <c r="CD38" s="43">
        <f>VLOOKUP($C38, Table4[#All], 51, 0)</f>
        <v>0.82609999999999995</v>
      </c>
      <c r="CE38" s="43">
        <f>VLOOKUP($C38, Table4[#All], 52, 0)</f>
        <v>0.13039999999999999</v>
      </c>
      <c r="CF38" s="43">
        <f>VLOOKUP($C38, Table4[#All], 53, 0)</f>
        <v>4.3499999999999997E-2</v>
      </c>
      <c r="CG38" s="43"/>
      <c r="CH38" s="43"/>
      <c r="CI38" s="12">
        <f t="shared" si="13"/>
        <v>1</v>
      </c>
      <c r="CJ38" s="13"/>
      <c r="CK38" s="43">
        <f>VLOOKUP($C38, Table4[#All], 54, 0)</f>
        <v>0</v>
      </c>
      <c r="CL38" s="43">
        <f>VLOOKUP($C38, Table4[#All], 55, 0)</f>
        <v>0.86959999999999993</v>
      </c>
      <c r="CM38" s="43">
        <f>VLOOKUP($C38, Table4[#All], 56, 0)</f>
        <v>0.13039999999999999</v>
      </c>
      <c r="CN38" s="9">
        <f>VLOOKUP($C38, Table4[#All], 57, 0)</f>
        <v>0</v>
      </c>
      <c r="CO38" s="9"/>
      <c r="CP38" s="10">
        <f t="shared" si="14"/>
        <v>2</v>
      </c>
      <c r="CQ38" s="11"/>
      <c r="CR38" s="43">
        <f>VLOOKUP($C38, Table4[#All], 58, 0)</f>
        <v>8.6999999999999994E-2</v>
      </c>
      <c r="CS38" s="43">
        <f>VLOOKUP($C38, Table4[#All], 59, 0)</f>
        <v>0.78260000000000007</v>
      </c>
      <c r="CT38" s="43">
        <f>VLOOKUP($C38, Table4[#All], 60, 0)</f>
        <v>8.6999999999999994E-2</v>
      </c>
      <c r="CU38" s="43">
        <f>VLOOKUP($C38, Table4[#All], 61, 0)</f>
        <v>4.3499999999999997E-2</v>
      </c>
      <c r="CV38" s="9">
        <f>VLOOKUP($C38, Table4[#All], 62, 0)</f>
        <v>0</v>
      </c>
      <c r="CW38" s="10">
        <f t="shared" si="15"/>
        <v>2</v>
      </c>
      <c r="CX38" s="60"/>
      <c r="CY38" s="43">
        <f>VLOOKUP($C38, Table4[#All], 63, 0)</f>
        <v>0</v>
      </c>
      <c r="CZ38" s="43">
        <f>VLOOKUP($C38, Table4[#All], 64, 0)</f>
        <v>1</v>
      </c>
      <c r="DA38" s="43">
        <f>VLOOKUP($C38, Table4[#All], 65, 0)</f>
        <v>0</v>
      </c>
      <c r="DB38" s="43">
        <f>VLOOKUP($C38, Table4[#All], 66, 0)</f>
        <v>0</v>
      </c>
      <c r="DC38" s="43"/>
      <c r="DD38" s="10">
        <f t="shared" si="16"/>
        <v>2</v>
      </c>
    </row>
    <row r="39" spans="1:108" ht="16.2" thickTop="1" thickBot="1" x14ac:dyDescent="0.4">
      <c r="A39" s="47" t="s">
        <v>144</v>
      </c>
      <c r="B39" s="47" t="s">
        <v>147</v>
      </c>
      <c r="C39" s="47" t="s">
        <v>148</v>
      </c>
      <c r="D39" s="11"/>
      <c r="E39" s="43">
        <f>VLOOKUP($C39, Table4[#All], 2, 0)</f>
        <v>0</v>
      </c>
      <c r="F39" s="43">
        <f>VLOOKUP($C39, Table4[#All], 3, 0)</f>
        <v>1</v>
      </c>
      <c r="G39" s="43">
        <f>VLOOKUP($C39, Table4[#All], 4, 0)</f>
        <v>0</v>
      </c>
      <c r="H39" s="43">
        <f>VLOOKUP($C39, Table4[#All], 5, 0)</f>
        <v>0</v>
      </c>
      <c r="I39" s="43">
        <f>VLOOKUP($C39, Table4[#All], 6, 0)</f>
        <v>0</v>
      </c>
      <c r="J39" s="10">
        <f t="shared" si="2"/>
        <v>2</v>
      </c>
      <c r="K39" s="11"/>
      <c r="L39" s="43">
        <f>VLOOKUP($C39, Table4[#All], 7, 0)</f>
        <v>1</v>
      </c>
      <c r="M39" s="43">
        <f>VLOOKUP($C39, Table4[#All], 8, 0)</f>
        <v>0</v>
      </c>
      <c r="N39" s="43">
        <f>VLOOKUP($C39, Table4[#All], 9, 0)</f>
        <v>0</v>
      </c>
      <c r="O39" s="43">
        <f>VLOOKUP($C39, Table4[#All], 10, 0)</f>
        <v>0</v>
      </c>
      <c r="P39" s="43"/>
      <c r="Q39" s="10">
        <f t="shared" si="3"/>
        <v>1</v>
      </c>
      <c r="R39" s="11"/>
      <c r="S39" s="43">
        <f>VLOOKUP($C39, Table4[#All], 11, 0)</f>
        <v>0</v>
      </c>
      <c r="T39" s="43">
        <f>VLOOKUP($C39, Table4[#All], 12, 0)</f>
        <v>0</v>
      </c>
      <c r="U39" s="43">
        <f>VLOOKUP($C39, Table4[#All], 13, 0)</f>
        <v>0.95829999999999993</v>
      </c>
      <c r="V39" s="43">
        <f>VLOOKUP($C39, Table4[#All], 14, 0)</f>
        <v>4.1700000000000001E-2</v>
      </c>
      <c r="W39" s="9"/>
      <c r="X39" s="10">
        <f t="shared" si="4"/>
        <v>3</v>
      </c>
      <c r="Y39" s="11"/>
      <c r="Z39" s="43">
        <f>VLOOKUP($C39, Table4[#All], 15, 0)</f>
        <v>0</v>
      </c>
      <c r="AA39" s="43">
        <f>VLOOKUP($C39, Table4[#All], 16, 0)</f>
        <v>0.66670000000000007</v>
      </c>
      <c r="AB39" s="43">
        <f>VLOOKUP($C39, Table4[#All], 17, 0)</f>
        <v>0.33329999999999999</v>
      </c>
      <c r="AC39" s="43">
        <f>VLOOKUP($C39, Table4[#All], 18, 0)</f>
        <v>0</v>
      </c>
      <c r="AD39" s="9">
        <f>VLOOKUP($C39, Table4[#All], 19, 0)</f>
        <v>0</v>
      </c>
      <c r="AE39" s="10">
        <f t="shared" si="5"/>
        <v>3</v>
      </c>
      <c r="AF39" s="11"/>
      <c r="AG39" s="43">
        <f>VLOOKUP($C39, Table4[#All], 20, 0)</f>
        <v>0</v>
      </c>
      <c r="AH39" s="43">
        <f>VLOOKUP($C39, Table4[#All], 21, 0)</f>
        <v>0.20829999999999999</v>
      </c>
      <c r="AI39" s="43">
        <f>VLOOKUP($C39, Table4[#All], 22, 0)</f>
        <v>0.79170000000000007</v>
      </c>
      <c r="AJ39" s="43">
        <f>VLOOKUP($C39, Table4[#All], 23, 0)</f>
        <v>0</v>
      </c>
      <c r="AK39" s="43"/>
      <c r="AL39" s="10">
        <f t="shared" si="6"/>
        <v>3</v>
      </c>
      <c r="AM39" s="11"/>
      <c r="AN39" s="43">
        <f>VLOOKUP($C39, Table4[#All], 24, 0)</f>
        <v>0</v>
      </c>
      <c r="AO39" s="43">
        <f>VLOOKUP($C39, Table4[#All], 25, 0)</f>
        <v>0.36359999999999998</v>
      </c>
      <c r="AP39" s="43">
        <f>VLOOKUP($C39, Table4[#All], 26, 0)</f>
        <v>0.63639999999999997</v>
      </c>
      <c r="AQ39" s="43"/>
      <c r="AR39" s="9"/>
      <c r="AS39" s="12">
        <f t="shared" si="7"/>
        <v>3</v>
      </c>
      <c r="AT39" s="11"/>
      <c r="AU39" s="43">
        <f>VLOOKUP($C39, Table4[#All], 27, 0)</f>
        <v>8.3299999999999999E-2</v>
      </c>
      <c r="AV39" s="43">
        <f>VLOOKUP($C39, Table4[#All], 28, 0)</f>
        <v>0.83329999999999993</v>
      </c>
      <c r="AW39" s="43">
        <f>VLOOKUP($C39, Table4[#All], 29, 0)</f>
        <v>8.3299999999999999E-2</v>
      </c>
      <c r="AX39" s="9"/>
      <c r="AY39" s="9">
        <f>VLOOKUP($C39, Table4[#All], 30, 0)</f>
        <v>0</v>
      </c>
      <c r="AZ39" s="10">
        <f t="shared" si="8"/>
        <v>2</v>
      </c>
      <c r="BA39" s="11"/>
      <c r="BB39" s="43">
        <f>VLOOKUP($C39, Table4[#All], 31, 0)</f>
        <v>0.57889999999999997</v>
      </c>
      <c r="BC39" s="43">
        <f>VLOOKUP($C39, Table4[#All], 32, 0)</f>
        <v>0.36840000000000006</v>
      </c>
      <c r="BD39" s="43">
        <f>VLOOKUP($C39, Table4[#All], 33, 0)</f>
        <v>5.2600000000000001E-2</v>
      </c>
      <c r="BE39" s="43">
        <f>VLOOKUP($C39, Table4[#All], 34, 0)</f>
        <v>0</v>
      </c>
      <c r="BF39" s="9">
        <f>VLOOKUP($C39, Table4[#All], 35, 0)</f>
        <v>0</v>
      </c>
      <c r="BG39" s="10">
        <f t="shared" si="9"/>
        <v>2</v>
      </c>
      <c r="BH39" s="60"/>
      <c r="BI39" s="43">
        <f>VLOOKUP($C39, Table4[#All], 36, 0)</f>
        <v>7.1399999999999991E-2</v>
      </c>
      <c r="BJ39" s="9">
        <f>VLOOKUP($C39, Table4[#All], 37, 0)</f>
        <v>0</v>
      </c>
      <c r="BK39" s="43">
        <f>VLOOKUP($C39, Table4[#All], 38, 0)</f>
        <v>0</v>
      </c>
      <c r="BL39" s="43">
        <f>VLOOKUP($C39, Table4[#All], 39, 0)</f>
        <v>0</v>
      </c>
      <c r="BM39" s="9">
        <f>VLOOKUP($C39, Table4[#All], 40, 0)</f>
        <v>0.92859999999999998</v>
      </c>
      <c r="BN39" s="10">
        <f t="shared" si="10"/>
        <v>5</v>
      </c>
      <c r="BO39" s="11"/>
      <c r="BP39" s="43">
        <f>VLOOKUP($C39, Table4[#All], 41, 0)</f>
        <v>0.66670000000000007</v>
      </c>
      <c r="BQ39" s="43">
        <f>VLOOKUP($C39, Table4[#All], 42, 0)</f>
        <v>0.33329999999999999</v>
      </c>
      <c r="BR39" s="43">
        <f>VLOOKUP($C39, Table4[#All], 43, 0)</f>
        <v>0</v>
      </c>
      <c r="BS39" s="43">
        <f>VLOOKUP($C39, Table4[#All], 44, 0)</f>
        <v>0</v>
      </c>
      <c r="BT39" s="43">
        <f>VLOOKUP($C39, Table4[#All], 45, 0)</f>
        <v>0</v>
      </c>
      <c r="BU39" s="10">
        <f t="shared" si="11"/>
        <v>2</v>
      </c>
      <c r="BV39" s="11"/>
      <c r="BW39" s="43">
        <f>VLOOKUP($C39, Table4[#All], 46, 0)</f>
        <v>0.66670000000000007</v>
      </c>
      <c r="BX39" s="43">
        <f>VLOOKUP($C39, Table4[#All], 47, 0)</f>
        <v>4.1700000000000001E-2</v>
      </c>
      <c r="BY39" s="43">
        <f>VLOOKUP($C39, Table4[#All], 48, 0)</f>
        <v>8.3299999999999999E-2</v>
      </c>
      <c r="BZ39" s="43">
        <f>VLOOKUP($C39, Table4[#All], 49, 0)</f>
        <v>0.20829999999999999</v>
      </c>
      <c r="CA39" s="43">
        <f>VLOOKUP($C39, Table4[#All], 50, 0)</f>
        <v>0</v>
      </c>
      <c r="CB39" s="10">
        <f t="shared" si="12"/>
        <v>4</v>
      </c>
      <c r="CC39" s="60"/>
      <c r="CD39" s="43">
        <f>VLOOKUP($C39, Table4[#All], 51, 0)</f>
        <v>0.79170000000000007</v>
      </c>
      <c r="CE39" s="43">
        <f>VLOOKUP($C39, Table4[#All], 52, 0)</f>
        <v>0.16670000000000001</v>
      </c>
      <c r="CF39" s="43">
        <f>VLOOKUP($C39, Table4[#All], 53, 0)</f>
        <v>4.1700000000000001E-2</v>
      </c>
      <c r="CG39" s="43"/>
      <c r="CH39" s="43"/>
      <c r="CI39" s="12">
        <f t="shared" si="13"/>
        <v>2</v>
      </c>
      <c r="CJ39" s="13"/>
      <c r="CK39" s="43">
        <f>VLOOKUP($C39, Table4[#All], 54, 0)</f>
        <v>0</v>
      </c>
      <c r="CL39" s="43">
        <f>VLOOKUP($C39, Table4[#All], 55, 0)</f>
        <v>0.83329999999999993</v>
      </c>
      <c r="CM39" s="43">
        <f>VLOOKUP($C39, Table4[#All], 56, 0)</f>
        <v>0.16670000000000001</v>
      </c>
      <c r="CN39" s="9">
        <f>VLOOKUP($C39, Table4[#All], 57, 0)</f>
        <v>0</v>
      </c>
      <c r="CO39" s="9"/>
      <c r="CP39" s="10">
        <f t="shared" si="14"/>
        <v>2</v>
      </c>
      <c r="CQ39" s="11"/>
      <c r="CR39" s="43">
        <f>VLOOKUP($C39, Table4[#All], 58, 0)</f>
        <v>0</v>
      </c>
      <c r="CS39" s="43">
        <f>VLOOKUP($C39, Table4[#All], 59, 0)</f>
        <v>0.625</v>
      </c>
      <c r="CT39" s="43">
        <f>VLOOKUP($C39, Table4[#All], 60, 0)</f>
        <v>0.375</v>
      </c>
      <c r="CU39" s="43">
        <f>VLOOKUP($C39, Table4[#All], 61, 0)</f>
        <v>0</v>
      </c>
      <c r="CV39" s="9">
        <f>VLOOKUP($C39, Table4[#All], 62, 0)</f>
        <v>0</v>
      </c>
      <c r="CW39" s="10">
        <f t="shared" si="15"/>
        <v>3</v>
      </c>
      <c r="CX39" s="60"/>
      <c r="CY39" s="43">
        <f>VLOOKUP($C39, Table4[#All], 63, 0)</f>
        <v>0.26319999999999999</v>
      </c>
      <c r="CZ39" s="43">
        <f>VLOOKUP($C39, Table4[#All], 64, 0)</f>
        <v>0.63159999999999994</v>
      </c>
      <c r="DA39" s="43">
        <f>VLOOKUP($C39, Table4[#All], 65, 0)</f>
        <v>0.10529999999999999</v>
      </c>
      <c r="DB39" s="43">
        <f>VLOOKUP($C39, Table4[#All], 66, 0)</f>
        <v>0</v>
      </c>
      <c r="DC39" s="43"/>
      <c r="DD39" s="10">
        <f t="shared" si="16"/>
        <v>2</v>
      </c>
    </row>
    <row r="40" spans="1:108" ht="16.2" thickTop="1" thickBot="1" x14ac:dyDescent="0.4">
      <c r="A40" s="47" t="s">
        <v>144</v>
      </c>
      <c r="B40" s="47" t="s">
        <v>149</v>
      </c>
      <c r="C40" s="47" t="s">
        <v>150</v>
      </c>
      <c r="D40" s="11"/>
      <c r="E40" s="43">
        <f>VLOOKUP($C40, Table4[#All], 2, 0)</f>
        <v>1</v>
      </c>
      <c r="F40" s="43">
        <f>VLOOKUP($C40, Table4[#All], 3, 0)</f>
        <v>0</v>
      </c>
      <c r="G40" s="43">
        <f>VLOOKUP($C40, Table4[#All], 4, 0)</f>
        <v>0</v>
      </c>
      <c r="H40" s="43">
        <f>VLOOKUP($C40, Table4[#All], 5, 0)</f>
        <v>0</v>
      </c>
      <c r="I40" s="43">
        <f>VLOOKUP($C40, Table4[#All], 6, 0)</f>
        <v>0</v>
      </c>
      <c r="J40" s="10">
        <f t="shared" si="2"/>
        <v>1</v>
      </c>
      <c r="K40" s="11"/>
      <c r="L40" s="43">
        <f>VLOOKUP($C40, Table4[#All], 7, 0)</f>
        <v>1</v>
      </c>
      <c r="M40" s="43">
        <f>VLOOKUP($C40, Table4[#All], 8, 0)</f>
        <v>0</v>
      </c>
      <c r="N40" s="43">
        <f>VLOOKUP($C40, Table4[#All], 9, 0)</f>
        <v>0</v>
      </c>
      <c r="O40" s="43">
        <f>VLOOKUP($C40, Table4[#All], 10, 0)</f>
        <v>0</v>
      </c>
      <c r="P40" s="43"/>
      <c r="Q40" s="10">
        <f t="shared" si="3"/>
        <v>1</v>
      </c>
      <c r="R40" s="11"/>
      <c r="S40" s="43">
        <f>VLOOKUP($C40, Table4[#All], 11, 0)</f>
        <v>0</v>
      </c>
      <c r="T40" s="43">
        <f>VLOOKUP($C40, Table4[#All], 12, 0)</f>
        <v>0</v>
      </c>
      <c r="U40" s="43">
        <f>VLOOKUP($C40, Table4[#All], 13, 0)</f>
        <v>1</v>
      </c>
      <c r="V40" s="43">
        <f>VLOOKUP($C40, Table4[#All], 14, 0)</f>
        <v>0</v>
      </c>
      <c r="W40" s="9"/>
      <c r="X40" s="10">
        <f t="shared" si="4"/>
        <v>3</v>
      </c>
      <c r="Y40" s="11"/>
      <c r="Z40" s="43">
        <f>VLOOKUP($C40, Table4[#All], 15, 0)</f>
        <v>0</v>
      </c>
      <c r="AA40" s="43">
        <f>VLOOKUP($C40, Table4[#All], 16, 0)</f>
        <v>0.73909999999999998</v>
      </c>
      <c r="AB40" s="43">
        <f>VLOOKUP($C40, Table4[#All], 17, 0)</f>
        <v>0.26090000000000002</v>
      </c>
      <c r="AC40" s="43">
        <f>VLOOKUP($C40, Table4[#All], 18, 0)</f>
        <v>0</v>
      </c>
      <c r="AD40" s="9">
        <f>VLOOKUP($C40, Table4[#All], 19, 0)</f>
        <v>0</v>
      </c>
      <c r="AE40" s="10">
        <f t="shared" si="5"/>
        <v>3</v>
      </c>
      <c r="AF40" s="11"/>
      <c r="AG40" s="43">
        <f>VLOOKUP($C40, Table4[#All], 20, 0)</f>
        <v>0</v>
      </c>
      <c r="AH40" s="43">
        <f>VLOOKUP($C40, Table4[#All], 21, 0)</f>
        <v>0.43479999999999996</v>
      </c>
      <c r="AI40" s="43">
        <f>VLOOKUP($C40, Table4[#All], 22, 0)</f>
        <v>0.56520000000000004</v>
      </c>
      <c r="AJ40" s="43">
        <f>VLOOKUP($C40, Table4[#All], 23, 0)</f>
        <v>0</v>
      </c>
      <c r="AK40" s="43"/>
      <c r="AL40" s="10">
        <f t="shared" si="6"/>
        <v>3</v>
      </c>
      <c r="AM40" s="11"/>
      <c r="AN40" s="43">
        <f>VLOOKUP($C40, Table4[#All], 24, 0)</f>
        <v>0.2</v>
      </c>
      <c r="AO40" s="43">
        <f>VLOOKUP($C40, Table4[#All], 25, 0)</f>
        <v>0.2</v>
      </c>
      <c r="AP40" s="43">
        <f>VLOOKUP($C40, Table4[#All], 26, 0)</f>
        <v>0.6</v>
      </c>
      <c r="AQ40" s="43"/>
      <c r="AR40" s="9"/>
      <c r="AS40" s="12">
        <f t="shared" si="7"/>
        <v>3</v>
      </c>
      <c r="AT40" s="11"/>
      <c r="AU40" s="43">
        <f>VLOOKUP($C40, Table4[#All], 27, 0)</f>
        <v>0</v>
      </c>
      <c r="AV40" s="43">
        <f>VLOOKUP($C40, Table4[#All], 28, 0)</f>
        <v>0.73909999999999998</v>
      </c>
      <c r="AW40" s="43">
        <f>VLOOKUP($C40, Table4[#All], 29, 0)</f>
        <v>0.26090000000000002</v>
      </c>
      <c r="AX40" s="9"/>
      <c r="AY40" s="9">
        <f>VLOOKUP($C40, Table4[#All], 30, 0)</f>
        <v>0</v>
      </c>
      <c r="AZ40" s="10">
        <f t="shared" si="8"/>
        <v>3</v>
      </c>
      <c r="BA40" s="11"/>
      <c r="BB40" s="43">
        <f>VLOOKUP($C40, Table4[#All], 31, 0)</f>
        <v>0.30769999999999997</v>
      </c>
      <c r="BC40" s="43">
        <f>VLOOKUP($C40, Table4[#All], 32, 0)</f>
        <v>0.15380000000000002</v>
      </c>
      <c r="BD40" s="43">
        <f>VLOOKUP($C40, Table4[#All], 33, 0)</f>
        <v>0.3846</v>
      </c>
      <c r="BE40" s="43">
        <f>VLOOKUP($C40, Table4[#All], 34, 0)</f>
        <v>0.15380000000000002</v>
      </c>
      <c r="BF40" s="9">
        <f>VLOOKUP($C40, Table4[#All], 35, 0)</f>
        <v>0</v>
      </c>
      <c r="BG40" s="10">
        <f t="shared" si="9"/>
        <v>3</v>
      </c>
      <c r="BH40" s="60"/>
      <c r="BI40" s="43">
        <f>VLOOKUP($C40, Table4[#All], 36, 0)</f>
        <v>1</v>
      </c>
      <c r="BJ40" s="9">
        <f>VLOOKUP($C40, Table4[#All], 37, 0)</f>
        <v>0</v>
      </c>
      <c r="BK40" s="43">
        <f>VLOOKUP($C40, Table4[#All], 38, 0)</f>
        <v>0</v>
      </c>
      <c r="BL40" s="43">
        <f>VLOOKUP($C40, Table4[#All], 39, 0)</f>
        <v>0</v>
      </c>
      <c r="BM40" s="9">
        <f>VLOOKUP($C40, Table4[#All], 40, 0)</f>
        <v>0</v>
      </c>
      <c r="BN40" s="10">
        <f t="shared" si="10"/>
        <v>1</v>
      </c>
      <c r="BO40" s="11"/>
      <c r="BP40" s="43">
        <f>VLOOKUP($C40, Table4[#All], 41, 0)</f>
        <v>0.69569999999999999</v>
      </c>
      <c r="BQ40" s="43">
        <f>VLOOKUP($C40, Table4[#All], 42, 0)</f>
        <v>0.30430000000000001</v>
      </c>
      <c r="BR40" s="43">
        <f>VLOOKUP($C40, Table4[#All], 43, 0)</f>
        <v>0</v>
      </c>
      <c r="BS40" s="43">
        <f>VLOOKUP($C40, Table4[#All], 44, 0)</f>
        <v>0</v>
      </c>
      <c r="BT40" s="43">
        <f>VLOOKUP($C40, Table4[#All], 45, 0)</f>
        <v>0</v>
      </c>
      <c r="BU40" s="10">
        <f t="shared" si="11"/>
        <v>2</v>
      </c>
      <c r="BV40" s="11"/>
      <c r="BW40" s="43">
        <f>VLOOKUP($C40, Table4[#All], 46, 0)</f>
        <v>0.4783</v>
      </c>
      <c r="BX40" s="43">
        <f>VLOOKUP($C40, Table4[#All], 47, 0)</f>
        <v>0.21739999999999998</v>
      </c>
      <c r="BY40" s="43">
        <f>VLOOKUP($C40, Table4[#All], 48, 0)</f>
        <v>0.1739</v>
      </c>
      <c r="BZ40" s="43">
        <f>VLOOKUP($C40, Table4[#All], 49, 0)</f>
        <v>0.13039999999999999</v>
      </c>
      <c r="CA40" s="43">
        <f>VLOOKUP($C40, Table4[#All], 50, 0)</f>
        <v>0</v>
      </c>
      <c r="CB40" s="10">
        <f t="shared" si="12"/>
        <v>3</v>
      </c>
      <c r="CC40" s="60"/>
      <c r="CD40" s="43">
        <f>VLOOKUP($C40, Table4[#All], 51, 0)</f>
        <v>0.78260000000000007</v>
      </c>
      <c r="CE40" s="43">
        <f>VLOOKUP($C40, Table4[#All], 52, 0)</f>
        <v>0.1739</v>
      </c>
      <c r="CF40" s="43">
        <f>VLOOKUP($C40, Table4[#All], 53, 0)</f>
        <v>4.3499999999999997E-2</v>
      </c>
      <c r="CG40" s="43"/>
      <c r="CH40" s="43"/>
      <c r="CI40" s="12">
        <f t="shared" si="13"/>
        <v>2</v>
      </c>
      <c r="CJ40" s="13"/>
      <c r="CK40" s="43">
        <f>VLOOKUP($C40, Table4[#All], 54, 0)</f>
        <v>0</v>
      </c>
      <c r="CL40" s="43">
        <f>VLOOKUP($C40, Table4[#All], 55, 0)</f>
        <v>0.95650000000000002</v>
      </c>
      <c r="CM40" s="43">
        <f>VLOOKUP($C40, Table4[#All], 56, 0)</f>
        <v>4.3499999999999997E-2</v>
      </c>
      <c r="CN40" s="9">
        <f>VLOOKUP($C40, Table4[#All], 57, 0)</f>
        <v>0</v>
      </c>
      <c r="CO40" s="9"/>
      <c r="CP40" s="10">
        <f t="shared" si="14"/>
        <v>2</v>
      </c>
      <c r="CQ40" s="11"/>
      <c r="CR40" s="43">
        <f>VLOOKUP($C40, Table4[#All], 58, 0)</f>
        <v>4.3499999999999997E-2</v>
      </c>
      <c r="CS40" s="43">
        <f>VLOOKUP($C40, Table4[#All], 59, 0)</f>
        <v>0.95650000000000002</v>
      </c>
      <c r="CT40" s="43">
        <f>VLOOKUP($C40, Table4[#All], 60, 0)</f>
        <v>0</v>
      </c>
      <c r="CU40" s="43">
        <f>VLOOKUP($C40, Table4[#All], 61, 0)</f>
        <v>0</v>
      </c>
      <c r="CV40" s="9">
        <f>VLOOKUP($C40, Table4[#All], 62, 0)</f>
        <v>0</v>
      </c>
      <c r="CW40" s="10">
        <f t="shared" si="15"/>
        <v>2</v>
      </c>
      <c r="CX40" s="60"/>
      <c r="CY40" s="43">
        <f>VLOOKUP($C40, Table4[#All], 63, 0)</f>
        <v>0.53849999999999998</v>
      </c>
      <c r="CZ40" s="43">
        <f>VLOOKUP($C40, Table4[#All], 64, 0)</f>
        <v>0.30769999999999997</v>
      </c>
      <c r="DA40" s="43">
        <f>VLOOKUP($C40, Table4[#All], 65, 0)</f>
        <v>0.15380000000000002</v>
      </c>
      <c r="DB40" s="43">
        <f>VLOOKUP($C40, Table4[#All], 66, 0)</f>
        <v>0</v>
      </c>
      <c r="DC40" s="43"/>
      <c r="DD40" s="10">
        <f t="shared" si="16"/>
        <v>2</v>
      </c>
    </row>
    <row r="41" spans="1:108" ht="16.2" thickTop="1" thickBot="1" x14ac:dyDescent="0.4">
      <c r="A41" s="47" t="s">
        <v>144</v>
      </c>
      <c r="B41" s="47" t="s">
        <v>151</v>
      </c>
      <c r="C41" s="47" t="s">
        <v>152</v>
      </c>
      <c r="D41" s="11"/>
      <c r="E41" s="43">
        <f>VLOOKUP($C41, Table4[#All], 2, 0)</f>
        <v>1</v>
      </c>
      <c r="F41" s="43">
        <f>VLOOKUP($C41, Table4[#All], 3, 0)</f>
        <v>0</v>
      </c>
      <c r="G41" s="43">
        <f>VLOOKUP($C41, Table4[#All], 4, 0)</f>
        <v>0</v>
      </c>
      <c r="H41" s="43">
        <f>VLOOKUP($C41, Table4[#All], 5, 0)</f>
        <v>0</v>
      </c>
      <c r="I41" s="43">
        <f>VLOOKUP($C41, Table4[#All], 6, 0)</f>
        <v>0</v>
      </c>
      <c r="J41" s="10">
        <f t="shared" si="2"/>
        <v>1</v>
      </c>
      <c r="K41" s="11"/>
      <c r="L41" s="43">
        <f>VLOOKUP($C41, Table4[#All], 7, 0)</f>
        <v>0.93480000000000008</v>
      </c>
      <c r="M41" s="43">
        <f>VLOOKUP($C41, Table4[#All], 8, 0)</f>
        <v>6.5199999999999994E-2</v>
      </c>
      <c r="N41" s="43">
        <f>VLOOKUP($C41, Table4[#All], 9, 0)</f>
        <v>0</v>
      </c>
      <c r="O41" s="43">
        <f>VLOOKUP($C41, Table4[#All], 10, 0)</f>
        <v>0</v>
      </c>
      <c r="P41" s="43"/>
      <c r="Q41" s="10">
        <f t="shared" si="3"/>
        <v>1</v>
      </c>
      <c r="R41" s="11"/>
      <c r="S41" s="43">
        <f>VLOOKUP($C41, Table4[#All], 11, 0)</f>
        <v>2.1700000000000001E-2</v>
      </c>
      <c r="T41" s="43">
        <f>VLOOKUP($C41, Table4[#All], 12, 0)</f>
        <v>2.1700000000000001E-2</v>
      </c>
      <c r="U41" s="43">
        <f>VLOOKUP($C41, Table4[#All], 13, 0)</f>
        <v>0.95650000000000002</v>
      </c>
      <c r="V41" s="43">
        <f>VLOOKUP($C41, Table4[#All], 14, 0)</f>
        <v>0</v>
      </c>
      <c r="W41" s="9"/>
      <c r="X41" s="10">
        <f t="shared" si="4"/>
        <v>3</v>
      </c>
      <c r="Y41" s="11"/>
      <c r="Z41" s="43">
        <f>VLOOKUP($C41, Table4[#All], 15, 0)</f>
        <v>0</v>
      </c>
      <c r="AA41" s="43">
        <f>VLOOKUP($C41, Table4[#All], 16, 0)</f>
        <v>0.71739999999999993</v>
      </c>
      <c r="AB41" s="43">
        <f>VLOOKUP($C41, Table4[#All], 17, 0)</f>
        <v>0.28260000000000002</v>
      </c>
      <c r="AC41" s="43">
        <f>VLOOKUP($C41, Table4[#All], 18, 0)</f>
        <v>0</v>
      </c>
      <c r="AD41" s="9">
        <f>VLOOKUP($C41, Table4[#All], 19, 0)</f>
        <v>0</v>
      </c>
      <c r="AE41" s="10">
        <f t="shared" si="5"/>
        <v>3</v>
      </c>
      <c r="AF41" s="11"/>
      <c r="AG41" s="43">
        <f>VLOOKUP($C41, Table4[#All], 20, 0)</f>
        <v>8.6999999999999994E-2</v>
      </c>
      <c r="AH41" s="43">
        <f>VLOOKUP($C41, Table4[#All], 21, 0)</f>
        <v>0.60870000000000002</v>
      </c>
      <c r="AI41" s="43">
        <f>VLOOKUP($C41, Table4[#All], 22, 0)</f>
        <v>0.30430000000000001</v>
      </c>
      <c r="AJ41" s="43">
        <f>VLOOKUP($C41, Table4[#All], 23, 0)</f>
        <v>0</v>
      </c>
      <c r="AK41" s="43"/>
      <c r="AL41" s="10">
        <f t="shared" si="6"/>
        <v>3</v>
      </c>
      <c r="AM41" s="11"/>
      <c r="AN41" s="43">
        <f>VLOOKUP($C41, Table4[#All], 24, 0)</f>
        <v>0</v>
      </c>
      <c r="AO41" s="43">
        <f>VLOOKUP($C41, Table4[#All], 25, 0)</f>
        <v>0.52</v>
      </c>
      <c r="AP41" s="43">
        <f>VLOOKUP($C41, Table4[#All], 26, 0)</f>
        <v>0.48</v>
      </c>
      <c r="AQ41" s="43"/>
      <c r="AR41" s="9"/>
      <c r="AS41" s="12">
        <f t="shared" si="7"/>
        <v>3</v>
      </c>
      <c r="AT41" s="11"/>
      <c r="AU41" s="43">
        <f>VLOOKUP($C41, Table4[#All], 27, 0)</f>
        <v>6.5199999999999994E-2</v>
      </c>
      <c r="AV41" s="43">
        <f>VLOOKUP($C41, Table4[#All], 28, 0)</f>
        <v>0.73909999999999998</v>
      </c>
      <c r="AW41" s="43">
        <f>VLOOKUP($C41, Table4[#All], 29, 0)</f>
        <v>0.19570000000000001</v>
      </c>
      <c r="AX41" s="9"/>
      <c r="AY41" s="9">
        <f>VLOOKUP($C41, Table4[#All], 30, 0)</f>
        <v>0</v>
      </c>
      <c r="AZ41" s="10">
        <f t="shared" si="8"/>
        <v>2</v>
      </c>
      <c r="BA41" s="11"/>
      <c r="BB41" s="43">
        <f>VLOOKUP($C41, Table4[#All], 31, 0)</f>
        <v>0.66670000000000007</v>
      </c>
      <c r="BC41" s="43">
        <f>VLOOKUP($C41, Table4[#All], 32, 0)</f>
        <v>0</v>
      </c>
      <c r="BD41" s="43">
        <f>VLOOKUP($C41, Table4[#All], 33, 0)</f>
        <v>0.33329999999999999</v>
      </c>
      <c r="BE41" s="43">
        <f>VLOOKUP($C41, Table4[#All], 34, 0)</f>
        <v>0</v>
      </c>
      <c r="BF41" s="9">
        <f>VLOOKUP($C41, Table4[#All], 35, 0)</f>
        <v>0</v>
      </c>
      <c r="BG41" s="10">
        <f t="shared" si="9"/>
        <v>3</v>
      </c>
      <c r="BH41" s="60"/>
      <c r="BI41" s="43">
        <f>VLOOKUP($C41, Table4[#All], 36, 0)</f>
        <v>7.1399999999999991E-2</v>
      </c>
      <c r="BJ41" s="9">
        <f>VLOOKUP($C41, Table4[#All], 37, 0)</f>
        <v>0</v>
      </c>
      <c r="BK41" s="43">
        <f>VLOOKUP($C41, Table4[#All], 38, 0)</f>
        <v>0</v>
      </c>
      <c r="BL41" s="43">
        <f>VLOOKUP($C41, Table4[#All], 39, 0)</f>
        <v>0</v>
      </c>
      <c r="BM41" s="9">
        <f>VLOOKUP($C41, Table4[#All], 40, 0)</f>
        <v>0.92859999999999998</v>
      </c>
      <c r="BN41" s="10">
        <f t="shared" si="10"/>
        <v>5</v>
      </c>
      <c r="BO41" s="11"/>
      <c r="BP41" s="43">
        <f>VLOOKUP($C41, Table4[#All], 41, 0)</f>
        <v>0.67390000000000005</v>
      </c>
      <c r="BQ41" s="43">
        <f>VLOOKUP($C41, Table4[#All], 42, 0)</f>
        <v>0.26090000000000002</v>
      </c>
      <c r="BR41" s="43">
        <f>VLOOKUP($C41, Table4[#All], 43, 0)</f>
        <v>6.5199999999999994E-2</v>
      </c>
      <c r="BS41" s="43">
        <f>VLOOKUP($C41, Table4[#All], 44, 0)</f>
        <v>0</v>
      </c>
      <c r="BT41" s="43">
        <f>VLOOKUP($C41, Table4[#All], 45, 0)</f>
        <v>0</v>
      </c>
      <c r="BU41" s="10">
        <f t="shared" si="11"/>
        <v>2</v>
      </c>
      <c r="BV41" s="11"/>
      <c r="BW41" s="43">
        <f>VLOOKUP($C41, Table4[#All], 46, 0)</f>
        <v>0</v>
      </c>
      <c r="BX41" s="43">
        <f>VLOOKUP($C41, Table4[#All], 47, 0)</f>
        <v>2.1700000000000001E-2</v>
      </c>
      <c r="BY41" s="43">
        <f>VLOOKUP($C41, Table4[#All], 48, 0)</f>
        <v>0.26090000000000002</v>
      </c>
      <c r="BZ41" s="43">
        <f>VLOOKUP($C41, Table4[#All], 49, 0)</f>
        <v>0.71739999999999993</v>
      </c>
      <c r="CA41" s="43">
        <f>VLOOKUP($C41, Table4[#All], 50, 0)</f>
        <v>0</v>
      </c>
      <c r="CB41" s="10">
        <f t="shared" si="12"/>
        <v>4</v>
      </c>
      <c r="CC41" s="60"/>
      <c r="CD41" s="43">
        <f>VLOOKUP($C41, Table4[#All], 51, 0)</f>
        <v>0.60870000000000002</v>
      </c>
      <c r="CE41" s="43">
        <f>VLOOKUP($C41, Table4[#All], 52, 0)</f>
        <v>0.30430000000000001</v>
      </c>
      <c r="CF41" s="43">
        <f>VLOOKUP($C41, Table4[#All], 53, 0)</f>
        <v>8.6999999999999994E-2</v>
      </c>
      <c r="CG41" s="43"/>
      <c r="CH41" s="43"/>
      <c r="CI41" s="12">
        <f t="shared" si="13"/>
        <v>2</v>
      </c>
      <c r="CJ41" s="13"/>
      <c r="CK41" s="43">
        <f>VLOOKUP($C41, Table4[#All], 54, 0)</f>
        <v>0</v>
      </c>
      <c r="CL41" s="43">
        <f>VLOOKUP($C41, Table4[#All], 55, 0)</f>
        <v>0.71739999999999993</v>
      </c>
      <c r="CM41" s="43">
        <f>VLOOKUP($C41, Table4[#All], 56, 0)</f>
        <v>0.28260000000000002</v>
      </c>
      <c r="CN41" s="9">
        <f>VLOOKUP($C41, Table4[#All], 57, 0)</f>
        <v>0</v>
      </c>
      <c r="CO41" s="9"/>
      <c r="CP41" s="10">
        <f t="shared" si="14"/>
        <v>3</v>
      </c>
      <c r="CQ41" s="11"/>
      <c r="CR41" s="43">
        <f>VLOOKUP($C41, Table4[#All], 58, 0)</f>
        <v>0</v>
      </c>
      <c r="CS41" s="43">
        <f>VLOOKUP($C41, Table4[#All], 59, 0)</f>
        <v>0.73909999999999998</v>
      </c>
      <c r="CT41" s="43">
        <f>VLOOKUP($C41, Table4[#All], 60, 0)</f>
        <v>0.26090000000000002</v>
      </c>
      <c r="CU41" s="43">
        <f>VLOOKUP($C41, Table4[#All], 61, 0)</f>
        <v>0</v>
      </c>
      <c r="CV41" s="9">
        <f>VLOOKUP($C41, Table4[#All], 62, 0)</f>
        <v>0</v>
      </c>
      <c r="CW41" s="10">
        <f t="shared" si="15"/>
        <v>3</v>
      </c>
      <c r="CX41" s="60"/>
      <c r="CY41" s="43">
        <f>VLOOKUP($C41, Table4[#All], 63, 0)</f>
        <v>0.33329999999999999</v>
      </c>
      <c r="CZ41" s="43">
        <f>VLOOKUP($C41, Table4[#All], 64, 0)</f>
        <v>0.66670000000000007</v>
      </c>
      <c r="DA41" s="43">
        <f>VLOOKUP($C41, Table4[#All], 65, 0)</f>
        <v>0</v>
      </c>
      <c r="DB41" s="43">
        <f>VLOOKUP($C41, Table4[#All], 66, 0)</f>
        <v>0</v>
      </c>
      <c r="DC41" s="43"/>
      <c r="DD41" s="10">
        <f t="shared" si="16"/>
        <v>2</v>
      </c>
    </row>
    <row r="42" spans="1:108" ht="16.2" thickTop="1" thickBot="1" x14ac:dyDescent="0.4">
      <c r="A42" s="47" t="s">
        <v>144</v>
      </c>
      <c r="B42" s="47" t="s">
        <v>153</v>
      </c>
      <c r="C42" s="47" t="s">
        <v>154</v>
      </c>
      <c r="D42" s="11"/>
      <c r="E42" s="43">
        <f>VLOOKUP($C42, Table4[#All], 2, 0)</f>
        <v>1</v>
      </c>
      <c r="F42" s="43">
        <f>VLOOKUP($C42, Table4[#All], 3, 0)</f>
        <v>0</v>
      </c>
      <c r="G42" s="43">
        <f>VLOOKUP($C42, Table4[#All], 4, 0)</f>
        <v>0</v>
      </c>
      <c r="H42" s="43">
        <f>VLOOKUP($C42, Table4[#All], 5, 0)</f>
        <v>0</v>
      </c>
      <c r="I42" s="43">
        <f>VLOOKUP($C42, Table4[#All], 6, 0)</f>
        <v>0</v>
      </c>
      <c r="J42" s="10">
        <f t="shared" si="2"/>
        <v>1</v>
      </c>
      <c r="K42" s="11"/>
      <c r="L42" s="43">
        <f>VLOOKUP($C42, Table4[#All], 7, 0)</f>
        <v>0.7451000000000001</v>
      </c>
      <c r="M42" s="43">
        <f>VLOOKUP($C42, Table4[#All], 8, 0)</f>
        <v>0.13730000000000001</v>
      </c>
      <c r="N42" s="43">
        <f>VLOOKUP($C42, Table4[#All], 9, 0)</f>
        <v>7.8399999999999997E-2</v>
      </c>
      <c r="O42" s="43">
        <f>VLOOKUP($C42, Table4[#All], 10, 0)</f>
        <v>3.9199999999999999E-2</v>
      </c>
      <c r="P42" s="43"/>
      <c r="Q42" s="10">
        <f t="shared" si="3"/>
        <v>2</v>
      </c>
      <c r="R42" s="11"/>
      <c r="S42" s="43">
        <f>VLOOKUP($C42, Table4[#All], 11, 0)</f>
        <v>0</v>
      </c>
      <c r="T42" s="43">
        <f>VLOOKUP($C42, Table4[#All], 12, 0)</f>
        <v>0</v>
      </c>
      <c r="U42" s="43">
        <f>VLOOKUP($C42, Table4[#All], 13, 0)</f>
        <v>1</v>
      </c>
      <c r="V42" s="43">
        <f>VLOOKUP($C42, Table4[#All], 14, 0)</f>
        <v>0</v>
      </c>
      <c r="W42" s="9"/>
      <c r="X42" s="10">
        <f t="shared" si="4"/>
        <v>3</v>
      </c>
      <c r="Y42" s="11"/>
      <c r="Z42" s="43">
        <f>VLOOKUP($C42, Table4[#All], 15, 0)</f>
        <v>0</v>
      </c>
      <c r="AA42" s="43">
        <f>VLOOKUP($C42, Table4[#All], 16, 0)</f>
        <v>0.6470999999999999</v>
      </c>
      <c r="AB42" s="43">
        <f>VLOOKUP($C42, Table4[#All], 17, 0)</f>
        <v>0.35289999999999999</v>
      </c>
      <c r="AC42" s="43">
        <f>VLOOKUP($C42, Table4[#All], 18, 0)</f>
        <v>0</v>
      </c>
      <c r="AD42" s="9">
        <f>VLOOKUP($C42, Table4[#All], 19, 0)</f>
        <v>0</v>
      </c>
      <c r="AE42" s="10">
        <f t="shared" si="5"/>
        <v>3</v>
      </c>
      <c r="AF42" s="11"/>
      <c r="AG42" s="43">
        <f>VLOOKUP($C42, Table4[#All], 20, 0)</f>
        <v>0</v>
      </c>
      <c r="AH42" s="43">
        <f>VLOOKUP($C42, Table4[#All], 21, 0)</f>
        <v>0.90200000000000002</v>
      </c>
      <c r="AI42" s="43">
        <f>VLOOKUP($C42, Table4[#All], 22, 0)</f>
        <v>9.8000000000000004E-2</v>
      </c>
      <c r="AJ42" s="43">
        <f>VLOOKUP($C42, Table4[#All], 23, 0)</f>
        <v>0</v>
      </c>
      <c r="AK42" s="43"/>
      <c r="AL42" s="10">
        <f t="shared" si="6"/>
        <v>2</v>
      </c>
      <c r="AM42" s="11"/>
      <c r="AN42" s="43">
        <f>VLOOKUP($C42, Table4[#All], 24, 0)</f>
        <v>0</v>
      </c>
      <c r="AO42" s="43">
        <f>VLOOKUP($C42, Table4[#All], 25, 0)</f>
        <v>0.35289999999999999</v>
      </c>
      <c r="AP42" s="43">
        <f>VLOOKUP($C42, Table4[#All], 26, 0)</f>
        <v>0.6470999999999999</v>
      </c>
      <c r="AQ42" s="43"/>
      <c r="AR42" s="9"/>
      <c r="AS42" s="12">
        <f t="shared" si="7"/>
        <v>3</v>
      </c>
      <c r="AT42" s="11"/>
      <c r="AU42" s="43">
        <f>VLOOKUP($C42, Table4[#All], 27, 0)</f>
        <v>3.9199999999999999E-2</v>
      </c>
      <c r="AV42" s="43">
        <f>VLOOKUP($C42, Table4[#All], 28, 0)</f>
        <v>0.35289999999999999</v>
      </c>
      <c r="AW42" s="43">
        <f>VLOOKUP($C42, Table4[#All], 29, 0)</f>
        <v>0.60780000000000001</v>
      </c>
      <c r="AX42" s="9"/>
      <c r="AY42" s="9">
        <f>VLOOKUP($C42, Table4[#All], 30, 0)</f>
        <v>0</v>
      </c>
      <c r="AZ42" s="10">
        <f t="shared" si="8"/>
        <v>3</v>
      </c>
      <c r="BA42" s="11"/>
      <c r="BB42" s="43">
        <f>VLOOKUP($C42, Table4[#All], 31, 0)</f>
        <v>0</v>
      </c>
      <c r="BC42" s="43">
        <f>VLOOKUP($C42, Table4[#All], 32, 0)</f>
        <v>0.28570000000000001</v>
      </c>
      <c r="BD42" s="43">
        <f>VLOOKUP($C42, Table4[#All], 33, 0)</f>
        <v>0.71430000000000005</v>
      </c>
      <c r="BE42" s="43">
        <f>VLOOKUP($C42, Table4[#All], 34, 0)</f>
        <v>0</v>
      </c>
      <c r="BF42" s="9">
        <f>VLOOKUP($C42, Table4[#All], 35, 0)</f>
        <v>0</v>
      </c>
      <c r="BG42" s="10">
        <f t="shared" si="9"/>
        <v>3</v>
      </c>
      <c r="BH42" s="60"/>
      <c r="BI42" s="43">
        <f>VLOOKUP($C42, Table4[#All], 36, 0)</f>
        <v>1</v>
      </c>
      <c r="BJ42" s="9">
        <f>VLOOKUP($C42, Table4[#All], 37, 0)</f>
        <v>0</v>
      </c>
      <c r="BK42" s="43">
        <f>VLOOKUP($C42, Table4[#All], 38, 0)</f>
        <v>0</v>
      </c>
      <c r="BL42" s="43">
        <f>VLOOKUP($C42, Table4[#All], 39, 0)</f>
        <v>0</v>
      </c>
      <c r="BM42" s="9">
        <f>VLOOKUP($C42, Table4[#All], 40, 0)</f>
        <v>0</v>
      </c>
      <c r="BN42" s="10">
        <f t="shared" si="10"/>
        <v>1</v>
      </c>
      <c r="BO42" s="11"/>
      <c r="BP42" s="43">
        <f>VLOOKUP($C42, Table4[#All], 41, 0)</f>
        <v>0.78430000000000011</v>
      </c>
      <c r="BQ42" s="43">
        <f>VLOOKUP($C42, Table4[#All], 42, 0)</f>
        <v>0.1961</v>
      </c>
      <c r="BR42" s="43">
        <f>VLOOKUP($C42, Table4[#All], 43, 0)</f>
        <v>0</v>
      </c>
      <c r="BS42" s="43">
        <f>VLOOKUP($C42, Table4[#All], 44, 0)</f>
        <v>0</v>
      </c>
      <c r="BT42" s="43">
        <f>VLOOKUP($C42, Table4[#All], 45, 0)</f>
        <v>1.9599999999999999E-2</v>
      </c>
      <c r="BU42" s="10">
        <f t="shared" si="11"/>
        <v>2</v>
      </c>
      <c r="BV42" s="11"/>
      <c r="BW42" s="43">
        <f>VLOOKUP($C42, Table4[#All], 46, 0)</f>
        <v>0.80390000000000006</v>
      </c>
      <c r="BX42" s="43">
        <f>VLOOKUP($C42, Table4[#All], 47, 0)</f>
        <v>0</v>
      </c>
      <c r="BY42" s="43">
        <f>VLOOKUP($C42, Table4[#All], 48, 0)</f>
        <v>0</v>
      </c>
      <c r="BZ42" s="43">
        <f>VLOOKUP($C42, Table4[#All], 49, 0)</f>
        <v>0.1961</v>
      </c>
      <c r="CA42" s="43">
        <f>VLOOKUP($C42, Table4[#All], 50, 0)</f>
        <v>0</v>
      </c>
      <c r="CB42" s="10">
        <f t="shared" si="12"/>
        <v>1</v>
      </c>
      <c r="CC42" s="60"/>
      <c r="CD42" s="43">
        <f>VLOOKUP($C42, Table4[#All], 51, 0)</f>
        <v>0.80390000000000006</v>
      </c>
      <c r="CE42" s="43">
        <f>VLOOKUP($C42, Table4[#All], 52, 0)</f>
        <v>0.1961</v>
      </c>
      <c r="CF42" s="43">
        <f>VLOOKUP($C42, Table4[#All], 53, 0)</f>
        <v>0</v>
      </c>
      <c r="CG42" s="43"/>
      <c r="CH42" s="43"/>
      <c r="CI42" s="12">
        <f t="shared" si="13"/>
        <v>1</v>
      </c>
      <c r="CJ42" s="13"/>
      <c r="CK42" s="43">
        <f>VLOOKUP($C42, Table4[#All], 54, 0)</f>
        <v>0</v>
      </c>
      <c r="CL42" s="43">
        <f>VLOOKUP($C42, Table4[#All], 55, 0)</f>
        <v>0.89800000000000002</v>
      </c>
      <c r="CM42" s="43">
        <f>VLOOKUP($C42, Table4[#All], 56, 0)</f>
        <v>0.10199999999999999</v>
      </c>
      <c r="CN42" s="9">
        <f>VLOOKUP($C42, Table4[#All], 57, 0)</f>
        <v>0</v>
      </c>
      <c r="CO42" s="9"/>
      <c r="CP42" s="10">
        <f t="shared" si="14"/>
        <v>2</v>
      </c>
      <c r="CQ42" s="11"/>
      <c r="CR42" s="43">
        <f>VLOOKUP($C42, Table4[#All], 58, 0)</f>
        <v>0.53060000000000007</v>
      </c>
      <c r="CS42" s="43">
        <f>VLOOKUP($C42, Table4[#All], 59, 0)</f>
        <v>0.42859999999999998</v>
      </c>
      <c r="CT42" s="43">
        <f>VLOOKUP($C42, Table4[#All], 60, 0)</f>
        <v>4.0800000000000003E-2</v>
      </c>
      <c r="CU42" s="43">
        <f>VLOOKUP($C42, Table4[#All], 61, 0)</f>
        <v>0</v>
      </c>
      <c r="CV42" s="9">
        <f>VLOOKUP($C42, Table4[#All], 62, 0)</f>
        <v>0</v>
      </c>
      <c r="CW42" s="10">
        <f t="shared" si="15"/>
        <v>2</v>
      </c>
      <c r="CX42" s="60"/>
      <c r="CY42" s="43">
        <f>VLOOKUP($C42, Table4[#All], 63, 0)</f>
        <v>1</v>
      </c>
      <c r="CZ42" s="43">
        <f>VLOOKUP($C42, Table4[#All], 64, 0)</f>
        <v>0</v>
      </c>
      <c r="DA42" s="43">
        <f>VLOOKUP($C42, Table4[#All], 65, 0)</f>
        <v>0</v>
      </c>
      <c r="DB42" s="43">
        <f>VLOOKUP($C42, Table4[#All], 66, 0)</f>
        <v>0</v>
      </c>
      <c r="DC42" s="43"/>
      <c r="DD42" s="10">
        <f t="shared" si="16"/>
        <v>1</v>
      </c>
    </row>
    <row r="43" spans="1:108" ht="16.2" thickTop="1" thickBot="1" x14ac:dyDescent="0.4">
      <c r="A43" s="47" t="s">
        <v>144</v>
      </c>
      <c r="B43" s="47" t="s">
        <v>155</v>
      </c>
      <c r="C43" s="47" t="s">
        <v>156</v>
      </c>
      <c r="D43" s="11"/>
      <c r="E43" s="43">
        <f>VLOOKUP($C43, Table4[#All], 2, 0)</f>
        <v>1</v>
      </c>
      <c r="F43" s="43">
        <f>VLOOKUP($C43, Table4[#All], 3, 0)</f>
        <v>0</v>
      </c>
      <c r="G43" s="43">
        <f>VLOOKUP($C43, Table4[#All], 4, 0)</f>
        <v>0</v>
      </c>
      <c r="H43" s="43">
        <f>VLOOKUP($C43, Table4[#All], 5, 0)</f>
        <v>0</v>
      </c>
      <c r="I43" s="43">
        <f>VLOOKUP($C43, Table4[#All], 6, 0)</f>
        <v>0</v>
      </c>
      <c r="J43" s="10">
        <f t="shared" si="2"/>
        <v>1</v>
      </c>
      <c r="K43" s="11"/>
      <c r="L43" s="43">
        <f>VLOOKUP($C43, Table4[#All], 7, 0)</f>
        <v>0.75</v>
      </c>
      <c r="M43" s="43">
        <f>VLOOKUP($C43, Table4[#All], 8, 0)</f>
        <v>0.25</v>
      </c>
      <c r="N43" s="43">
        <f>VLOOKUP($C43, Table4[#All], 9, 0)</f>
        <v>0</v>
      </c>
      <c r="O43" s="43">
        <f>VLOOKUP($C43, Table4[#All], 10, 0)</f>
        <v>0</v>
      </c>
      <c r="P43" s="43"/>
      <c r="Q43" s="10">
        <f t="shared" si="3"/>
        <v>2</v>
      </c>
      <c r="R43" s="11"/>
      <c r="S43" s="43">
        <f>VLOOKUP($C43, Table4[#All], 11, 0)</f>
        <v>0</v>
      </c>
      <c r="T43" s="43">
        <f>VLOOKUP($C43, Table4[#All], 12, 0)</f>
        <v>0</v>
      </c>
      <c r="U43" s="43">
        <f>VLOOKUP($C43, Table4[#All], 13, 0)</f>
        <v>1</v>
      </c>
      <c r="V43" s="43">
        <f>VLOOKUP($C43, Table4[#All], 14, 0)</f>
        <v>0</v>
      </c>
      <c r="W43" s="9"/>
      <c r="X43" s="10">
        <f t="shared" si="4"/>
        <v>3</v>
      </c>
      <c r="Y43" s="11"/>
      <c r="Z43" s="43">
        <f>VLOOKUP($C43, Table4[#All], 15, 0)</f>
        <v>0</v>
      </c>
      <c r="AA43" s="43">
        <f>VLOOKUP($C43, Table4[#All], 16, 0)</f>
        <v>0.75</v>
      </c>
      <c r="AB43" s="43">
        <f>VLOOKUP($C43, Table4[#All], 17, 0)</f>
        <v>0.25</v>
      </c>
      <c r="AC43" s="43">
        <f>VLOOKUP($C43, Table4[#All], 18, 0)</f>
        <v>0</v>
      </c>
      <c r="AD43" s="9">
        <f>VLOOKUP($C43, Table4[#All], 19, 0)</f>
        <v>0</v>
      </c>
      <c r="AE43" s="10">
        <f t="shared" si="5"/>
        <v>3</v>
      </c>
      <c r="AF43" s="11"/>
      <c r="AG43" s="43">
        <f>VLOOKUP($C43, Table4[#All], 20, 0)</f>
        <v>0</v>
      </c>
      <c r="AH43" s="43">
        <f>VLOOKUP($C43, Table4[#All], 21, 0)</f>
        <v>0.75</v>
      </c>
      <c r="AI43" s="43">
        <f>VLOOKUP($C43, Table4[#All], 22, 0)</f>
        <v>0.25</v>
      </c>
      <c r="AJ43" s="43">
        <f>VLOOKUP($C43, Table4[#All], 23, 0)</f>
        <v>0</v>
      </c>
      <c r="AK43" s="43"/>
      <c r="AL43" s="10">
        <f t="shared" si="6"/>
        <v>3</v>
      </c>
      <c r="AM43" s="11"/>
      <c r="AN43" s="43">
        <f>VLOOKUP($C43, Table4[#All], 24, 0)</f>
        <v>0</v>
      </c>
      <c r="AO43" s="43">
        <f>VLOOKUP($C43, Table4[#All], 25, 0)</f>
        <v>0.5</v>
      </c>
      <c r="AP43" s="43">
        <f>VLOOKUP($C43, Table4[#All], 26, 0)</f>
        <v>0.5</v>
      </c>
      <c r="AQ43" s="43"/>
      <c r="AR43" s="9"/>
      <c r="AS43" s="12">
        <f t="shared" si="7"/>
        <v>3</v>
      </c>
      <c r="AT43" s="11"/>
      <c r="AU43" s="43">
        <f>VLOOKUP($C43, Table4[#All], 27, 0)</f>
        <v>0</v>
      </c>
      <c r="AV43" s="43">
        <f>VLOOKUP($C43, Table4[#All], 28, 0)</f>
        <v>0.5</v>
      </c>
      <c r="AW43" s="43">
        <f>VLOOKUP($C43, Table4[#All], 29, 0)</f>
        <v>0.5</v>
      </c>
      <c r="AX43" s="9"/>
      <c r="AY43" s="9">
        <f>VLOOKUP($C43, Table4[#All], 30, 0)</f>
        <v>0</v>
      </c>
      <c r="AZ43" s="10">
        <f t="shared" si="8"/>
        <v>3</v>
      </c>
      <c r="BA43" s="11"/>
      <c r="BB43" s="43">
        <f>VLOOKUP($C43, Table4[#All], 31, 0)</f>
        <v>0</v>
      </c>
      <c r="BC43" s="43">
        <f>VLOOKUP($C43, Table4[#All], 32, 0)</f>
        <v>0</v>
      </c>
      <c r="BD43" s="43">
        <f>VLOOKUP($C43, Table4[#All], 33, 0)</f>
        <v>0</v>
      </c>
      <c r="BE43" s="43">
        <f>VLOOKUP($C43, Table4[#All], 34, 0)</f>
        <v>0</v>
      </c>
      <c r="BF43" s="9">
        <f>VLOOKUP($C43, Table4[#All], 35, 0)</f>
        <v>0</v>
      </c>
      <c r="BG43" s="10" t="str">
        <f t="shared" si="9"/>
        <v>N/A</v>
      </c>
      <c r="BH43" s="60"/>
      <c r="BI43" s="43">
        <f>VLOOKUP($C43, Table4[#All], 36, 0)</f>
        <v>7.1399999999999991E-2</v>
      </c>
      <c r="BJ43" s="9">
        <f>VLOOKUP($C43, Table4[#All], 37, 0)</f>
        <v>0</v>
      </c>
      <c r="BK43" s="43">
        <f>VLOOKUP($C43, Table4[#All], 38, 0)</f>
        <v>0</v>
      </c>
      <c r="BL43" s="43">
        <f>VLOOKUP($C43, Table4[#All], 39, 0)</f>
        <v>0</v>
      </c>
      <c r="BM43" s="9">
        <f>VLOOKUP($C43, Table4[#All], 40, 0)</f>
        <v>0.92859999999999998</v>
      </c>
      <c r="BN43" s="10">
        <f t="shared" si="10"/>
        <v>5</v>
      </c>
      <c r="BO43" s="11"/>
      <c r="BP43" s="43">
        <f>VLOOKUP($C43, Table4[#All], 41, 0)</f>
        <v>0.85</v>
      </c>
      <c r="BQ43" s="43">
        <f>VLOOKUP($C43, Table4[#All], 42, 0)</f>
        <v>0.15</v>
      </c>
      <c r="BR43" s="43">
        <f>VLOOKUP($C43, Table4[#All], 43, 0)</f>
        <v>0</v>
      </c>
      <c r="BS43" s="43">
        <f>VLOOKUP($C43, Table4[#All], 44, 0)</f>
        <v>0</v>
      </c>
      <c r="BT43" s="43">
        <f>VLOOKUP($C43, Table4[#All], 45, 0)</f>
        <v>0</v>
      </c>
      <c r="BU43" s="10">
        <f t="shared" si="11"/>
        <v>1</v>
      </c>
      <c r="BV43" s="11"/>
      <c r="BW43" s="43">
        <f>VLOOKUP($C43, Table4[#All], 46, 0)</f>
        <v>0</v>
      </c>
      <c r="BX43" s="43">
        <f>VLOOKUP($C43, Table4[#All], 47, 0)</f>
        <v>0</v>
      </c>
      <c r="BY43" s="43">
        <f>VLOOKUP($C43, Table4[#All], 48, 0)</f>
        <v>0.3</v>
      </c>
      <c r="BZ43" s="43">
        <f>VLOOKUP($C43, Table4[#All], 49, 0)</f>
        <v>0.7</v>
      </c>
      <c r="CA43" s="43">
        <f>VLOOKUP($C43, Table4[#All], 50, 0)</f>
        <v>0</v>
      </c>
      <c r="CB43" s="10">
        <f t="shared" si="12"/>
        <v>4</v>
      </c>
      <c r="CC43" s="60"/>
      <c r="CD43" s="43">
        <f>VLOOKUP($C43, Table4[#All], 51, 0)</f>
        <v>0.75</v>
      </c>
      <c r="CE43" s="43">
        <f>VLOOKUP($C43, Table4[#All], 52, 0)</f>
        <v>0.25</v>
      </c>
      <c r="CF43" s="43">
        <f>VLOOKUP($C43, Table4[#All], 53, 0)</f>
        <v>0</v>
      </c>
      <c r="CG43" s="43"/>
      <c r="CH43" s="43"/>
      <c r="CI43" s="12">
        <f t="shared" si="13"/>
        <v>2</v>
      </c>
      <c r="CJ43" s="13"/>
      <c r="CK43" s="43">
        <f>VLOOKUP($C43, Table4[#All], 54, 0)</f>
        <v>0</v>
      </c>
      <c r="CL43" s="43">
        <f>VLOOKUP($C43, Table4[#All], 55, 0)</f>
        <v>0.75</v>
      </c>
      <c r="CM43" s="43">
        <f>VLOOKUP($C43, Table4[#All], 56, 0)</f>
        <v>0.25</v>
      </c>
      <c r="CN43" s="9">
        <f>VLOOKUP($C43, Table4[#All], 57, 0)</f>
        <v>0</v>
      </c>
      <c r="CO43" s="9"/>
      <c r="CP43" s="10">
        <f t="shared" si="14"/>
        <v>3</v>
      </c>
      <c r="CQ43" s="11"/>
      <c r="CR43" s="43">
        <f>VLOOKUP($C43, Table4[#All], 58, 0)</f>
        <v>0</v>
      </c>
      <c r="CS43" s="43">
        <f>VLOOKUP($C43, Table4[#All], 59, 0)</f>
        <v>0.75</v>
      </c>
      <c r="CT43" s="43">
        <f>VLOOKUP($C43, Table4[#All], 60, 0)</f>
        <v>0.25</v>
      </c>
      <c r="CU43" s="43">
        <f>VLOOKUP($C43, Table4[#All], 61, 0)</f>
        <v>0</v>
      </c>
      <c r="CV43" s="9">
        <f>VLOOKUP($C43, Table4[#All], 62, 0)</f>
        <v>0</v>
      </c>
      <c r="CW43" s="10">
        <f t="shared" si="15"/>
        <v>3</v>
      </c>
      <c r="CX43" s="60"/>
      <c r="CY43" s="43">
        <f>VLOOKUP($C43, Table4[#All], 63, 0)</f>
        <v>0</v>
      </c>
      <c r="CZ43" s="43">
        <f>VLOOKUP($C43, Table4[#All], 64, 0)</f>
        <v>0</v>
      </c>
      <c r="DA43" s="43">
        <f>VLOOKUP($C43, Table4[#All], 65, 0)</f>
        <v>0</v>
      </c>
      <c r="DB43" s="43">
        <f>VLOOKUP($C43, Table4[#All], 66, 0)</f>
        <v>0</v>
      </c>
      <c r="DC43" s="43"/>
      <c r="DD43" s="10" t="str">
        <f t="shared" si="16"/>
        <v>N/A</v>
      </c>
    </row>
    <row r="44" spans="1:108" ht="16.2" thickTop="1" thickBot="1" x14ac:dyDescent="0.4">
      <c r="A44" s="47" t="s">
        <v>144</v>
      </c>
      <c r="B44" s="47" t="s">
        <v>157</v>
      </c>
      <c r="C44" s="47" t="s">
        <v>158</v>
      </c>
      <c r="D44" s="11"/>
      <c r="E44" s="43">
        <f>VLOOKUP($C44, Table4[#All], 2, 0)</f>
        <v>1</v>
      </c>
      <c r="F44" s="43">
        <f>VLOOKUP($C44, Table4[#All], 3, 0)</f>
        <v>0</v>
      </c>
      <c r="G44" s="43">
        <f>VLOOKUP($C44, Table4[#All], 4, 0)</f>
        <v>0</v>
      </c>
      <c r="H44" s="43">
        <f>VLOOKUP($C44, Table4[#All], 5, 0)</f>
        <v>0</v>
      </c>
      <c r="I44" s="43">
        <f>VLOOKUP($C44, Table4[#All], 6, 0)</f>
        <v>0</v>
      </c>
      <c r="J44" s="10">
        <f t="shared" si="2"/>
        <v>1</v>
      </c>
      <c r="K44" s="11"/>
      <c r="L44" s="43">
        <f>VLOOKUP($C44, Table4[#All], 7, 0)</f>
        <v>0.75560000000000005</v>
      </c>
      <c r="M44" s="43">
        <f>VLOOKUP($C44, Table4[#All], 8, 0)</f>
        <v>0.2</v>
      </c>
      <c r="N44" s="43">
        <f>VLOOKUP($C44, Table4[#All], 9, 0)</f>
        <v>4.4400000000000002E-2</v>
      </c>
      <c r="O44" s="43">
        <f>VLOOKUP($C44, Table4[#All], 10, 0)</f>
        <v>0</v>
      </c>
      <c r="P44" s="43"/>
      <c r="Q44" s="10">
        <f t="shared" si="3"/>
        <v>2</v>
      </c>
      <c r="R44" s="11"/>
      <c r="S44" s="43">
        <f>VLOOKUP($C44, Table4[#All], 11, 0)</f>
        <v>0</v>
      </c>
      <c r="T44" s="43">
        <f>VLOOKUP($C44, Table4[#All], 12, 0)</f>
        <v>0</v>
      </c>
      <c r="U44" s="43">
        <f>VLOOKUP($C44, Table4[#All], 13, 0)</f>
        <v>1</v>
      </c>
      <c r="V44" s="43">
        <f>VLOOKUP($C44, Table4[#All], 14, 0)</f>
        <v>0</v>
      </c>
      <c r="W44" s="9"/>
      <c r="X44" s="10">
        <f t="shared" si="4"/>
        <v>3</v>
      </c>
      <c r="Y44" s="11"/>
      <c r="Z44" s="43">
        <f>VLOOKUP($C44, Table4[#All], 15, 0)</f>
        <v>0</v>
      </c>
      <c r="AA44" s="43">
        <f>VLOOKUP($C44, Table4[#All], 16, 0)</f>
        <v>0.71109999999999995</v>
      </c>
      <c r="AB44" s="43">
        <f>VLOOKUP($C44, Table4[#All], 17, 0)</f>
        <v>0.28889999999999999</v>
      </c>
      <c r="AC44" s="43">
        <f>VLOOKUP($C44, Table4[#All], 18, 0)</f>
        <v>0</v>
      </c>
      <c r="AD44" s="9">
        <f>VLOOKUP($C44, Table4[#All], 19, 0)</f>
        <v>0</v>
      </c>
      <c r="AE44" s="10">
        <f t="shared" si="5"/>
        <v>3</v>
      </c>
      <c r="AF44" s="11"/>
      <c r="AG44" s="43">
        <f>VLOOKUP($C44, Table4[#All], 20, 0)</f>
        <v>0</v>
      </c>
      <c r="AH44" s="43">
        <f>VLOOKUP($C44, Table4[#All], 21, 0)</f>
        <v>0.71109999999999995</v>
      </c>
      <c r="AI44" s="43">
        <f>VLOOKUP($C44, Table4[#All], 22, 0)</f>
        <v>0.28889999999999999</v>
      </c>
      <c r="AJ44" s="43">
        <f>VLOOKUP($C44, Table4[#All], 23, 0)</f>
        <v>0</v>
      </c>
      <c r="AK44" s="43"/>
      <c r="AL44" s="10">
        <f t="shared" si="6"/>
        <v>3</v>
      </c>
      <c r="AM44" s="11"/>
      <c r="AN44" s="43">
        <f>VLOOKUP($C44, Table4[#All], 24, 0)</f>
        <v>3.0299999999999997E-2</v>
      </c>
      <c r="AO44" s="43">
        <f>VLOOKUP($C44, Table4[#All], 25, 0)</f>
        <v>0.72730000000000006</v>
      </c>
      <c r="AP44" s="43">
        <f>VLOOKUP($C44, Table4[#All], 26, 0)</f>
        <v>0.24239999999999998</v>
      </c>
      <c r="AQ44" s="43"/>
      <c r="AR44" s="9"/>
      <c r="AS44" s="12">
        <f t="shared" si="7"/>
        <v>3</v>
      </c>
      <c r="AT44" s="11"/>
      <c r="AU44" s="43">
        <f>VLOOKUP($C44, Table4[#All], 27, 0)</f>
        <v>6.6699999999999995E-2</v>
      </c>
      <c r="AV44" s="43">
        <f>VLOOKUP($C44, Table4[#All], 28, 0)</f>
        <v>0.4889</v>
      </c>
      <c r="AW44" s="43">
        <f>VLOOKUP($C44, Table4[#All], 29, 0)</f>
        <v>0.44439999999999996</v>
      </c>
      <c r="AX44" s="9"/>
      <c r="AY44" s="9">
        <f>VLOOKUP($C44, Table4[#All], 30, 0)</f>
        <v>0</v>
      </c>
      <c r="AZ44" s="10">
        <f t="shared" si="8"/>
        <v>3</v>
      </c>
      <c r="BA44" s="11"/>
      <c r="BB44" s="43">
        <f>VLOOKUP($C44, Table4[#All], 31, 0)</f>
        <v>0.3</v>
      </c>
      <c r="BC44" s="43">
        <f>VLOOKUP($C44, Table4[#All], 32, 0)</f>
        <v>0.4</v>
      </c>
      <c r="BD44" s="43">
        <f>VLOOKUP($C44, Table4[#All], 33, 0)</f>
        <v>0.3</v>
      </c>
      <c r="BE44" s="43">
        <f>VLOOKUP($C44, Table4[#All], 34, 0)</f>
        <v>0</v>
      </c>
      <c r="BF44" s="9">
        <f>VLOOKUP($C44, Table4[#All], 35, 0)</f>
        <v>0</v>
      </c>
      <c r="BG44" s="10">
        <f t="shared" si="9"/>
        <v>3</v>
      </c>
      <c r="BH44" s="60"/>
      <c r="BI44" s="43">
        <f>VLOOKUP($C44, Table4[#All], 36, 0)</f>
        <v>7.1399999999999991E-2</v>
      </c>
      <c r="BJ44" s="9">
        <f>VLOOKUP($C44, Table4[#All], 37, 0)</f>
        <v>0</v>
      </c>
      <c r="BK44" s="43">
        <f>VLOOKUP($C44, Table4[#All], 38, 0)</f>
        <v>0</v>
      </c>
      <c r="BL44" s="43">
        <f>VLOOKUP($C44, Table4[#All], 39, 0)</f>
        <v>0</v>
      </c>
      <c r="BM44" s="9">
        <f>VLOOKUP($C44, Table4[#All], 40, 0)</f>
        <v>0.92859999999999998</v>
      </c>
      <c r="BN44" s="10">
        <f t="shared" si="10"/>
        <v>5</v>
      </c>
      <c r="BO44" s="11"/>
      <c r="BP44" s="43">
        <f>VLOOKUP($C44, Table4[#All], 41, 0)</f>
        <v>0.77780000000000005</v>
      </c>
      <c r="BQ44" s="43">
        <f>VLOOKUP($C44, Table4[#All], 42, 0)</f>
        <v>0.22219999999999998</v>
      </c>
      <c r="BR44" s="43">
        <f>VLOOKUP($C44, Table4[#All], 43, 0)</f>
        <v>0</v>
      </c>
      <c r="BS44" s="43">
        <f>VLOOKUP($C44, Table4[#All], 44, 0)</f>
        <v>0</v>
      </c>
      <c r="BT44" s="43">
        <f>VLOOKUP($C44, Table4[#All], 45, 0)</f>
        <v>0</v>
      </c>
      <c r="BU44" s="10">
        <f t="shared" si="11"/>
        <v>2</v>
      </c>
      <c r="BV44" s="11"/>
      <c r="BW44" s="43">
        <f>VLOOKUP($C44, Table4[#All], 46, 0)</f>
        <v>0.5111</v>
      </c>
      <c r="BX44" s="43">
        <f>VLOOKUP($C44, Table4[#All], 47, 0)</f>
        <v>6.6699999999999995E-2</v>
      </c>
      <c r="BY44" s="43">
        <f>VLOOKUP($C44, Table4[#All], 48, 0)</f>
        <v>0.22219999999999998</v>
      </c>
      <c r="BZ44" s="43">
        <f>VLOOKUP($C44, Table4[#All], 49, 0)</f>
        <v>0.2</v>
      </c>
      <c r="CA44" s="43">
        <f>VLOOKUP($C44, Table4[#All], 50, 0)</f>
        <v>0</v>
      </c>
      <c r="CB44" s="10">
        <f t="shared" si="12"/>
        <v>4</v>
      </c>
      <c r="CC44" s="60"/>
      <c r="CD44" s="43">
        <f>VLOOKUP($C44, Table4[#All], 51, 0)</f>
        <v>0.8</v>
      </c>
      <c r="CE44" s="43">
        <f>VLOOKUP($C44, Table4[#All], 52, 0)</f>
        <v>0.1333</v>
      </c>
      <c r="CF44" s="43">
        <f>VLOOKUP($C44, Table4[#All], 53, 0)</f>
        <v>6.6699999999999995E-2</v>
      </c>
      <c r="CG44" s="43"/>
      <c r="CH44" s="43"/>
      <c r="CI44" s="12">
        <f t="shared" si="13"/>
        <v>2</v>
      </c>
      <c r="CJ44" s="13"/>
      <c r="CK44" s="43">
        <f>VLOOKUP($C44, Table4[#All], 54, 0)</f>
        <v>0</v>
      </c>
      <c r="CL44" s="43">
        <f>VLOOKUP($C44, Table4[#All], 55, 0)</f>
        <v>0.88370000000000004</v>
      </c>
      <c r="CM44" s="43">
        <f>VLOOKUP($C44, Table4[#All], 56, 0)</f>
        <v>0.11630000000000001</v>
      </c>
      <c r="CN44" s="9">
        <f>VLOOKUP($C44, Table4[#All], 57, 0)</f>
        <v>0</v>
      </c>
      <c r="CO44" s="9"/>
      <c r="CP44" s="10">
        <f t="shared" si="14"/>
        <v>2</v>
      </c>
      <c r="CQ44" s="11"/>
      <c r="CR44" s="43">
        <f>VLOOKUP($C44, Table4[#All], 58, 0)</f>
        <v>0.33329999999999999</v>
      </c>
      <c r="CS44" s="43">
        <f>VLOOKUP($C44, Table4[#All], 59, 0)</f>
        <v>0.5333</v>
      </c>
      <c r="CT44" s="43">
        <f>VLOOKUP($C44, Table4[#All], 60, 0)</f>
        <v>0.1333</v>
      </c>
      <c r="CU44" s="43">
        <f>VLOOKUP($C44, Table4[#All], 61, 0)</f>
        <v>0</v>
      </c>
      <c r="CV44" s="9">
        <f>VLOOKUP($C44, Table4[#All], 62, 0)</f>
        <v>0</v>
      </c>
      <c r="CW44" s="10">
        <f t="shared" si="15"/>
        <v>2</v>
      </c>
      <c r="CX44" s="60"/>
      <c r="CY44" s="43">
        <f>VLOOKUP($C44, Table4[#All], 63, 0)</f>
        <v>0.6</v>
      </c>
      <c r="CZ44" s="43">
        <f>VLOOKUP($C44, Table4[#All], 64, 0)</f>
        <v>0.3</v>
      </c>
      <c r="DA44" s="43">
        <f>VLOOKUP($C44, Table4[#All], 65, 0)</f>
        <v>0.1</v>
      </c>
      <c r="DB44" s="43">
        <f>VLOOKUP($C44, Table4[#All], 66, 0)</f>
        <v>0</v>
      </c>
      <c r="DC44" s="43"/>
      <c r="DD44" s="10">
        <f t="shared" si="16"/>
        <v>2</v>
      </c>
    </row>
    <row r="45" spans="1:108" ht="16.2" thickTop="1" thickBot="1" x14ac:dyDescent="0.4">
      <c r="A45" s="47" t="s">
        <v>144</v>
      </c>
      <c r="B45" s="47" t="s">
        <v>159</v>
      </c>
      <c r="C45" s="47" t="s">
        <v>160</v>
      </c>
      <c r="D45" s="11"/>
      <c r="E45" s="43">
        <f>VLOOKUP($C45, Table4[#All], 2, 0)</f>
        <v>1</v>
      </c>
      <c r="F45" s="43">
        <f>VLOOKUP($C45, Table4[#All], 3, 0)</f>
        <v>0</v>
      </c>
      <c r="G45" s="43">
        <f>VLOOKUP($C45, Table4[#All], 4, 0)</f>
        <v>0</v>
      </c>
      <c r="H45" s="43">
        <f>VLOOKUP($C45, Table4[#All], 5, 0)</f>
        <v>0</v>
      </c>
      <c r="I45" s="43">
        <f>VLOOKUP($C45, Table4[#All], 6, 0)</f>
        <v>0</v>
      </c>
      <c r="J45" s="10">
        <f t="shared" si="2"/>
        <v>1</v>
      </c>
      <c r="K45" s="11"/>
      <c r="L45" s="43">
        <f>VLOOKUP($C45, Table4[#All], 7, 0)</f>
        <v>0.88890000000000002</v>
      </c>
      <c r="M45" s="43">
        <f>VLOOKUP($C45, Table4[#All], 8, 0)</f>
        <v>0.11109999999999999</v>
      </c>
      <c r="N45" s="43">
        <f>VLOOKUP($C45, Table4[#All], 9, 0)</f>
        <v>0</v>
      </c>
      <c r="O45" s="43">
        <f>VLOOKUP($C45, Table4[#All], 10, 0)</f>
        <v>0</v>
      </c>
      <c r="P45" s="43"/>
      <c r="Q45" s="10">
        <f t="shared" si="3"/>
        <v>1</v>
      </c>
      <c r="R45" s="11"/>
      <c r="S45" s="43">
        <f>VLOOKUP($C45, Table4[#All], 11, 0)</f>
        <v>0</v>
      </c>
      <c r="T45" s="43">
        <f>VLOOKUP($C45, Table4[#All], 12, 0)</f>
        <v>0</v>
      </c>
      <c r="U45" s="43">
        <f>VLOOKUP($C45, Table4[#All], 13, 0)</f>
        <v>0.94440000000000002</v>
      </c>
      <c r="V45" s="43">
        <f>VLOOKUP($C45, Table4[#All], 14, 0)</f>
        <v>5.5599999999999997E-2</v>
      </c>
      <c r="W45" s="9"/>
      <c r="X45" s="10">
        <f t="shared" si="4"/>
        <v>3</v>
      </c>
      <c r="Y45" s="11"/>
      <c r="Z45" s="43">
        <f>VLOOKUP($C45, Table4[#All], 15, 0)</f>
        <v>0</v>
      </c>
      <c r="AA45" s="43">
        <f>VLOOKUP($C45, Table4[#All], 16, 0)</f>
        <v>0.5</v>
      </c>
      <c r="AB45" s="43">
        <f>VLOOKUP($C45, Table4[#All], 17, 0)</f>
        <v>0.44439999999999996</v>
      </c>
      <c r="AC45" s="43">
        <f>VLOOKUP($C45, Table4[#All], 18, 0)</f>
        <v>5.5599999999999997E-2</v>
      </c>
      <c r="AD45" s="9">
        <f>VLOOKUP($C45, Table4[#All], 19, 0)</f>
        <v>0</v>
      </c>
      <c r="AE45" s="10">
        <f t="shared" si="5"/>
        <v>3</v>
      </c>
      <c r="AF45" s="11"/>
      <c r="AG45" s="43">
        <f>VLOOKUP($C45, Table4[#All], 20, 0)</f>
        <v>0</v>
      </c>
      <c r="AH45" s="43">
        <f>VLOOKUP($C45, Table4[#All], 21, 0)</f>
        <v>0.61109999999999998</v>
      </c>
      <c r="AI45" s="43">
        <f>VLOOKUP($C45, Table4[#All], 22, 0)</f>
        <v>0.16670000000000001</v>
      </c>
      <c r="AJ45" s="43">
        <f>VLOOKUP($C45, Table4[#All], 23, 0)</f>
        <v>0.22219999999999998</v>
      </c>
      <c r="AK45" s="43"/>
      <c r="AL45" s="10">
        <f t="shared" si="6"/>
        <v>4</v>
      </c>
      <c r="AM45" s="11"/>
      <c r="AN45" s="43">
        <f>VLOOKUP($C45, Table4[#All], 24, 0)</f>
        <v>0.11109999999999999</v>
      </c>
      <c r="AO45" s="43">
        <f>VLOOKUP($C45, Table4[#All], 25, 0)</f>
        <v>0.16670000000000001</v>
      </c>
      <c r="AP45" s="43">
        <f>VLOOKUP($C45, Table4[#All], 26, 0)</f>
        <v>0.72219999999999995</v>
      </c>
      <c r="AQ45" s="43"/>
      <c r="AR45" s="9"/>
      <c r="AS45" s="12">
        <f t="shared" si="7"/>
        <v>3</v>
      </c>
      <c r="AT45" s="11"/>
      <c r="AU45" s="43">
        <f>VLOOKUP($C45, Table4[#All], 27, 0)</f>
        <v>0</v>
      </c>
      <c r="AV45" s="43">
        <f>VLOOKUP($C45, Table4[#All], 28, 0)</f>
        <v>0.38890000000000002</v>
      </c>
      <c r="AW45" s="43">
        <f>VLOOKUP($C45, Table4[#All], 29, 0)</f>
        <v>0.61109999999999998</v>
      </c>
      <c r="AX45" s="9"/>
      <c r="AY45" s="9">
        <f>VLOOKUP($C45, Table4[#All], 30, 0)</f>
        <v>0</v>
      </c>
      <c r="AZ45" s="10">
        <f t="shared" si="8"/>
        <v>3</v>
      </c>
      <c r="BA45" s="11"/>
      <c r="BB45" s="43">
        <f>VLOOKUP($C45, Table4[#All], 31, 0)</f>
        <v>0</v>
      </c>
      <c r="BC45" s="43">
        <f>VLOOKUP($C45, Table4[#All], 32, 0)</f>
        <v>0</v>
      </c>
      <c r="BD45" s="43">
        <f>VLOOKUP($C45, Table4[#All], 33, 0)</f>
        <v>1</v>
      </c>
      <c r="BE45" s="43">
        <f>VLOOKUP($C45, Table4[#All], 34, 0)</f>
        <v>0</v>
      </c>
      <c r="BF45" s="9">
        <f>VLOOKUP($C45, Table4[#All], 35, 0)</f>
        <v>0</v>
      </c>
      <c r="BG45" s="10">
        <f t="shared" si="9"/>
        <v>3</v>
      </c>
      <c r="BH45" s="60"/>
      <c r="BI45" s="43">
        <f>VLOOKUP($C45, Table4[#All], 36, 0)</f>
        <v>7.1399999999999991E-2</v>
      </c>
      <c r="BJ45" s="9">
        <f>VLOOKUP($C45, Table4[#All], 37, 0)</f>
        <v>0</v>
      </c>
      <c r="BK45" s="43">
        <f>VLOOKUP($C45, Table4[#All], 38, 0)</f>
        <v>0</v>
      </c>
      <c r="BL45" s="43">
        <f>VLOOKUP($C45, Table4[#All], 39, 0)</f>
        <v>0</v>
      </c>
      <c r="BM45" s="9">
        <f>VLOOKUP($C45, Table4[#All], 40, 0)</f>
        <v>0.92859999999999998</v>
      </c>
      <c r="BN45" s="10">
        <f t="shared" si="10"/>
        <v>5</v>
      </c>
      <c r="BO45" s="11"/>
      <c r="BP45" s="43">
        <f>VLOOKUP($C45, Table4[#All], 41, 0)</f>
        <v>0.77780000000000005</v>
      </c>
      <c r="BQ45" s="43">
        <f>VLOOKUP($C45, Table4[#All], 42, 0)</f>
        <v>0.22219999999999998</v>
      </c>
      <c r="BR45" s="43">
        <f>VLOOKUP($C45, Table4[#All], 43, 0)</f>
        <v>0</v>
      </c>
      <c r="BS45" s="43">
        <f>VLOOKUP($C45, Table4[#All], 44, 0)</f>
        <v>0</v>
      </c>
      <c r="BT45" s="43">
        <f>VLOOKUP($C45, Table4[#All], 45, 0)</f>
        <v>0</v>
      </c>
      <c r="BU45" s="10">
        <f t="shared" si="11"/>
        <v>2</v>
      </c>
      <c r="BV45" s="11"/>
      <c r="BW45" s="43">
        <f>VLOOKUP($C45, Table4[#All], 46, 0)</f>
        <v>0.77780000000000005</v>
      </c>
      <c r="BX45" s="43">
        <f>VLOOKUP($C45, Table4[#All], 47, 0)</f>
        <v>0</v>
      </c>
      <c r="BY45" s="43">
        <f>VLOOKUP($C45, Table4[#All], 48, 0)</f>
        <v>0</v>
      </c>
      <c r="BZ45" s="43">
        <f>VLOOKUP($C45, Table4[#All], 49, 0)</f>
        <v>0.22219999999999998</v>
      </c>
      <c r="CA45" s="43">
        <f>VLOOKUP($C45, Table4[#All], 50, 0)</f>
        <v>0</v>
      </c>
      <c r="CB45" s="10">
        <f t="shared" si="12"/>
        <v>4</v>
      </c>
      <c r="CC45" s="60"/>
      <c r="CD45" s="43">
        <f>VLOOKUP($C45, Table4[#All], 51, 0)</f>
        <v>0.77780000000000005</v>
      </c>
      <c r="CE45" s="43">
        <f>VLOOKUP($C45, Table4[#All], 52, 0)</f>
        <v>0.22219999999999998</v>
      </c>
      <c r="CF45" s="43">
        <f>VLOOKUP($C45, Table4[#All], 53, 0)</f>
        <v>0</v>
      </c>
      <c r="CG45" s="43"/>
      <c r="CH45" s="43"/>
      <c r="CI45" s="12">
        <f t="shared" si="13"/>
        <v>2</v>
      </c>
      <c r="CJ45" s="13"/>
      <c r="CK45" s="43">
        <f>VLOOKUP($C45, Table4[#All], 54, 0)</f>
        <v>0</v>
      </c>
      <c r="CL45" s="43">
        <f>VLOOKUP($C45, Table4[#All], 55, 0)</f>
        <v>0.77780000000000005</v>
      </c>
      <c r="CM45" s="43">
        <f>VLOOKUP($C45, Table4[#All], 56, 0)</f>
        <v>0.22219999999999998</v>
      </c>
      <c r="CN45" s="9">
        <f>VLOOKUP($C45, Table4[#All], 57, 0)</f>
        <v>0</v>
      </c>
      <c r="CO45" s="9"/>
      <c r="CP45" s="10">
        <f t="shared" si="14"/>
        <v>3</v>
      </c>
      <c r="CQ45" s="11"/>
      <c r="CR45" s="43">
        <f>VLOOKUP($C45, Table4[#All], 58, 0)</f>
        <v>0.11109999999999999</v>
      </c>
      <c r="CS45" s="43">
        <f>VLOOKUP($C45, Table4[#All], 59, 0)</f>
        <v>0.27779999999999999</v>
      </c>
      <c r="CT45" s="43">
        <f>VLOOKUP($C45, Table4[#All], 60, 0)</f>
        <v>5.5599999999999997E-2</v>
      </c>
      <c r="CU45" s="43">
        <f>VLOOKUP($C45, Table4[#All], 61, 0)</f>
        <v>0</v>
      </c>
      <c r="CV45" s="9">
        <f>VLOOKUP($C45, Table4[#All], 62, 0)</f>
        <v>0.55559999999999998</v>
      </c>
      <c r="CW45" s="10">
        <f t="shared" si="15"/>
        <v>5</v>
      </c>
      <c r="CX45" s="60"/>
      <c r="CY45" s="43">
        <f>VLOOKUP($C45, Table4[#All], 63, 0)</f>
        <v>1</v>
      </c>
      <c r="CZ45" s="43">
        <f>VLOOKUP($C45, Table4[#All], 64, 0)</f>
        <v>0</v>
      </c>
      <c r="DA45" s="43">
        <f>VLOOKUP($C45, Table4[#All], 65, 0)</f>
        <v>0</v>
      </c>
      <c r="DB45" s="43">
        <f>VLOOKUP($C45, Table4[#All], 66, 0)</f>
        <v>0</v>
      </c>
      <c r="DC45" s="43"/>
      <c r="DD45" s="10">
        <f t="shared" si="16"/>
        <v>1</v>
      </c>
    </row>
    <row r="46" spans="1:108" ht="16.2" thickTop="1" thickBot="1" x14ac:dyDescent="0.4">
      <c r="A46" s="47" t="s">
        <v>144</v>
      </c>
      <c r="B46" s="47" t="s">
        <v>161</v>
      </c>
      <c r="C46" s="47" t="s">
        <v>162</v>
      </c>
      <c r="D46" s="11"/>
      <c r="E46" s="43">
        <f>VLOOKUP($C46, Table4[#All], 2, 0)</f>
        <v>1</v>
      </c>
      <c r="F46" s="43">
        <f>VLOOKUP($C46, Table4[#All], 3, 0)</f>
        <v>0</v>
      </c>
      <c r="G46" s="43">
        <f>VLOOKUP($C46, Table4[#All], 4, 0)</f>
        <v>0</v>
      </c>
      <c r="H46" s="43">
        <f>VLOOKUP($C46, Table4[#All], 5, 0)</f>
        <v>0</v>
      </c>
      <c r="I46" s="43">
        <f>VLOOKUP($C46, Table4[#All], 6, 0)</f>
        <v>0</v>
      </c>
      <c r="J46" s="10">
        <f t="shared" si="2"/>
        <v>1</v>
      </c>
      <c r="K46" s="11"/>
      <c r="L46" s="43">
        <f>VLOOKUP($C46, Table4[#All], 7, 0)</f>
        <v>0.9194</v>
      </c>
      <c r="M46" s="43">
        <f>VLOOKUP($C46, Table4[#All], 8, 0)</f>
        <v>7.2599999999999998E-2</v>
      </c>
      <c r="N46" s="43">
        <f>VLOOKUP($C46, Table4[#All], 9, 0)</f>
        <v>8.1000000000000013E-3</v>
      </c>
      <c r="O46" s="43">
        <f>VLOOKUP($C46, Table4[#All], 10, 0)</f>
        <v>0</v>
      </c>
      <c r="P46" s="43"/>
      <c r="Q46" s="10">
        <f t="shared" si="3"/>
        <v>1</v>
      </c>
      <c r="R46" s="11"/>
      <c r="S46" s="43">
        <f>VLOOKUP($C46, Table4[#All], 11, 0)</f>
        <v>0.1855</v>
      </c>
      <c r="T46" s="43">
        <f>VLOOKUP($C46, Table4[#All], 12, 0)</f>
        <v>4.8399999999999999E-2</v>
      </c>
      <c r="U46" s="43">
        <f>VLOOKUP($C46, Table4[#All], 13, 0)</f>
        <v>0.7661</v>
      </c>
      <c r="V46" s="43">
        <f>VLOOKUP($C46, Table4[#All], 14, 0)</f>
        <v>0</v>
      </c>
      <c r="W46" s="9"/>
      <c r="X46" s="10">
        <f t="shared" si="4"/>
        <v>3</v>
      </c>
      <c r="Y46" s="11"/>
      <c r="Z46" s="43">
        <f>VLOOKUP($C46, Table4[#All], 15, 0)</f>
        <v>0</v>
      </c>
      <c r="AA46" s="43">
        <f>VLOOKUP($C46, Table4[#All], 16, 0)</f>
        <v>0.9274</v>
      </c>
      <c r="AB46" s="43">
        <f>VLOOKUP($C46, Table4[#All], 17, 0)</f>
        <v>7.2599999999999998E-2</v>
      </c>
      <c r="AC46" s="43">
        <f>VLOOKUP($C46, Table4[#All], 18, 0)</f>
        <v>0</v>
      </c>
      <c r="AD46" s="9">
        <f>VLOOKUP($C46, Table4[#All], 19, 0)</f>
        <v>0</v>
      </c>
      <c r="AE46" s="10">
        <f t="shared" si="5"/>
        <v>2</v>
      </c>
      <c r="AF46" s="11"/>
      <c r="AG46" s="43">
        <f>VLOOKUP($C46, Table4[#All], 20, 0)</f>
        <v>0</v>
      </c>
      <c r="AH46" s="43">
        <f>VLOOKUP($C46, Table4[#All], 21, 0)</f>
        <v>0.871</v>
      </c>
      <c r="AI46" s="43">
        <f>VLOOKUP($C46, Table4[#All], 22, 0)</f>
        <v>0.129</v>
      </c>
      <c r="AJ46" s="43">
        <f>VLOOKUP($C46, Table4[#All], 23, 0)</f>
        <v>0</v>
      </c>
      <c r="AK46" s="43"/>
      <c r="AL46" s="10">
        <f t="shared" si="6"/>
        <v>2</v>
      </c>
      <c r="AM46" s="11"/>
      <c r="AN46" s="43">
        <f>VLOOKUP($C46, Table4[#All], 24, 0)</f>
        <v>8.3000000000000001E-3</v>
      </c>
      <c r="AO46" s="43">
        <f>VLOOKUP($C46, Table4[#All], 25, 0)</f>
        <v>0.3967</v>
      </c>
      <c r="AP46" s="43">
        <f>VLOOKUP($C46, Table4[#All], 26, 0)</f>
        <v>0.59499999999999997</v>
      </c>
      <c r="AQ46" s="43"/>
      <c r="AR46" s="9"/>
      <c r="AS46" s="12">
        <f t="shared" si="7"/>
        <v>3</v>
      </c>
      <c r="AT46" s="11"/>
      <c r="AU46" s="43">
        <f>VLOOKUP($C46, Table4[#All], 27, 0)</f>
        <v>8.1000000000000013E-3</v>
      </c>
      <c r="AV46" s="43">
        <f>VLOOKUP($C46, Table4[#All], 28, 0)</f>
        <v>0.7258</v>
      </c>
      <c r="AW46" s="43">
        <f>VLOOKUP($C46, Table4[#All], 29, 0)</f>
        <v>0.2661</v>
      </c>
      <c r="AX46" s="9"/>
      <c r="AY46" s="9">
        <f>VLOOKUP($C46, Table4[#All], 30, 0)</f>
        <v>0</v>
      </c>
      <c r="AZ46" s="10">
        <f t="shared" si="8"/>
        <v>3</v>
      </c>
      <c r="BA46" s="11"/>
      <c r="BB46" s="43">
        <f>VLOOKUP($C46, Table4[#All], 31, 0)</f>
        <v>0.60399999999999998</v>
      </c>
      <c r="BC46" s="43">
        <f>VLOOKUP($C46, Table4[#All], 32, 0)</f>
        <v>0.16829999999999998</v>
      </c>
      <c r="BD46" s="43">
        <f>VLOOKUP($C46, Table4[#All], 33, 0)</f>
        <v>0.21780000000000002</v>
      </c>
      <c r="BE46" s="43">
        <f>VLOOKUP($C46, Table4[#All], 34, 0)</f>
        <v>9.8999999999999991E-3</v>
      </c>
      <c r="BF46" s="9">
        <f>VLOOKUP($C46, Table4[#All], 35, 0)</f>
        <v>0</v>
      </c>
      <c r="BG46" s="10">
        <f t="shared" si="9"/>
        <v>3</v>
      </c>
      <c r="BH46" s="60"/>
      <c r="BI46" s="43">
        <f>VLOOKUP($C46, Table4[#All], 36, 0)</f>
        <v>1</v>
      </c>
      <c r="BJ46" s="9">
        <f>VLOOKUP($C46, Table4[#All], 37, 0)</f>
        <v>0</v>
      </c>
      <c r="BK46" s="43">
        <f>VLOOKUP($C46, Table4[#All], 38, 0)</f>
        <v>0</v>
      </c>
      <c r="BL46" s="43">
        <f>VLOOKUP($C46, Table4[#All], 39, 0)</f>
        <v>0</v>
      </c>
      <c r="BM46" s="9">
        <f>VLOOKUP($C46, Table4[#All], 40, 0)</f>
        <v>0</v>
      </c>
      <c r="BN46" s="10">
        <f t="shared" si="10"/>
        <v>1</v>
      </c>
      <c r="BO46" s="11"/>
      <c r="BP46" s="43">
        <f>VLOOKUP($C46, Table4[#All], 41, 0)</f>
        <v>6.4500000000000002E-2</v>
      </c>
      <c r="BQ46" s="43">
        <f>VLOOKUP($C46, Table4[#All], 42, 0)</f>
        <v>0.9194</v>
      </c>
      <c r="BR46" s="43">
        <f>VLOOKUP($C46, Table4[#All], 43, 0)</f>
        <v>1.61E-2</v>
      </c>
      <c r="BS46" s="43">
        <f>VLOOKUP($C46, Table4[#All], 44, 0)</f>
        <v>0</v>
      </c>
      <c r="BT46" s="43">
        <f>VLOOKUP($C46, Table4[#All], 45, 0)</f>
        <v>0</v>
      </c>
      <c r="BU46" s="10">
        <f t="shared" si="11"/>
        <v>2</v>
      </c>
      <c r="BV46" s="11"/>
      <c r="BW46" s="43">
        <f>VLOOKUP($C46, Table4[#All], 46, 0)</f>
        <v>0.55649999999999999</v>
      </c>
      <c r="BX46" s="43">
        <f>VLOOKUP($C46, Table4[#All], 47, 0)</f>
        <v>0.11289999999999999</v>
      </c>
      <c r="BY46" s="43">
        <f>VLOOKUP($C46, Table4[#All], 48, 0)</f>
        <v>0.2016</v>
      </c>
      <c r="BZ46" s="43">
        <f>VLOOKUP($C46, Table4[#All], 49, 0)</f>
        <v>0.129</v>
      </c>
      <c r="CA46" s="43">
        <f>VLOOKUP($C46, Table4[#All], 50, 0)</f>
        <v>0</v>
      </c>
      <c r="CB46" s="10">
        <f t="shared" si="12"/>
        <v>3</v>
      </c>
      <c r="CC46" s="60"/>
      <c r="CD46" s="43">
        <f>VLOOKUP($C46, Table4[#All], 51, 0)</f>
        <v>5.6500000000000002E-2</v>
      </c>
      <c r="CE46" s="43">
        <f>VLOOKUP($C46, Table4[#All], 52, 0)</f>
        <v>0.7742</v>
      </c>
      <c r="CF46" s="43">
        <f>VLOOKUP($C46, Table4[#All], 53, 0)</f>
        <v>0.16940000000000002</v>
      </c>
      <c r="CG46" s="43"/>
      <c r="CH46" s="43"/>
      <c r="CI46" s="12">
        <f t="shared" si="13"/>
        <v>2</v>
      </c>
      <c r="CJ46" s="13"/>
      <c r="CK46" s="43">
        <f>VLOOKUP($C46, Table4[#All], 54, 0)</f>
        <v>0</v>
      </c>
      <c r="CL46" s="43">
        <f>VLOOKUP($C46, Table4[#All], 55, 0)</f>
        <v>0.9839</v>
      </c>
      <c r="CM46" s="43">
        <f>VLOOKUP($C46, Table4[#All], 56, 0)</f>
        <v>1.61E-2</v>
      </c>
      <c r="CN46" s="9">
        <f>VLOOKUP($C46, Table4[#All], 57, 0)</f>
        <v>0</v>
      </c>
      <c r="CO46" s="9"/>
      <c r="CP46" s="10">
        <f t="shared" si="14"/>
        <v>2</v>
      </c>
      <c r="CQ46" s="11"/>
      <c r="CR46" s="43">
        <f>VLOOKUP($C46, Table4[#All], 58, 0)</f>
        <v>1.61E-2</v>
      </c>
      <c r="CS46" s="43">
        <f>VLOOKUP($C46, Table4[#All], 59, 0)</f>
        <v>0.39520000000000005</v>
      </c>
      <c r="CT46" s="43">
        <f>VLOOKUP($C46, Table4[#All], 60, 0)</f>
        <v>0.4355</v>
      </c>
      <c r="CU46" s="43">
        <f>VLOOKUP($C46, Table4[#All], 61, 0)</f>
        <v>0.1532</v>
      </c>
      <c r="CV46" s="9">
        <f>VLOOKUP($C46, Table4[#All], 62, 0)</f>
        <v>0</v>
      </c>
      <c r="CW46" s="10">
        <f t="shared" si="15"/>
        <v>3</v>
      </c>
      <c r="CX46" s="60"/>
      <c r="CY46" s="43">
        <f>VLOOKUP($C46, Table4[#All], 63, 0)</f>
        <v>0.79209999999999992</v>
      </c>
      <c r="CZ46" s="43">
        <f>VLOOKUP($C46, Table4[#All], 64, 0)</f>
        <v>0.18809999999999999</v>
      </c>
      <c r="DA46" s="43">
        <f>VLOOKUP($C46, Table4[#All], 65, 0)</f>
        <v>1.9799999999999998E-2</v>
      </c>
      <c r="DB46" s="43">
        <f>VLOOKUP($C46, Table4[#All], 66, 0)</f>
        <v>0</v>
      </c>
      <c r="DC46" s="43"/>
      <c r="DD46" s="10">
        <f t="shared" si="16"/>
        <v>2</v>
      </c>
    </row>
    <row r="47" spans="1:108" ht="16.2" thickTop="1" thickBot="1" x14ac:dyDescent="0.4">
      <c r="A47" s="47" t="s">
        <v>163</v>
      </c>
      <c r="B47" s="47" t="s">
        <v>164</v>
      </c>
      <c r="C47" s="47" t="s">
        <v>165</v>
      </c>
      <c r="D47" s="11"/>
      <c r="E47" s="43">
        <f>VLOOKUP($C47, Table4[#All], 2, 0)</f>
        <v>1</v>
      </c>
      <c r="F47" s="43">
        <f>VLOOKUP($C47, Table4[#All], 3, 0)</f>
        <v>0</v>
      </c>
      <c r="G47" s="43">
        <f>VLOOKUP($C47, Table4[#All], 4, 0)</f>
        <v>0</v>
      </c>
      <c r="H47" s="43">
        <f>VLOOKUP($C47, Table4[#All], 5, 0)</f>
        <v>0</v>
      </c>
      <c r="I47" s="43">
        <f>VLOOKUP($C47, Table4[#All], 6, 0)</f>
        <v>0</v>
      </c>
      <c r="J47" s="10">
        <f t="shared" si="2"/>
        <v>1</v>
      </c>
      <c r="K47" s="11"/>
      <c r="L47" s="43">
        <f>VLOOKUP($C47, Table4[#All], 7, 0)</f>
        <v>1</v>
      </c>
      <c r="M47" s="43">
        <f>VLOOKUP($C47, Table4[#All], 8, 0)</f>
        <v>0</v>
      </c>
      <c r="N47" s="43">
        <f>VLOOKUP($C47, Table4[#All], 9, 0)</f>
        <v>0</v>
      </c>
      <c r="O47" s="43">
        <f>VLOOKUP($C47, Table4[#All], 10, 0)</f>
        <v>0</v>
      </c>
      <c r="P47" s="43"/>
      <c r="Q47" s="10">
        <f t="shared" si="3"/>
        <v>1</v>
      </c>
      <c r="R47" s="11"/>
      <c r="S47" s="43">
        <f>VLOOKUP($C47, Table4[#All], 11, 0)</f>
        <v>0.78569999999999995</v>
      </c>
      <c r="T47" s="43">
        <f>VLOOKUP($C47, Table4[#All], 12, 0)</f>
        <v>0</v>
      </c>
      <c r="U47" s="43">
        <f>VLOOKUP($C47, Table4[#All], 13, 0)</f>
        <v>0.21429999999999999</v>
      </c>
      <c r="V47" s="43">
        <f>VLOOKUP($C47, Table4[#All], 14, 0)</f>
        <v>0</v>
      </c>
      <c r="W47" s="9"/>
      <c r="X47" s="10">
        <f t="shared" si="4"/>
        <v>3</v>
      </c>
      <c r="Y47" s="11"/>
      <c r="Z47" s="43">
        <f>VLOOKUP($C47, Table4[#All], 15, 0)</f>
        <v>2.3799999999999998E-2</v>
      </c>
      <c r="AA47" s="43">
        <f>VLOOKUP($C47, Table4[#All], 16, 0)</f>
        <v>0.57140000000000002</v>
      </c>
      <c r="AB47" s="43">
        <f>VLOOKUP($C47, Table4[#All], 17, 0)</f>
        <v>0.40479999999999999</v>
      </c>
      <c r="AC47" s="43">
        <f>VLOOKUP($C47, Table4[#All], 18, 0)</f>
        <v>0</v>
      </c>
      <c r="AD47" s="9">
        <f>VLOOKUP($C47, Table4[#All], 19, 0)</f>
        <v>0</v>
      </c>
      <c r="AE47" s="10">
        <f t="shared" si="5"/>
        <v>3</v>
      </c>
      <c r="AF47" s="11"/>
      <c r="AG47" s="43">
        <f>VLOOKUP($C47, Table4[#All], 20, 0)</f>
        <v>4.7599999999999996E-2</v>
      </c>
      <c r="AH47" s="43">
        <f>VLOOKUP($C47, Table4[#All], 21, 0)</f>
        <v>0.78569999999999995</v>
      </c>
      <c r="AI47" s="43">
        <f>VLOOKUP($C47, Table4[#All], 22, 0)</f>
        <v>0.16670000000000001</v>
      </c>
      <c r="AJ47" s="43">
        <f>VLOOKUP($C47, Table4[#All], 23, 0)</f>
        <v>0</v>
      </c>
      <c r="AK47" s="43"/>
      <c r="AL47" s="10">
        <f t="shared" si="6"/>
        <v>2</v>
      </c>
      <c r="AM47" s="11"/>
      <c r="AN47" s="43">
        <f>VLOOKUP($C47, Table4[#All], 24, 0)</f>
        <v>0</v>
      </c>
      <c r="AO47" s="43">
        <f>VLOOKUP($C47, Table4[#All], 25, 0)</f>
        <v>0.92680000000000007</v>
      </c>
      <c r="AP47" s="43">
        <f>VLOOKUP($C47, Table4[#All], 26, 0)</f>
        <v>7.3200000000000001E-2</v>
      </c>
      <c r="AQ47" s="43"/>
      <c r="AR47" s="9"/>
      <c r="AS47" s="12">
        <f t="shared" si="7"/>
        <v>2</v>
      </c>
      <c r="AT47" s="11"/>
      <c r="AU47" s="43">
        <f>VLOOKUP($C47, Table4[#All], 27, 0)</f>
        <v>7.1399999999999991E-2</v>
      </c>
      <c r="AV47" s="43">
        <f>VLOOKUP($C47, Table4[#All], 28, 0)</f>
        <v>0.21429999999999999</v>
      </c>
      <c r="AW47" s="43">
        <f>VLOOKUP($C47, Table4[#All], 29, 0)</f>
        <v>0.71430000000000005</v>
      </c>
      <c r="AX47" s="9"/>
      <c r="AY47" s="9">
        <f>VLOOKUP($C47, Table4[#All], 30, 0)</f>
        <v>0</v>
      </c>
      <c r="AZ47" s="10">
        <f t="shared" si="8"/>
        <v>3</v>
      </c>
      <c r="BA47" s="11"/>
      <c r="BB47" s="43">
        <f>VLOOKUP($C47, Table4[#All], 31, 0)</f>
        <v>0</v>
      </c>
      <c r="BC47" s="43">
        <f>VLOOKUP($C47, Table4[#All], 32, 0)</f>
        <v>1</v>
      </c>
      <c r="BD47" s="43">
        <f>VLOOKUP($C47, Table4[#All], 33, 0)</f>
        <v>0</v>
      </c>
      <c r="BE47" s="43">
        <f>VLOOKUP($C47, Table4[#All], 34, 0)</f>
        <v>0</v>
      </c>
      <c r="BF47" s="9">
        <f>VLOOKUP($C47, Table4[#All], 35, 0)</f>
        <v>0</v>
      </c>
      <c r="BG47" s="10">
        <f t="shared" si="9"/>
        <v>2</v>
      </c>
      <c r="BH47" s="60"/>
      <c r="BI47" s="43">
        <f>VLOOKUP($C47, Table4[#All], 36, 0)</f>
        <v>1</v>
      </c>
      <c r="BJ47" s="9">
        <f>VLOOKUP($C47, Table4[#All], 37, 0)</f>
        <v>0</v>
      </c>
      <c r="BK47" s="43">
        <f>VLOOKUP($C47, Table4[#All], 38, 0)</f>
        <v>0</v>
      </c>
      <c r="BL47" s="43">
        <f>VLOOKUP($C47, Table4[#All], 39, 0)</f>
        <v>0</v>
      </c>
      <c r="BM47" s="9">
        <f>VLOOKUP($C47, Table4[#All], 40, 0)</f>
        <v>0</v>
      </c>
      <c r="BN47" s="10">
        <f t="shared" si="10"/>
        <v>1</v>
      </c>
      <c r="BO47" s="11"/>
      <c r="BP47" s="43">
        <f>VLOOKUP($C47, Table4[#All], 41, 0)</f>
        <v>0.54759999999999998</v>
      </c>
      <c r="BQ47" s="43">
        <f>VLOOKUP($C47, Table4[#All], 42, 0)</f>
        <v>0.45240000000000002</v>
      </c>
      <c r="BR47" s="43">
        <f>VLOOKUP($C47, Table4[#All], 43, 0)</f>
        <v>0</v>
      </c>
      <c r="BS47" s="43">
        <f>VLOOKUP($C47, Table4[#All], 44, 0)</f>
        <v>0</v>
      </c>
      <c r="BT47" s="43">
        <f>VLOOKUP($C47, Table4[#All], 45, 0)</f>
        <v>0</v>
      </c>
      <c r="BU47" s="10">
        <f t="shared" si="11"/>
        <v>2</v>
      </c>
      <c r="BV47" s="11"/>
      <c r="BW47" s="43">
        <f>VLOOKUP($C47, Table4[#All], 46, 0)</f>
        <v>1</v>
      </c>
      <c r="BX47" s="43">
        <f>VLOOKUP($C47, Table4[#All], 47, 0)</f>
        <v>0</v>
      </c>
      <c r="BY47" s="43">
        <f>VLOOKUP($C47, Table4[#All], 48, 0)</f>
        <v>0</v>
      </c>
      <c r="BZ47" s="43">
        <f>VLOOKUP($C47, Table4[#All], 49, 0)</f>
        <v>0</v>
      </c>
      <c r="CA47" s="43">
        <f>VLOOKUP($C47, Table4[#All], 50, 0)</f>
        <v>0</v>
      </c>
      <c r="CB47" s="10">
        <f t="shared" si="12"/>
        <v>1</v>
      </c>
      <c r="CC47" s="60"/>
      <c r="CD47" s="43">
        <f>VLOOKUP($C47, Table4[#All], 51, 0)</f>
        <v>1</v>
      </c>
      <c r="CE47" s="43">
        <f>VLOOKUP($C47, Table4[#All], 52, 0)</f>
        <v>0</v>
      </c>
      <c r="CF47" s="43">
        <f>VLOOKUP($C47, Table4[#All], 53, 0)</f>
        <v>0</v>
      </c>
      <c r="CG47" s="43"/>
      <c r="CH47" s="43"/>
      <c r="CI47" s="12">
        <f t="shared" si="13"/>
        <v>1</v>
      </c>
      <c r="CJ47" s="13"/>
      <c r="CK47" s="43">
        <f>VLOOKUP($C47, Table4[#All], 54, 0)</f>
        <v>0</v>
      </c>
      <c r="CL47" s="43">
        <f>VLOOKUP($C47, Table4[#All], 55, 0)</f>
        <v>0.92680000000000007</v>
      </c>
      <c r="CM47" s="43">
        <f>VLOOKUP($C47, Table4[#All], 56, 0)</f>
        <v>7.3200000000000001E-2</v>
      </c>
      <c r="CN47" s="9">
        <f>VLOOKUP($C47, Table4[#All], 57, 0)</f>
        <v>0</v>
      </c>
      <c r="CO47" s="9"/>
      <c r="CP47" s="10">
        <f t="shared" si="14"/>
        <v>2</v>
      </c>
      <c r="CQ47" s="11"/>
      <c r="CR47" s="43">
        <f>VLOOKUP($C47, Table4[#All], 58, 0)</f>
        <v>2.3799999999999998E-2</v>
      </c>
      <c r="CS47" s="43">
        <f>VLOOKUP($C47, Table4[#All], 59, 0)</f>
        <v>0.95239999999999991</v>
      </c>
      <c r="CT47" s="43">
        <f>VLOOKUP($C47, Table4[#All], 60, 0)</f>
        <v>2.3799999999999998E-2</v>
      </c>
      <c r="CU47" s="43">
        <f>VLOOKUP($C47, Table4[#All], 61, 0)</f>
        <v>0</v>
      </c>
      <c r="CV47" s="9">
        <f>VLOOKUP($C47, Table4[#All], 62, 0)</f>
        <v>0</v>
      </c>
      <c r="CW47" s="10">
        <f t="shared" si="15"/>
        <v>2</v>
      </c>
      <c r="CX47" s="60"/>
      <c r="CY47" s="43">
        <f>VLOOKUP($C47, Table4[#All], 63, 0)</f>
        <v>0</v>
      </c>
      <c r="CZ47" s="43">
        <f>VLOOKUP($C47, Table4[#All], 64, 0)</f>
        <v>0.53849999999999998</v>
      </c>
      <c r="DA47" s="43">
        <f>VLOOKUP($C47, Table4[#All], 65, 0)</f>
        <v>0.46149999999999997</v>
      </c>
      <c r="DB47" s="43">
        <f>VLOOKUP($C47, Table4[#All], 66, 0)</f>
        <v>0</v>
      </c>
      <c r="DC47" s="43"/>
      <c r="DD47" s="10">
        <f t="shared" si="16"/>
        <v>3</v>
      </c>
    </row>
    <row r="48" spans="1:108" ht="16.2" thickTop="1" thickBot="1" x14ac:dyDescent="0.4">
      <c r="A48" s="47" t="s">
        <v>163</v>
      </c>
      <c r="B48" s="47" t="s">
        <v>166</v>
      </c>
      <c r="C48" s="47" t="s">
        <v>167</v>
      </c>
      <c r="D48" s="11"/>
      <c r="E48" s="43">
        <f>VLOOKUP($C48, Table4[#All], 2, 0)</f>
        <v>1</v>
      </c>
      <c r="F48" s="43">
        <f>VLOOKUP($C48, Table4[#All], 3, 0)</f>
        <v>0</v>
      </c>
      <c r="G48" s="43">
        <f>VLOOKUP($C48, Table4[#All], 4, 0)</f>
        <v>0</v>
      </c>
      <c r="H48" s="43">
        <f>VLOOKUP($C48, Table4[#All], 5, 0)</f>
        <v>0</v>
      </c>
      <c r="I48" s="43">
        <f>VLOOKUP($C48, Table4[#All], 6, 0)</f>
        <v>0</v>
      </c>
      <c r="J48" s="10">
        <f t="shared" si="2"/>
        <v>1</v>
      </c>
      <c r="K48" s="11"/>
      <c r="L48" s="43">
        <f>VLOOKUP($C48, Table4[#All], 7, 0)</f>
        <v>1</v>
      </c>
      <c r="M48" s="43">
        <f>VLOOKUP($C48, Table4[#All], 8, 0)</f>
        <v>0</v>
      </c>
      <c r="N48" s="43">
        <f>VLOOKUP($C48, Table4[#All], 9, 0)</f>
        <v>0</v>
      </c>
      <c r="O48" s="43">
        <f>VLOOKUP($C48, Table4[#All], 10, 0)</f>
        <v>0</v>
      </c>
      <c r="P48" s="43"/>
      <c r="Q48" s="10">
        <f t="shared" si="3"/>
        <v>1</v>
      </c>
      <c r="R48" s="11"/>
      <c r="S48" s="43">
        <f>VLOOKUP($C48, Table4[#All], 11, 0)</f>
        <v>0.59260000000000002</v>
      </c>
      <c r="T48" s="43">
        <f>VLOOKUP($C48, Table4[#All], 12, 0)</f>
        <v>0</v>
      </c>
      <c r="U48" s="43">
        <f>VLOOKUP($C48, Table4[#All], 13, 0)</f>
        <v>0.40740000000000004</v>
      </c>
      <c r="V48" s="43">
        <f>VLOOKUP($C48, Table4[#All], 14, 0)</f>
        <v>0</v>
      </c>
      <c r="W48" s="9"/>
      <c r="X48" s="10">
        <f t="shared" si="4"/>
        <v>3</v>
      </c>
      <c r="Y48" s="11"/>
      <c r="Z48" s="43">
        <f>VLOOKUP($C48, Table4[#All], 15, 0)</f>
        <v>0</v>
      </c>
      <c r="AA48" s="43">
        <f>VLOOKUP($C48, Table4[#All], 16, 0)</f>
        <v>0.96299999999999997</v>
      </c>
      <c r="AB48" s="43">
        <f>VLOOKUP($C48, Table4[#All], 17, 0)</f>
        <v>3.7000000000000005E-2</v>
      </c>
      <c r="AC48" s="43">
        <f>VLOOKUP($C48, Table4[#All], 18, 0)</f>
        <v>0</v>
      </c>
      <c r="AD48" s="9">
        <f>VLOOKUP($C48, Table4[#All], 19, 0)</f>
        <v>0</v>
      </c>
      <c r="AE48" s="10">
        <f t="shared" si="5"/>
        <v>2</v>
      </c>
      <c r="AF48" s="11"/>
      <c r="AG48" s="43">
        <f>VLOOKUP($C48, Table4[#All], 20, 0)</f>
        <v>0</v>
      </c>
      <c r="AH48" s="43">
        <f>VLOOKUP($C48, Table4[#All], 21, 0)</f>
        <v>0.66670000000000007</v>
      </c>
      <c r="AI48" s="43">
        <f>VLOOKUP($C48, Table4[#All], 22, 0)</f>
        <v>0.33329999999999999</v>
      </c>
      <c r="AJ48" s="43">
        <f>VLOOKUP($C48, Table4[#All], 23, 0)</f>
        <v>0</v>
      </c>
      <c r="AK48" s="43"/>
      <c r="AL48" s="10">
        <f t="shared" si="6"/>
        <v>3</v>
      </c>
      <c r="AM48" s="11"/>
      <c r="AN48" s="43">
        <f>VLOOKUP($C48, Table4[#All], 24, 0)</f>
        <v>0.18179999999999999</v>
      </c>
      <c r="AO48" s="43">
        <f>VLOOKUP($C48, Table4[#All], 25, 0)</f>
        <v>0.81819999999999993</v>
      </c>
      <c r="AP48" s="43">
        <f>VLOOKUP($C48, Table4[#All], 26, 0)</f>
        <v>0</v>
      </c>
      <c r="AQ48" s="43"/>
      <c r="AR48" s="9"/>
      <c r="AS48" s="12">
        <f t="shared" si="7"/>
        <v>2</v>
      </c>
      <c r="AT48" s="11"/>
      <c r="AU48" s="43">
        <f>VLOOKUP($C48, Table4[#All], 27, 0)</f>
        <v>0.15380000000000002</v>
      </c>
      <c r="AV48" s="43">
        <f>VLOOKUP($C48, Table4[#All], 28, 0)</f>
        <v>0.76919999999999999</v>
      </c>
      <c r="AW48" s="43">
        <f>VLOOKUP($C48, Table4[#All], 29, 0)</f>
        <v>7.690000000000001E-2</v>
      </c>
      <c r="AX48" s="9"/>
      <c r="AY48" s="9">
        <f>VLOOKUP($C48, Table4[#All], 30, 0)</f>
        <v>0</v>
      </c>
      <c r="AZ48" s="10">
        <f t="shared" si="8"/>
        <v>2</v>
      </c>
      <c r="BA48" s="11"/>
      <c r="BB48" s="43">
        <f>VLOOKUP($C48, Table4[#All], 31, 0)</f>
        <v>0.81819999999999993</v>
      </c>
      <c r="BC48" s="43">
        <f>VLOOKUP($C48, Table4[#All], 32, 0)</f>
        <v>0.13639999999999999</v>
      </c>
      <c r="BD48" s="43">
        <f>VLOOKUP($C48, Table4[#All], 33, 0)</f>
        <v>4.5499999999999999E-2</v>
      </c>
      <c r="BE48" s="43">
        <f>VLOOKUP($C48, Table4[#All], 34, 0)</f>
        <v>0</v>
      </c>
      <c r="BF48" s="9">
        <f>VLOOKUP($C48, Table4[#All], 35, 0)</f>
        <v>0</v>
      </c>
      <c r="BG48" s="10">
        <f t="shared" si="9"/>
        <v>1</v>
      </c>
      <c r="BH48" s="60"/>
      <c r="BI48" s="43">
        <f>VLOOKUP($C48, Table4[#All], 36, 0)</f>
        <v>0.90910000000000002</v>
      </c>
      <c r="BJ48" s="9">
        <f>VLOOKUP($C48, Table4[#All], 37, 0)</f>
        <v>9.0899999999999995E-2</v>
      </c>
      <c r="BK48" s="43">
        <f>VLOOKUP($C48, Table4[#All], 38, 0)</f>
        <v>0</v>
      </c>
      <c r="BL48" s="43">
        <f>VLOOKUP($C48, Table4[#All], 39, 0)</f>
        <v>0</v>
      </c>
      <c r="BM48" s="9">
        <f>VLOOKUP($C48, Table4[#All], 40, 0)</f>
        <v>0</v>
      </c>
      <c r="BN48" s="10">
        <f t="shared" si="10"/>
        <v>1</v>
      </c>
      <c r="BO48" s="11"/>
      <c r="BP48" s="43">
        <f>VLOOKUP($C48, Table4[#All], 41, 0)</f>
        <v>0</v>
      </c>
      <c r="BQ48" s="43">
        <f>VLOOKUP($C48, Table4[#All], 42, 0)</f>
        <v>1</v>
      </c>
      <c r="BR48" s="43">
        <f>VLOOKUP($C48, Table4[#All], 43, 0)</f>
        <v>0</v>
      </c>
      <c r="BS48" s="43">
        <f>VLOOKUP($C48, Table4[#All], 44, 0)</f>
        <v>0</v>
      </c>
      <c r="BT48" s="43">
        <f>VLOOKUP($C48, Table4[#All], 45, 0)</f>
        <v>0</v>
      </c>
      <c r="BU48" s="10">
        <f t="shared" si="11"/>
        <v>2</v>
      </c>
      <c r="BV48" s="11"/>
      <c r="BW48" s="43">
        <f>VLOOKUP($C48, Table4[#All], 46, 0)</f>
        <v>0.96299999999999997</v>
      </c>
      <c r="BX48" s="43">
        <f>VLOOKUP($C48, Table4[#All], 47, 0)</f>
        <v>3.7000000000000005E-2</v>
      </c>
      <c r="BY48" s="43">
        <f>VLOOKUP($C48, Table4[#All], 48, 0)</f>
        <v>0</v>
      </c>
      <c r="BZ48" s="43">
        <f>VLOOKUP($C48, Table4[#All], 49, 0)</f>
        <v>0</v>
      </c>
      <c r="CA48" s="43">
        <f>VLOOKUP($C48, Table4[#All], 50, 0)</f>
        <v>0</v>
      </c>
      <c r="CB48" s="10">
        <f t="shared" si="12"/>
        <v>1</v>
      </c>
      <c r="CC48" s="60"/>
      <c r="CD48" s="43">
        <f>VLOOKUP($C48, Table4[#All], 51, 0)</f>
        <v>1</v>
      </c>
      <c r="CE48" s="43">
        <f>VLOOKUP($C48, Table4[#All], 52, 0)</f>
        <v>0</v>
      </c>
      <c r="CF48" s="43">
        <f>VLOOKUP($C48, Table4[#All], 53, 0)</f>
        <v>0</v>
      </c>
      <c r="CG48" s="43"/>
      <c r="CH48" s="43"/>
      <c r="CI48" s="12">
        <f t="shared" si="13"/>
        <v>1</v>
      </c>
      <c r="CJ48" s="13"/>
      <c r="CK48" s="43">
        <f>VLOOKUP($C48, Table4[#All], 54, 0)</f>
        <v>0</v>
      </c>
      <c r="CL48" s="43">
        <f>VLOOKUP($C48, Table4[#All], 55, 0)</f>
        <v>0.96299999999999997</v>
      </c>
      <c r="CM48" s="43">
        <f>VLOOKUP($C48, Table4[#All], 56, 0)</f>
        <v>3.7000000000000005E-2</v>
      </c>
      <c r="CN48" s="9">
        <f>VLOOKUP($C48, Table4[#All], 57, 0)</f>
        <v>0</v>
      </c>
      <c r="CO48" s="9"/>
      <c r="CP48" s="10">
        <f t="shared" si="14"/>
        <v>2</v>
      </c>
      <c r="CQ48" s="11"/>
      <c r="CR48" s="43">
        <f>VLOOKUP($C48, Table4[#All], 58, 0)</f>
        <v>0</v>
      </c>
      <c r="CS48" s="43">
        <f>VLOOKUP($C48, Table4[#All], 59, 0)</f>
        <v>0.85189999999999999</v>
      </c>
      <c r="CT48" s="43">
        <f>VLOOKUP($C48, Table4[#All], 60, 0)</f>
        <v>0.14810000000000001</v>
      </c>
      <c r="CU48" s="43">
        <f>VLOOKUP($C48, Table4[#All], 61, 0)</f>
        <v>0</v>
      </c>
      <c r="CV48" s="9">
        <f>VLOOKUP($C48, Table4[#All], 62, 0)</f>
        <v>0</v>
      </c>
      <c r="CW48" s="10">
        <f t="shared" si="15"/>
        <v>2</v>
      </c>
      <c r="CX48" s="60"/>
      <c r="CY48" s="43">
        <f>VLOOKUP($C48, Table4[#All], 63, 0)</f>
        <v>0.81819999999999993</v>
      </c>
      <c r="CZ48" s="43">
        <f>VLOOKUP($C48, Table4[#All], 64, 0)</f>
        <v>0.18179999999999999</v>
      </c>
      <c r="DA48" s="43">
        <f>VLOOKUP($C48, Table4[#All], 65, 0)</f>
        <v>0</v>
      </c>
      <c r="DB48" s="43">
        <f>VLOOKUP($C48, Table4[#All], 66, 0)</f>
        <v>0</v>
      </c>
      <c r="DC48" s="43"/>
      <c r="DD48" s="10">
        <f t="shared" si="16"/>
        <v>1</v>
      </c>
    </row>
    <row r="49" spans="1:108" ht="16.2" thickTop="1" thickBot="1" x14ac:dyDescent="0.4">
      <c r="A49" s="47" t="s">
        <v>163</v>
      </c>
      <c r="B49" s="47" t="s">
        <v>168</v>
      </c>
      <c r="C49" s="47" t="s">
        <v>169</v>
      </c>
      <c r="D49" s="11"/>
      <c r="E49" s="43">
        <f>VLOOKUP($C49, Table4[#All], 2, 0)</f>
        <v>1</v>
      </c>
      <c r="F49" s="43">
        <f>VLOOKUP($C49, Table4[#All], 3, 0)</f>
        <v>0</v>
      </c>
      <c r="G49" s="43">
        <f>VLOOKUP($C49, Table4[#All], 4, 0)</f>
        <v>0</v>
      </c>
      <c r="H49" s="43">
        <f>VLOOKUP($C49, Table4[#All], 5, 0)</f>
        <v>0</v>
      </c>
      <c r="I49" s="43">
        <f>VLOOKUP($C49, Table4[#All], 6, 0)</f>
        <v>0</v>
      </c>
      <c r="J49" s="10">
        <f t="shared" si="2"/>
        <v>1</v>
      </c>
      <c r="K49" s="11"/>
      <c r="L49" s="43">
        <f>VLOOKUP($C49, Table4[#All], 7, 0)</f>
        <v>1</v>
      </c>
      <c r="M49" s="43">
        <f>VLOOKUP($C49, Table4[#All], 8, 0)</f>
        <v>0</v>
      </c>
      <c r="N49" s="43">
        <f>VLOOKUP($C49, Table4[#All], 9, 0)</f>
        <v>0</v>
      </c>
      <c r="O49" s="43">
        <f>VLOOKUP($C49, Table4[#All], 10, 0)</f>
        <v>0</v>
      </c>
      <c r="P49" s="43"/>
      <c r="Q49" s="10">
        <f t="shared" si="3"/>
        <v>1</v>
      </c>
      <c r="R49" s="11"/>
      <c r="S49" s="43">
        <f>VLOOKUP($C49, Table4[#All], 11, 0)</f>
        <v>0.72219999999999995</v>
      </c>
      <c r="T49" s="43">
        <f>VLOOKUP($C49, Table4[#All], 12, 0)</f>
        <v>0</v>
      </c>
      <c r="U49" s="43">
        <f>VLOOKUP($C49, Table4[#All], 13, 0)</f>
        <v>0.27779999999999999</v>
      </c>
      <c r="V49" s="43">
        <f>VLOOKUP($C49, Table4[#All], 14, 0)</f>
        <v>0</v>
      </c>
      <c r="W49" s="9"/>
      <c r="X49" s="10">
        <f t="shared" si="4"/>
        <v>3</v>
      </c>
      <c r="Y49" s="11"/>
      <c r="Z49" s="43">
        <f>VLOOKUP($C49, Table4[#All], 15, 0)</f>
        <v>0.16670000000000001</v>
      </c>
      <c r="AA49" s="43">
        <f>VLOOKUP($C49, Table4[#All], 16, 0)</f>
        <v>0.44439999999999996</v>
      </c>
      <c r="AB49" s="43">
        <f>VLOOKUP($C49, Table4[#All], 17, 0)</f>
        <v>0.38890000000000002</v>
      </c>
      <c r="AC49" s="43">
        <f>VLOOKUP($C49, Table4[#All], 18, 0)</f>
        <v>0</v>
      </c>
      <c r="AD49" s="9">
        <f>VLOOKUP($C49, Table4[#All], 19, 0)</f>
        <v>0</v>
      </c>
      <c r="AE49" s="10">
        <f t="shared" si="5"/>
        <v>3</v>
      </c>
      <c r="AF49" s="11"/>
      <c r="AG49" s="43">
        <f>VLOOKUP($C49, Table4[#All], 20, 0)</f>
        <v>5.5599999999999997E-2</v>
      </c>
      <c r="AH49" s="43">
        <f>VLOOKUP($C49, Table4[#All], 21, 0)</f>
        <v>0.66670000000000007</v>
      </c>
      <c r="AI49" s="43">
        <f>VLOOKUP($C49, Table4[#All], 22, 0)</f>
        <v>0.27779999999999999</v>
      </c>
      <c r="AJ49" s="43">
        <f>VLOOKUP($C49, Table4[#All], 23, 0)</f>
        <v>0</v>
      </c>
      <c r="AK49" s="43"/>
      <c r="AL49" s="10">
        <f t="shared" si="6"/>
        <v>3</v>
      </c>
      <c r="AM49" s="11"/>
      <c r="AN49" s="43">
        <f>VLOOKUP($C49, Table4[#All], 24, 0)</f>
        <v>0</v>
      </c>
      <c r="AO49" s="43">
        <f>VLOOKUP($C49, Table4[#All], 25, 0)</f>
        <v>0.8234999999999999</v>
      </c>
      <c r="AP49" s="43">
        <f>VLOOKUP($C49, Table4[#All], 26, 0)</f>
        <v>0.17649999999999999</v>
      </c>
      <c r="AQ49" s="43"/>
      <c r="AR49" s="9"/>
      <c r="AS49" s="12">
        <f t="shared" si="7"/>
        <v>2</v>
      </c>
      <c r="AT49" s="11"/>
      <c r="AU49" s="43">
        <f>VLOOKUP($C49, Table4[#All], 27, 0)</f>
        <v>5.5599999999999997E-2</v>
      </c>
      <c r="AV49" s="43">
        <f>VLOOKUP($C49, Table4[#All], 28, 0)</f>
        <v>0.5</v>
      </c>
      <c r="AW49" s="43">
        <f>VLOOKUP($C49, Table4[#All], 29, 0)</f>
        <v>0.44439999999999996</v>
      </c>
      <c r="AX49" s="9"/>
      <c r="AY49" s="9">
        <f>VLOOKUP($C49, Table4[#All], 30, 0)</f>
        <v>0</v>
      </c>
      <c r="AZ49" s="10">
        <f t="shared" si="8"/>
        <v>3</v>
      </c>
      <c r="BA49" s="11"/>
      <c r="BB49" s="43">
        <f>VLOOKUP($C49, Table4[#All], 31, 0)</f>
        <v>0.25</v>
      </c>
      <c r="BC49" s="43">
        <f>VLOOKUP($C49, Table4[#All], 32, 0)</f>
        <v>0.75</v>
      </c>
      <c r="BD49" s="43">
        <f>VLOOKUP($C49, Table4[#All], 33, 0)</f>
        <v>0</v>
      </c>
      <c r="BE49" s="43">
        <f>VLOOKUP($C49, Table4[#All], 34, 0)</f>
        <v>0</v>
      </c>
      <c r="BF49" s="9">
        <f>VLOOKUP($C49, Table4[#All], 35, 0)</f>
        <v>0</v>
      </c>
      <c r="BG49" s="10">
        <f t="shared" si="9"/>
        <v>2</v>
      </c>
      <c r="BH49" s="60"/>
      <c r="BI49" s="43">
        <f>VLOOKUP($C49, Table4[#All], 36, 0)</f>
        <v>6.25E-2</v>
      </c>
      <c r="BJ49" s="9">
        <f>VLOOKUP($C49, Table4[#All], 37, 0)</f>
        <v>0</v>
      </c>
      <c r="BK49" s="43">
        <f>VLOOKUP($C49, Table4[#All], 38, 0)</f>
        <v>0</v>
      </c>
      <c r="BL49" s="43">
        <f>VLOOKUP($C49, Table4[#All], 39, 0)</f>
        <v>0</v>
      </c>
      <c r="BM49" s="9">
        <f>VLOOKUP($C49, Table4[#All], 40, 0)</f>
        <v>0.9375</v>
      </c>
      <c r="BN49" s="10">
        <f t="shared" si="10"/>
        <v>5</v>
      </c>
      <c r="BO49" s="11"/>
      <c r="BP49" s="43">
        <f>VLOOKUP($C49, Table4[#All], 41, 0)</f>
        <v>0.61109999999999998</v>
      </c>
      <c r="BQ49" s="43">
        <f>VLOOKUP($C49, Table4[#All], 42, 0)</f>
        <v>0.38890000000000002</v>
      </c>
      <c r="BR49" s="43">
        <f>VLOOKUP($C49, Table4[#All], 43, 0)</f>
        <v>0</v>
      </c>
      <c r="BS49" s="43">
        <f>VLOOKUP($C49, Table4[#All], 44, 0)</f>
        <v>0</v>
      </c>
      <c r="BT49" s="43">
        <f>VLOOKUP($C49, Table4[#All], 45, 0)</f>
        <v>0</v>
      </c>
      <c r="BU49" s="10">
        <f t="shared" si="11"/>
        <v>2</v>
      </c>
      <c r="BV49" s="11"/>
      <c r="BW49" s="43">
        <f>VLOOKUP($C49, Table4[#All], 46, 0)</f>
        <v>1</v>
      </c>
      <c r="BX49" s="43">
        <f>VLOOKUP($C49, Table4[#All], 47, 0)</f>
        <v>0</v>
      </c>
      <c r="BY49" s="43">
        <f>VLOOKUP($C49, Table4[#All], 48, 0)</f>
        <v>0</v>
      </c>
      <c r="BZ49" s="43">
        <f>VLOOKUP($C49, Table4[#All], 49, 0)</f>
        <v>0</v>
      </c>
      <c r="CA49" s="43">
        <f>VLOOKUP($C49, Table4[#All], 50, 0)</f>
        <v>0</v>
      </c>
      <c r="CB49" s="10">
        <f t="shared" si="12"/>
        <v>1</v>
      </c>
      <c r="CC49" s="60"/>
      <c r="CD49" s="43">
        <f>VLOOKUP($C49, Table4[#All], 51, 0)</f>
        <v>1</v>
      </c>
      <c r="CE49" s="43">
        <f>VLOOKUP($C49, Table4[#All], 52, 0)</f>
        <v>0</v>
      </c>
      <c r="CF49" s="43">
        <f>VLOOKUP($C49, Table4[#All], 53, 0)</f>
        <v>0</v>
      </c>
      <c r="CG49" s="43"/>
      <c r="CH49" s="43"/>
      <c r="CI49" s="12">
        <f t="shared" si="13"/>
        <v>1</v>
      </c>
      <c r="CJ49" s="13"/>
      <c r="CK49" s="43">
        <f>VLOOKUP($C49, Table4[#All], 54, 0)</f>
        <v>0</v>
      </c>
      <c r="CL49" s="43">
        <f>VLOOKUP($C49, Table4[#All], 55, 0)</f>
        <v>1</v>
      </c>
      <c r="CM49" s="43">
        <f>VLOOKUP($C49, Table4[#All], 56, 0)</f>
        <v>0</v>
      </c>
      <c r="CN49" s="9">
        <f>VLOOKUP($C49, Table4[#All], 57, 0)</f>
        <v>0</v>
      </c>
      <c r="CO49" s="9"/>
      <c r="CP49" s="10">
        <f t="shared" si="14"/>
        <v>2</v>
      </c>
      <c r="CQ49" s="11"/>
      <c r="CR49" s="43">
        <f>VLOOKUP($C49, Table4[#All], 58, 0)</f>
        <v>5.5599999999999997E-2</v>
      </c>
      <c r="CS49" s="43">
        <f>VLOOKUP($C49, Table4[#All], 59, 0)</f>
        <v>0.66670000000000007</v>
      </c>
      <c r="CT49" s="43">
        <f>VLOOKUP($C49, Table4[#All], 60, 0)</f>
        <v>0.27779999999999999</v>
      </c>
      <c r="CU49" s="43">
        <f>VLOOKUP($C49, Table4[#All], 61, 0)</f>
        <v>0</v>
      </c>
      <c r="CV49" s="9">
        <f>VLOOKUP($C49, Table4[#All], 62, 0)</f>
        <v>0</v>
      </c>
      <c r="CW49" s="10">
        <f t="shared" si="15"/>
        <v>3</v>
      </c>
      <c r="CX49" s="60"/>
      <c r="CY49" s="43">
        <f>VLOOKUP($C49, Table4[#All], 63, 0)</f>
        <v>0.25</v>
      </c>
      <c r="CZ49" s="43">
        <f>VLOOKUP($C49, Table4[#All], 64, 0)</f>
        <v>0.25</v>
      </c>
      <c r="DA49" s="43">
        <f>VLOOKUP($C49, Table4[#All], 65, 0)</f>
        <v>0.5</v>
      </c>
      <c r="DB49" s="43">
        <f>VLOOKUP($C49, Table4[#All], 66, 0)</f>
        <v>0</v>
      </c>
      <c r="DC49" s="43"/>
      <c r="DD49" s="10">
        <f t="shared" si="16"/>
        <v>3</v>
      </c>
    </row>
    <row r="50" spans="1:108" ht="16.2" thickTop="1" thickBot="1" x14ac:dyDescent="0.4">
      <c r="A50" s="47" t="s">
        <v>163</v>
      </c>
      <c r="B50" s="47" t="s">
        <v>170</v>
      </c>
      <c r="C50" s="47" t="s">
        <v>171</v>
      </c>
      <c r="D50" s="11"/>
      <c r="E50" s="43">
        <f>VLOOKUP($C50, Table4[#All], 2, 0)</f>
        <v>1</v>
      </c>
      <c r="F50" s="43">
        <f>VLOOKUP($C50, Table4[#All], 3, 0)</f>
        <v>0</v>
      </c>
      <c r="G50" s="43">
        <f>VLOOKUP($C50, Table4[#All], 4, 0)</f>
        <v>0</v>
      </c>
      <c r="H50" s="43">
        <f>VLOOKUP($C50, Table4[#All], 5, 0)</f>
        <v>0</v>
      </c>
      <c r="I50" s="43">
        <f>VLOOKUP($C50, Table4[#All], 6, 0)</f>
        <v>0</v>
      </c>
      <c r="J50" s="10">
        <f t="shared" si="2"/>
        <v>1</v>
      </c>
      <c r="K50" s="11"/>
      <c r="L50" s="43">
        <f>VLOOKUP($C50, Table4[#All], 7, 0)</f>
        <v>1</v>
      </c>
      <c r="M50" s="43">
        <f>VLOOKUP($C50, Table4[#All], 8, 0)</f>
        <v>0</v>
      </c>
      <c r="N50" s="43">
        <f>VLOOKUP($C50, Table4[#All], 9, 0)</f>
        <v>0</v>
      </c>
      <c r="O50" s="43">
        <f>VLOOKUP($C50, Table4[#All], 10, 0)</f>
        <v>0</v>
      </c>
      <c r="P50" s="43"/>
      <c r="Q50" s="10">
        <f t="shared" si="3"/>
        <v>1</v>
      </c>
      <c r="R50" s="11"/>
      <c r="S50" s="43">
        <f>VLOOKUP($C50, Table4[#All], 11, 0)</f>
        <v>0.47369999999999995</v>
      </c>
      <c r="T50" s="43">
        <f>VLOOKUP($C50, Table4[#All], 12, 0)</f>
        <v>0</v>
      </c>
      <c r="U50" s="43">
        <f>VLOOKUP($C50, Table4[#All], 13, 0)</f>
        <v>0.52629999999999999</v>
      </c>
      <c r="V50" s="43">
        <f>VLOOKUP($C50, Table4[#All], 14, 0)</f>
        <v>0</v>
      </c>
      <c r="W50" s="9"/>
      <c r="X50" s="10">
        <f t="shared" si="4"/>
        <v>3</v>
      </c>
      <c r="Y50" s="11"/>
      <c r="Z50" s="43">
        <f>VLOOKUP($C50, Table4[#All], 15, 0)</f>
        <v>5.2600000000000001E-2</v>
      </c>
      <c r="AA50" s="43">
        <f>VLOOKUP($C50, Table4[#All], 16, 0)</f>
        <v>0.63159999999999994</v>
      </c>
      <c r="AB50" s="43">
        <f>VLOOKUP($C50, Table4[#All], 17, 0)</f>
        <v>0.31579999999999997</v>
      </c>
      <c r="AC50" s="43">
        <f>VLOOKUP($C50, Table4[#All], 18, 0)</f>
        <v>0</v>
      </c>
      <c r="AD50" s="9">
        <f>VLOOKUP($C50, Table4[#All], 19, 0)</f>
        <v>0</v>
      </c>
      <c r="AE50" s="10">
        <f t="shared" si="5"/>
        <v>3</v>
      </c>
      <c r="AF50" s="11"/>
      <c r="AG50" s="43">
        <f>VLOOKUP($C50, Table4[#All], 20, 0)</f>
        <v>5.2600000000000001E-2</v>
      </c>
      <c r="AH50" s="43">
        <f>VLOOKUP($C50, Table4[#All], 21, 0)</f>
        <v>0.73680000000000012</v>
      </c>
      <c r="AI50" s="43">
        <f>VLOOKUP($C50, Table4[#All], 22, 0)</f>
        <v>0.21050000000000002</v>
      </c>
      <c r="AJ50" s="43">
        <f>VLOOKUP($C50, Table4[#All], 23, 0)</f>
        <v>0</v>
      </c>
      <c r="AK50" s="43"/>
      <c r="AL50" s="10">
        <f t="shared" si="6"/>
        <v>3</v>
      </c>
      <c r="AM50" s="11"/>
      <c r="AN50" s="43">
        <f>VLOOKUP($C50, Table4[#All], 24, 0)</f>
        <v>0</v>
      </c>
      <c r="AO50" s="43">
        <f>VLOOKUP($C50, Table4[#All], 25, 0)</f>
        <v>0.94440000000000002</v>
      </c>
      <c r="AP50" s="43">
        <f>VLOOKUP($C50, Table4[#All], 26, 0)</f>
        <v>5.5599999999999997E-2</v>
      </c>
      <c r="AQ50" s="43"/>
      <c r="AR50" s="9"/>
      <c r="AS50" s="12">
        <f t="shared" si="7"/>
        <v>2</v>
      </c>
      <c r="AT50" s="11"/>
      <c r="AU50" s="43">
        <f>VLOOKUP($C50, Table4[#All], 27, 0)</f>
        <v>0</v>
      </c>
      <c r="AV50" s="43">
        <f>VLOOKUP($C50, Table4[#All], 28, 0)</f>
        <v>0.57889999999999997</v>
      </c>
      <c r="AW50" s="43">
        <f>VLOOKUP($C50, Table4[#All], 29, 0)</f>
        <v>0.42109999999999997</v>
      </c>
      <c r="AX50" s="9"/>
      <c r="AY50" s="9">
        <f>VLOOKUP($C50, Table4[#All], 30, 0)</f>
        <v>0</v>
      </c>
      <c r="AZ50" s="10">
        <f t="shared" si="8"/>
        <v>3</v>
      </c>
      <c r="BA50" s="11"/>
      <c r="BB50" s="43">
        <f>VLOOKUP($C50, Table4[#All], 31, 0)</f>
        <v>0.4</v>
      </c>
      <c r="BC50" s="43">
        <f>VLOOKUP($C50, Table4[#All], 32, 0)</f>
        <v>0.6</v>
      </c>
      <c r="BD50" s="43">
        <f>VLOOKUP($C50, Table4[#All], 33, 0)</f>
        <v>0</v>
      </c>
      <c r="BE50" s="43">
        <f>VLOOKUP($C50, Table4[#All], 34, 0)</f>
        <v>0</v>
      </c>
      <c r="BF50" s="9">
        <f>VLOOKUP($C50, Table4[#All], 35, 0)</f>
        <v>0</v>
      </c>
      <c r="BG50" s="10">
        <f t="shared" si="9"/>
        <v>2</v>
      </c>
      <c r="BH50" s="60"/>
      <c r="BI50" s="43">
        <f>VLOOKUP($C50, Table4[#All], 36, 0)</f>
        <v>6.25E-2</v>
      </c>
      <c r="BJ50" s="9">
        <f>VLOOKUP($C50, Table4[#All], 37, 0)</f>
        <v>0</v>
      </c>
      <c r="BK50" s="43">
        <f>VLOOKUP($C50, Table4[#All], 38, 0)</f>
        <v>0</v>
      </c>
      <c r="BL50" s="43">
        <f>VLOOKUP($C50, Table4[#All], 39, 0)</f>
        <v>0</v>
      </c>
      <c r="BM50" s="9">
        <f>VLOOKUP($C50, Table4[#All], 40, 0)</f>
        <v>0.9375</v>
      </c>
      <c r="BN50" s="10">
        <f t="shared" si="10"/>
        <v>5</v>
      </c>
      <c r="BO50" s="11"/>
      <c r="BP50" s="43">
        <f>VLOOKUP($C50, Table4[#All], 41, 0)</f>
        <v>0.31579999999999997</v>
      </c>
      <c r="BQ50" s="43">
        <f>VLOOKUP($C50, Table4[#All], 42, 0)</f>
        <v>0.68420000000000003</v>
      </c>
      <c r="BR50" s="43">
        <f>VLOOKUP($C50, Table4[#All], 43, 0)</f>
        <v>0</v>
      </c>
      <c r="BS50" s="43">
        <f>VLOOKUP($C50, Table4[#All], 44, 0)</f>
        <v>0</v>
      </c>
      <c r="BT50" s="43">
        <f>VLOOKUP($C50, Table4[#All], 45, 0)</f>
        <v>0</v>
      </c>
      <c r="BU50" s="10">
        <f t="shared" si="11"/>
        <v>2</v>
      </c>
      <c r="BV50" s="11"/>
      <c r="BW50" s="43">
        <f>VLOOKUP($C50, Table4[#All], 46, 0)</f>
        <v>1</v>
      </c>
      <c r="BX50" s="43">
        <f>VLOOKUP($C50, Table4[#All], 47, 0)</f>
        <v>0</v>
      </c>
      <c r="BY50" s="43">
        <f>VLOOKUP($C50, Table4[#All], 48, 0)</f>
        <v>0</v>
      </c>
      <c r="BZ50" s="43">
        <f>VLOOKUP($C50, Table4[#All], 49, 0)</f>
        <v>0</v>
      </c>
      <c r="CA50" s="43">
        <f>VLOOKUP($C50, Table4[#All], 50, 0)</f>
        <v>0</v>
      </c>
      <c r="CB50" s="10">
        <f t="shared" si="12"/>
        <v>1</v>
      </c>
      <c r="CC50" s="60"/>
      <c r="CD50" s="43">
        <f>VLOOKUP($C50, Table4[#All], 51, 0)</f>
        <v>1</v>
      </c>
      <c r="CE50" s="43">
        <f>VLOOKUP($C50, Table4[#All], 52, 0)</f>
        <v>0</v>
      </c>
      <c r="CF50" s="43">
        <f>VLOOKUP($C50, Table4[#All], 53, 0)</f>
        <v>0</v>
      </c>
      <c r="CG50" s="43"/>
      <c r="CH50" s="43"/>
      <c r="CI50" s="12">
        <f t="shared" si="13"/>
        <v>1</v>
      </c>
      <c r="CJ50" s="13"/>
      <c r="CK50" s="43">
        <f>VLOOKUP($C50, Table4[#All], 54, 0)</f>
        <v>0</v>
      </c>
      <c r="CL50" s="43">
        <f>VLOOKUP($C50, Table4[#All], 55, 0)</f>
        <v>1</v>
      </c>
      <c r="CM50" s="43">
        <f>VLOOKUP($C50, Table4[#All], 56, 0)</f>
        <v>0</v>
      </c>
      <c r="CN50" s="9">
        <f>VLOOKUP($C50, Table4[#All], 57, 0)</f>
        <v>0</v>
      </c>
      <c r="CO50" s="9"/>
      <c r="CP50" s="10">
        <f t="shared" si="14"/>
        <v>2</v>
      </c>
      <c r="CQ50" s="11"/>
      <c r="CR50" s="43">
        <f>VLOOKUP($C50, Table4[#All], 58, 0)</f>
        <v>5.2600000000000001E-2</v>
      </c>
      <c r="CS50" s="43">
        <f>VLOOKUP($C50, Table4[#All], 59, 0)</f>
        <v>0.68420000000000003</v>
      </c>
      <c r="CT50" s="43">
        <f>VLOOKUP($C50, Table4[#All], 60, 0)</f>
        <v>0.26319999999999999</v>
      </c>
      <c r="CU50" s="43">
        <f>VLOOKUP($C50, Table4[#All], 61, 0)</f>
        <v>0</v>
      </c>
      <c r="CV50" s="9">
        <f>VLOOKUP($C50, Table4[#All], 62, 0)</f>
        <v>0</v>
      </c>
      <c r="CW50" s="10">
        <f t="shared" si="15"/>
        <v>3</v>
      </c>
      <c r="CX50" s="60"/>
      <c r="CY50" s="43">
        <f>VLOOKUP($C50, Table4[#All], 63, 0)</f>
        <v>0.3</v>
      </c>
      <c r="CZ50" s="43">
        <f>VLOOKUP($C50, Table4[#All], 64, 0)</f>
        <v>0.5</v>
      </c>
      <c r="DA50" s="43">
        <f>VLOOKUP($C50, Table4[#All], 65, 0)</f>
        <v>0.2</v>
      </c>
      <c r="DB50" s="43">
        <f>VLOOKUP($C50, Table4[#All], 66, 0)</f>
        <v>0</v>
      </c>
      <c r="DC50" s="43"/>
      <c r="DD50" s="10">
        <f t="shared" si="16"/>
        <v>3</v>
      </c>
    </row>
    <row r="51" spans="1:108" ht="16.2" thickTop="1" thickBot="1" x14ac:dyDescent="0.4">
      <c r="A51" s="47" t="s">
        <v>163</v>
      </c>
      <c r="B51" s="47" t="s">
        <v>172</v>
      </c>
      <c r="C51" s="47" t="s">
        <v>173</v>
      </c>
      <c r="D51" s="11"/>
      <c r="E51" s="43">
        <f>VLOOKUP($C51, Table4[#All], 2, 0)</f>
        <v>1</v>
      </c>
      <c r="F51" s="43">
        <f>VLOOKUP($C51, Table4[#All], 3, 0)</f>
        <v>0</v>
      </c>
      <c r="G51" s="43">
        <f>VLOOKUP($C51, Table4[#All], 4, 0)</f>
        <v>0</v>
      </c>
      <c r="H51" s="43">
        <f>VLOOKUP($C51, Table4[#All], 5, 0)</f>
        <v>0</v>
      </c>
      <c r="I51" s="43">
        <f>VLOOKUP($C51, Table4[#All], 6, 0)</f>
        <v>0</v>
      </c>
      <c r="J51" s="10">
        <f t="shared" si="2"/>
        <v>1</v>
      </c>
      <c r="K51" s="11"/>
      <c r="L51" s="43">
        <f>VLOOKUP($C51, Table4[#All], 7, 0)</f>
        <v>1</v>
      </c>
      <c r="M51" s="43">
        <f>VLOOKUP($C51, Table4[#All], 8, 0)</f>
        <v>0</v>
      </c>
      <c r="N51" s="43">
        <f>VLOOKUP($C51, Table4[#All], 9, 0)</f>
        <v>0</v>
      </c>
      <c r="O51" s="43">
        <f>VLOOKUP($C51, Table4[#All], 10, 0)</f>
        <v>0</v>
      </c>
      <c r="P51" s="43"/>
      <c r="Q51" s="10">
        <f t="shared" si="3"/>
        <v>1</v>
      </c>
      <c r="R51" s="11"/>
      <c r="S51" s="43">
        <f>VLOOKUP($C51, Table4[#All], 11, 0)</f>
        <v>0.26669999999999999</v>
      </c>
      <c r="T51" s="43">
        <f>VLOOKUP($C51, Table4[#All], 12, 0)</f>
        <v>0</v>
      </c>
      <c r="U51" s="43">
        <f>VLOOKUP($C51, Table4[#All], 13, 0)</f>
        <v>0.73329999999999995</v>
      </c>
      <c r="V51" s="43">
        <f>VLOOKUP($C51, Table4[#All], 14, 0)</f>
        <v>0</v>
      </c>
      <c r="W51" s="9"/>
      <c r="X51" s="10">
        <f t="shared" si="4"/>
        <v>3</v>
      </c>
      <c r="Y51" s="11"/>
      <c r="Z51" s="43">
        <f>VLOOKUP($C51, Table4[#All], 15, 0)</f>
        <v>3.3300000000000003E-2</v>
      </c>
      <c r="AA51" s="43">
        <f>VLOOKUP($C51, Table4[#All], 16, 0)</f>
        <v>0.66670000000000007</v>
      </c>
      <c r="AB51" s="43">
        <f>VLOOKUP($C51, Table4[#All], 17, 0)</f>
        <v>0.3</v>
      </c>
      <c r="AC51" s="43">
        <f>VLOOKUP($C51, Table4[#All], 18, 0)</f>
        <v>0</v>
      </c>
      <c r="AD51" s="9">
        <f>VLOOKUP($C51, Table4[#All], 19, 0)</f>
        <v>0</v>
      </c>
      <c r="AE51" s="10">
        <f t="shared" si="5"/>
        <v>3</v>
      </c>
      <c r="AF51" s="11"/>
      <c r="AG51" s="43">
        <f>VLOOKUP($C51, Table4[#All], 20, 0)</f>
        <v>0</v>
      </c>
      <c r="AH51" s="43">
        <f>VLOOKUP($C51, Table4[#All], 21, 0)</f>
        <v>0.66670000000000007</v>
      </c>
      <c r="AI51" s="43">
        <f>VLOOKUP($C51, Table4[#All], 22, 0)</f>
        <v>0.33329999999999999</v>
      </c>
      <c r="AJ51" s="43">
        <f>VLOOKUP($C51, Table4[#All], 23, 0)</f>
        <v>0</v>
      </c>
      <c r="AK51" s="43"/>
      <c r="AL51" s="10">
        <f t="shared" si="6"/>
        <v>3</v>
      </c>
      <c r="AM51" s="11"/>
      <c r="AN51" s="43">
        <f>VLOOKUP($C51, Table4[#All], 24, 0)</f>
        <v>0</v>
      </c>
      <c r="AO51" s="43">
        <f>VLOOKUP($C51, Table4[#All], 25, 0)</f>
        <v>0.4</v>
      </c>
      <c r="AP51" s="43">
        <f>VLOOKUP($C51, Table4[#All], 26, 0)</f>
        <v>0.6</v>
      </c>
      <c r="AQ51" s="43"/>
      <c r="AR51" s="9"/>
      <c r="AS51" s="12">
        <f t="shared" si="7"/>
        <v>3</v>
      </c>
      <c r="AT51" s="11"/>
      <c r="AU51" s="43">
        <f>VLOOKUP($C51, Table4[#All], 27, 0)</f>
        <v>0</v>
      </c>
      <c r="AV51" s="43">
        <f>VLOOKUP($C51, Table4[#All], 28, 0)</f>
        <v>0.73329999999999995</v>
      </c>
      <c r="AW51" s="43">
        <f>VLOOKUP($C51, Table4[#All], 29, 0)</f>
        <v>0.26669999999999999</v>
      </c>
      <c r="AX51" s="9"/>
      <c r="AY51" s="9">
        <f>VLOOKUP($C51, Table4[#All], 30, 0)</f>
        <v>0</v>
      </c>
      <c r="AZ51" s="10">
        <f t="shared" si="8"/>
        <v>3</v>
      </c>
      <c r="BA51" s="11"/>
      <c r="BB51" s="43">
        <f>VLOOKUP($C51, Table4[#All], 31, 0)</f>
        <v>0</v>
      </c>
      <c r="BC51" s="43">
        <f>VLOOKUP($C51, Table4[#All], 32, 0)</f>
        <v>1</v>
      </c>
      <c r="BD51" s="43">
        <f>VLOOKUP($C51, Table4[#All], 33, 0)</f>
        <v>0</v>
      </c>
      <c r="BE51" s="43">
        <f>VLOOKUP($C51, Table4[#All], 34, 0)</f>
        <v>0</v>
      </c>
      <c r="BF51" s="9">
        <f>VLOOKUP($C51, Table4[#All], 35, 0)</f>
        <v>0</v>
      </c>
      <c r="BG51" s="10">
        <f t="shared" si="9"/>
        <v>2</v>
      </c>
      <c r="BH51" s="60"/>
      <c r="BI51" s="43">
        <f>VLOOKUP($C51, Table4[#All], 36, 0)</f>
        <v>0.88890000000000002</v>
      </c>
      <c r="BJ51" s="9">
        <f>VLOOKUP($C51, Table4[#All], 37, 0)</f>
        <v>0.11109999999999999</v>
      </c>
      <c r="BK51" s="43">
        <f>VLOOKUP($C51, Table4[#All], 38, 0)</f>
        <v>0</v>
      </c>
      <c r="BL51" s="43">
        <f>VLOOKUP($C51, Table4[#All], 39, 0)</f>
        <v>0</v>
      </c>
      <c r="BM51" s="9">
        <f>VLOOKUP($C51, Table4[#All], 40, 0)</f>
        <v>0</v>
      </c>
      <c r="BN51" s="10">
        <f t="shared" si="10"/>
        <v>1</v>
      </c>
      <c r="BO51" s="11"/>
      <c r="BP51" s="43">
        <f>VLOOKUP($C51, Table4[#All], 41, 0)</f>
        <v>0.8</v>
      </c>
      <c r="BQ51" s="43">
        <f>VLOOKUP($C51, Table4[#All], 42, 0)</f>
        <v>0.1</v>
      </c>
      <c r="BR51" s="43">
        <f>VLOOKUP($C51, Table4[#All], 43, 0)</f>
        <v>0.1</v>
      </c>
      <c r="BS51" s="43">
        <f>VLOOKUP($C51, Table4[#All], 44, 0)</f>
        <v>0</v>
      </c>
      <c r="BT51" s="43">
        <f>VLOOKUP($C51, Table4[#All], 45, 0)</f>
        <v>0</v>
      </c>
      <c r="BU51" s="10">
        <f t="shared" si="11"/>
        <v>2</v>
      </c>
      <c r="BV51" s="11"/>
      <c r="BW51" s="43">
        <f>VLOOKUP($C51, Table4[#All], 46, 0)</f>
        <v>1</v>
      </c>
      <c r="BX51" s="43">
        <f>VLOOKUP($C51, Table4[#All], 47, 0)</f>
        <v>0</v>
      </c>
      <c r="BY51" s="43">
        <f>VLOOKUP($C51, Table4[#All], 48, 0)</f>
        <v>0</v>
      </c>
      <c r="BZ51" s="43">
        <f>VLOOKUP($C51, Table4[#All], 49, 0)</f>
        <v>0</v>
      </c>
      <c r="CA51" s="43">
        <f>VLOOKUP($C51, Table4[#All], 50, 0)</f>
        <v>0</v>
      </c>
      <c r="CB51" s="10">
        <f t="shared" si="12"/>
        <v>1</v>
      </c>
      <c r="CC51" s="60"/>
      <c r="CD51" s="43">
        <f>VLOOKUP($C51, Table4[#All], 51, 0)</f>
        <v>0.9</v>
      </c>
      <c r="CE51" s="43">
        <f>VLOOKUP($C51, Table4[#All], 52, 0)</f>
        <v>3.3300000000000003E-2</v>
      </c>
      <c r="CF51" s="43">
        <f>VLOOKUP($C51, Table4[#All], 53, 0)</f>
        <v>6.6699999999999995E-2</v>
      </c>
      <c r="CG51" s="43"/>
      <c r="CH51" s="43"/>
      <c r="CI51" s="12">
        <f t="shared" si="13"/>
        <v>1</v>
      </c>
      <c r="CJ51" s="13"/>
      <c r="CK51" s="43">
        <f>VLOOKUP($C51, Table4[#All], 54, 0)</f>
        <v>0</v>
      </c>
      <c r="CL51" s="43">
        <f>VLOOKUP($C51, Table4[#All], 55, 0)</f>
        <v>0.67859999999999998</v>
      </c>
      <c r="CM51" s="43">
        <f>VLOOKUP($C51, Table4[#All], 56, 0)</f>
        <v>0.32140000000000002</v>
      </c>
      <c r="CN51" s="9">
        <f>VLOOKUP($C51, Table4[#All], 57, 0)</f>
        <v>0</v>
      </c>
      <c r="CO51" s="9"/>
      <c r="CP51" s="10">
        <f t="shared" si="14"/>
        <v>3</v>
      </c>
      <c r="CQ51" s="11"/>
      <c r="CR51" s="43">
        <f>VLOOKUP($C51, Table4[#All], 58, 0)</f>
        <v>6.9000000000000006E-2</v>
      </c>
      <c r="CS51" s="43">
        <f>VLOOKUP($C51, Table4[#All], 59, 0)</f>
        <v>0.2069</v>
      </c>
      <c r="CT51" s="43">
        <f>VLOOKUP($C51, Table4[#All], 60, 0)</f>
        <v>0.62070000000000003</v>
      </c>
      <c r="CU51" s="43">
        <f>VLOOKUP($C51, Table4[#All], 61, 0)</f>
        <v>0.10339999999999999</v>
      </c>
      <c r="CV51" s="9">
        <f>VLOOKUP($C51, Table4[#All], 62, 0)</f>
        <v>0</v>
      </c>
      <c r="CW51" s="10">
        <f t="shared" si="15"/>
        <v>3</v>
      </c>
      <c r="CX51" s="60"/>
      <c r="CY51" s="43">
        <f>VLOOKUP($C51, Table4[#All], 63, 0)</f>
        <v>1</v>
      </c>
      <c r="CZ51" s="43">
        <f>VLOOKUP($C51, Table4[#All], 64, 0)</f>
        <v>0</v>
      </c>
      <c r="DA51" s="43">
        <f>VLOOKUP($C51, Table4[#All], 65, 0)</f>
        <v>0</v>
      </c>
      <c r="DB51" s="43">
        <f>VLOOKUP($C51, Table4[#All], 66, 0)</f>
        <v>0</v>
      </c>
      <c r="DC51" s="43"/>
      <c r="DD51" s="10">
        <f t="shared" si="16"/>
        <v>1</v>
      </c>
    </row>
    <row r="52" spans="1:108" ht="16.2" thickTop="1" thickBot="1" x14ac:dyDescent="0.4">
      <c r="A52" s="47" t="s">
        <v>163</v>
      </c>
      <c r="B52" s="47" t="s">
        <v>174</v>
      </c>
      <c r="C52" s="47" t="s">
        <v>175</v>
      </c>
      <c r="D52" s="11"/>
      <c r="E52" s="43">
        <f>VLOOKUP($C52, Table4[#All], 2, 0)</f>
        <v>1</v>
      </c>
      <c r="F52" s="43">
        <f>VLOOKUP($C52, Table4[#All], 3, 0)</f>
        <v>0</v>
      </c>
      <c r="G52" s="43">
        <f>VLOOKUP($C52, Table4[#All], 4, 0)</f>
        <v>0</v>
      </c>
      <c r="H52" s="43">
        <f>VLOOKUP($C52, Table4[#All], 5, 0)</f>
        <v>0</v>
      </c>
      <c r="I52" s="43">
        <f>VLOOKUP($C52, Table4[#All], 6, 0)</f>
        <v>0</v>
      </c>
      <c r="J52" s="10">
        <f t="shared" si="2"/>
        <v>1</v>
      </c>
      <c r="K52" s="11"/>
      <c r="L52" s="43">
        <f>VLOOKUP($C52, Table4[#All], 7, 0)</f>
        <v>0.88890000000000002</v>
      </c>
      <c r="M52" s="43">
        <f>VLOOKUP($C52, Table4[#All], 8, 0)</f>
        <v>0.11109999999999999</v>
      </c>
      <c r="N52" s="43">
        <f>VLOOKUP($C52, Table4[#All], 9, 0)</f>
        <v>0</v>
      </c>
      <c r="O52" s="43">
        <f>VLOOKUP($C52, Table4[#All], 10, 0)</f>
        <v>0</v>
      </c>
      <c r="P52" s="43"/>
      <c r="Q52" s="10">
        <f t="shared" si="3"/>
        <v>1</v>
      </c>
      <c r="R52" s="11"/>
      <c r="S52" s="43">
        <f>VLOOKUP($C52, Table4[#All], 11, 0)</f>
        <v>0</v>
      </c>
      <c r="T52" s="43">
        <f>VLOOKUP($C52, Table4[#All], 12, 0)</f>
        <v>0</v>
      </c>
      <c r="U52" s="43">
        <f>VLOOKUP($C52, Table4[#All], 13, 0)</f>
        <v>1</v>
      </c>
      <c r="V52" s="43">
        <f>VLOOKUP($C52, Table4[#All], 14, 0)</f>
        <v>0</v>
      </c>
      <c r="W52" s="9"/>
      <c r="X52" s="10">
        <f t="shared" si="4"/>
        <v>3</v>
      </c>
      <c r="Y52" s="11"/>
      <c r="Z52" s="43">
        <f>VLOOKUP($C52, Table4[#All], 15, 0)</f>
        <v>0</v>
      </c>
      <c r="AA52" s="43">
        <f>VLOOKUP($C52, Table4[#All], 16, 0)</f>
        <v>0.83329999999999993</v>
      </c>
      <c r="AB52" s="43">
        <f>VLOOKUP($C52, Table4[#All], 17, 0)</f>
        <v>0.11109999999999999</v>
      </c>
      <c r="AC52" s="43">
        <f>VLOOKUP($C52, Table4[#All], 18, 0)</f>
        <v>0</v>
      </c>
      <c r="AD52" s="9">
        <f>VLOOKUP($C52, Table4[#All], 19, 0)</f>
        <v>5.5599999999999997E-2</v>
      </c>
      <c r="AE52" s="10">
        <f t="shared" si="5"/>
        <v>2</v>
      </c>
      <c r="AF52" s="11"/>
      <c r="AG52" s="43">
        <f>VLOOKUP($C52, Table4[#All], 20, 0)</f>
        <v>0</v>
      </c>
      <c r="AH52" s="43">
        <f>VLOOKUP($C52, Table4[#All], 21, 0)</f>
        <v>0.5</v>
      </c>
      <c r="AI52" s="43">
        <f>VLOOKUP($C52, Table4[#All], 22, 0)</f>
        <v>0.38890000000000002</v>
      </c>
      <c r="AJ52" s="43">
        <f>VLOOKUP($C52, Table4[#All], 23, 0)</f>
        <v>0.11109999999999999</v>
      </c>
      <c r="AK52" s="43"/>
      <c r="AL52" s="10">
        <f t="shared" si="6"/>
        <v>3</v>
      </c>
      <c r="AM52" s="11"/>
      <c r="AN52" s="43">
        <f>VLOOKUP($C52, Table4[#All], 24, 0)</f>
        <v>0</v>
      </c>
      <c r="AO52" s="43">
        <f>VLOOKUP($C52, Table4[#All], 25, 0)</f>
        <v>0.44439999999999996</v>
      </c>
      <c r="AP52" s="43">
        <f>VLOOKUP($C52, Table4[#All], 26, 0)</f>
        <v>0.55559999999999998</v>
      </c>
      <c r="AQ52" s="43"/>
      <c r="AR52" s="9"/>
      <c r="AS52" s="12">
        <f t="shared" si="7"/>
        <v>3</v>
      </c>
      <c r="AT52" s="11"/>
      <c r="AU52" s="43">
        <f>VLOOKUP($C52, Table4[#All], 27, 0)</f>
        <v>5.5599999999999997E-2</v>
      </c>
      <c r="AV52" s="43">
        <f>VLOOKUP($C52, Table4[#All], 28, 0)</f>
        <v>0.88890000000000002</v>
      </c>
      <c r="AW52" s="43">
        <f>VLOOKUP($C52, Table4[#All], 29, 0)</f>
        <v>5.5599999999999997E-2</v>
      </c>
      <c r="AX52" s="9"/>
      <c r="AY52" s="9">
        <f>VLOOKUP($C52, Table4[#All], 30, 0)</f>
        <v>0</v>
      </c>
      <c r="AZ52" s="10">
        <f t="shared" si="8"/>
        <v>2</v>
      </c>
      <c r="BA52" s="11"/>
      <c r="BB52" s="43">
        <f>VLOOKUP($C52, Table4[#All], 31, 0)</f>
        <v>0</v>
      </c>
      <c r="BC52" s="43">
        <f>VLOOKUP($C52, Table4[#All], 32, 0)</f>
        <v>1</v>
      </c>
      <c r="BD52" s="43">
        <f>VLOOKUP($C52, Table4[#All], 33, 0)</f>
        <v>0</v>
      </c>
      <c r="BE52" s="43">
        <f>VLOOKUP($C52, Table4[#All], 34, 0)</f>
        <v>0</v>
      </c>
      <c r="BF52" s="9">
        <f>VLOOKUP($C52, Table4[#All], 35, 0)</f>
        <v>0</v>
      </c>
      <c r="BG52" s="10">
        <f t="shared" si="9"/>
        <v>2</v>
      </c>
      <c r="BH52" s="60"/>
      <c r="BI52" s="43">
        <f>VLOOKUP($C52, Table4[#All], 36, 0)</f>
        <v>6.25E-2</v>
      </c>
      <c r="BJ52" s="9">
        <f>VLOOKUP($C52, Table4[#All], 37, 0)</f>
        <v>0</v>
      </c>
      <c r="BK52" s="43">
        <f>VLOOKUP($C52, Table4[#All], 38, 0)</f>
        <v>0</v>
      </c>
      <c r="BL52" s="43">
        <f>VLOOKUP($C52, Table4[#All], 39, 0)</f>
        <v>0</v>
      </c>
      <c r="BM52" s="9">
        <f>VLOOKUP($C52, Table4[#All], 40, 0)</f>
        <v>0.9375</v>
      </c>
      <c r="BN52" s="10">
        <f t="shared" si="10"/>
        <v>5</v>
      </c>
      <c r="BO52" s="11"/>
      <c r="BP52" s="43">
        <f>VLOOKUP($C52, Table4[#All], 41, 0)</f>
        <v>0.16670000000000001</v>
      </c>
      <c r="BQ52" s="43">
        <f>VLOOKUP($C52, Table4[#All], 42, 0)</f>
        <v>0.66670000000000007</v>
      </c>
      <c r="BR52" s="43">
        <f>VLOOKUP($C52, Table4[#All], 43, 0)</f>
        <v>0.16670000000000001</v>
      </c>
      <c r="BS52" s="43">
        <f>VLOOKUP($C52, Table4[#All], 44, 0)</f>
        <v>0</v>
      </c>
      <c r="BT52" s="43">
        <f>VLOOKUP($C52, Table4[#All], 45, 0)</f>
        <v>0</v>
      </c>
      <c r="BU52" s="10">
        <f t="shared" si="11"/>
        <v>2</v>
      </c>
      <c r="BV52" s="11"/>
      <c r="BW52" s="43">
        <f>VLOOKUP($C52, Table4[#All], 46, 0)</f>
        <v>0.38890000000000002</v>
      </c>
      <c r="BX52" s="43">
        <f>VLOOKUP($C52, Table4[#All], 47, 0)</f>
        <v>0.61109999999999998</v>
      </c>
      <c r="BY52" s="43">
        <f>VLOOKUP($C52, Table4[#All], 48, 0)</f>
        <v>0</v>
      </c>
      <c r="BZ52" s="43">
        <f>VLOOKUP($C52, Table4[#All], 49, 0)</f>
        <v>0</v>
      </c>
      <c r="CA52" s="43">
        <f>VLOOKUP($C52, Table4[#All], 50, 0)</f>
        <v>0</v>
      </c>
      <c r="CB52" s="10">
        <f t="shared" si="12"/>
        <v>2</v>
      </c>
      <c r="CC52" s="60"/>
      <c r="CD52" s="43">
        <f>VLOOKUP($C52, Table4[#All], 51, 0)</f>
        <v>0</v>
      </c>
      <c r="CE52" s="43">
        <f>VLOOKUP($C52, Table4[#All], 52, 0)</f>
        <v>0.72219999999999995</v>
      </c>
      <c r="CF52" s="43">
        <f>VLOOKUP($C52, Table4[#All], 53, 0)</f>
        <v>0.27779999999999999</v>
      </c>
      <c r="CG52" s="43"/>
      <c r="CH52" s="43"/>
      <c r="CI52" s="12">
        <f t="shared" si="13"/>
        <v>3</v>
      </c>
      <c r="CJ52" s="13"/>
      <c r="CK52" s="43">
        <f>VLOOKUP($C52, Table4[#All], 54, 0)</f>
        <v>0</v>
      </c>
      <c r="CL52" s="43">
        <f>VLOOKUP($C52, Table4[#All], 55, 0)</f>
        <v>0.83329999999999993</v>
      </c>
      <c r="CM52" s="43">
        <f>VLOOKUP($C52, Table4[#All], 56, 0)</f>
        <v>0.11109999999999999</v>
      </c>
      <c r="CN52" s="9">
        <f>VLOOKUP($C52, Table4[#All], 57, 0)</f>
        <v>5.5599999999999997E-2</v>
      </c>
      <c r="CO52" s="9"/>
      <c r="CP52" s="10">
        <f t="shared" si="14"/>
        <v>2</v>
      </c>
      <c r="CQ52" s="11"/>
      <c r="CR52" s="43">
        <f>VLOOKUP($C52, Table4[#All], 58, 0)</f>
        <v>0</v>
      </c>
      <c r="CS52" s="43">
        <f>VLOOKUP($C52, Table4[#All], 59, 0)</f>
        <v>0.16670000000000001</v>
      </c>
      <c r="CT52" s="43">
        <f>VLOOKUP($C52, Table4[#All], 60, 0)</f>
        <v>0.55559999999999998</v>
      </c>
      <c r="CU52" s="43">
        <f>VLOOKUP($C52, Table4[#All], 61, 0)</f>
        <v>0.27779999999999999</v>
      </c>
      <c r="CV52" s="9">
        <f>VLOOKUP($C52, Table4[#All], 62, 0)</f>
        <v>0</v>
      </c>
      <c r="CW52" s="10">
        <f t="shared" si="15"/>
        <v>4</v>
      </c>
      <c r="CX52" s="60"/>
      <c r="CY52" s="43">
        <f>VLOOKUP($C52, Table4[#All], 63, 0)</f>
        <v>0.66670000000000007</v>
      </c>
      <c r="CZ52" s="43">
        <f>VLOOKUP($C52, Table4[#All], 64, 0)</f>
        <v>0.33329999999999999</v>
      </c>
      <c r="DA52" s="43">
        <f>VLOOKUP($C52, Table4[#All], 65, 0)</f>
        <v>0</v>
      </c>
      <c r="DB52" s="43">
        <f>VLOOKUP($C52, Table4[#All], 66, 0)</f>
        <v>0</v>
      </c>
      <c r="DC52" s="43"/>
      <c r="DD52" s="10">
        <f t="shared" si="16"/>
        <v>2</v>
      </c>
    </row>
    <row r="53" spans="1:108" ht="16.2" thickTop="1" thickBot="1" x14ac:dyDescent="0.4">
      <c r="A53" s="47" t="s">
        <v>163</v>
      </c>
      <c r="B53" s="47" t="s">
        <v>176</v>
      </c>
      <c r="C53" s="47" t="s">
        <v>177</v>
      </c>
      <c r="D53" s="11"/>
      <c r="E53" s="43">
        <f>VLOOKUP($C53, Table4[#All], 2, 0)</f>
        <v>1</v>
      </c>
      <c r="F53" s="43">
        <f>VLOOKUP($C53, Table4[#All], 3, 0)</f>
        <v>0</v>
      </c>
      <c r="G53" s="43">
        <f>VLOOKUP($C53, Table4[#All], 4, 0)</f>
        <v>0</v>
      </c>
      <c r="H53" s="43">
        <f>VLOOKUP($C53, Table4[#All], 5, 0)</f>
        <v>0</v>
      </c>
      <c r="I53" s="43">
        <f>VLOOKUP($C53, Table4[#All], 6, 0)</f>
        <v>0</v>
      </c>
      <c r="J53" s="10">
        <f t="shared" si="2"/>
        <v>1</v>
      </c>
      <c r="K53" s="11"/>
      <c r="L53" s="43">
        <f>VLOOKUP($C53, Table4[#All], 7, 0)</f>
        <v>0.69230000000000003</v>
      </c>
      <c r="M53" s="43">
        <f>VLOOKUP($C53, Table4[#All], 8, 0)</f>
        <v>0.23079999999999998</v>
      </c>
      <c r="N53" s="43">
        <f>VLOOKUP($C53, Table4[#All], 9, 0)</f>
        <v>7.690000000000001E-2</v>
      </c>
      <c r="O53" s="43">
        <f>VLOOKUP($C53, Table4[#All], 10, 0)</f>
        <v>0</v>
      </c>
      <c r="P53" s="43"/>
      <c r="Q53" s="10">
        <f t="shared" si="3"/>
        <v>2</v>
      </c>
      <c r="R53" s="11"/>
      <c r="S53" s="43">
        <f>VLOOKUP($C53, Table4[#All], 11, 0)</f>
        <v>0</v>
      </c>
      <c r="T53" s="43">
        <f>VLOOKUP($C53, Table4[#All], 12, 0)</f>
        <v>0</v>
      </c>
      <c r="U53" s="43">
        <f>VLOOKUP($C53, Table4[#All], 13, 0)</f>
        <v>1</v>
      </c>
      <c r="V53" s="43">
        <f>VLOOKUP($C53, Table4[#All], 14, 0)</f>
        <v>0</v>
      </c>
      <c r="W53" s="9"/>
      <c r="X53" s="10">
        <f t="shared" si="4"/>
        <v>3</v>
      </c>
      <c r="Y53" s="11"/>
      <c r="Z53" s="43">
        <f>VLOOKUP($C53, Table4[#All], 15, 0)</f>
        <v>0</v>
      </c>
      <c r="AA53" s="43">
        <f>VLOOKUP($C53, Table4[#All], 16, 0)</f>
        <v>0.61539999999999995</v>
      </c>
      <c r="AB53" s="43">
        <f>VLOOKUP($C53, Table4[#All], 17, 0)</f>
        <v>0.3846</v>
      </c>
      <c r="AC53" s="43">
        <f>VLOOKUP($C53, Table4[#All], 18, 0)</f>
        <v>0</v>
      </c>
      <c r="AD53" s="9">
        <f>VLOOKUP($C53, Table4[#All], 19, 0)</f>
        <v>0</v>
      </c>
      <c r="AE53" s="10">
        <f t="shared" si="5"/>
        <v>3</v>
      </c>
      <c r="AF53" s="11"/>
      <c r="AG53" s="43">
        <f>VLOOKUP($C53, Table4[#All], 20, 0)</f>
        <v>0</v>
      </c>
      <c r="AH53" s="43">
        <f>VLOOKUP($C53, Table4[#All], 21, 0)</f>
        <v>0.3846</v>
      </c>
      <c r="AI53" s="43">
        <f>VLOOKUP($C53, Table4[#All], 22, 0)</f>
        <v>0.53849999999999998</v>
      </c>
      <c r="AJ53" s="43">
        <f>VLOOKUP($C53, Table4[#All], 23, 0)</f>
        <v>7.690000000000001E-2</v>
      </c>
      <c r="AK53" s="43"/>
      <c r="AL53" s="10">
        <f t="shared" si="6"/>
        <v>3</v>
      </c>
      <c r="AM53" s="11"/>
      <c r="AN53" s="43">
        <f>VLOOKUP($C53, Table4[#All], 24, 0)</f>
        <v>0</v>
      </c>
      <c r="AO53" s="43">
        <f>VLOOKUP($C53, Table4[#All], 25, 0)</f>
        <v>0.23079999999999998</v>
      </c>
      <c r="AP53" s="43">
        <f>VLOOKUP($C53, Table4[#All], 26, 0)</f>
        <v>0.76919999999999999</v>
      </c>
      <c r="AQ53" s="43"/>
      <c r="AR53" s="9"/>
      <c r="AS53" s="12">
        <f t="shared" si="7"/>
        <v>3</v>
      </c>
      <c r="AT53" s="11"/>
      <c r="AU53" s="43">
        <f>VLOOKUP($C53, Table4[#All], 27, 0)</f>
        <v>0</v>
      </c>
      <c r="AV53" s="43">
        <f>VLOOKUP($C53, Table4[#All], 28, 0)</f>
        <v>0.84620000000000006</v>
      </c>
      <c r="AW53" s="43">
        <f>VLOOKUP($C53, Table4[#All], 29, 0)</f>
        <v>0.15380000000000002</v>
      </c>
      <c r="AX53" s="9"/>
      <c r="AY53" s="9">
        <f>VLOOKUP($C53, Table4[#All], 30, 0)</f>
        <v>0</v>
      </c>
      <c r="AZ53" s="10">
        <f t="shared" si="8"/>
        <v>2</v>
      </c>
      <c r="BA53" s="11"/>
      <c r="BB53" s="43">
        <f>VLOOKUP($C53, Table4[#All], 31, 0)</f>
        <v>0.16670000000000001</v>
      </c>
      <c r="BC53" s="43">
        <f>VLOOKUP($C53, Table4[#All], 32, 0)</f>
        <v>0.83329999999999993</v>
      </c>
      <c r="BD53" s="43">
        <f>VLOOKUP($C53, Table4[#All], 33, 0)</f>
        <v>0</v>
      </c>
      <c r="BE53" s="43">
        <f>VLOOKUP($C53, Table4[#All], 34, 0)</f>
        <v>0</v>
      </c>
      <c r="BF53" s="9">
        <f>VLOOKUP($C53, Table4[#All], 35, 0)</f>
        <v>0</v>
      </c>
      <c r="BG53" s="10">
        <f t="shared" si="9"/>
        <v>2</v>
      </c>
      <c r="BH53" s="60"/>
      <c r="BI53" s="43">
        <f>VLOOKUP($C53, Table4[#All], 36, 0)</f>
        <v>6.25E-2</v>
      </c>
      <c r="BJ53" s="9">
        <f>VLOOKUP($C53, Table4[#All], 37, 0)</f>
        <v>0</v>
      </c>
      <c r="BK53" s="43">
        <f>VLOOKUP($C53, Table4[#All], 38, 0)</f>
        <v>0</v>
      </c>
      <c r="BL53" s="43">
        <f>VLOOKUP($C53, Table4[#All], 39, 0)</f>
        <v>0</v>
      </c>
      <c r="BM53" s="9">
        <f>VLOOKUP($C53, Table4[#All], 40, 0)</f>
        <v>0.9375</v>
      </c>
      <c r="BN53" s="10">
        <f t="shared" si="10"/>
        <v>5</v>
      </c>
      <c r="BO53" s="11"/>
      <c r="BP53" s="43">
        <f>VLOOKUP($C53, Table4[#All], 41, 0)</f>
        <v>0.46149999999999997</v>
      </c>
      <c r="BQ53" s="43">
        <f>VLOOKUP($C53, Table4[#All], 42, 0)</f>
        <v>0.53849999999999998</v>
      </c>
      <c r="BR53" s="43">
        <f>VLOOKUP($C53, Table4[#All], 43, 0)</f>
        <v>0</v>
      </c>
      <c r="BS53" s="43">
        <f>VLOOKUP($C53, Table4[#All], 44, 0)</f>
        <v>0</v>
      </c>
      <c r="BT53" s="43">
        <f>VLOOKUP($C53, Table4[#All], 45, 0)</f>
        <v>0</v>
      </c>
      <c r="BU53" s="10">
        <f t="shared" si="11"/>
        <v>2</v>
      </c>
      <c r="BV53" s="11"/>
      <c r="BW53" s="43">
        <f>VLOOKUP($C53, Table4[#All], 46, 0)</f>
        <v>0</v>
      </c>
      <c r="BX53" s="43">
        <f>VLOOKUP($C53, Table4[#All], 47, 0)</f>
        <v>0.15380000000000002</v>
      </c>
      <c r="BY53" s="43">
        <f>VLOOKUP($C53, Table4[#All], 48, 0)</f>
        <v>0.30769999999999997</v>
      </c>
      <c r="BZ53" s="43">
        <f>VLOOKUP($C53, Table4[#All], 49, 0)</f>
        <v>0.53849999999999998</v>
      </c>
      <c r="CA53" s="43">
        <f>VLOOKUP($C53, Table4[#All], 50, 0)</f>
        <v>0</v>
      </c>
      <c r="CB53" s="10">
        <f t="shared" si="12"/>
        <v>4</v>
      </c>
      <c r="CC53" s="60"/>
      <c r="CD53" s="43">
        <f>VLOOKUP($C53, Table4[#All], 51, 0)</f>
        <v>0.23079999999999998</v>
      </c>
      <c r="CE53" s="43">
        <f>VLOOKUP($C53, Table4[#All], 52, 0)</f>
        <v>0.3846</v>
      </c>
      <c r="CF53" s="43">
        <f>VLOOKUP($C53, Table4[#All], 53, 0)</f>
        <v>0.3846</v>
      </c>
      <c r="CG53" s="43"/>
      <c r="CH53" s="43"/>
      <c r="CI53" s="12">
        <f t="shared" si="13"/>
        <v>3</v>
      </c>
      <c r="CJ53" s="13"/>
      <c r="CK53" s="43">
        <f>VLOOKUP($C53, Table4[#All], 54, 0)</f>
        <v>0</v>
      </c>
      <c r="CL53" s="43">
        <f>VLOOKUP($C53, Table4[#All], 55, 0)</f>
        <v>0.61539999999999995</v>
      </c>
      <c r="CM53" s="43">
        <f>VLOOKUP($C53, Table4[#All], 56, 0)</f>
        <v>0.30769999999999997</v>
      </c>
      <c r="CN53" s="9">
        <f>VLOOKUP($C53, Table4[#All], 57, 0)</f>
        <v>7.690000000000001E-2</v>
      </c>
      <c r="CO53" s="9"/>
      <c r="CP53" s="10">
        <f t="shared" si="14"/>
        <v>3</v>
      </c>
      <c r="CQ53" s="11"/>
      <c r="CR53" s="43">
        <f>VLOOKUP($C53, Table4[#All], 58, 0)</f>
        <v>0</v>
      </c>
      <c r="CS53" s="43">
        <f>VLOOKUP($C53, Table4[#All], 59, 0)</f>
        <v>7.690000000000001E-2</v>
      </c>
      <c r="CT53" s="43">
        <f>VLOOKUP($C53, Table4[#All], 60, 0)</f>
        <v>0.69230000000000003</v>
      </c>
      <c r="CU53" s="43">
        <f>VLOOKUP($C53, Table4[#All], 61, 0)</f>
        <v>0.23079999999999998</v>
      </c>
      <c r="CV53" s="9">
        <f>VLOOKUP($C53, Table4[#All], 62, 0)</f>
        <v>0</v>
      </c>
      <c r="CW53" s="10">
        <f t="shared" si="15"/>
        <v>4</v>
      </c>
      <c r="CX53" s="60"/>
      <c r="CY53" s="43">
        <f>VLOOKUP($C53, Table4[#All], 63, 0)</f>
        <v>0.66670000000000007</v>
      </c>
      <c r="CZ53" s="43">
        <f>VLOOKUP($C53, Table4[#All], 64, 0)</f>
        <v>0.33329999999999999</v>
      </c>
      <c r="DA53" s="43">
        <f>VLOOKUP($C53, Table4[#All], 65, 0)</f>
        <v>0</v>
      </c>
      <c r="DB53" s="43">
        <f>VLOOKUP($C53, Table4[#All], 66, 0)</f>
        <v>0</v>
      </c>
      <c r="DC53" s="43"/>
      <c r="DD53" s="10">
        <f t="shared" si="16"/>
        <v>2</v>
      </c>
    </row>
    <row r="54" spans="1:108" ht="16.2" thickTop="1" thickBot="1" x14ac:dyDescent="0.4">
      <c r="A54" s="47" t="s">
        <v>178</v>
      </c>
      <c r="B54" s="47" t="s">
        <v>179</v>
      </c>
      <c r="C54" s="47" t="s">
        <v>180</v>
      </c>
      <c r="D54" s="11"/>
      <c r="E54" s="43">
        <f>VLOOKUP($C54, Table4[#All], 2, 0)</f>
        <v>1</v>
      </c>
      <c r="F54" s="43">
        <f>VLOOKUP($C54, Table4[#All], 3, 0)</f>
        <v>0</v>
      </c>
      <c r="G54" s="43">
        <f>VLOOKUP($C54, Table4[#All], 4, 0)</f>
        <v>0</v>
      </c>
      <c r="H54" s="43">
        <f>VLOOKUP($C54, Table4[#All], 5, 0)</f>
        <v>0</v>
      </c>
      <c r="I54" s="43">
        <f>VLOOKUP($C54, Table4[#All], 6, 0)</f>
        <v>0</v>
      </c>
      <c r="J54" s="10">
        <f t="shared" si="2"/>
        <v>1</v>
      </c>
      <c r="K54" s="11"/>
      <c r="L54" s="43">
        <f>VLOOKUP($C54, Table4[#All], 7, 0)</f>
        <v>1</v>
      </c>
      <c r="M54" s="43">
        <f>VLOOKUP($C54, Table4[#All], 8, 0)</f>
        <v>0</v>
      </c>
      <c r="N54" s="43">
        <f>VLOOKUP($C54, Table4[#All], 9, 0)</f>
        <v>0</v>
      </c>
      <c r="O54" s="43">
        <f>VLOOKUP($C54, Table4[#All], 10, 0)</f>
        <v>0</v>
      </c>
      <c r="P54" s="43"/>
      <c r="Q54" s="10">
        <f t="shared" si="3"/>
        <v>1</v>
      </c>
      <c r="R54" s="11"/>
      <c r="S54" s="43">
        <f>VLOOKUP($C54, Table4[#All], 11, 0)</f>
        <v>0.42859999999999998</v>
      </c>
      <c r="T54" s="43">
        <f>VLOOKUP($C54, Table4[#All], 12, 0)</f>
        <v>0</v>
      </c>
      <c r="U54" s="43">
        <f>VLOOKUP($C54, Table4[#All], 13, 0)</f>
        <v>0.57140000000000002</v>
      </c>
      <c r="V54" s="43">
        <f>VLOOKUP($C54, Table4[#All], 14, 0)</f>
        <v>0</v>
      </c>
      <c r="W54" s="9"/>
      <c r="X54" s="10">
        <f t="shared" si="4"/>
        <v>3</v>
      </c>
      <c r="Y54" s="11"/>
      <c r="Z54" s="43">
        <f>VLOOKUP($C54, Table4[#All], 15, 0)</f>
        <v>0</v>
      </c>
      <c r="AA54" s="43">
        <f>VLOOKUP($C54, Table4[#All], 16, 0)</f>
        <v>0.23809999999999998</v>
      </c>
      <c r="AB54" s="43">
        <f>VLOOKUP($C54, Table4[#All], 17, 0)</f>
        <v>0.54759999999999998</v>
      </c>
      <c r="AC54" s="43">
        <f>VLOOKUP($C54, Table4[#All], 18, 0)</f>
        <v>0.21429999999999999</v>
      </c>
      <c r="AD54" s="9">
        <f>VLOOKUP($C54, Table4[#All], 19, 0)</f>
        <v>0</v>
      </c>
      <c r="AE54" s="10">
        <f t="shared" si="5"/>
        <v>4</v>
      </c>
      <c r="AF54" s="11"/>
      <c r="AG54" s="43">
        <f>VLOOKUP($C54, Table4[#All], 20, 0)</f>
        <v>2.3799999999999998E-2</v>
      </c>
      <c r="AH54" s="43">
        <f>VLOOKUP($C54, Table4[#All], 21, 0)</f>
        <v>0.5</v>
      </c>
      <c r="AI54" s="43">
        <f>VLOOKUP($C54, Table4[#All], 22, 0)</f>
        <v>7.1399999999999991E-2</v>
      </c>
      <c r="AJ54" s="43">
        <f>VLOOKUP($C54, Table4[#All], 23, 0)</f>
        <v>0.40479999999999999</v>
      </c>
      <c r="AK54" s="43"/>
      <c r="AL54" s="10">
        <f t="shared" si="6"/>
        <v>4</v>
      </c>
      <c r="AM54" s="11"/>
      <c r="AN54" s="43">
        <f>VLOOKUP($C54, Table4[#All], 24, 0)</f>
        <v>0</v>
      </c>
      <c r="AO54" s="43">
        <f>VLOOKUP($C54, Table4[#All], 25, 0)</f>
        <v>0.54759999999999998</v>
      </c>
      <c r="AP54" s="43">
        <f>VLOOKUP($C54, Table4[#All], 26, 0)</f>
        <v>0.45240000000000002</v>
      </c>
      <c r="AQ54" s="43"/>
      <c r="AR54" s="9"/>
      <c r="AS54" s="12">
        <f t="shared" si="7"/>
        <v>3</v>
      </c>
      <c r="AT54" s="11"/>
      <c r="AU54" s="43">
        <f>VLOOKUP($C54, Table4[#All], 27, 0)</f>
        <v>0.88099999999999989</v>
      </c>
      <c r="AV54" s="43">
        <f>VLOOKUP($C54, Table4[#All], 28, 0)</f>
        <v>0.11900000000000001</v>
      </c>
      <c r="AW54" s="43">
        <f>VLOOKUP($C54, Table4[#All], 29, 0)</f>
        <v>0</v>
      </c>
      <c r="AX54" s="9"/>
      <c r="AY54" s="9">
        <f>VLOOKUP($C54, Table4[#All], 30, 0)</f>
        <v>0</v>
      </c>
      <c r="AZ54" s="10">
        <f t="shared" si="8"/>
        <v>1</v>
      </c>
      <c r="BA54" s="11"/>
      <c r="BB54" s="43">
        <f>VLOOKUP($C54, Table4[#All], 31, 0)</f>
        <v>0</v>
      </c>
      <c r="BC54" s="43">
        <f>VLOOKUP($C54, Table4[#All], 32, 0)</f>
        <v>0</v>
      </c>
      <c r="BD54" s="43">
        <f>VLOOKUP($C54, Table4[#All], 33, 0)</f>
        <v>0</v>
      </c>
      <c r="BE54" s="43">
        <f>VLOOKUP($C54, Table4[#All], 34, 0)</f>
        <v>0</v>
      </c>
      <c r="BF54" s="9">
        <f>VLOOKUP($C54, Table4[#All], 35, 0)</f>
        <v>0</v>
      </c>
      <c r="BG54" s="10" t="str">
        <f t="shared" si="9"/>
        <v>N/A</v>
      </c>
      <c r="BH54" s="60"/>
      <c r="BI54" s="43">
        <f>VLOOKUP($C54, Table4[#All], 36, 0)</f>
        <v>0.94440000000000002</v>
      </c>
      <c r="BJ54" s="9">
        <f>VLOOKUP($C54, Table4[#All], 37, 0)</f>
        <v>5.5599999999999997E-2</v>
      </c>
      <c r="BK54" s="43">
        <f>VLOOKUP($C54, Table4[#All], 38, 0)</f>
        <v>0</v>
      </c>
      <c r="BL54" s="43">
        <f>VLOOKUP($C54, Table4[#All], 39, 0)</f>
        <v>0</v>
      </c>
      <c r="BM54" s="9">
        <f>VLOOKUP($C54, Table4[#All], 40, 0)</f>
        <v>0</v>
      </c>
      <c r="BN54" s="10">
        <f t="shared" si="10"/>
        <v>1</v>
      </c>
      <c r="BO54" s="11"/>
      <c r="BP54" s="43">
        <f>VLOOKUP($C54, Table4[#All], 41, 0)</f>
        <v>0.35710000000000003</v>
      </c>
      <c r="BQ54" s="43">
        <f>VLOOKUP($C54, Table4[#All], 42, 0)</f>
        <v>0.38100000000000001</v>
      </c>
      <c r="BR54" s="43">
        <f>VLOOKUP($C54, Table4[#All], 43, 0)</f>
        <v>0.26190000000000002</v>
      </c>
      <c r="BS54" s="43">
        <f>VLOOKUP($C54, Table4[#All], 44, 0)</f>
        <v>0</v>
      </c>
      <c r="BT54" s="43">
        <f>VLOOKUP($C54, Table4[#All], 45, 0)</f>
        <v>0</v>
      </c>
      <c r="BU54" s="10">
        <f t="shared" si="11"/>
        <v>3</v>
      </c>
      <c r="BV54" s="11"/>
      <c r="BW54" s="43">
        <f>VLOOKUP($C54, Table4[#All], 46, 0)</f>
        <v>0.52380000000000004</v>
      </c>
      <c r="BX54" s="43">
        <f>VLOOKUP($C54, Table4[#All], 47, 0)</f>
        <v>0.42859999999999998</v>
      </c>
      <c r="BY54" s="43">
        <f>VLOOKUP($C54, Table4[#All], 48, 0)</f>
        <v>2.3799999999999998E-2</v>
      </c>
      <c r="BZ54" s="43">
        <f>VLOOKUP($C54, Table4[#All], 49, 0)</f>
        <v>2.3799999999999998E-2</v>
      </c>
      <c r="CA54" s="43">
        <f>VLOOKUP($C54, Table4[#All], 50, 0)</f>
        <v>0</v>
      </c>
      <c r="CB54" s="10">
        <f t="shared" si="12"/>
        <v>2</v>
      </c>
      <c r="CC54" s="60"/>
      <c r="CD54" s="43">
        <f>VLOOKUP($C54, Table4[#All], 51, 0)</f>
        <v>0.90480000000000005</v>
      </c>
      <c r="CE54" s="43">
        <f>VLOOKUP($C54, Table4[#All], 52, 0)</f>
        <v>9.5199999999999993E-2</v>
      </c>
      <c r="CF54" s="43">
        <f>VLOOKUP($C54, Table4[#All], 53, 0)</f>
        <v>0</v>
      </c>
      <c r="CG54" s="43"/>
      <c r="CH54" s="43"/>
      <c r="CI54" s="12">
        <f t="shared" si="13"/>
        <v>1</v>
      </c>
      <c r="CJ54" s="13"/>
      <c r="CK54" s="43">
        <f>VLOOKUP($C54, Table4[#All], 54, 0)</f>
        <v>0</v>
      </c>
      <c r="CL54" s="43">
        <f>VLOOKUP($C54, Table4[#All], 55, 0)</f>
        <v>0.42859999999999998</v>
      </c>
      <c r="CM54" s="43">
        <f>VLOOKUP($C54, Table4[#All], 56, 0)</f>
        <v>0.57140000000000002</v>
      </c>
      <c r="CN54" s="9">
        <f>VLOOKUP($C54, Table4[#All], 57, 0)</f>
        <v>0</v>
      </c>
      <c r="CO54" s="9"/>
      <c r="CP54" s="10">
        <f t="shared" si="14"/>
        <v>3</v>
      </c>
      <c r="CQ54" s="11"/>
      <c r="CR54" s="43">
        <f>VLOOKUP($C54, Table4[#All], 58, 0)</f>
        <v>0</v>
      </c>
      <c r="CS54" s="43">
        <f>VLOOKUP($C54, Table4[#All], 59, 0)</f>
        <v>0.3095</v>
      </c>
      <c r="CT54" s="43">
        <f>VLOOKUP($C54, Table4[#All], 60, 0)</f>
        <v>0.5</v>
      </c>
      <c r="CU54" s="43">
        <f>VLOOKUP($C54, Table4[#All], 61, 0)</f>
        <v>0.1905</v>
      </c>
      <c r="CV54" s="9">
        <f>VLOOKUP($C54, Table4[#All], 62, 0)</f>
        <v>0</v>
      </c>
      <c r="CW54" s="10">
        <f t="shared" si="15"/>
        <v>3</v>
      </c>
      <c r="CX54" s="60"/>
      <c r="CY54" s="43">
        <f>VLOOKUP($C54, Table4[#All], 63, 0)</f>
        <v>0</v>
      </c>
      <c r="CZ54" s="43">
        <f>VLOOKUP($C54, Table4[#All], 64, 0)</f>
        <v>0</v>
      </c>
      <c r="DA54" s="43">
        <f>VLOOKUP($C54, Table4[#All], 65, 0)</f>
        <v>0</v>
      </c>
      <c r="DB54" s="43">
        <f>VLOOKUP($C54, Table4[#All], 66, 0)</f>
        <v>0</v>
      </c>
      <c r="DC54" s="43"/>
      <c r="DD54" s="10" t="str">
        <f t="shared" si="16"/>
        <v>N/A</v>
      </c>
    </row>
    <row r="55" spans="1:108" ht="16.2" thickTop="1" thickBot="1" x14ac:dyDescent="0.4">
      <c r="A55" s="47" t="s">
        <v>178</v>
      </c>
      <c r="B55" s="47" t="s">
        <v>181</v>
      </c>
      <c r="C55" s="47" t="s">
        <v>182</v>
      </c>
      <c r="D55" s="11"/>
      <c r="E55" s="43">
        <f>VLOOKUP($C55, Table4[#All], 2, 0)</f>
        <v>1</v>
      </c>
      <c r="F55" s="43">
        <f>VLOOKUP($C55, Table4[#All], 3, 0)</f>
        <v>0</v>
      </c>
      <c r="G55" s="43">
        <f>VLOOKUP($C55, Table4[#All], 4, 0)</f>
        <v>0</v>
      </c>
      <c r="H55" s="43">
        <f>VLOOKUP($C55, Table4[#All], 5, 0)</f>
        <v>0</v>
      </c>
      <c r="I55" s="43">
        <f>VLOOKUP($C55, Table4[#All], 6, 0)</f>
        <v>0</v>
      </c>
      <c r="J55" s="10">
        <f t="shared" si="2"/>
        <v>1</v>
      </c>
      <c r="K55" s="11"/>
      <c r="L55" s="43">
        <f>VLOOKUP($C55, Table4[#All], 7, 0)</f>
        <v>1</v>
      </c>
      <c r="M55" s="43">
        <f>VLOOKUP($C55, Table4[#All], 8, 0)</f>
        <v>0</v>
      </c>
      <c r="N55" s="43">
        <f>VLOOKUP($C55, Table4[#All], 9, 0)</f>
        <v>0</v>
      </c>
      <c r="O55" s="43">
        <f>VLOOKUP($C55, Table4[#All], 10, 0)</f>
        <v>0</v>
      </c>
      <c r="P55" s="43"/>
      <c r="Q55" s="10">
        <f t="shared" si="3"/>
        <v>1</v>
      </c>
      <c r="R55" s="11"/>
      <c r="S55" s="43">
        <f>VLOOKUP($C55, Table4[#All], 11, 0)</f>
        <v>0.47220000000000001</v>
      </c>
      <c r="T55" s="43">
        <f>VLOOKUP($C55, Table4[#All], 12, 0)</f>
        <v>0</v>
      </c>
      <c r="U55" s="43">
        <f>VLOOKUP($C55, Table4[#All], 13, 0)</f>
        <v>0.52780000000000005</v>
      </c>
      <c r="V55" s="43">
        <f>VLOOKUP($C55, Table4[#All], 14, 0)</f>
        <v>0</v>
      </c>
      <c r="W55" s="9"/>
      <c r="X55" s="10">
        <f t="shared" si="4"/>
        <v>3</v>
      </c>
      <c r="Y55" s="11"/>
      <c r="Z55" s="43">
        <f>VLOOKUP($C55, Table4[#All], 15, 0)</f>
        <v>0</v>
      </c>
      <c r="AA55" s="43">
        <f>VLOOKUP($C55, Table4[#All], 16, 0)</f>
        <v>0.22219999999999998</v>
      </c>
      <c r="AB55" s="43">
        <f>VLOOKUP($C55, Table4[#All], 17, 0)</f>
        <v>0.55559999999999998</v>
      </c>
      <c r="AC55" s="43">
        <f>VLOOKUP($C55, Table4[#All], 18, 0)</f>
        <v>0.22219999999999998</v>
      </c>
      <c r="AD55" s="9">
        <f>VLOOKUP($C55, Table4[#All], 19, 0)</f>
        <v>0</v>
      </c>
      <c r="AE55" s="10">
        <f t="shared" si="5"/>
        <v>4</v>
      </c>
      <c r="AF55" s="11"/>
      <c r="AG55" s="43">
        <f>VLOOKUP($C55, Table4[#All], 20, 0)</f>
        <v>0</v>
      </c>
      <c r="AH55" s="43">
        <f>VLOOKUP($C55, Table4[#All], 21, 0)</f>
        <v>0.22219999999999998</v>
      </c>
      <c r="AI55" s="43">
        <f>VLOOKUP($C55, Table4[#All], 22, 0)</f>
        <v>0.77780000000000005</v>
      </c>
      <c r="AJ55" s="43">
        <f>VLOOKUP($C55, Table4[#All], 23, 0)</f>
        <v>0</v>
      </c>
      <c r="AK55" s="43"/>
      <c r="AL55" s="10">
        <f t="shared" si="6"/>
        <v>3</v>
      </c>
      <c r="AM55" s="11"/>
      <c r="AN55" s="43">
        <f>VLOOKUP($C55, Table4[#All], 24, 0)</f>
        <v>0</v>
      </c>
      <c r="AO55" s="43">
        <f>VLOOKUP($C55, Table4[#All], 25, 0)</f>
        <v>0.66670000000000007</v>
      </c>
      <c r="AP55" s="43">
        <f>VLOOKUP($C55, Table4[#All], 26, 0)</f>
        <v>0.33329999999999999</v>
      </c>
      <c r="AQ55" s="43"/>
      <c r="AR55" s="9"/>
      <c r="AS55" s="12">
        <f t="shared" si="7"/>
        <v>3</v>
      </c>
      <c r="AT55" s="11"/>
      <c r="AU55" s="43">
        <f>VLOOKUP($C55, Table4[#All], 27, 0)</f>
        <v>0.22219999999999998</v>
      </c>
      <c r="AV55" s="43">
        <f>VLOOKUP($C55, Table4[#All], 28, 0)</f>
        <v>0.55559999999999998</v>
      </c>
      <c r="AW55" s="43">
        <f>VLOOKUP($C55, Table4[#All], 29, 0)</f>
        <v>0.22219999999999998</v>
      </c>
      <c r="AX55" s="9"/>
      <c r="AY55" s="9">
        <f>VLOOKUP($C55, Table4[#All], 30, 0)</f>
        <v>0</v>
      </c>
      <c r="AZ55" s="10">
        <f t="shared" si="8"/>
        <v>3</v>
      </c>
      <c r="BA55" s="11"/>
      <c r="BB55" s="43">
        <f>VLOOKUP($C55, Table4[#All], 31, 0)</f>
        <v>0</v>
      </c>
      <c r="BC55" s="43">
        <f>VLOOKUP($C55, Table4[#All], 32, 0)</f>
        <v>0.7</v>
      </c>
      <c r="BD55" s="43">
        <f>VLOOKUP($C55, Table4[#All], 33, 0)</f>
        <v>0.2</v>
      </c>
      <c r="BE55" s="43">
        <f>VLOOKUP($C55, Table4[#All], 34, 0)</f>
        <v>0.1</v>
      </c>
      <c r="BF55" s="9">
        <f>VLOOKUP($C55, Table4[#All], 35, 0)</f>
        <v>0</v>
      </c>
      <c r="BG55" s="10">
        <f t="shared" si="9"/>
        <v>3</v>
      </c>
      <c r="BH55" s="60"/>
      <c r="BI55" s="43">
        <f>VLOOKUP($C55, Table4[#All], 36, 0)</f>
        <v>0.1024</v>
      </c>
      <c r="BJ55" s="9">
        <f>VLOOKUP($C55, Table4[#All], 37, 0)</f>
        <v>0</v>
      </c>
      <c r="BK55" s="43">
        <f>VLOOKUP($C55, Table4[#All], 38, 0)</f>
        <v>0</v>
      </c>
      <c r="BL55" s="43">
        <f>VLOOKUP($C55, Table4[#All], 39, 0)</f>
        <v>0.2195</v>
      </c>
      <c r="BM55" s="9">
        <f>VLOOKUP($C55, Table4[#All], 40, 0)</f>
        <v>0.64879999999999993</v>
      </c>
      <c r="BN55" s="10">
        <f t="shared" si="10"/>
        <v>5</v>
      </c>
      <c r="BO55" s="11"/>
      <c r="BP55" s="43">
        <f>VLOOKUP($C55, Table4[#All], 41, 0)</f>
        <v>0.36109999999999998</v>
      </c>
      <c r="BQ55" s="43">
        <f>VLOOKUP($C55, Table4[#All], 42, 0)</f>
        <v>0.5</v>
      </c>
      <c r="BR55" s="43">
        <f>VLOOKUP($C55, Table4[#All], 43, 0)</f>
        <v>0.1389</v>
      </c>
      <c r="BS55" s="43">
        <f>VLOOKUP($C55, Table4[#All], 44, 0)</f>
        <v>0</v>
      </c>
      <c r="BT55" s="43">
        <f>VLOOKUP($C55, Table4[#All], 45, 0)</f>
        <v>0</v>
      </c>
      <c r="BU55" s="10">
        <f t="shared" si="11"/>
        <v>2</v>
      </c>
      <c r="BV55" s="11"/>
      <c r="BW55" s="43">
        <f>VLOOKUP($C55, Table4[#All], 46, 0)</f>
        <v>2.7799999999999998E-2</v>
      </c>
      <c r="BX55" s="43">
        <f>VLOOKUP($C55, Table4[#All], 47, 0)</f>
        <v>0.27779999999999999</v>
      </c>
      <c r="BY55" s="43">
        <f>VLOOKUP($C55, Table4[#All], 48, 0)</f>
        <v>5.5599999999999997E-2</v>
      </c>
      <c r="BZ55" s="43">
        <f>VLOOKUP($C55, Table4[#All], 49, 0)</f>
        <v>0.58329999999999993</v>
      </c>
      <c r="CA55" s="43">
        <f>VLOOKUP($C55, Table4[#All], 50, 0)</f>
        <v>5.5599999999999997E-2</v>
      </c>
      <c r="CB55" s="10">
        <f t="shared" si="12"/>
        <v>4</v>
      </c>
      <c r="CC55" s="60"/>
      <c r="CD55" s="43">
        <f>VLOOKUP($C55, Table4[#All], 51, 0)</f>
        <v>0.97219999999999995</v>
      </c>
      <c r="CE55" s="43">
        <f>VLOOKUP($C55, Table4[#All], 52, 0)</f>
        <v>2.7799999999999998E-2</v>
      </c>
      <c r="CF55" s="43">
        <f>VLOOKUP($C55, Table4[#All], 53, 0)</f>
        <v>0</v>
      </c>
      <c r="CG55" s="43"/>
      <c r="CH55" s="43"/>
      <c r="CI55" s="12">
        <f t="shared" si="13"/>
        <v>1</v>
      </c>
      <c r="CJ55" s="13"/>
      <c r="CK55" s="43">
        <f>VLOOKUP($C55, Table4[#All], 54, 0)</f>
        <v>0</v>
      </c>
      <c r="CL55" s="43">
        <f>VLOOKUP($C55, Table4[#All], 55, 0)</f>
        <v>0.58329999999999993</v>
      </c>
      <c r="CM55" s="43">
        <f>VLOOKUP($C55, Table4[#All], 56, 0)</f>
        <v>0.25</v>
      </c>
      <c r="CN55" s="9">
        <f>VLOOKUP($C55, Table4[#All], 57, 0)</f>
        <v>0.16670000000000001</v>
      </c>
      <c r="CO55" s="9"/>
      <c r="CP55" s="10">
        <f t="shared" si="14"/>
        <v>3</v>
      </c>
      <c r="CQ55" s="11"/>
      <c r="CR55" s="43">
        <f>VLOOKUP($C55, Table4[#All], 58, 0)</f>
        <v>0</v>
      </c>
      <c r="CS55" s="43">
        <f>VLOOKUP($C55, Table4[#All], 59, 0)</f>
        <v>0.25</v>
      </c>
      <c r="CT55" s="43">
        <f>VLOOKUP($C55, Table4[#All], 60, 0)</f>
        <v>0.58329999999999993</v>
      </c>
      <c r="CU55" s="43">
        <f>VLOOKUP($C55, Table4[#All], 61, 0)</f>
        <v>0.16670000000000001</v>
      </c>
      <c r="CV55" s="9">
        <f>VLOOKUP($C55, Table4[#All], 62, 0)</f>
        <v>0</v>
      </c>
      <c r="CW55" s="10">
        <f t="shared" si="15"/>
        <v>3</v>
      </c>
      <c r="CX55" s="60"/>
      <c r="CY55" s="43">
        <f>VLOOKUP($C55, Table4[#All], 63, 0)</f>
        <v>0.11109999999999999</v>
      </c>
      <c r="CZ55" s="43">
        <f>VLOOKUP($C55, Table4[#All], 64, 0)</f>
        <v>0.66670000000000007</v>
      </c>
      <c r="DA55" s="43">
        <f>VLOOKUP($C55, Table4[#All], 65, 0)</f>
        <v>0.22219999999999998</v>
      </c>
      <c r="DB55" s="43">
        <f>VLOOKUP($C55, Table4[#All], 66, 0)</f>
        <v>0</v>
      </c>
      <c r="DC55" s="43"/>
      <c r="DD55" s="10">
        <f t="shared" si="16"/>
        <v>3</v>
      </c>
    </row>
    <row r="56" spans="1:108" ht="16.2" thickTop="1" thickBot="1" x14ac:dyDescent="0.4">
      <c r="A56" s="47" t="s">
        <v>178</v>
      </c>
      <c r="B56" s="47" t="s">
        <v>183</v>
      </c>
      <c r="C56" s="47" t="s">
        <v>184</v>
      </c>
      <c r="D56" s="11"/>
      <c r="E56" s="43">
        <f>VLOOKUP($C56, Table4[#All], 2, 0)</f>
        <v>1</v>
      </c>
      <c r="F56" s="43">
        <f>VLOOKUP($C56, Table4[#All], 3, 0)</f>
        <v>0</v>
      </c>
      <c r="G56" s="43">
        <f>VLOOKUP($C56, Table4[#All], 4, 0)</f>
        <v>0</v>
      </c>
      <c r="H56" s="43">
        <f>VLOOKUP($C56, Table4[#All], 5, 0)</f>
        <v>0</v>
      </c>
      <c r="I56" s="43">
        <f>VLOOKUP($C56, Table4[#All], 6, 0)</f>
        <v>0</v>
      </c>
      <c r="J56" s="10">
        <f t="shared" si="2"/>
        <v>1</v>
      </c>
      <c r="K56" s="11"/>
      <c r="L56" s="43">
        <f>VLOOKUP($C56, Table4[#All], 7, 0)</f>
        <v>0.86540000000000006</v>
      </c>
      <c r="M56" s="43">
        <f>VLOOKUP($C56, Table4[#All], 8, 0)</f>
        <v>0.1346</v>
      </c>
      <c r="N56" s="43">
        <f>VLOOKUP($C56, Table4[#All], 9, 0)</f>
        <v>0</v>
      </c>
      <c r="O56" s="43">
        <f>VLOOKUP($C56, Table4[#All], 10, 0)</f>
        <v>0</v>
      </c>
      <c r="P56" s="43"/>
      <c r="Q56" s="10">
        <f t="shared" si="3"/>
        <v>1</v>
      </c>
      <c r="R56" s="11"/>
      <c r="S56" s="43">
        <f>VLOOKUP($C56, Table4[#All], 11, 0)</f>
        <v>0.25</v>
      </c>
      <c r="T56" s="43">
        <f>VLOOKUP($C56, Table4[#All], 12, 0)</f>
        <v>1.9199999999999998E-2</v>
      </c>
      <c r="U56" s="43">
        <f>VLOOKUP($C56, Table4[#All], 13, 0)</f>
        <v>0.71150000000000002</v>
      </c>
      <c r="V56" s="43">
        <f>VLOOKUP($C56, Table4[#All], 14, 0)</f>
        <v>1.9199999999999998E-2</v>
      </c>
      <c r="W56" s="9"/>
      <c r="X56" s="10">
        <f t="shared" si="4"/>
        <v>3</v>
      </c>
      <c r="Y56" s="11"/>
      <c r="Z56" s="43">
        <f>VLOOKUP($C56, Table4[#All], 15, 0)</f>
        <v>0</v>
      </c>
      <c r="AA56" s="43">
        <f>VLOOKUP($C56, Table4[#All], 16, 0)</f>
        <v>7.690000000000001E-2</v>
      </c>
      <c r="AB56" s="43">
        <f>VLOOKUP($C56, Table4[#All], 17, 0)</f>
        <v>0.51919999999999999</v>
      </c>
      <c r="AC56" s="43">
        <f>VLOOKUP($C56, Table4[#All], 18, 0)</f>
        <v>0.3846</v>
      </c>
      <c r="AD56" s="9">
        <f>VLOOKUP($C56, Table4[#All], 19, 0)</f>
        <v>1.9199999999999998E-2</v>
      </c>
      <c r="AE56" s="10">
        <f t="shared" si="5"/>
        <v>4</v>
      </c>
      <c r="AF56" s="11"/>
      <c r="AG56" s="43">
        <f>VLOOKUP($C56, Table4[#All], 20, 0)</f>
        <v>0</v>
      </c>
      <c r="AH56" s="43">
        <f>VLOOKUP($C56, Table4[#All], 21, 0)</f>
        <v>0.25</v>
      </c>
      <c r="AI56" s="43">
        <f>VLOOKUP($C56, Table4[#All], 22, 0)</f>
        <v>0.48080000000000001</v>
      </c>
      <c r="AJ56" s="43">
        <f>VLOOKUP($C56, Table4[#All], 23, 0)</f>
        <v>0.26919999999999999</v>
      </c>
      <c r="AK56" s="43"/>
      <c r="AL56" s="10">
        <f t="shared" si="6"/>
        <v>4</v>
      </c>
      <c r="AM56" s="11"/>
      <c r="AN56" s="43">
        <f>VLOOKUP($C56, Table4[#All], 24, 0)</f>
        <v>1.9599999999999999E-2</v>
      </c>
      <c r="AO56" s="43">
        <f>VLOOKUP($C56, Table4[#All], 25, 0)</f>
        <v>0.62749999999999995</v>
      </c>
      <c r="AP56" s="43">
        <f>VLOOKUP($C56, Table4[#All], 26, 0)</f>
        <v>0.35289999999999999</v>
      </c>
      <c r="AQ56" s="43"/>
      <c r="AR56" s="9"/>
      <c r="AS56" s="12">
        <f t="shared" si="7"/>
        <v>3</v>
      </c>
      <c r="AT56" s="11"/>
      <c r="AU56" s="43">
        <f>VLOOKUP($C56, Table4[#All], 27, 0)</f>
        <v>0.26919999999999999</v>
      </c>
      <c r="AV56" s="43">
        <f>VLOOKUP($C56, Table4[#All], 28, 0)</f>
        <v>0.48080000000000001</v>
      </c>
      <c r="AW56" s="43">
        <f>VLOOKUP($C56, Table4[#All], 29, 0)</f>
        <v>0.23079999999999998</v>
      </c>
      <c r="AX56" s="9"/>
      <c r="AY56" s="9">
        <f>VLOOKUP($C56, Table4[#All], 30, 0)</f>
        <v>1.9199999999999998E-2</v>
      </c>
      <c r="AZ56" s="10">
        <f t="shared" si="8"/>
        <v>3</v>
      </c>
      <c r="BA56" s="11"/>
      <c r="BB56" s="43">
        <f>VLOOKUP($C56, Table4[#All], 31, 0)</f>
        <v>6.6699999999999995E-2</v>
      </c>
      <c r="BC56" s="43">
        <f>VLOOKUP($C56, Table4[#All], 32, 0)</f>
        <v>0.6</v>
      </c>
      <c r="BD56" s="43">
        <f>VLOOKUP($C56, Table4[#All], 33, 0)</f>
        <v>6.6699999999999995E-2</v>
      </c>
      <c r="BE56" s="43">
        <f>VLOOKUP($C56, Table4[#All], 34, 0)</f>
        <v>0.26669999999999999</v>
      </c>
      <c r="BF56" s="9">
        <f>VLOOKUP($C56, Table4[#All], 35, 0)</f>
        <v>0</v>
      </c>
      <c r="BG56" s="10">
        <f t="shared" si="9"/>
        <v>4</v>
      </c>
      <c r="BH56" s="60"/>
      <c r="BI56" s="43">
        <f>VLOOKUP($C56, Table4[#All], 36, 0)</f>
        <v>0.1024</v>
      </c>
      <c r="BJ56" s="9">
        <f>VLOOKUP($C56, Table4[#All], 37, 0)</f>
        <v>0</v>
      </c>
      <c r="BK56" s="43">
        <f>VLOOKUP($C56, Table4[#All], 38, 0)</f>
        <v>0</v>
      </c>
      <c r="BL56" s="43">
        <f>VLOOKUP($C56, Table4[#All], 39, 0)</f>
        <v>0.2195</v>
      </c>
      <c r="BM56" s="9">
        <f>VLOOKUP($C56, Table4[#All], 40, 0)</f>
        <v>0.64879999999999993</v>
      </c>
      <c r="BN56" s="10">
        <f t="shared" si="10"/>
        <v>5</v>
      </c>
      <c r="BO56" s="11"/>
      <c r="BP56" s="43">
        <f>VLOOKUP($C56, Table4[#All], 41, 0)</f>
        <v>0.28850000000000003</v>
      </c>
      <c r="BQ56" s="43">
        <f>VLOOKUP($C56, Table4[#All], 42, 0)</f>
        <v>0.40380000000000005</v>
      </c>
      <c r="BR56" s="43">
        <f>VLOOKUP($C56, Table4[#All], 43, 0)</f>
        <v>0.23079999999999998</v>
      </c>
      <c r="BS56" s="43">
        <f>VLOOKUP($C56, Table4[#All], 44, 0)</f>
        <v>7.690000000000001E-2</v>
      </c>
      <c r="BT56" s="43">
        <f>VLOOKUP($C56, Table4[#All], 45, 0)</f>
        <v>0</v>
      </c>
      <c r="BU56" s="10">
        <f t="shared" si="11"/>
        <v>3</v>
      </c>
      <c r="BV56" s="11"/>
      <c r="BW56" s="43">
        <f>VLOOKUP($C56, Table4[#All], 46, 0)</f>
        <v>3.85E-2</v>
      </c>
      <c r="BX56" s="43">
        <f>VLOOKUP($C56, Table4[#All], 47, 0)</f>
        <v>0.1346</v>
      </c>
      <c r="BY56" s="43">
        <f>VLOOKUP($C56, Table4[#All], 48, 0)</f>
        <v>0.25</v>
      </c>
      <c r="BZ56" s="43">
        <f>VLOOKUP($C56, Table4[#All], 49, 0)</f>
        <v>0.51919999999999999</v>
      </c>
      <c r="CA56" s="43">
        <f>VLOOKUP($C56, Table4[#All], 50, 0)</f>
        <v>5.7699999999999994E-2</v>
      </c>
      <c r="CB56" s="10">
        <f t="shared" si="12"/>
        <v>4</v>
      </c>
      <c r="CC56" s="60"/>
      <c r="CD56" s="43">
        <f>VLOOKUP($C56, Table4[#All], 51, 0)</f>
        <v>0.90379999999999994</v>
      </c>
      <c r="CE56" s="43">
        <f>VLOOKUP($C56, Table4[#All], 52, 0)</f>
        <v>9.6199999999999994E-2</v>
      </c>
      <c r="CF56" s="43">
        <f>VLOOKUP($C56, Table4[#All], 53, 0)</f>
        <v>0</v>
      </c>
      <c r="CG56" s="43"/>
      <c r="CH56" s="43"/>
      <c r="CI56" s="12">
        <f t="shared" si="13"/>
        <v>1</v>
      </c>
      <c r="CJ56" s="13"/>
      <c r="CK56" s="43">
        <f>VLOOKUP($C56, Table4[#All], 54, 0)</f>
        <v>0</v>
      </c>
      <c r="CL56" s="43">
        <f>VLOOKUP($C56, Table4[#All], 55, 0)</f>
        <v>0.51919999999999999</v>
      </c>
      <c r="CM56" s="43">
        <f>VLOOKUP($C56, Table4[#All], 56, 0)</f>
        <v>0.3654</v>
      </c>
      <c r="CN56" s="9">
        <f>VLOOKUP($C56, Table4[#All], 57, 0)</f>
        <v>0.11539999999999999</v>
      </c>
      <c r="CO56" s="9"/>
      <c r="CP56" s="10">
        <f t="shared" si="14"/>
        <v>3</v>
      </c>
      <c r="CQ56" s="11"/>
      <c r="CR56" s="43">
        <f>VLOOKUP($C56, Table4[#All], 58, 0)</f>
        <v>0</v>
      </c>
      <c r="CS56" s="43">
        <f>VLOOKUP($C56, Table4[#All], 59, 0)</f>
        <v>0.30769999999999997</v>
      </c>
      <c r="CT56" s="43">
        <f>VLOOKUP($C56, Table4[#All], 60, 0)</f>
        <v>0.42310000000000003</v>
      </c>
      <c r="CU56" s="43">
        <f>VLOOKUP($C56, Table4[#All], 61, 0)</f>
        <v>0.26919999999999999</v>
      </c>
      <c r="CV56" s="9">
        <f>VLOOKUP($C56, Table4[#All], 62, 0)</f>
        <v>0</v>
      </c>
      <c r="CW56" s="10">
        <f t="shared" si="15"/>
        <v>4</v>
      </c>
      <c r="CX56" s="60"/>
      <c r="CY56" s="43">
        <f>VLOOKUP($C56, Table4[#All], 63, 0)</f>
        <v>0</v>
      </c>
      <c r="CZ56" s="43">
        <f>VLOOKUP($C56, Table4[#All], 64, 0)</f>
        <v>0.66670000000000007</v>
      </c>
      <c r="DA56" s="43">
        <f>VLOOKUP($C56, Table4[#All], 65, 0)</f>
        <v>0.16670000000000001</v>
      </c>
      <c r="DB56" s="43">
        <f>VLOOKUP($C56, Table4[#All], 66, 0)</f>
        <v>0.16670000000000001</v>
      </c>
      <c r="DC56" s="43"/>
      <c r="DD56" s="10">
        <f t="shared" si="16"/>
        <v>3</v>
      </c>
    </row>
    <row r="57" spans="1:108" ht="16.2" thickTop="1" thickBot="1" x14ac:dyDescent="0.4">
      <c r="A57" s="47" t="s">
        <v>178</v>
      </c>
      <c r="B57" s="47" t="s">
        <v>185</v>
      </c>
      <c r="C57" s="47" t="s">
        <v>186</v>
      </c>
      <c r="D57" s="11"/>
      <c r="E57" s="43">
        <f>VLOOKUP($C57, Table4[#All], 2, 0)</f>
        <v>1</v>
      </c>
      <c r="F57" s="43">
        <f>VLOOKUP($C57, Table4[#All], 3, 0)</f>
        <v>0</v>
      </c>
      <c r="G57" s="43">
        <f>VLOOKUP($C57, Table4[#All], 4, 0)</f>
        <v>0</v>
      </c>
      <c r="H57" s="43">
        <f>VLOOKUP($C57, Table4[#All], 5, 0)</f>
        <v>0</v>
      </c>
      <c r="I57" s="43">
        <f>VLOOKUP($C57, Table4[#All], 6, 0)</f>
        <v>0</v>
      </c>
      <c r="J57" s="10">
        <f t="shared" si="2"/>
        <v>1</v>
      </c>
      <c r="K57" s="11"/>
      <c r="L57" s="43">
        <f>VLOOKUP($C57, Table4[#All], 7, 0)</f>
        <v>0.89359999999999995</v>
      </c>
      <c r="M57" s="43">
        <f>VLOOKUP($C57, Table4[#All], 8, 0)</f>
        <v>8.5099999999999995E-2</v>
      </c>
      <c r="N57" s="43">
        <f>VLOOKUP($C57, Table4[#All], 9, 0)</f>
        <v>2.1299999999999999E-2</v>
      </c>
      <c r="O57" s="43">
        <f>VLOOKUP($C57, Table4[#All], 10, 0)</f>
        <v>0</v>
      </c>
      <c r="P57" s="43"/>
      <c r="Q57" s="10">
        <f t="shared" si="3"/>
        <v>1</v>
      </c>
      <c r="R57" s="11"/>
      <c r="S57" s="43">
        <f>VLOOKUP($C57, Table4[#All], 11, 0)</f>
        <v>0.27660000000000001</v>
      </c>
      <c r="T57" s="43">
        <f>VLOOKUP($C57, Table4[#All], 12, 0)</f>
        <v>6.3799999999999996E-2</v>
      </c>
      <c r="U57" s="43">
        <f>VLOOKUP($C57, Table4[#All], 13, 0)</f>
        <v>0.65959999999999996</v>
      </c>
      <c r="V57" s="43">
        <f>VLOOKUP($C57, Table4[#All], 14, 0)</f>
        <v>0</v>
      </c>
      <c r="W57" s="9"/>
      <c r="X57" s="10">
        <f t="shared" si="4"/>
        <v>3</v>
      </c>
      <c r="Y57" s="11"/>
      <c r="Z57" s="43">
        <f>VLOOKUP($C57, Table4[#All], 15, 0)</f>
        <v>0</v>
      </c>
      <c r="AA57" s="43">
        <f>VLOOKUP($C57, Table4[#All], 16, 0)</f>
        <v>0.19149999999999998</v>
      </c>
      <c r="AB57" s="43">
        <f>VLOOKUP($C57, Table4[#All], 17, 0)</f>
        <v>0.78720000000000001</v>
      </c>
      <c r="AC57" s="43">
        <f>VLOOKUP($C57, Table4[#All], 18, 0)</f>
        <v>2.1299999999999999E-2</v>
      </c>
      <c r="AD57" s="9">
        <f>VLOOKUP($C57, Table4[#All], 19, 0)</f>
        <v>0</v>
      </c>
      <c r="AE57" s="10">
        <f t="shared" si="5"/>
        <v>3</v>
      </c>
      <c r="AF57" s="11"/>
      <c r="AG57" s="43">
        <f>VLOOKUP($C57, Table4[#All], 20, 0)</f>
        <v>4.2599999999999999E-2</v>
      </c>
      <c r="AH57" s="43">
        <f>VLOOKUP($C57, Table4[#All], 21, 0)</f>
        <v>0.61699999999999999</v>
      </c>
      <c r="AI57" s="43">
        <f>VLOOKUP($C57, Table4[#All], 22, 0)</f>
        <v>0.34039999999999998</v>
      </c>
      <c r="AJ57" s="43">
        <f>VLOOKUP($C57, Table4[#All], 23, 0)</f>
        <v>0</v>
      </c>
      <c r="AK57" s="43"/>
      <c r="AL57" s="10">
        <f t="shared" si="6"/>
        <v>3</v>
      </c>
      <c r="AM57" s="11"/>
      <c r="AN57" s="43">
        <f>VLOOKUP($C57, Table4[#All], 24, 0)</f>
        <v>0</v>
      </c>
      <c r="AO57" s="43">
        <f>VLOOKUP($C57, Table4[#All], 25, 0)</f>
        <v>4.2599999999999999E-2</v>
      </c>
      <c r="AP57" s="43">
        <f>VLOOKUP($C57, Table4[#All], 26, 0)</f>
        <v>0.95739999999999992</v>
      </c>
      <c r="AQ57" s="43"/>
      <c r="AR57" s="9"/>
      <c r="AS57" s="12">
        <f t="shared" si="7"/>
        <v>3</v>
      </c>
      <c r="AT57" s="11"/>
      <c r="AU57" s="43">
        <f>VLOOKUP($C57, Table4[#All], 27, 0)</f>
        <v>0.1489</v>
      </c>
      <c r="AV57" s="43">
        <f>VLOOKUP($C57, Table4[#All], 28, 0)</f>
        <v>0.42549999999999999</v>
      </c>
      <c r="AW57" s="43">
        <f>VLOOKUP($C57, Table4[#All], 29, 0)</f>
        <v>0.42549999999999999</v>
      </c>
      <c r="AX57" s="9"/>
      <c r="AY57" s="9">
        <f>VLOOKUP($C57, Table4[#All], 30, 0)</f>
        <v>0</v>
      </c>
      <c r="AZ57" s="10">
        <f t="shared" si="8"/>
        <v>3</v>
      </c>
      <c r="BA57" s="11"/>
      <c r="BB57" s="43">
        <f>VLOOKUP($C57, Table4[#All], 31, 0)</f>
        <v>0</v>
      </c>
      <c r="BC57" s="43">
        <f>VLOOKUP($C57, Table4[#All], 32, 0)</f>
        <v>0.7</v>
      </c>
      <c r="BD57" s="43">
        <f>VLOOKUP($C57, Table4[#All], 33, 0)</f>
        <v>3.3300000000000003E-2</v>
      </c>
      <c r="BE57" s="43">
        <f>VLOOKUP($C57, Table4[#All], 34, 0)</f>
        <v>0.26669999999999999</v>
      </c>
      <c r="BF57" s="9">
        <f>VLOOKUP($C57, Table4[#All], 35, 0)</f>
        <v>0</v>
      </c>
      <c r="BG57" s="10">
        <f t="shared" si="9"/>
        <v>4</v>
      </c>
      <c r="BH57" s="60"/>
      <c r="BI57" s="43">
        <f>VLOOKUP($C57, Table4[#All], 36, 0)</f>
        <v>0.41670000000000001</v>
      </c>
      <c r="BJ57" s="9">
        <f>VLOOKUP($C57, Table4[#All], 37, 0)</f>
        <v>0.16670000000000001</v>
      </c>
      <c r="BK57" s="43">
        <f>VLOOKUP($C57, Table4[#All], 38, 0)</f>
        <v>0.41670000000000001</v>
      </c>
      <c r="BL57" s="43">
        <f>VLOOKUP($C57, Table4[#All], 39, 0)</f>
        <v>0</v>
      </c>
      <c r="BM57" s="9">
        <f>VLOOKUP($C57, Table4[#All], 40, 0)</f>
        <v>0</v>
      </c>
      <c r="BN57" s="10">
        <f t="shared" si="10"/>
        <v>3</v>
      </c>
      <c r="BO57" s="11"/>
      <c r="BP57" s="43">
        <f>VLOOKUP($C57, Table4[#All], 41, 0)</f>
        <v>8.5099999999999995E-2</v>
      </c>
      <c r="BQ57" s="43">
        <f>VLOOKUP($C57, Table4[#All], 42, 0)</f>
        <v>0.38299999999999995</v>
      </c>
      <c r="BR57" s="43">
        <f>VLOOKUP($C57, Table4[#All], 43, 0)</f>
        <v>0.42549999999999999</v>
      </c>
      <c r="BS57" s="43">
        <f>VLOOKUP($C57, Table4[#All], 44, 0)</f>
        <v>8.5099999999999995E-2</v>
      </c>
      <c r="BT57" s="43">
        <f>VLOOKUP($C57, Table4[#All], 45, 0)</f>
        <v>2.1299999999999999E-2</v>
      </c>
      <c r="BU57" s="10">
        <f t="shared" si="11"/>
        <v>3</v>
      </c>
      <c r="BV57" s="11"/>
      <c r="BW57" s="43">
        <f>VLOOKUP($C57, Table4[#All], 46, 0)</f>
        <v>0.42549999999999999</v>
      </c>
      <c r="BX57" s="43">
        <f>VLOOKUP($C57, Table4[#All], 47, 0)</f>
        <v>6.3799999999999996E-2</v>
      </c>
      <c r="BY57" s="43">
        <f>VLOOKUP($C57, Table4[#All], 48, 0)</f>
        <v>0.46810000000000002</v>
      </c>
      <c r="BZ57" s="43">
        <f>VLOOKUP($C57, Table4[#All], 49, 0)</f>
        <v>4.2599999999999999E-2</v>
      </c>
      <c r="CA57" s="43">
        <f>VLOOKUP($C57, Table4[#All], 50, 0)</f>
        <v>0</v>
      </c>
      <c r="CB57" s="10">
        <f t="shared" si="12"/>
        <v>3</v>
      </c>
      <c r="CC57" s="60"/>
      <c r="CD57" s="43">
        <f>VLOOKUP($C57, Table4[#All], 51, 0)</f>
        <v>0.55320000000000003</v>
      </c>
      <c r="CE57" s="43">
        <f>VLOOKUP($C57, Table4[#All], 52, 0)</f>
        <v>0.44679999999999997</v>
      </c>
      <c r="CF57" s="43">
        <f>VLOOKUP($C57, Table4[#All], 53, 0)</f>
        <v>0</v>
      </c>
      <c r="CG57" s="43"/>
      <c r="CH57" s="43"/>
      <c r="CI57" s="12">
        <f t="shared" si="13"/>
        <v>2</v>
      </c>
      <c r="CJ57" s="13"/>
      <c r="CK57" s="43">
        <f>VLOOKUP($C57, Table4[#All], 54, 0)</f>
        <v>0</v>
      </c>
      <c r="CL57" s="43">
        <f>VLOOKUP($C57, Table4[#All], 55, 0)</f>
        <v>8.5099999999999995E-2</v>
      </c>
      <c r="CM57" s="43">
        <f>VLOOKUP($C57, Table4[#All], 56, 0)</f>
        <v>0.91489999999999994</v>
      </c>
      <c r="CN57" s="9">
        <f>VLOOKUP($C57, Table4[#All], 57, 0)</f>
        <v>0</v>
      </c>
      <c r="CO57" s="9"/>
      <c r="CP57" s="10">
        <f t="shared" si="14"/>
        <v>3</v>
      </c>
      <c r="CQ57" s="11"/>
      <c r="CR57" s="43">
        <f>VLOOKUP($C57, Table4[#All], 58, 0)</f>
        <v>0</v>
      </c>
      <c r="CS57" s="43">
        <f>VLOOKUP($C57, Table4[#All], 59, 0)</f>
        <v>0.46810000000000002</v>
      </c>
      <c r="CT57" s="43">
        <f>VLOOKUP($C57, Table4[#All], 60, 0)</f>
        <v>0.27660000000000001</v>
      </c>
      <c r="CU57" s="43">
        <f>VLOOKUP($C57, Table4[#All], 61, 0)</f>
        <v>0.25530000000000003</v>
      </c>
      <c r="CV57" s="9">
        <f>VLOOKUP($C57, Table4[#All], 62, 0)</f>
        <v>0</v>
      </c>
      <c r="CW57" s="10">
        <f t="shared" si="15"/>
        <v>4</v>
      </c>
      <c r="CX57" s="60"/>
      <c r="CY57" s="43">
        <f>VLOOKUP($C57, Table4[#All], 63, 0)</f>
        <v>0.75859999999999994</v>
      </c>
      <c r="CZ57" s="43">
        <f>VLOOKUP($C57, Table4[#All], 64, 0)</f>
        <v>6.9000000000000006E-2</v>
      </c>
      <c r="DA57" s="43">
        <f>VLOOKUP($C57, Table4[#All], 65, 0)</f>
        <v>0.1724</v>
      </c>
      <c r="DB57" s="43">
        <f>VLOOKUP($C57, Table4[#All], 66, 0)</f>
        <v>0</v>
      </c>
      <c r="DC57" s="43"/>
      <c r="DD57" s="10">
        <f t="shared" si="16"/>
        <v>2</v>
      </c>
    </row>
    <row r="58" spans="1:108" ht="16.2" thickTop="1" thickBot="1" x14ac:dyDescent="0.4">
      <c r="A58" s="47" t="s">
        <v>178</v>
      </c>
      <c r="B58" s="47" t="s">
        <v>187</v>
      </c>
      <c r="C58" s="47" t="s">
        <v>188</v>
      </c>
      <c r="D58" s="11"/>
      <c r="E58" s="43">
        <f>VLOOKUP($C58, Table4[#All], 2, 0)</f>
        <v>1</v>
      </c>
      <c r="F58" s="43">
        <f>VLOOKUP($C58, Table4[#All], 3, 0)</f>
        <v>0</v>
      </c>
      <c r="G58" s="43">
        <f>VLOOKUP($C58, Table4[#All], 4, 0)</f>
        <v>0</v>
      </c>
      <c r="H58" s="43">
        <f>VLOOKUP($C58, Table4[#All], 5, 0)</f>
        <v>0</v>
      </c>
      <c r="I58" s="43">
        <f>VLOOKUP($C58, Table4[#All], 6, 0)</f>
        <v>0</v>
      </c>
      <c r="J58" s="10">
        <f t="shared" si="2"/>
        <v>1</v>
      </c>
      <c r="K58" s="11"/>
      <c r="L58" s="43">
        <f>VLOOKUP($C58, Table4[#All], 7, 0)</f>
        <v>1</v>
      </c>
      <c r="M58" s="43">
        <f>VLOOKUP($C58, Table4[#All], 8, 0)</f>
        <v>0</v>
      </c>
      <c r="N58" s="43">
        <f>VLOOKUP($C58, Table4[#All], 9, 0)</f>
        <v>0</v>
      </c>
      <c r="O58" s="43">
        <f>VLOOKUP($C58, Table4[#All], 10, 0)</f>
        <v>0</v>
      </c>
      <c r="P58" s="43"/>
      <c r="Q58" s="10">
        <f t="shared" si="3"/>
        <v>1</v>
      </c>
      <c r="R58" s="11"/>
      <c r="S58" s="43">
        <f>VLOOKUP($C58, Table4[#All], 11, 0)</f>
        <v>0.33329999999999999</v>
      </c>
      <c r="T58" s="43">
        <f>VLOOKUP($C58, Table4[#All], 12, 0)</f>
        <v>0.20829999999999999</v>
      </c>
      <c r="U58" s="43">
        <f>VLOOKUP($C58, Table4[#All], 13, 0)</f>
        <v>0.45829999999999999</v>
      </c>
      <c r="V58" s="43">
        <f>VLOOKUP($C58, Table4[#All], 14, 0)</f>
        <v>0</v>
      </c>
      <c r="W58" s="9"/>
      <c r="X58" s="10">
        <f t="shared" si="4"/>
        <v>3</v>
      </c>
      <c r="Y58" s="11"/>
      <c r="Z58" s="43">
        <f>VLOOKUP($C58, Table4[#All], 15, 0)</f>
        <v>0</v>
      </c>
      <c r="AA58" s="43">
        <f>VLOOKUP($C58, Table4[#All], 16, 0)</f>
        <v>0.20829999999999999</v>
      </c>
      <c r="AB58" s="43">
        <f>VLOOKUP($C58, Table4[#All], 17, 0)</f>
        <v>0.58329999999999993</v>
      </c>
      <c r="AC58" s="43">
        <f>VLOOKUP($C58, Table4[#All], 18, 0)</f>
        <v>0.20829999999999999</v>
      </c>
      <c r="AD58" s="9">
        <f>VLOOKUP($C58, Table4[#All], 19, 0)</f>
        <v>0</v>
      </c>
      <c r="AE58" s="10">
        <f t="shared" si="5"/>
        <v>4</v>
      </c>
      <c r="AF58" s="11"/>
      <c r="AG58" s="43">
        <f>VLOOKUP($C58, Table4[#All], 20, 0)</f>
        <v>0</v>
      </c>
      <c r="AH58" s="43">
        <f>VLOOKUP($C58, Table4[#All], 21, 0)</f>
        <v>0.29170000000000001</v>
      </c>
      <c r="AI58" s="43">
        <f>VLOOKUP($C58, Table4[#All], 22, 0)</f>
        <v>0.70829999999999993</v>
      </c>
      <c r="AJ58" s="43">
        <f>VLOOKUP($C58, Table4[#All], 23, 0)</f>
        <v>0</v>
      </c>
      <c r="AK58" s="43"/>
      <c r="AL58" s="10">
        <f t="shared" si="6"/>
        <v>3</v>
      </c>
      <c r="AM58" s="11"/>
      <c r="AN58" s="43">
        <f>VLOOKUP($C58, Table4[#All], 24, 0)</f>
        <v>0</v>
      </c>
      <c r="AO58" s="43">
        <f>VLOOKUP($C58, Table4[#All], 25, 0)</f>
        <v>0.69569999999999999</v>
      </c>
      <c r="AP58" s="43">
        <f>VLOOKUP($C58, Table4[#All], 26, 0)</f>
        <v>0.30430000000000001</v>
      </c>
      <c r="AQ58" s="43"/>
      <c r="AR58" s="9"/>
      <c r="AS58" s="12">
        <f t="shared" si="7"/>
        <v>3</v>
      </c>
      <c r="AT58" s="11"/>
      <c r="AU58" s="43">
        <f>VLOOKUP($C58, Table4[#All], 27, 0)</f>
        <v>0.125</v>
      </c>
      <c r="AV58" s="43">
        <f>VLOOKUP($C58, Table4[#All], 28, 0)</f>
        <v>0.41670000000000001</v>
      </c>
      <c r="AW58" s="43">
        <f>VLOOKUP($C58, Table4[#All], 29, 0)</f>
        <v>0.45829999999999999</v>
      </c>
      <c r="AX58" s="9"/>
      <c r="AY58" s="9">
        <f>VLOOKUP($C58, Table4[#All], 30, 0)</f>
        <v>0</v>
      </c>
      <c r="AZ58" s="10">
        <f t="shared" si="8"/>
        <v>3</v>
      </c>
      <c r="BA58" s="11"/>
      <c r="BB58" s="43">
        <f>VLOOKUP($C58, Table4[#All], 31, 0)</f>
        <v>0</v>
      </c>
      <c r="BC58" s="43">
        <f>VLOOKUP($C58, Table4[#All], 32, 0)</f>
        <v>0.85709999999999997</v>
      </c>
      <c r="BD58" s="43">
        <f>VLOOKUP($C58, Table4[#All], 33, 0)</f>
        <v>0</v>
      </c>
      <c r="BE58" s="43">
        <f>VLOOKUP($C58, Table4[#All], 34, 0)</f>
        <v>0.1429</v>
      </c>
      <c r="BF58" s="9">
        <f>VLOOKUP($C58, Table4[#All], 35, 0)</f>
        <v>0</v>
      </c>
      <c r="BG58" s="10">
        <f t="shared" si="9"/>
        <v>2</v>
      </c>
      <c r="BH58" s="60"/>
      <c r="BI58" s="43">
        <f>VLOOKUP($C58, Table4[#All], 36, 0)</f>
        <v>1</v>
      </c>
      <c r="BJ58" s="9">
        <f>VLOOKUP($C58, Table4[#All], 37, 0)</f>
        <v>0</v>
      </c>
      <c r="BK58" s="43">
        <f>VLOOKUP($C58, Table4[#All], 38, 0)</f>
        <v>0</v>
      </c>
      <c r="BL58" s="43">
        <f>VLOOKUP($C58, Table4[#All], 39, 0)</f>
        <v>0</v>
      </c>
      <c r="BM58" s="9">
        <f>VLOOKUP($C58, Table4[#All], 40, 0)</f>
        <v>0</v>
      </c>
      <c r="BN58" s="10">
        <f t="shared" si="10"/>
        <v>1</v>
      </c>
      <c r="BO58" s="11"/>
      <c r="BP58" s="43">
        <f>VLOOKUP($C58, Table4[#All], 41, 0)</f>
        <v>0.66670000000000007</v>
      </c>
      <c r="BQ58" s="43">
        <f>VLOOKUP($C58, Table4[#All], 42, 0)</f>
        <v>0.29170000000000001</v>
      </c>
      <c r="BR58" s="43">
        <f>VLOOKUP($C58, Table4[#All], 43, 0)</f>
        <v>4.1700000000000001E-2</v>
      </c>
      <c r="BS58" s="43">
        <f>VLOOKUP($C58, Table4[#All], 44, 0)</f>
        <v>0</v>
      </c>
      <c r="BT58" s="43">
        <f>VLOOKUP($C58, Table4[#All], 45, 0)</f>
        <v>0</v>
      </c>
      <c r="BU58" s="10">
        <f t="shared" si="11"/>
        <v>2</v>
      </c>
      <c r="BV58" s="11"/>
      <c r="BW58" s="43">
        <f>VLOOKUP($C58, Table4[#All], 46, 0)</f>
        <v>0</v>
      </c>
      <c r="BX58" s="43">
        <f>VLOOKUP($C58, Table4[#All], 47, 0)</f>
        <v>0.125</v>
      </c>
      <c r="BY58" s="43">
        <f>VLOOKUP($C58, Table4[#All], 48, 0)</f>
        <v>0</v>
      </c>
      <c r="BZ58" s="43">
        <f>VLOOKUP($C58, Table4[#All], 49, 0)</f>
        <v>0.79170000000000007</v>
      </c>
      <c r="CA58" s="43">
        <f>VLOOKUP($C58, Table4[#All], 50, 0)</f>
        <v>8.3299999999999999E-2</v>
      </c>
      <c r="CB58" s="10">
        <f t="shared" si="12"/>
        <v>4</v>
      </c>
      <c r="CC58" s="60"/>
      <c r="CD58" s="43">
        <f>VLOOKUP($C58, Table4[#All], 51, 0)</f>
        <v>0.79170000000000007</v>
      </c>
      <c r="CE58" s="43">
        <f>VLOOKUP($C58, Table4[#All], 52, 0)</f>
        <v>0.20829999999999999</v>
      </c>
      <c r="CF58" s="43">
        <f>VLOOKUP($C58, Table4[#All], 53, 0)</f>
        <v>0</v>
      </c>
      <c r="CG58" s="43"/>
      <c r="CH58" s="43"/>
      <c r="CI58" s="12">
        <f t="shared" si="13"/>
        <v>2</v>
      </c>
      <c r="CJ58" s="13"/>
      <c r="CK58" s="43">
        <f>VLOOKUP($C58, Table4[#All], 54, 0)</f>
        <v>0</v>
      </c>
      <c r="CL58" s="43">
        <f>VLOOKUP($C58, Table4[#All], 55, 0)</f>
        <v>0.66670000000000007</v>
      </c>
      <c r="CM58" s="43">
        <f>VLOOKUP($C58, Table4[#All], 56, 0)</f>
        <v>0.20829999999999999</v>
      </c>
      <c r="CN58" s="9">
        <f>VLOOKUP($C58, Table4[#All], 57, 0)</f>
        <v>0.125</v>
      </c>
      <c r="CO58" s="9"/>
      <c r="CP58" s="10">
        <f t="shared" si="14"/>
        <v>3</v>
      </c>
      <c r="CQ58" s="11"/>
      <c r="CR58" s="43">
        <f>VLOOKUP($C58, Table4[#All], 58, 0)</f>
        <v>0</v>
      </c>
      <c r="CS58" s="43">
        <f>VLOOKUP($C58, Table4[#All], 59, 0)</f>
        <v>0.33329999999999999</v>
      </c>
      <c r="CT58" s="43">
        <f>VLOOKUP($C58, Table4[#All], 60, 0)</f>
        <v>0.54170000000000007</v>
      </c>
      <c r="CU58" s="43">
        <f>VLOOKUP($C58, Table4[#All], 61, 0)</f>
        <v>0.125</v>
      </c>
      <c r="CV58" s="9">
        <f>VLOOKUP($C58, Table4[#All], 62, 0)</f>
        <v>0</v>
      </c>
      <c r="CW58" s="10">
        <f t="shared" si="15"/>
        <v>3</v>
      </c>
      <c r="CX58" s="60"/>
      <c r="CY58" s="43">
        <f>VLOOKUP($C58, Table4[#All], 63, 0)</f>
        <v>0</v>
      </c>
      <c r="CZ58" s="43">
        <f>VLOOKUP($C58, Table4[#All], 64, 0)</f>
        <v>0.5</v>
      </c>
      <c r="DA58" s="43">
        <f>VLOOKUP($C58, Table4[#All], 65, 0)</f>
        <v>0.5</v>
      </c>
      <c r="DB58" s="43">
        <f>VLOOKUP($C58, Table4[#All], 66, 0)</f>
        <v>0</v>
      </c>
      <c r="DC58" s="43"/>
      <c r="DD58" s="10">
        <f t="shared" si="16"/>
        <v>3</v>
      </c>
    </row>
    <row r="59" spans="1:108" ht="16.2" thickTop="1" thickBot="1" x14ac:dyDescent="0.4">
      <c r="A59" s="47" t="s">
        <v>178</v>
      </c>
      <c r="B59" s="47" t="s">
        <v>189</v>
      </c>
      <c r="C59" s="47" t="s">
        <v>190</v>
      </c>
      <c r="D59" s="11"/>
      <c r="E59" s="43">
        <f>VLOOKUP($C59, Table4[#All], 2, 0)</f>
        <v>1</v>
      </c>
      <c r="F59" s="43">
        <f>VLOOKUP($C59, Table4[#All], 3, 0)</f>
        <v>0</v>
      </c>
      <c r="G59" s="43">
        <f>VLOOKUP($C59, Table4[#All], 4, 0)</f>
        <v>0</v>
      </c>
      <c r="H59" s="43">
        <f>VLOOKUP($C59, Table4[#All], 5, 0)</f>
        <v>0</v>
      </c>
      <c r="I59" s="43">
        <f>VLOOKUP($C59, Table4[#All], 6, 0)</f>
        <v>0</v>
      </c>
      <c r="J59" s="10">
        <f t="shared" si="2"/>
        <v>1</v>
      </c>
      <c r="K59" s="11"/>
      <c r="L59" s="43">
        <f>VLOOKUP($C59, Table4[#All], 7, 0)</f>
        <v>0.88</v>
      </c>
      <c r="M59" s="43">
        <f>VLOOKUP($C59, Table4[#All], 8, 0)</f>
        <v>0.12</v>
      </c>
      <c r="N59" s="43">
        <f>VLOOKUP($C59, Table4[#All], 9, 0)</f>
        <v>0</v>
      </c>
      <c r="O59" s="43">
        <f>VLOOKUP($C59, Table4[#All], 10, 0)</f>
        <v>0</v>
      </c>
      <c r="P59" s="43"/>
      <c r="Q59" s="10">
        <f t="shared" si="3"/>
        <v>1</v>
      </c>
      <c r="R59" s="11"/>
      <c r="S59" s="43">
        <f>VLOOKUP($C59, Table4[#All], 11, 0)</f>
        <v>0.36</v>
      </c>
      <c r="T59" s="43">
        <f>VLOOKUP($C59, Table4[#All], 12, 0)</f>
        <v>0.2</v>
      </c>
      <c r="U59" s="43">
        <f>VLOOKUP($C59, Table4[#All], 13, 0)</f>
        <v>0.44</v>
      </c>
      <c r="V59" s="43">
        <f>VLOOKUP($C59, Table4[#All], 14, 0)</f>
        <v>0</v>
      </c>
      <c r="W59" s="9"/>
      <c r="X59" s="10">
        <f t="shared" si="4"/>
        <v>3</v>
      </c>
      <c r="Y59" s="11"/>
      <c r="Z59" s="43">
        <f>VLOOKUP($C59, Table4[#All], 15, 0)</f>
        <v>0</v>
      </c>
      <c r="AA59" s="43">
        <f>VLOOKUP($C59, Table4[#All], 16, 0)</f>
        <v>0.2</v>
      </c>
      <c r="AB59" s="43">
        <f>VLOOKUP($C59, Table4[#All], 17, 0)</f>
        <v>0.64</v>
      </c>
      <c r="AC59" s="43">
        <f>VLOOKUP($C59, Table4[#All], 18, 0)</f>
        <v>0.16</v>
      </c>
      <c r="AD59" s="9">
        <f>VLOOKUP($C59, Table4[#All], 19, 0)</f>
        <v>0</v>
      </c>
      <c r="AE59" s="10">
        <f t="shared" si="5"/>
        <v>3</v>
      </c>
      <c r="AF59" s="11"/>
      <c r="AG59" s="43">
        <f>VLOOKUP($C59, Table4[#All], 20, 0)</f>
        <v>0</v>
      </c>
      <c r="AH59" s="43">
        <f>VLOOKUP($C59, Table4[#All], 21, 0)</f>
        <v>0.24</v>
      </c>
      <c r="AI59" s="43">
        <f>VLOOKUP($C59, Table4[#All], 22, 0)</f>
        <v>0.76</v>
      </c>
      <c r="AJ59" s="43">
        <f>VLOOKUP($C59, Table4[#All], 23, 0)</f>
        <v>0</v>
      </c>
      <c r="AK59" s="43"/>
      <c r="AL59" s="10">
        <f t="shared" si="6"/>
        <v>3</v>
      </c>
      <c r="AM59" s="11"/>
      <c r="AN59" s="43">
        <f>VLOOKUP($C59, Table4[#All], 24, 0)</f>
        <v>0</v>
      </c>
      <c r="AO59" s="43">
        <f>VLOOKUP($C59, Table4[#All], 25, 0)</f>
        <v>0.6</v>
      </c>
      <c r="AP59" s="43">
        <f>VLOOKUP($C59, Table4[#All], 26, 0)</f>
        <v>0.4</v>
      </c>
      <c r="AQ59" s="43"/>
      <c r="AR59" s="9"/>
      <c r="AS59" s="12">
        <f t="shared" si="7"/>
        <v>3</v>
      </c>
      <c r="AT59" s="11"/>
      <c r="AU59" s="43">
        <f>VLOOKUP($C59, Table4[#All], 27, 0)</f>
        <v>0.04</v>
      </c>
      <c r="AV59" s="43">
        <f>VLOOKUP($C59, Table4[#All], 28, 0)</f>
        <v>0.64</v>
      </c>
      <c r="AW59" s="43">
        <f>VLOOKUP($C59, Table4[#All], 29, 0)</f>
        <v>0.32</v>
      </c>
      <c r="AX59" s="9"/>
      <c r="AY59" s="9">
        <f>VLOOKUP($C59, Table4[#All], 30, 0)</f>
        <v>0</v>
      </c>
      <c r="AZ59" s="10">
        <f t="shared" si="8"/>
        <v>3</v>
      </c>
      <c r="BA59" s="11"/>
      <c r="BB59" s="43">
        <f>VLOOKUP($C59, Table4[#All], 31, 0)</f>
        <v>0</v>
      </c>
      <c r="BC59" s="43">
        <f>VLOOKUP($C59, Table4[#All], 32, 0)</f>
        <v>0.75</v>
      </c>
      <c r="BD59" s="43">
        <f>VLOOKUP($C59, Table4[#All], 33, 0)</f>
        <v>0.125</v>
      </c>
      <c r="BE59" s="43">
        <f>VLOOKUP($C59, Table4[#All], 34, 0)</f>
        <v>0.125</v>
      </c>
      <c r="BF59" s="9">
        <f>VLOOKUP($C59, Table4[#All], 35, 0)</f>
        <v>0</v>
      </c>
      <c r="BG59" s="10">
        <f t="shared" si="9"/>
        <v>3</v>
      </c>
      <c r="BH59" s="60"/>
      <c r="BI59" s="43">
        <f>VLOOKUP($C59, Table4[#All], 36, 0)</f>
        <v>1</v>
      </c>
      <c r="BJ59" s="9">
        <f>VLOOKUP($C59, Table4[#All], 37, 0)</f>
        <v>0</v>
      </c>
      <c r="BK59" s="43">
        <f>VLOOKUP($C59, Table4[#All], 38, 0)</f>
        <v>0</v>
      </c>
      <c r="BL59" s="43">
        <f>VLOOKUP($C59, Table4[#All], 39, 0)</f>
        <v>0</v>
      </c>
      <c r="BM59" s="9">
        <f>VLOOKUP($C59, Table4[#All], 40, 0)</f>
        <v>0</v>
      </c>
      <c r="BN59" s="10">
        <f t="shared" si="10"/>
        <v>1</v>
      </c>
      <c r="BO59" s="11"/>
      <c r="BP59" s="43">
        <f>VLOOKUP($C59, Table4[#All], 41, 0)</f>
        <v>0.48</v>
      </c>
      <c r="BQ59" s="43">
        <f>VLOOKUP($C59, Table4[#All], 42, 0)</f>
        <v>0.4</v>
      </c>
      <c r="BR59" s="43">
        <f>VLOOKUP($C59, Table4[#All], 43, 0)</f>
        <v>0.12</v>
      </c>
      <c r="BS59" s="43">
        <f>VLOOKUP($C59, Table4[#All], 44, 0)</f>
        <v>0</v>
      </c>
      <c r="BT59" s="43">
        <f>VLOOKUP($C59, Table4[#All], 45, 0)</f>
        <v>0</v>
      </c>
      <c r="BU59" s="10">
        <f t="shared" si="11"/>
        <v>2</v>
      </c>
      <c r="BV59" s="11"/>
      <c r="BW59" s="43">
        <f>VLOOKUP($C59, Table4[#All], 46, 0)</f>
        <v>0</v>
      </c>
      <c r="BX59" s="43">
        <f>VLOOKUP($C59, Table4[#All], 47, 0)</f>
        <v>0.12</v>
      </c>
      <c r="BY59" s="43">
        <f>VLOOKUP($C59, Table4[#All], 48, 0)</f>
        <v>0.04</v>
      </c>
      <c r="BZ59" s="43">
        <f>VLOOKUP($C59, Table4[#All], 49, 0)</f>
        <v>0.76</v>
      </c>
      <c r="CA59" s="43">
        <f>VLOOKUP($C59, Table4[#All], 50, 0)</f>
        <v>0.08</v>
      </c>
      <c r="CB59" s="10">
        <f t="shared" si="12"/>
        <v>4</v>
      </c>
      <c r="CC59" s="60"/>
      <c r="CD59" s="43">
        <f>VLOOKUP($C59, Table4[#All], 51, 0)</f>
        <v>0.68</v>
      </c>
      <c r="CE59" s="43">
        <f>VLOOKUP($C59, Table4[#All], 52, 0)</f>
        <v>0.24</v>
      </c>
      <c r="CF59" s="43">
        <f>VLOOKUP($C59, Table4[#All], 53, 0)</f>
        <v>0.08</v>
      </c>
      <c r="CG59" s="43"/>
      <c r="CH59" s="43"/>
      <c r="CI59" s="12">
        <f t="shared" si="13"/>
        <v>2</v>
      </c>
      <c r="CJ59" s="13"/>
      <c r="CK59" s="43">
        <f>VLOOKUP($C59, Table4[#All], 54, 0)</f>
        <v>0</v>
      </c>
      <c r="CL59" s="43">
        <f>VLOOKUP($C59, Table4[#All], 55, 0)</f>
        <v>0.56000000000000005</v>
      </c>
      <c r="CM59" s="43">
        <f>VLOOKUP($C59, Table4[#All], 56, 0)</f>
        <v>0.32</v>
      </c>
      <c r="CN59" s="9">
        <f>VLOOKUP($C59, Table4[#All], 57, 0)</f>
        <v>0.12</v>
      </c>
      <c r="CO59" s="9"/>
      <c r="CP59" s="10">
        <f t="shared" si="14"/>
        <v>3</v>
      </c>
      <c r="CQ59" s="11"/>
      <c r="CR59" s="43">
        <f>VLOOKUP($C59, Table4[#All], 58, 0)</f>
        <v>0</v>
      </c>
      <c r="CS59" s="43">
        <f>VLOOKUP($C59, Table4[#All], 59, 0)</f>
        <v>0.2</v>
      </c>
      <c r="CT59" s="43">
        <f>VLOOKUP($C59, Table4[#All], 60, 0)</f>
        <v>0.64</v>
      </c>
      <c r="CU59" s="43">
        <f>VLOOKUP($C59, Table4[#All], 61, 0)</f>
        <v>0.16</v>
      </c>
      <c r="CV59" s="9">
        <f>VLOOKUP($C59, Table4[#All], 62, 0)</f>
        <v>0</v>
      </c>
      <c r="CW59" s="10">
        <f t="shared" si="15"/>
        <v>3</v>
      </c>
      <c r="CX59" s="60"/>
      <c r="CY59" s="43">
        <f>VLOOKUP($C59, Table4[#All], 63, 0)</f>
        <v>0</v>
      </c>
      <c r="CZ59" s="43">
        <f>VLOOKUP($C59, Table4[#All], 64, 0)</f>
        <v>0.33329999999999999</v>
      </c>
      <c r="DA59" s="43">
        <f>VLOOKUP($C59, Table4[#All], 65, 0)</f>
        <v>0.66670000000000007</v>
      </c>
      <c r="DB59" s="43">
        <f>VLOOKUP($C59, Table4[#All], 66, 0)</f>
        <v>0</v>
      </c>
      <c r="DC59" s="43"/>
      <c r="DD59" s="10">
        <f t="shared" si="16"/>
        <v>3</v>
      </c>
    </row>
    <row r="60" spans="1:108" ht="16.2" thickTop="1" thickBot="1" x14ac:dyDescent="0.4">
      <c r="A60" s="47" t="s">
        <v>178</v>
      </c>
      <c r="B60" s="47" t="s">
        <v>191</v>
      </c>
      <c r="C60" s="47" t="s">
        <v>192</v>
      </c>
      <c r="D60" s="11"/>
      <c r="E60" s="43">
        <f>VLOOKUP($C60, Table4[#All], 2, 0)</f>
        <v>0</v>
      </c>
      <c r="F60" s="43">
        <f>VLOOKUP($C60, Table4[#All], 3, 0)</f>
        <v>0</v>
      </c>
      <c r="G60" s="43">
        <f>VLOOKUP($C60, Table4[#All], 4, 0)</f>
        <v>1</v>
      </c>
      <c r="H60" s="43">
        <f>VLOOKUP($C60, Table4[#All], 5, 0)</f>
        <v>0</v>
      </c>
      <c r="I60" s="43">
        <f>VLOOKUP($C60, Table4[#All], 6, 0)</f>
        <v>0</v>
      </c>
      <c r="J60" s="10">
        <f t="shared" si="2"/>
        <v>3</v>
      </c>
      <c r="K60" s="11"/>
      <c r="L60" s="43">
        <f>VLOOKUP($C60, Table4[#All], 7, 0)</f>
        <v>0.90910000000000002</v>
      </c>
      <c r="M60" s="43">
        <f>VLOOKUP($C60, Table4[#All], 8, 0)</f>
        <v>9.0899999999999995E-2</v>
      </c>
      <c r="N60" s="43">
        <f>VLOOKUP($C60, Table4[#All], 9, 0)</f>
        <v>0</v>
      </c>
      <c r="O60" s="43">
        <f>VLOOKUP($C60, Table4[#All], 10, 0)</f>
        <v>0</v>
      </c>
      <c r="P60" s="43"/>
      <c r="Q60" s="10">
        <f t="shared" si="3"/>
        <v>1</v>
      </c>
      <c r="R60" s="11"/>
      <c r="S60" s="43">
        <f>VLOOKUP($C60, Table4[#All], 11, 0)</f>
        <v>0.36359999999999998</v>
      </c>
      <c r="T60" s="43">
        <f>VLOOKUP($C60, Table4[#All], 12, 0)</f>
        <v>4.5499999999999999E-2</v>
      </c>
      <c r="U60" s="43">
        <f>VLOOKUP($C60, Table4[#All], 13, 0)</f>
        <v>0.54549999999999998</v>
      </c>
      <c r="V60" s="43">
        <f>VLOOKUP($C60, Table4[#All], 14, 0)</f>
        <v>4.5499999999999999E-2</v>
      </c>
      <c r="W60" s="9"/>
      <c r="X60" s="10">
        <f t="shared" si="4"/>
        <v>3</v>
      </c>
      <c r="Y60" s="11"/>
      <c r="Z60" s="43">
        <f>VLOOKUP($C60, Table4[#All], 15, 0)</f>
        <v>0</v>
      </c>
      <c r="AA60" s="43">
        <f>VLOOKUP($C60, Table4[#All], 16, 0)</f>
        <v>9.0899999999999995E-2</v>
      </c>
      <c r="AB60" s="43">
        <f>VLOOKUP($C60, Table4[#All], 17, 0)</f>
        <v>0.40909999999999996</v>
      </c>
      <c r="AC60" s="43">
        <f>VLOOKUP($C60, Table4[#All], 18, 0)</f>
        <v>0.5</v>
      </c>
      <c r="AD60" s="9">
        <f>VLOOKUP($C60, Table4[#All], 19, 0)</f>
        <v>0</v>
      </c>
      <c r="AE60" s="10">
        <f t="shared" si="5"/>
        <v>4</v>
      </c>
      <c r="AF60" s="11"/>
      <c r="AG60" s="43">
        <f>VLOOKUP($C60, Table4[#All], 20, 0)</f>
        <v>0</v>
      </c>
      <c r="AH60" s="43">
        <f>VLOOKUP($C60, Table4[#All], 21, 0)</f>
        <v>0.40909999999999996</v>
      </c>
      <c r="AI60" s="43">
        <f>VLOOKUP($C60, Table4[#All], 22, 0)</f>
        <v>0.2727</v>
      </c>
      <c r="AJ60" s="43">
        <f>VLOOKUP($C60, Table4[#All], 23, 0)</f>
        <v>0.31819999999999998</v>
      </c>
      <c r="AK60" s="43"/>
      <c r="AL60" s="10">
        <f t="shared" si="6"/>
        <v>4</v>
      </c>
      <c r="AM60" s="11"/>
      <c r="AN60" s="43">
        <f>VLOOKUP($C60, Table4[#All], 24, 0)</f>
        <v>0</v>
      </c>
      <c r="AO60" s="43">
        <f>VLOOKUP($C60, Table4[#All], 25, 0)</f>
        <v>0.36359999999999998</v>
      </c>
      <c r="AP60" s="43">
        <f>VLOOKUP($C60, Table4[#All], 26, 0)</f>
        <v>0.63639999999999997</v>
      </c>
      <c r="AQ60" s="43"/>
      <c r="AR60" s="9"/>
      <c r="AS60" s="12">
        <f t="shared" si="7"/>
        <v>3</v>
      </c>
      <c r="AT60" s="11"/>
      <c r="AU60" s="43">
        <f>VLOOKUP($C60, Table4[#All], 27, 0)</f>
        <v>9.0899999999999995E-2</v>
      </c>
      <c r="AV60" s="43">
        <f>VLOOKUP($C60, Table4[#All], 28, 0)</f>
        <v>0.72730000000000006</v>
      </c>
      <c r="AW60" s="43">
        <f>VLOOKUP($C60, Table4[#All], 29, 0)</f>
        <v>0.18179999999999999</v>
      </c>
      <c r="AX60" s="9"/>
      <c r="AY60" s="9">
        <f>VLOOKUP($C60, Table4[#All], 30, 0)</f>
        <v>0</v>
      </c>
      <c r="AZ60" s="10">
        <f t="shared" si="8"/>
        <v>2</v>
      </c>
      <c r="BA60" s="11"/>
      <c r="BB60" s="43">
        <f>VLOOKUP($C60, Table4[#All], 31, 0)</f>
        <v>0.2727</v>
      </c>
      <c r="BC60" s="43">
        <f>VLOOKUP($C60, Table4[#All], 32, 0)</f>
        <v>0.2727</v>
      </c>
      <c r="BD60" s="43">
        <f>VLOOKUP($C60, Table4[#All], 33, 0)</f>
        <v>0.2727</v>
      </c>
      <c r="BE60" s="43">
        <f>VLOOKUP($C60, Table4[#All], 34, 0)</f>
        <v>0.18179999999999999</v>
      </c>
      <c r="BF60" s="9">
        <f>VLOOKUP($C60, Table4[#All], 35, 0)</f>
        <v>0</v>
      </c>
      <c r="BG60" s="10">
        <f t="shared" si="9"/>
        <v>3</v>
      </c>
      <c r="BH60" s="60"/>
      <c r="BI60" s="43">
        <f>VLOOKUP($C60, Table4[#All], 36, 0)</f>
        <v>0.1024</v>
      </c>
      <c r="BJ60" s="9">
        <f>VLOOKUP($C60, Table4[#All], 37, 0)</f>
        <v>0</v>
      </c>
      <c r="BK60" s="43">
        <f>VLOOKUP($C60, Table4[#All], 38, 0)</f>
        <v>0</v>
      </c>
      <c r="BL60" s="43">
        <f>VLOOKUP($C60, Table4[#All], 39, 0)</f>
        <v>0.2195</v>
      </c>
      <c r="BM60" s="9">
        <f>VLOOKUP($C60, Table4[#All], 40, 0)</f>
        <v>0.64879999999999993</v>
      </c>
      <c r="BN60" s="10">
        <f t="shared" si="10"/>
        <v>5</v>
      </c>
      <c r="BO60" s="11"/>
      <c r="BP60" s="43">
        <f>VLOOKUP($C60, Table4[#All], 41, 0)</f>
        <v>0.36359999999999998</v>
      </c>
      <c r="BQ60" s="43">
        <f>VLOOKUP($C60, Table4[#All], 42, 0)</f>
        <v>0.2273</v>
      </c>
      <c r="BR60" s="43">
        <f>VLOOKUP($C60, Table4[#All], 43, 0)</f>
        <v>0.31819999999999998</v>
      </c>
      <c r="BS60" s="43">
        <f>VLOOKUP($C60, Table4[#All], 44, 0)</f>
        <v>9.0899999999999995E-2</v>
      </c>
      <c r="BT60" s="43">
        <f>VLOOKUP($C60, Table4[#All], 45, 0)</f>
        <v>0</v>
      </c>
      <c r="BU60" s="10">
        <f t="shared" si="11"/>
        <v>3</v>
      </c>
      <c r="BV60" s="11"/>
      <c r="BW60" s="43">
        <f>VLOOKUP($C60, Table4[#All], 46, 0)</f>
        <v>9.0899999999999995E-2</v>
      </c>
      <c r="BX60" s="43">
        <f>VLOOKUP($C60, Table4[#All], 47, 0)</f>
        <v>0.2273</v>
      </c>
      <c r="BY60" s="43">
        <f>VLOOKUP($C60, Table4[#All], 48, 0)</f>
        <v>0.45450000000000002</v>
      </c>
      <c r="BZ60" s="43">
        <f>VLOOKUP($C60, Table4[#All], 49, 0)</f>
        <v>0.2273</v>
      </c>
      <c r="CA60" s="43">
        <f>VLOOKUP($C60, Table4[#All], 50, 0)</f>
        <v>0</v>
      </c>
      <c r="CB60" s="10">
        <f t="shared" si="12"/>
        <v>4</v>
      </c>
      <c r="CC60" s="60"/>
      <c r="CD60" s="43">
        <f>VLOOKUP($C60, Table4[#All], 51, 0)</f>
        <v>0.77269999999999994</v>
      </c>
      <c r="CE60" s="43">
        <f>VLOOKUP($C60, Table4[#All], 52, 0)</f>
        <v>0.2273</v>
      </c>
      <c r="CF60" s="43">
        <f>VLOOKUP($C60, Table4[#All], 53, 0)</f>
        <v>0</v>
      </c>
      <c r="CG60" s="43"/>
      <c r="CH60" s="43"/>
      <c r="CI60" s="12">
        <f t="shared" si="13"/>
        <v>2</v>
      </c>
      <c r="CJ60" s="13"/>
      <c r="CK60" s="43">
        <f>VLOOKUP($C60, Table4[#All], 54, 0)</f>
        <v>0</v>
      </c>
      <c r="CL60" s="43">
        <f>VLOOKUP($C60, Table4[#All], 55, 0)</f>
        <v>0.13639999999999999</v>
      </c>
      <c r="CM60" s="43">
        <f>VLOOKUP($C60, Table4[#All], 56, 0)</f>
        <v>0.86360000000000003</v>
      </c>
      <c r="CN60" s="9">
        <f>VLOOKUP($C60, Table4[#All], 57, 0)</f>
        <v>0</v>
      </c>
      <c r="CO60" s="9"/>
      <c r="CP60" s="10">
        <f t="shared" si="14"/>
        <v>3</v>
      </c>
      <c r="CQ60" s="11"/>
      <c r="CR60" s="43">
        <f>VLOOKUP($C60, Table4[#All], 58, 0)</f>
        <v>0</v>
      </c>
      <c r="CS60" s="43">
        <f>VLOOKUP($C60, Table4[#All], 59, 0)</f>
        <v>0.13639999999999999</v>
      </c>
      <c r="CT60" s="43">
        <f>VLOOKUP($C60, Table4[#All], 60, 0)</f>
        <v>0.40909999999999996</v>
      </c>
      <c r="CU60" s="43">
        <f>VLOOKUP($C60, Table4[#All], 61, 0)</f>
        <v>0.45450000000000002</v>
      </c>
      <c r="CV60" s="9">
        <f>VLOOKUP($C60, Table4[#All], 62, 0)</f>
        <v>0</v>
      </c>
      <c r="CW60" s="10">
        <f t="shared" si="15"/>
        <v>4</v>
      </c>
      <c r="CX60" s="60"/>
      <c r="CY60" s="43">
        <f>VLOOKUP($C60, Table4[#All], 63, 0)</f>
        <v>0.5</v>
      </c>
      <c r="CZ60" s="43">
        <f>VLOOKUP($C60, Table4[#All], 64, 0)</f>
        <v>0.25</v>
      </c>
      <c r="DA60" s="43">
        <f>VLOOKUP($C60, Table4[#All], 65, 0)</f>
        <v>0.25</v>
      </c>
      <c r="DB60" s="43">
        <f>VLOOKUP($C60, Table4[#All], 66, 0)</f>
        <v>0</v>
      </c>
      <c r="DC60" s="43"/>
      <c r="DD60" s="10">
        <f t="shared" si="16"/>
        <v>3</v>
      </c>
    </row>
    <row r="61" spans="1:108" ht="16.2" thickTop="1" thickBot="1" x14ac:dyDescent="0.4">
      <c r="A61" s="47" t="s">
        <v>178</v>
      </c>
      <c r="B61" s="47" t="s">
        <v>193</v>
      </c>
      <c r="C61" s="47" t="s">
        <v>194</v>
      </c>
      <c r="D61" s="11"/>
      <c r="E61" s="43">
        <f>VLOOKUP($C61, Table4[#All], 2, 0)</f>
        <v>1</v>
      </c>
      <c r="F61" s="43">
        <f>VLOOKUP($C61, Table4[#All], 3, 0)</f>
        <v>0</v>
      </c>
      <c r="G61" s="43">
        <f>VLOOKUP($C61, Table4[#All], 4, 0)</f>
        <v>0</v>
      </c>
      <c r="H61" s="43">
        <f>VLOOKUP($C61, Table4[#All], 5, 0)</f>
        <v>0</v>
      </c>
      <c r="I61" s="43">
        <f>VLOOKUP($C61, Table4[#All], 6, 0)</f>
        <v>0</v>
      </c>
      <c r="J61" s="10">
        <f t="shared" si="2"/>
        <v>1</v>
      </c>
      <c r="K61" s="11"/>
      <c r="L61" s="43">
        <f>VLOOKUP($C61, Table4[#All], 7, 0)</f>
        <v>0.70209999999999995</v>
      </c>
      <c r="M61" s="43">
        <f>VLOOKUP($C61, Table4[#All], 8, 0)</f>
        <v>0.21280000000000002</v>
      </c>
      <c r="N61" s="43">
        <f>VLOOKUP($C61, Table4[#All], 9, 0)</f>
        <v>8.5099999999999995E-2</v>
      </c>
      <c r="O61" s="43">
        <f>VLOOKUP($C61, Table4[#All], 10, 0)</f>
        <v>0</v>
      </c>
      <c r="P61" s="43"/>
      <c r="Q61" s="10">
        <f t="shared" si="3"/>
        <v>2</v>
      </c>
      <c r="R61" s="11"/>
      <c r="S61" s="43">
        <f>VLOOKUP($C61, Table4[#All], 11, 0)</f>
        <v>0.23399999999999999</v>
      </c>
      <c r="T61" s="43">
        <f>VLOOKUP($C61, Table4[#All], 12, 0)</f>
        <v>0.1489</v>
      </c>
      <c r="U61" s="43">
        <f>VLOOKUP($C61, Table4[#All], 13, 0)</f>
        <v>0.61699999999999999</v>
      </c>
      <c r="V61" s="43">
        <f>VLOOKUP($C61, Table4[#All], 14, 0)</f>
        <v>0</v>
      </c>
      <c r="W61" s="9"/>
      <c r="X61" s="10">
        <f t="shared" si="4"/>
        <v>3</v>
      </c>
      <c r="Y61" s="11"/>
      <c r="Z61" s="43">
        <f>VLOOKUP($C61, Table4[#All], 15, 0)</f>
        <v>0</v>
      </c>
      <c r="AA61" s="43">
        <f>VLOOKUP($C61, Table4[#All], 16, 0)</f>
        <v>0.27660000000000001</v>
      </c>
      <c r="AB61" s="43">
        <f>VLOOKUP($C61, Table4[#All], 17, 0)</f>
        <v>0.72340000000000004</v>
      </c>
      <c r="AC61" s="43">
        <f>VLOOKUP($C61, Table4[#All], 18, 0)</f>
        <v>0</v>
      </c>
      <c r="AD61" s="9">
        <f>VLOOKUP($C61, Table4[#All], 19, 0)</f>
        <v>0</v>
      </c>
      <c r="AE61" s="10">
        <f t="shared" si="5"/>
        <v>3</v>
      </c>
      <c r="AF61" s="11"/>
      <c r="AG61" s="43">
        <f>VLOOKUP($C61, Table4[#All], 20, 0)</f>
        <v>2.1299999999999999E-2</v>
      </c>
      <c r="AH61" s="43">
        <f>VLOOKUP($C61, Table4[#All], 21, 0)</f>
        <v>0.7659999999999999</v>
      </c>
      <c r="AI61" s="43">
        <f>VLOOKUP($C61, Table4[#All], 22, 0)</f>
        <v>0.21280000000000002</v>
      </c>
      <c r="AJ61" s="43">
        <f>VLOOKUP($C61, Table4[#All], 23, 0)</f>
        <v>0</v>
      </c>
      <c r="AK61" s="43"/>
      <c r="AL61" s="10">
        <f t="shared" si="6"/>
        <v>3</v>
      </c>
      <c r="AM61" s="11"/>
      <c r="AN61" s="43">
        <f>VLOOKUP($C61, Table4[#All], 24, 0)</f>
        <v>0</v>
      </c>
      <c r="AO61" s="43">
        <f>VLOOKUP($C61, Table4[#All], 25, 0)</f>
        <v>4.2599999999999999E-2</v>
      </c>
      <c r="AP61" s="43">
        <f>VLOOKUP($C61, Table4[#All], 26, 0)</f>
        <v>0.95739999999999992</v>
      </c>
      <c r="AQ61" s="43"/>
      <c r="AR61" s="9"/>
      <c r="AS61" s="12">
        <f t="shared" si="7"/>
        <v>3</v>
      </c>
      <c r="AT61" s="11"/>
      <c r="AU61" s="43">
        <f>VLOOKUP($C61, Table4[#All], 27, 0)</f>
        <v>0.12770000000000001</v>
      </c>
      <c r="AV61" s="43">
        <f>VLOOKUP($C61, Table4[#All], 28, 0)</f>
        <v>0.34039999999999998</v>
      </c>
      <c r="AW61" s="43">
        <f>VLOOKUP($C61, Table4[#All], 29, 0)</f>
        <v>0.53189999999999993</v>
      </c>
      <c r="AX61" s="9"/>
      <c r="AY61" s="9">
        <f>VLOOKUP($C61, Table4[#All], 30, 0)</f>
        <v>0</v>
      </c>
      <c r="AZ61" s="10">
        <f t="shared" si="8"/>
        <v>3</v>
      </c>
      <c r="BA61" s="11"/>
      <c r="BB61" s="43">
        <f>VLOOKUP($C61, Table4[#All], 31, 0)</f>
        <v>0</v>
      </c>
      <c r="BC61" s="43">
        <f>VLOOKUP($C61, Table4[#All], 32, 0)</f>
        <v>0.52380000000000004</v>
      </c>
      <c r="BD61" s="43">
        <f>VLOOKUP($C61, Table4[#All], 33, 0)</f>
        <v>4.7599999999999996E-2</v>
      </c>
      <c r="BE61" s="43">
        <f>VLOOKUP($C61, Table4[#All], 34, 0)</f>
        <v>0.42859999999999998</v>
      </c>
      <c r="BF61" s="9">
        <f>VLOOKUP($C61, Table4[#All], 35, 0)</f>
        <v>0</v>
      </c>
      <c r="BG61" s="10">
        <f t="shared" si="9"/>
        <v>4</v>
      </c>
      <c r="BH61" s="60"/>
      <c r="BI61" s="43">
        <f>VLOOKUP($C61, Table4[#All], 36, 0)</f>
        <v>1</v>
      </c>
      <c r="BJ61" s="9">
        <f>VLOOKUP($C61, Table4[#All], 37, 0)</f>
        <v>0</v>
      </c>
      <c r="BK61" s="43">
        <f>VLOOKUP($C61, Table4[#All], 38, 0)</f>
        <v>0</v>
      </c>
      <c r="BL61" s="43">
        <f>VLOOKUP($C61, Table4[#All], 39, 0)</f>
        <v>0</v>
      </c>
      <c r="BM61" s="9">
        <f>VLOOKUP($C61, Table4[#All], 40, 0)</f>
        <v>0</v>
      </c>
      <c r="BN61" s="10">
        <f t="shared" si="10"/>
        <v>1</v>
      </c>
      <c r="BO61" s="11"/>
      <c r="BP61" s="43">
        <f>VLOOKUP($C61, Table4[#All], 41, 0)</f>
        <v>0.1489</v>
      </c>
      <c r="BQ61" s="43">
        <f>VLOOKUP($C61, Table4[#All], 42, 0)</f>
        <v>0.17019999999999999</v>
      </c>
      <c r="BR61" s="43">
        <f>VLOOKUP($C61, Table4[#All], 43, 0)</f>
        <v>0.68090000000000006</v>
      </c>
      <c r="BS61" s="43">
        <f>VLOOKUP($C61, Table4[#All], 44, 0)</f>
        <v>0</v>
      </c>
      <c r="BT61" s="43">
        <f>VLOOKUP($C61, Table4[#All], 45, 0)</f>
        <v>0</v>
      </c>
      <c r="BU61" s="10">
        <f t="shared" si="11"/>
        <v>3</v>
      </c>
      <c r="BV61" s="11"/>
      <c r="BW61" s="43">
        <f>VLOOKUP($C61, Table4[#All], 46, 0)</f>
        <v>0.44679999999999997</v>
      </c>
      <c r="BX61" s="43">
        <f>VLOOKUP($C61, Table4[#All], 47, 0)</f>
        <v>0.10640000000000001</v>
      </c>
      <c r="BY61" s="43">
        <f>VLOOKUP($C61, Table4[#All], 48, 0)</f>
        <v>0.44679999999999997</v>
      </c>
      <c r="BZ61" s="43">
        <f>VLOOKUP($C61, Table4[#All], 49, 0)</f>
        <v>0</v>
      </c>
      <c r="CA61" s="43">
        <f>VLOOKUP($C61, Table4[#All], 50, 0)</f>
        <v>0</v>
      </c>
      <c r="CB61" s="10">
        <f t="shared" si="12"/>
        <v>3</v>
      </c>
      <c r="CC61" s="60"/>
      <c r="CD61" s="43">
        <f>VLOOKUP($C61, Table4[#All], 51, 0)</f>
        <v>0.34039999999999998</v>
      </c>
      <c r="CE61" s="43">
        <f>VLOOKUP($C61, Table4[#All], 52, 0)</f>
        <v>0.63829999999999998</v>
      </c>
      <c r="CF61" s="43">
        <f>VLOOKUP($C61, Table4[#All], 53, 0)</f>
        <v>2.1299999999999999E-2</v>
      </c>
      <c r="CG61" s="43"/>
      <c r="CH61" s="43"/>
      <c r="CI61" s="12">
        <f t="shared" si="13"/>
        <v>2</v>
      </c>
      <c r="CJ61" s="13"/>
      <c r="CK61" s="43">
        <f>VLOOKUP($C61, Table4[#All], 54, 0)</f>
        <v>0</v>
      </c>
      <c r="CL61" s="43">
        <f>VLOOKUP($C61, Table4[#All], 55, 0)</f>
        <v>0.19149999999999998</v>
      </c>
      <c r="CM61" s="43">
        <f>VLOOKUP($C61, Table4[#All], 56, 0)</f>
        <v>0.8085</v>
      </c>
      <c r="CN61" s="9">
        <f>VLOOKUP($C61, Table4[#All], 57, 0)</f>
        <v>0</v>
      </c>
      <c r="CO61" s="9"/>
      <c r="CP61" s="10">
        <f t="shared" si="14"/>
        <v>3</v>
      </c>
      <c r="CQ61" s="11"/>
      <c r="CR61" s="43">
        <f>VLOOKUP($C61, Table4[#All], 58, 0)</f>
        <v>0</v>
      </c>
      <c r="CS61" s="43">
        <f>VLOOKUP($C61, Table4[#All], 59, 0)</f>
        <v>0.44679999999999997</v>
      </c>
      <c r="CT61" s="43">
        <f>VLOOKUP($C61, Table4[#All], 60, 0)</f>
        <v>0.51060000000000005</v>
      </c>
      <c r="CU61" s="43">
        <f>VLOOKUP($C61, Table4[#All], 61, 0)</f>
        <v>4.2599999999999999E-2</v>
      </c>
      <c r="CV61" s="9">
        <f>VLOOKUP($C61, Table4[#All], 62, 0)</f>
        <v>0</v>
      </c>
      <c r="CW61" s="10">
        <f t="shared" si="15"/>
        <v>3</v>
      </c>
      <c r="CX61" s="60"/>
      <c r="CY61" s="43">
        <f>VLOOKUP($C61, Table4[#All], 63, 0)</f>
        <v>0.47619999999999996</v>
      </c>
      <c r="CZ61" s="43">
        <f>VLOOKUP($C61, Table4[#All], 64, 0)</f>
        <v>2.3799999999999998E-2</v>
      </c>
      <c r="DA61" s="43">
        <f>VLOOKUP($C61, Table4[#All], 65, 0)</f>
        <v>0.21429999999999999</v>
      </c>
      <c r="DB61" s="43">
        <f>VLOOKUP($C61, Table4[#All], 66, 0)</f>
        <v>0.28570000000000001</v>
      </c>
      <c r="DC61" s="43"/>
      <c r="DD61" s="10">
        <f t="shared" si="16"/>
        <v>4</v>
      </c>
    </row>
    <row r="62" spans="1:108" ht="16.2" thickTop="1" thickBot="1" x14ac:dyDescent="0.4">
      <c r="A62" s="47" t="s">
        <v>178</v>
      </c>
      <c r="B62" s="47" t="s">
        <v>195</v>
      </c>
      <c r="C62" s="47" t="s">
        <v>196</v>
      </c>
      <c r="D62" s="11"/>
      <c r="E62" s="43">
        <f>VLOOKUP($C62, Table4[#All], 2, 0)</f>
        <v>0</v>
      </c>
      <c r="F62" s="43">
        <f>VLOOKUP($C62, Table4[#All], 3, 0)</f>
        <v>1</v>
      </c>
      <c r="G62" s="43">
        <f>VLOOKUP($C62, Table4[#All], 4, 0)</f>
        <v>0</v>
      </c>
      <c r="H62" s="43">
        <f>VLOOKUP($C62, Table4[#All], 5, 0)</f>
        <v>0</v>
      </c>
      <c r="I62" s="43">
        <f>VLOOKUP($C62, Table4[#All], 6, 0)</f>
        <v>0</v>
      </c>
      <c r="J62" s="10">
        <f t="shared" si="2"/>
        <v>2</v>
      </c>
      <c r="K62" s="11"/>
      <c r="L62" s="43">
        <f>VLOOKUP($C62, Table4[#All], 7, 0)</f>
        <v>0.80769999999999997</v>
      </c>
      <c r="M62" s="43">
        <f>VLOOKUP($C62, Table4[#All], 8, 0)</f>
        <v>0.11539999999999999</v>
      </c>
      <c r="N62" s="43">
        <f>VLOOKUP($C62, Table4[#All], 9, 0)</f>
        <v>7.690000000000001E-2</v>
      </c>
      <c r="O62" s="43">
        <f>VLOOKUP($C62, Table4[#All], 10, 0)</f>
        <v>0</v>
      </c>
      <c r="P62" s="43"/>
      <c r="Q62" s="10">
        <f t="shared" si="3"/>
        <v>1</v>
      </c>
      <c r="R62" s="11"/>
      <c r="S62" s="43">
        <f>VLOOKUP($C62, Table4[#All], 11, 0)</f>
        <v>4.3499999999999997E-2</v>
      </c>
      <c r="T62" s="43">
        <f>VLOOKUP($C62, Table4[#All], 12, 0)</f>
        <v>0.1739</v>
      </c>
      <c r="U62" s="43">
        <f>VLOOKUP($C62, Table4[#All], 13, 0)</f>
        <v>0.78260000000000007</v>
      </c>
      <c r="V62" s="43">
        <f>VLOOKUP($C62, Table4[#All], 14, 0)</f>
        <v>0</v>
      </c>
      <c r="W62" s="9"/>
      <c r="X62" s="10">
        <f t="shared" si="4"/>
        <v>3</v>
      </c>
      <c r="Y62" s="11"/>
      <c r="Z62" s="43">
        <f>VLOOKUP($C62, Table4[#All], 15, 0)</f>
        <v>0</v>
      </c>
      <c r="AA62" s="43">
        <f>VLOOKUP($C62, Table4[#All], 16, 0)</f>
        <v>7.690000000000001E-2</v>
      </c>
      <c r="AB62" s="43">
        <f>VLOOKUP($C62, Table4[#All], 17, 0)</f>
        <v>0.30769999999999997</v>
      </c>
      <c r="AC62" s="43">
        <f>VLOOKUP($C62, Table4[#All], 18, 0)</f>
        <v>0.57689999999999997</v>
      </c>
      <c r="AD62" s="9">
        <f>VLOOKUP($C62, Table4[#All], 19, 0)</f>
        <v>3.85E-2</v>
      </c>
      <c r="AE62" s="10">
        <f t="shared" si="5"/>
        <v>4</v>
      </c>
      <c r="AF62" s="11"/>
      <c r="AG62" s="43">
        <f>VLOOKUP($C62, Table4[#All], 20, 0)</f>
        <v>0</v>
      </c>
      <c r="AH62" s="43">
        <f>VLOOKUP($C62, Table4[#All], 21, 0)</f>
        <v>0.34619999999999995</v>
      </c>
      <c r="AI62" s="43">
        <f>VLOOKUP($C62, Table4[#All], 22, 0)</f>
        <v>0.30769999999999997</v>
      </c>
      <c r="AJ62" s="43">
        <f>VLOOKUP($C62, Table4[#All], 23, 0)</f>
        <v>0.34619999999999995</v>
      </c>
      <c r="AK62" s="43"/>
      <c r="AL62" s="10">
        <f t="shared" si="6"/>
        <v>4</v>
      </c>
      <c r="AM62" s="11"/>
      <c r="AN62" s="43">
        <f>VLOOKUP($C62, Table4[#All], 24, 0)</f>
        <v>0</v>
      </c>
      <c r="AO62" s="43">
        <f>VLOOKUP($C62, Table4[#All], 25, 0)</f>
        <v>0.53849999999999998</v>
      </c>
      <c r="AP62" s="43">
        <f>VLOOKUP($C62, Table4[#All], 26, 0)</f>
        <v>0.46149999999999997</v>
      </c>
      <c r="AQ62" s="43"/>
      <c r="AR62" s="9"/>
      <c r="AS62" s="12">
        <f t="shared" si="7"/>
        <v>3</v>
      </c>
      <c r="AT62" s="11"/>
      <c r="AU62" s="43">
        <f>VLOOKUP($C62, Table4[#All], 27, 0)</f>
        <v>0.15380000000000002</v>
      </c>
      <c r="AV62" s="43">
        <f>VLOOKUP($C62, Table4[#All], 28, 0)</f>
        <v>0.46149999999999997</v>
      </c>
      <c r="AW62" s="43">
        <f>VLOOKUP($C62, Table4[#All], 29, 0)</f>
        <v>0.3846</v>
      </c>
      <c r="AX62" s="9"/>
      <c r="AY62" s="9">
        <f>VLOOKUP($C62, Table4[#All], 30, 0)</f>
        <v>0</v>
      </c>
      <c r="AZ62" s="10">
        <f t="shared" si="8"/>
        <v>3</v>
      </c>
      <c r="BA62" s="11"/>
      <c r="BB62" s="43">
        <f>VLOOKUP($C62, Table4[#All], 31, 0)</f>
        <v>0.1176</v>
      </c>
      <c r="BC62" s="43">
        <f>VLOOKUP($C62, Table4[#All], 32, 0)</f>
        <v>0.76469999999999994</v>
      </c>
      <c r="BD62" s="43">
        <f>VLOOKUP($C62, Table4[#All], 33, 0)</f>
        <v>5.8799999999999998E-2</v>
      </c>
      <c r="BE62" s="43">
        <f>VLOOKUP($C62, Table4[#All], 34, 0)</f>
        <v>5.8799999999999998E-2</v>
      </c>
      <c r="BF62" s="9">
        <f>VLOOKUP($C62, Table4[#All], 35, 0)</f>
        <v>0</v>
      </c>
      <c r="BG62" s="10">
        <f t="shared" si="9"/>
        <v>2</v>
      </c>
      <c r="BH62" s="60"/>
      <c r="BI62" s="43">
        <f>VLOOKUP($C62, Table4[#All], 36, 0)</f>
        <v>0.5</v>
      </c>
      <c r="BJ62" s="9">
        <f>VLOOKUP($C62, Table4[#All], 37, 0)</f>
        <v>0.2</v>
      </c>
      <c r="BK62" s="43">
        <f>VLOOKUP($C62, Table4[#All], 38, 0)</f>
        <v>0.3</v>
      </c>
      <c r="BL62" s="43">
        <f>VLOOKUP($C62, Table4[#All], 39, 0)</f>
        <v>0</v>
      </c>
      <c r="BM62" s="9">
        <f>VLOOKUP($C62, Table4[#All], 40, 0)</f>
        <v>0</v>
      </c>
      <c r="BN62" s="10">
        <f t="shared" si="10"/>
        <v>3</v>
      </c>
      <c r="BO62" s="11"/>
      <c r="BP62" s="43">
        <f>VLOOKUP($C62, Table4[#All], 41, 0)</f>
        <v>0.34619999999999995</v>
      </c>
      <c r="BQ62" s="43">
        <f>VLOOKUP($C62, Table4[#All], 42, 0)</f>
        <v>0.34619999999999995</v>
      </c>
      <c r="BR62" s="43">
        <f>VLOOKUP($C62, Table4[#All], 43, 0)</f>
        <v>0.30769999999999997</v>
      </c>
      <c r="BS62" s="43">
        <f>VLOOKUP($C62, Table4[#All], 44, 0)</f>
        <v>0</v>
      </c>
      <c r="BT62" s="43">
        <f>VLOOKUP($C62, Table4[#All], 45, 0)</f>
        <v>0</v>
      </c>
      <c r="BU62" s="10">
        <f t="shared" si="11"/>
        <v>3</v>
      </c>
      <c r="BV62" s="11"/>
      <c r="BW62" s="43">
        <f>VLOOKUP($C62, Table4[#All], 46, 0)</f>
        <v>0</v>
      </c>
      <c r="BX62" s="43">
        <f>VLOOKUP($C62, Table4[#All], 47, 0)</f>
        <v>0.30769999999999997</v>
      </c>
      <c r="BY62" s="43">
        <f>VLOOKUP($C62, Table4[#All], 48, 0)</f>
        <v>0.1923</v>
      </c>
      <c r="BZ62" s="43">
        <f>VLOOKUP($C62, Table4[#All], 49, 0)</f>
        <v>0.42310000000000003</v>
      </c>
      <c r="CA62" s="43">
        <f>VLOOKUP($C62, Table4[#All], 50, 0)</f>
        <v>7.690000000000001E-2</v>
      </c>
      <c r="CB62" s="10">
        <f t="shared" si="12"/>
        <v>4</v>
      </c>
      <c r="CC62" s="60"/>
      <c r="CD62" s="43">
        <f>VLOOKUP($C62, Table4[#All], 51, 0)</f>
        <v>0.65379999999999994</v>
      </c>
      <c r="CE62" s="43">
        <f>VLOOKUP($C62, Table4[#All], 52, 0)</f>
        <v>0.34619999999999995</v>
      </c>
      <c r="CF62" s="43">
        <f>VLOOKUP($C62, Table4[#All], 53, 0)</f>
        <v>0</v>
      </c>
      <c r="CG62" s="43"/>
      <c r="CH62" s="43"/>
      <c r="CI62" s="12">
        <f t="shared" si="13"/>
        <v>2</v>
      </c>
      <c r="CJ62" s="13"/>
      <c r="CK62" s="43">
        <f>VLOOKUP($C62, Table4[#All], 54, 0)</f>
        <v>0</v>
      </c>
      <c r="CL62" s="43">
        <f>VLOOKUP($C62, Table4[#All], 55, 0)</f>
        <v>0.11539999999999999</v>
      </c>
      <c r="CM62" s="43">
        <f>VLOOKUP($C62, Table4[#All], 56, 0)</f>
        <v>0.84620000000000006</v>
      </c>
      <c r="CN62" s="9">
        <f>VLOOKUP($C62, Table4[#All], 57, 0)</f>
        <v>3.85E-2</v>
      </c>
      <c r="CO62" s="9"/>
      <c r="CP62" s="10">
        <f t="shared" si="14"/>
        <v>3</v>
      </c>
      <c r="CQ62" s="11"/>
      <c r="CR62" s="43">
        <f>VLOOKUP($C62, Table4[#All], 58, 0)</f>
        <v>0</v>
      </c>
      <c r="CS62" s="43">
        <f>VLOOKUP($C62, Table4[#All], 59, 0)</f>
        <v>3.85E-2</v>
      </c>
      <c r="CT62" s="43">
        <f>VLOOKUP($C62, Table4[#All], 60, 0)</f>
        <v>0.34619999999999995</v>
      </c>
      <c r="CU62" s="43">
        <f>VLOOKUP($C62, Table4[#All], 61, 0)</f>
        <v>0.3846</v>
      </c>
      <c r="CV62" s="9">
        <f>VLOOKUP($C62, Table4[#All], 62, 0)</f>
        <v>0.23079999999999998</v>
      </c>
      <c r="CW62" s="10">
        <f t="shared" si="15"/>
        <v>5</v>
      </c>
      <c r="CX62" s="60"/>
      <c r="CY62" s="43">
        <f>VLOOKUP($C62, Table4[#All], 63, 0)</f>
        <v>0.33329999999999999</v>
      </c>
      <c r="CZ62" s="43">
        <f>VLOOKUP($C62, Table4[#All], 64, 0)</f>
        <v>0.66670000000000007</v>
      </c>
      <c r="DA62" s="43">
        <f>VLOOKUP($C62, Table4[#All], 65, 0)</f>
        <v>0</v>
      </c>
      <c r="DB62" s="43">
        <f>VLOOKUP($C62, Table4[#All], 66, 0)</f>
        <v>0</v>
      </c>
      <c r="DC62" s="43"/>
      <c r="DD62" s="10">
        <f t="shared" si="16"/>
        <v>2</v>
      </c>
    </row>
    <row r="63" spans="1:108" ht="16.2" thickTop="1" thickBot="1" x14ac:dyDescent="0.4">
      <c r="A63" s="47" t="s">
        <v>178</v>
      </c>
      <c r="B63" s="47" t="s">
        <v>197</v>
      </c>
      <c r="C63" s="47" t="s">
        <v>198</v>
      </c>
      <c r="D63" s="11"/>
      <c r="E63" s="43">
        <f>VLOOKUP($C63, Table4[#All], 2, 0)</f>
        <v>0</v>
      </c>
      <c r="F63" s="43">
        <f>VLOOKUP($C63, Table4[#All], 3, 0)</f>
        <v>1</v>
      </c>
      <c r="G63" s="43">
        <f>VLOOKUP($C63, Table4[#All], 4, 0)</f>
        <v>0</v>
      </c>
      <c r="H63" s="43">
        <f>VLOOKUP($C63, Table4[#All], 5, 0)</f>
        <v>0</v>
      </c>
      <c r="I63" s="43">
        <f>VLOOKUP($C63, Table4[#All], 6, 0)</f>
        <v>0</v>
      </c>
      <c r="J63" s="10">
        <f t="shared" si="2"/>
        <v>2</v>
      </c>
      <c r="K63" s="11"/>
      <c r="L63" s="43">
        <f>VLOOKUP($C63, Table4[#All], 7, 0)</f>
        <v>0.68969999999999998</v>
      </c>
      <c r="M63" s="43">
        <f>VLOOKUP($C63, Table4[#All], 8, 0)</f>
        <v>0.2069</v>
      </c>
      <c r="N63" s="43">
        <f>VLOOKUP($C63, Table4[#All], 9, 0)</f>
        <v>3.4500000000000003E-2</v>
      </c>
      <c r="O63" s="43">
        <f>VLOOKUP($C63, Table4[#All], 10, 0)</f>
        <v>6.9000000000000006E-2</v>
      </c>
      <c r="P63" s="43"/>
      <c r="Q63" s="10">
        <f t="shared" si="3"/>
        <v>2</v>
      </c>
      <c r="R63" s="11"/>
      <c r="S63" s="43">
        <f>VLOOKUP($C63, Table4[#All], 11, 0)</f>
        <v>0.29630000000000001</v>
      </c>
      <c r="T63" s="43">
        <f>VLOOKUP($C63, Table4[#All], 12, 0)</f>
        <v>7.4099999999999999E-2</v>
      </c>
      <c r="U63" s="43">
        <f>VLOOKUP($C63, Table4[#All], 13, 0)</f>
        <v>0.62960000000000005</v>
      </c>
      <c r="V63" s="43">
        <f>VLOOKUP($C63, Table4[#All], 14, 0)</f>
        <v>0</v>
      </c>
      <c r="W63" s="9"/>
      <c r="X63" s="10">
        <f t="shared" si="4"/>
        <v>3</v>
      </c>
      <c r="Y63" s="11"/>
      <c r="Z63" s="43">
        <f>VLOOKUP($C63, Table4[#All], 15, 0)</f>
        <v>0</v>
      </c>
      <c r="AA63" s="43">
        <f>VLOOKUP($C63, Table4[#All], 16, 0)</f>
        <v>0</v>
      </c>
      <c r="AB63" s="43">
        <f>VLOOKUP($C63, Table4[#All], 17, 0)</f>
        <v>0.31030000000000002</v>
      </c>
      <c r="AC63" s="43">
        <f>VLOOKUP($C63, Table4[#All], 18, 0)</f>
        <v>0.68969999999999998</v>
      </c>
      <c r="AD63" s="9">
        <f>VLOOKUP($C63, Table4[#All], 19, 0)</f>
        <v>0</v>
      </c>
      <c r="AE63" s="10">
        <f t="shared" si="5"/>
        <v>4</v>
      </c>
      <c r="AF63" s="11"/>
      <c r="AG63" s="43">
        <f>VLOOKUP($C63, Table4[#All], 20, 0)</f>
        <v>0</v>
      </c>
      <c r="AH63" s="43">
        <f>VLOOKUP($C63, Table4[#All], 21, 0)</f>
        <v>0.68969999999999998</v>
      </c>
      <c r="AI63" s="43">
        <f>VLOOKUP($C63, Table4[#All], 22, 0)</f>
        <v>0.31030000000000002</v>
      </c>
      <c r="AJ63" s="43">
        <f>VLOOKUP($C63, Table4[#All], 23, 0)</f>
        <v>0</v>
      </c>
      <c r="AK63" s="43"/>
      <c r="AL63" s="10">
        <f t="shared" si="6"/>
        <v>3</v>
      </c>
      <c r="AM63" s="11"/>
      <c r="AN63" s="43">
        <f>VLOOKUP($C63, Table4[#All], 24, 0)</f>
        <v>0</v>
      </c>
      <c r="AO63" s="43">
        <f>VLOOKUP($C63, Table4[#All], 25, 0)</f>
        <v>0.2414</v>
      </c>
      <c r="AP63" s="43">
        <f>VLOOKUP($C63, Table4[#All], 26, 0)</f>
        <v>0.75859999999999994</v>
      </c>
      <c r="AQ63" s="43"/>
      <c r="AR63" s="9"/>
      <c r="AS63" s="12">
        <f t="shared" si="7"/>
        <v>3</v>
      </c>
      <c r="AT63" s="11"/>
      <c r="AU63" s="43">
        <f>VLOOKUP($C63, Table4[#All], 27, 0)</f>
        <v>6.9000000000000006E-2</v>
      </c>
      <c r="AV63" s="43">
        <f>VLOOKUP($C63, Table4[#All], 28, 0)</f>
        <v>0.27589999999999998</v>
      </c>
      <c r="AW63" s="43">
        <f>VLOOKUP($C63, Table4[#All], 29, 0)</f>
        <v>0.6552</v>
      </c>
      <c r="AX63" s="9"/>
      <c r="AY63" s="9">
        <f>VLOOKUP($C63, Table4[#All], 30, 0)</f>
        <v>0</v>
      </c>
      <c r="AZ63" s="10">
        <f t="shared" si="8"/>
        <v>3</v>
      </c>
      <c r="BA63" s="11"/>
      <c r="BB63" s="43">
        <f>VLOOKUP($C63, Table4[#All], 31, 0)</f>
        <v>0</v>
      </c>
      <c r="BC63" s="43">
        <f>VLOOKUP($C63, Table4[#All], 32, 0)</f>
        <v>0.8125</v>
      </c>
      <c r="BD63" s="43">
        <f>VLOOKUP($C63, Table4[#All], 33, 0)</f>
        <v>0.1875</v>
      </c>
      <c r="BE63" s="43">
        <f>VLOOKUP($C63, Table4[#All], 34, 0)</f>
        <v>0</v>
      </c>
      <c r="BF63" s="9">
        <f>VLOOKUP($C63, Table4[#All], 35, 0)</f>
        <v>0</v>
      </c>
      <c r="BG63" s="10">
        <f t="shared" si="9"/>
        <v>2</v>
      </c>
      <c r="BH63" s="60"/>
      <c r="BI63" s="43">
        <f>VLOOKUP($C63, Table4[#All], 36, 0)</f>
        <v>8.3299999999999999E-2</v>
      </c>
      <c r="BJ63" s="9">
        <f>VLOOKUP($C63, Table4[#All], 37, 0)</f>
        <v>0.16670000000000001</v>
      </c>
      <c r="BK63" s="43">
        <f>VLOOKUP($C63, Table4[#All], 38, 0)</f>
        <v>0.75</v>
      </c>
      <c r="BL63" s="43">
        <f>VLOOKUP($C63, Table4[#All], 39, 0)</f>
        <v>0</v>
      </c>
      <c r="BM63" s="9">
        <f>VLOOKUP($C63, Table4[#All], 40, 0)</f>
        <v>0</v>
      </c>
      <c r="BN63" s="10">
        <f t="shared" si="10"/>
        <v>3</v>
      </c>
      <c r="BO63" s="11"/>
      <c r="BP63" s="43">
        <f>VLOOKUP($C63, Table4[#All], 41, 0)</f>
        <v>6.9000000000000006E-2</v>
      </c>
      <c r="BQ63" s="43">
        <f>VLOOKUP($C63, Table4[#All], 42, 0)</f>
        <v>0.2069</v>
      </c>
      <c r="BR63" s="43">
        <f>VLOOKUP($C63, Table4[#All], 43, 0)</f>
        <v>6.9000000000000006E-2</v>
      </c>
      <c r="BS63" s="43">
        <f>VLOOKUP($C63, Table4[#All], 44, 0)</f>
        <v>0.37929999999999997</v>
      </c>
      <c r="BT63" s="43">
        <f>VLOOKUP($C63, Table4[#All], 45, 0)</f>
        <v>0.27589999999999998</v>
      </c>
      <c r="BU63" s="10">
        <f t="shared" si="11"/>
        <v>5</v>
      </c>
      <c r="BV63" s="11"/>
      <c r="BW63" s="43">
        <f>VLOOKUP($C63, Table4[#All], 46, 0)</f>
        <v>0</v>
      </c>
      <c r="BX63" s="43">
        <f>VLOOKUP($C63, Table4[#All], 47, 0)</f>
        <v>0.10339999999999999</v>
      </c>
      <c r="BY63" s="43">
        <f>VLOOKUP($C63, Table4[#All], 48, 0)</f>
        <v>0.13789999999999999</v>
      </c>
      <c r="BZ63" s="43">
        <f>VLOOKUP($C63, Table4[#All], 49, 0)</f>
        <v>0.48280000000000001</v>
      </c>
      <c r="CA63" s="43">
        <f>VLOOKUP($C63, Table4[#All], 50, 0)</f>
        <v>0.27589999999999998</v>
      </c>
      <c r="CB63" s="10">
        <f t="shared" si="12"/>
        <v>5</v>
      </c>
      <c r="CC63" s="60"/>
      <c r="CD63" s="43">
        <f>VLOOKUP($C63, Table4[#All], 51, 0)</f>
        <v>0.55169999999999997</v>
      </c>
      <c r="CE63" s="43">
        <f>VLOOKUP($C63, Table4[#All], 52, 0)</f>
        <v>0.31030000000000002</v>
      </c>
      <c r="CF63" s="43">
        <f>VLOOKUP($C63, Table4[#All], 53, 0)</f>
        <v>0.13789999999999999</v>
      </c>
      <c r="CG63" s="43"/>
      <c r="CH63" s="43"/>
      <c r="CI63" s="12">
        <f t="shared" si="13"/>
        <v>2</v>
      </c>
      <c r="CJ63" s="13"/>
      <c r="CK63" s="43">
        <f>VLOOKUP($C63, Table4[#All], 54, 0)</f>
        <v>0</v>
      </c>
      <c r="CL63" s="43">
        <f>VLOOKUP($C63, Table4[#All], 55, 0)</f>
        <v>0.31030000000000002</v>
      </c>
      <c r="CM63" s="43">
        <f>VLOOKUP($C63, Table4[#All], 56, 0)</f>
        <v>0.68969999999999998</v>
      </c>
      <c r="CN63" s="9">
        <f>VLOOKUP($C63, Table4[#All], 57, 0)</f>
        <v>0</v>
      </c>
      <c r="CO63" s="9"/>
      <c r="CP63" s="10">
        <f t="shared" si="14"/>
        <v>3</v>
      </c>
      <c r="CQ63" s="11"/>
      <c r="CR63" s="43">
        <f>VLOOKUP($C63, Table4[#All], 58, 0)</f>
        <v>0</v>
      </c>
      <c r="CS63" s="43">
        <f>VLOOKUP($C63, Table4[#All], 59, 0)</f>
        <v>0.13789999999999999</v>
      </c>
      <c r="CT63" s="43">
        <f>VLOOKUP($C63, Table4[#All], 60, 0)</f>
        <v>0.44829999999999998</v>
      </c>
      <c r="CU63" s="43">
        <f>VLOOKUP($C63, Table4[#All], 61, 0)</f>
        <v>0.4138</v>
      </c>
      <c r="CV63" s="9">
        <f>VLOOKUP($C63, Table4[#All], 62, 0)</f>
        <v>0</v>
      </c>
      <c r="CW63" s="10">
        <f t="shared" si="15"/>
        <v>4</v>
      </c>
      <c r="CX63" s="60"/>
      <c r="CY63" s="43">
        <f>VLOOKUP($C63, Table4[#All], 63, 0)</f>
        <v>0.9375</v>
      </c>
      <c r="CZ63" s="43">
        <f>VLOOKUP($C63, Table4[#All], 64, 0)</f>
        <v>6.25E-2</v>
      </c>
      <c r="DA63" s="43">
        <f>VLOOKUP($C63, Table4[#All], 65, 0)</f>
        <v>0</v>
      </c>
      <c r="DB63" s="43">
        <f>VLOOKUP($C63, Table4[#All], 66, 0)</f>
        <v>0</v>
      </c>
      <c r="DC63" s="43"/>
      <c r="DD63" s="10">
        <f t="shared" si="16"/>
        <v>1</v>
      </c>
    </row>
    <row r="64" spans="1:108" ht="16.2" thickTop="1" thickBot="1" x14ac:dyDescent="0.4">
      <c r="A64" s="47" t="s">
        <v>178</v>
      </c>
      <c r="B64" s="47" t="s">
        <v>199</v>
      </c>
      <c r="C64" s="47" t="s">
        <v>200</v>
      </c>
      <c r="D64" s="11"/>
      <c r="E64" s="43">
        <f>VLOOKUP($C64, Table4[#All], 2, 0)</f>
        <v>1</v>
      </c>
      <c r="F64" s="43">
        <f>VLOOKUP($C64, Table4[#All], 3, 0)</f>
        <v>0</v>
      </c>
      <c r="G64" s="43">
        <f>VLOOKUP($C64, Table4[#All], 4, 0)</f>
        <v>0</v>
      </c>
      <c r="H64" s="43">
        <f>VLOOKUP($C64, Table4[#All], 5, 0)</f>
        <v>0</v>
      </c>
      <c r="I64" s="43">
        <f>VLOOKUP($C64, Table4[#All], 6, 0)</f>
        <v>0</v>
      </c>
      <c r="J64" s="10">
        <f t="shared" si="2"/>
        <v>1</v>
      </c>
      <c r="K64" s="11"/>
      <c r="L64" s="43">
        <f>VLOOKUP($C64, Table4[#All], 7, 0)</f>
        <v>0.68</v>
      </c>
      <c r="M64" s="43">
        <f>VLOOKUP($C64, Table4[#All], 8, 0)</f>
        <v>0.24</v>
      </c>
      <c r="N64" s="43">
        <f>VLOOKUP($C64, Table4[#All], 9, 0)</f>
        <v>0.08</v>
      </c>
      <c r="O64" s="43">
        <f>VLOOKUP($C64, Table4[#All], 10, 0)</f>
        <v>0</v>
      </c>
      <c r="P64" s="43"/>
      <c r="Q64" s="10">
        <f t="shared" si="3"/>
        <v>2</v>
      </c>
      <c r="R64" s="11"/>
      <c r="S64" s="43">
        <f>VLOOKUP($C64, Table4[#All], 11, 0)</f>
        <v>0.36</v>
      </c>
      <c r="T64" s="43">
        <f>VLOOKUP($C64, Table4[#All], 12, 0)</f>
        <v>0.24</v>
      </c>
      <c r="U64" s="43">
        <f>VLOOKUP($C64, Table4[#All], 13, 0)</f>
        <v>0.4</v>
      </c>
      <c r="V64" s="43">
        <f>VLOOKUP($C64, Table4[#All], 14, 0)</f>
        <v>0</v>
      </c>
      <c r="W64" s="9"/>
      <c r="X64" s="10">
        <f t="shared" si="4"/>
        <v>3</v>
      </c>
      <c r="Y64" s="11"/>
      <c r="Z64" s="43">
        <f>VLOOKUP($C64, Table4[#All], 15, 0)</f>
        <v>0</v>
      </c>
      <c r="AA64" s="43">
        <f>VLOOKUP($C64, Table4[#All], 16, 0)</f>
        <v>0.24</v>
      </c>
      <c r="AB64" s="43">
        <f>VLOOKUP($C64, Table4[#All], 17, 0)</f>
        <v>0.68</v>
      </c>
      <c r="AC64" s="43">
        <f>VLOOKUP($C64, Table4[#All], 18, 0)</f>
        <v>0.08</v>
      </c>
      <c r="AD64" s="9">
        <f>VLOOKUP($C64, Table4[#All], 19, 0)</f>
        <v>0</v>
      </c>
      <c r="AE64" s="10">
        <f t="shared" si="5"/>
        <v>3</v>
      </c>
      <c r="AF64" s="11"/>
      <c r="AG64" s="43">
        <f>VLOOKUP($C64, Table4[#All], 20, 0)</f>
        <v>0</v>
      </c>
      <c r="AH64" s="43">
        <f>VLOOKUP($C64, Table4[#All], 21, 0)</f>
        <v>0.56000000000000005</v>
      </c>
      <c r="AI64" s="43">
        <f>VLOOKUP($C64, Table4[#All], 22, 0)</f>
        <v>0.44</v>
      </c>
      <c r="AJ64" s="43">
        <f>VLOOKUP($C64, Table4[#All], 23, 0)</f>
        <v>0</v>
      </c>
      <c r="AK64" s="43"/>
      <c r="AL64" s="10">
        <f t="shared" si="6"/>
        <v>3</v>
      </c>
      <c r="AM64" s="11"/>
      <c r="AN64" s="43">
        <f>VLOOKUP($C64, Table4[#All], 24, 0)</f>
        <v>0</v>
      </c>
      <c r="AO64" s="43">
        <f>VLOOKUP($C64, Table4[#All], 25, 0)</f>
        <v>0.28000000000000003</v>
      </c>
      <c r="AP64" s="43">
        <f>VLOOKUP($C64, Table4[#All], 26, 0)</f>
        <v>0.72</v>
      </c>
      <c r="AQ64" s="43"/>
      <c r="AR64" s="9"/>
      <c r="AS64" s="12">
        <f t="shared" si="7"/>
        <v>3</v>
      </c>
      <c r="AT64" s="11"/>
      <c r="AU64" s="43">
        <f>VLOOKUP($C64, Table4[#All], 27, 0)</f>
        <v>0.08</v>
      </c>
      <c r="AV64" s="43">
        <f>VLOOKUP($C64, Table4[#All], 28, 0)</f>
        <v>0.52</v>
      </c>
      <c r="AW64" s="43">
        <f>VLOOKUP($C64, Table4[#All], 29, 0)</f>
        <v>0.4</v>
      </c>
      <c r="AX64" s="9"/>
      <c r="AY64" s="9">
        <f>VLOOKUP($C64, Table4[#All], 30, 0)</f>
        <v>0</v>
      </c>
      <c r="AZ64" s="10">
        <f t="shared" si="8"/>
        <v>3</v>
      </c>
      <c r="BA64" s="11"/>
      <c r="BB64" s="43">
        <f>VLOOKUP($C64, Table4[#All], 31, 0)</f>
        <v>0</v>
      </c>
      <c r="BC64" s="43">
        <f>VLOOKUP($C64, Table4[#All], 32, 0)</f>
        <v>0.5</v>
      </c>
      <c r="BD64" s="43">
        <f>VLOOKUP($C64, Table4[#All], 33, 0)</f>
        <v>0.16670000000000001</v>
      </c>
      <c r="BE64" s="43">
        <f>VLOOKUP($C64, Table4[#All], 34, 0)</f>
        <v>0.33329999999999999</v>
      </c>
      <c r="BF64" s="9">
        <f>VLOOKUP($C64, Table4[#All], 35, 0)</f>
        <v>0</v>
      </c>
      <c r="BG64" s="10">
        <f t="shared" si="9"/>
        <v>4</v>
      </c>
      <c r="BH64" s="60"/>
      <c r="BI64" s="43">
        <f>VLOOKUP($C64, Table4[#All], 36, 0)</f>
        <v>0.58329999999999993</v>
      </c>
      <c r="BJ64" s="9">
        <f>VLOOKUP($C64, Table4[#All], 37, 0)</f>
        <v>0.41670000000000001</v>
      </c>
      <c r="BK64" s="43">
        <f>VLOOKUP($C64, Table4[#All], 38, 0)</f>
        <v>0</v>
      </c>
      <c r="BL64" s="43">
        <f>VLOOKUP($C64, Table4[#All], 39, 0)</f>
        <v>0</v>
      </c>
      <c r="BM64" s="9">
        <f>VLOOKUP($C64, Table4[#All], 40, 0)</f>
        <v>0</v>
      </c>
      <c r="BN64" s="10">
        <f t="shared" si="10"/>
        <v>2</v>
      </c>
      <c r="BO64" s="11"/>
      <c r="BP64" s="43">
        <f>VLOOKUP($C64, Table4[#All], 41, 0)</f>
        <v>0.28000000000000003</v>
      </c>
      <c r="BQ64" s="43">
        <f>VLOOKUP($C64, Table4[#All], 42, 0)</f>
        <v>0.16</v>
      </c>
      <c r="BR64" s="43">
        <f>VLOOKUP($C64, Table4[#All], 43, 0)</f>
        <v>0.56000000000000005</v>
      </c>
      <c r="BS64" s="43">
        <f>VLOOKUP($C64, Table4[#All], 44, 0)</f>
        <v>0</v>
      </c>
      <c r="BT64" s="43">
        <f>VLOOKUP($C64, Table4[#All], 45, 0)</f>
        <v>0</v>
      </c>
      <c r="BU64" s="10">
        <f t="shared" si="11"/>
        <v>3</v>
      </c>
      <c r="BV64" s="11"/>
      <c r="BW64" s="43">
        <f>VLOOKUP($C64, Table4[#All], 46, 0)</f>
        <v>0.28000000000000003</v>
      </c>
      <c r="BX64" s="43">
        <f>VLOOKUP($C64, Table4[#All], 47, 0)</f>
        <v>0.08</v>
      </c>
      <c r="BY64" s="43">
        <f>VLOOKUP($C64, Table4[#All], 48, 0)</f>
        <v>0.4</v>
      </c>
      <c r="BZ64" s="43">
        <f>VLOOKUP($C64, Table4[#All], 49, 0)</f>
        <v>0.2</v>
      </c>
      <c r="CA64" s="43">
        <f>VLOOKUP($C64, Table4[#All], 50, 0)</f>
        <v>0.04</v>
      </c>
      <c r="CB64" s="10">
        <f t="shared" si="12"/>
        <v>4</v>
      </c>
      <c r="CC64" s="60"/>
      <c r="CD64" s="43">
        <f>VLOOKUP($C64, Table4[#All], 51, 0)</f>
        <v>0.48</v>
      </c>
      <c r="CE64" s="43">
        <f>VLOOKUP($C64, Table4[#All], 52, 0)</f>
        <v>0.52</v>
      </c>
      <c r="CF64" s="43">
        <f>VLOOKUP($C64, Table4[#All], 53, 0)</f>
        <v>0</v>
      </c>
      <c r="CG64" s="43"/>
      <c r="CH64" s="43"/>
      <c r="CI64" s="12">
        <f t="shared" si="13"/>
        <v>2</v>
      </c>
      <c r="CJ64" s="13"/>
      <c r="CK64" s="43">
        <f>VLOOKUP($C64, Table4[#All], 54, 0)</f>
        <v>0</v>
      </c>
      <c r="CL64" s="43">
        <f>VLOOKUP($C64, Table4[#All], 55, 0)</f>
        <v>0.16</v>
      </c>
      <c r="CM64" s="43">
        <f>VLOOKUP($C64, Table4[#All], 56, 0)</f>
        <v>0.76</v>
      </c>
      <c r="CN64" s="9">
        <f>VLOOKUP($C64, Table4[#All], 57, 0)</f>
        <v>0.08</v>
      </c>
      <c r="CO64" s="9"/>
      <c r="CP64" s="10">
        <f t="shared" si="14"/>
        <v>3</v>
      </c>
      <c r="CQ64" s="11"/>
      <c r="CR64" s="43">
        <f>VLOOKUP($C64, Table4[#All], 58, 0)</f>
        <v>0</v>
      </c>
      <c r="CS64" s="43">
        <f>VLOOKUP($C64, Table4[#All], 59, 0)</f>
        <v>0.28000000000000003</v>
      </c>
      <c r="CT64" s="43">
        <f>VLOOKUP($C64, Table4[#All], 60, 0)</f>
        <v>0.48</v>
      </c>
      <c r="CU64" s="43">
        <f>VLOOKUP($C64, Table4[#All], 61, 0)</f>
        <v>0.24</v>
      </c>
      <c r="CV64" s="9">
        <f>VLOOKUP($C64, Table4[#All], 62, 0)</f>
        <v>0</v>
      </c>
      <c r="CW64" s="10">
        <f t="shared" si="15"/>
        <v>4</v>
      </c>
      <c r="CX64" s="60"/>
      <c r="CY64" s="43">
        <f>VLOOKUP($C64, Table4[#All], 63, 0)</f>
        <v>0.57140000000000002</v>
      </c>
      <c r="CZ64" s="43">
        <f>VLOOKUP($C64, Table4[#All], 64, 0)</f>
        <v>0</v>
      </c>
      <c r="DA64" s="43">
        <f>VLOOKUP($C64, Table4[#All], 65, 0)</f>
        <v>0.35710000000000003</v>
      </c>
      <c r="DB64" s="43">
        <f>VLOOKUP($C64, Table4[#All], 66, 0)</f>
        <v>7.1399999999999991E-2</v>
      </c>
      <c r="DC64" s="43"/>
      <c r="DD64" s="10">
        <f t="shared" si="16"/>
        <v>3</v>
      </c>
    </row>
    <row r="65" spans="1:108" ht="16.2" thickTop="1" thickBot="1" x14ac:dyDescent="0.4">
      <c r="A65" s="47" t="s">
        <v>178</v>
      </c>
      <c r="B65" s="47" t="s">
        <v>201</v>
      </c>
      <c r="C65" s="47" t="s">
        <v>202</v>
      </c>
      <c r="D65" s="11"/>
      <c r="E65" s="43">
        <f>VLOOKUP($C65, Table4[#All], 2, 0)</f>
        <v>1</v>
      </c>
      <c r="F65" s="43">
        <f>VLOOKUP($C65, Table4[#All], 3, 0)</f>
        <v>0</v>
      </c>
      <c r="G65" s="43">
        <f>VLOOKUP($C65, Table4[#All], 4, 0)</f>
        <v>0</v>
      </c>
      <c r="H65" s="43">
        <f>VLOOKUP($C65, Table4[#All], 5, 0)</f>
        <v>0</v>
      </c>
      <c r="I65" s="43">
        <f>VLOOKUP($C65, Table4[#All], 6, 0)</f>
        <v>0</v>
      </c>
      <c r="J65" s="10">
        <f t="shared" si="2"/>
        <v>1</v>
      </c>
      <c r="K65" s="11"/>
      <c r="L65" s="43">
        <f>VLOOKUP($C65, Table4[#All], 7, 0)</f>
        <v>0.8</v>
      </c>
      <c r="M65" s="43">
        <f>VLOOKUP($C65, Table4[#All], 8, 0)</f>
        <v>0.2</v>
      </c>
      <c r="N65" s="43">
        <f>VLOOKUP($C65, Table4[#All], 9, 0)</f>
        <v>0</v>
      </c>
      <c r="O65" s="43">
        <f>VLOOKUP($C65, Table4[#All], 10, 0)</f>
        <v>0</v>
      </c>
      <c r="P65" s="43"/>
      <c r="Q65" s="10">
        <f t="shared" si="3"/>
        <v>2</v>
      </c>
      <c r="R65" s="11"/>
      <c r="S65" s="43">
        <f>VLOOKUP($C65, Table4[#All], 11, 0)</f>
        <v>0.26669999999999999</v>
      </c>
      <c r="T65" s="43">
        <f>VLOOKUP($C65, Table4[#All], 12, 0)</f>
        <v>0.1333</v>
      </c>
      <c r="U65" s="43">
        <f>VLOOKUP($C65, Table4[#All], 13, 0)</f>
        <v>0.6</v>
      </c>
      <c r="V65" s="43">
        <f>VLOOKUP($C65, Table4[#All], 14, 0)</f>
        <v>0</v>
      </c>
      <c r="W65" s="9"/>
      <c r="X65" s="10">
        <f t="shared" si="4"/>
        <v>3</v>
      </c>
      <c r="Y65" s="11"/>
      <c r="Z65" s="43">
        <f>VLOOKUP($C65, Table4[#All], 15, 0)</f>
        <v>0</v>
      </c>
      <c r="AA65" s="43">
        <f>VLOOKUP($C65, Table4[#All], 16, 0)</f>
        <v>6.6699999999999995E-2</v>
      </c>
      <c r="AB65" s="43">
        <f>VLOOKUP($C65, Table4[#All], 17, 0)</f>
        <v>0.5333</v>
      </c>
      <c r="AC65" s="43">
        <f>VLOOKUP($C65, Table4[#All], 18, 0)</f>
        <v>0.4</v>
      </c>
      <c r="AD65" s="9">
        <f>VLOOKUP($C65, Table4[#All], 19, 0)</f>
        <v>0</v>
      </c>
      <c r="AE65" s="10">
        <f t="shared" si="5"/>
        <v>4</v>
      </c>
      <c r="AF65" s="11"/>
      <c r="AG65" s="43">
        <f>VLOOKUP($C65, Table4[#All], 20, 0)</f>
        <v>0</v>
      </c>
      <c r="AH65" s="43">
        <f>VLOOKUP($C65, Table4[#All], 21, 0)</f>
        <v>0.26669999999999999</v>
      </c>
      <c r="AI65" s="43">
        <f>VLOOKUP($C65, Table4[#All], 22, 0)</f>
        <v>0.73329999999999995</v>
      </c>
      <c r="AJ65" s="43">
        <f>VLOOKUP($C65, Table4[#All], 23, 0)</f>
        <v>0</v>
      </c>
      <c r="AK65" s="43"/>
      <c r="AL65" s="10">
        <f t="shared" si="6"/>
        <v>3</v>
      </c>
      <c r="AM65" s="11"/>
      <c r="AN65" s="43">
        <f>VLOOKUP($C65, Table4[#All], 24, 0)</f>
        <v>0</v>
      </c>
      <c r="AO65" s="43">
        <f>VLOOKUP($C65, Table4[#All], 25, 0)</f>
        <v>0.6</v>
      </c>
      <c r="AP65" s="43">
        <f>VLOOKUP($C65, Table4[#All], 26, 0)</f>
        <v>0.4</v>
      </c>
      <c r="AQ65" s="43"/>
      <c r="AR65" s="9"/>
      <c r="AS65" s="12">
        <f t="shared" si="7"/>
        <v>3</v>
      </c>
      <c r="AT65" s="11"/>
      <c r="AU65" s="43">
        <f>VLOOKUP($C65, Table4[#All], 27, 0)</f>
        <v>0</v>
      </c>
      <c r="AV65" s="43">
        <f>VLOOKUP($C65, Table4[#All], 28, 0)</f>
        <v>0.6</v>
      </c>
      <c r="AW65" s="43">
        <f>VLOOKUP($C65, Table4[#All], 29, 0)</f>
        <v>0.33329999999999999</v>
      </c>
      <c r="AX65" s="9"/>
      <c r="AY65" s="9">
        <f>VLOOKUP($C65, Table4[#All], 30, 0)</f>
        <v>6.6699999999999995E-2</v>
      </c>
      <c r="AZ65" s="10">
        <f t="shared" si="8"/>
        <v>3</v>
      </c>
      <c r="BA65" s="11"/>
      <c r="BB65" s="43">
        <f>VLOOKUP($C65, Table4[#All], 31, 0)</f>
        <v>0</v>
      </c>
      <c r="BC65" s="43">
        <f>VLOOKUP($C65, Table4[#All], 32, 0)</f>
        <v>0.4</v>
      </c>
      <c r="BD65" s="43">
        <f>VLOOKUP($C65, Table4[#All], 33, 0)</f>
        <v>0.4</v>
      </c>
      <c r="BE65" s="43">
        <f>VLOOKUP($C65, Table4[#All], 34, 0)</f>
        <v>0.2</v>
      </c>
      <c r="BF65" s="9">
        <f>VLOOKUP($C65, Table4[#All], 35, 0)</f>
        <v>0</v>
      </c>
      <c r="BG65" s="10">
        <f t="shared" si="9"/>
        <v>4</v>
      </c>
      <c r="BH65" s="60"/>
      <c r="BI65" s="43">
        <f>VLOOKUP($C65, Table4[#All], 36, 0)</f>
        <v>0.71430000000000005</v>
      </c>
      <c r="BJ65" s="9">
        <f>VLOOKUP($C65, Table4[#All], 37, 0)</f>
        <v>0.1429</v>
      </c>
      <c r="BK65" s="43">
        <f>VLOOKUP($C65, Table4[#All], 38, 0)</f>
        <v>0.1429</v>
      </c>
      <c r="BL65" s="43">
        <f>VLOOKUP($C65, Table4[#All], 39, 0)</f>
        <v>0</v>
      </c>
      <c r="BM65" s="9">
        <f>VLOOKUP($C65, Table4[#All], 40, 0)</f>
        <v>0</v>
      </c>
      <c r="BN65" s="10">
        <f t="shared" si="10"/>
        <v>2</v>
      </c>
      <c r="BO65" s="11"/>
      <c r="BP65" s="43">
        <f>VLOOKUP($C65, Table4[#All], 41, 0)</f>
        <v>0.4</v>
      </c>
      <c r="BQ65" s="43">
        <f>VLOOKUP($C65, Table4[#All], 42, 0)</f>
        <v>0.5333</v>
      </c>
      <c r="BR65" s="43">
        <f>VLOOKUP($C65, Table4[#All], 43, 0)</f>
        <v>6.6699999999999995E-2</v>
      </c>
      <c r="BS65" s="43">
        <f>VLOOKUP($C65, Table4[#All], 44, 0)</f>
        <v>0</v>
      </c>
      <c r="BT65" s="43">
        <f>VLOOKUP($C65, Table4[#All], 45, 0)</f>
        <v>0</v>
      </c>
      <c r="BU65" s="10">
        <f t="shared" si="11"/>
        <v>2</v>
      </c>
      <c r="BV65" s="11"/>
      <c r="BW65" s="43">
        <f>VLOOKUP($C65, Table4[#All], 46, 0)</f>
        <v>0</v>
      </c>
      <c r="BX65" s="43">
        <f>VLOOKUP($C65, Table4[#All], 47, 0)</f>
        <v>0.2</v>
      </c>
      <c r="BY65" s="43">
        <f>VLOOKUP($C65, Table4[#All], 48, 0)</f>
        <v>0.1333</v>
      </c>
      <c r="BZ65" s="43">
        <f>VLOOKUP($C65, Table4[#All], 49, 0)</f>
        <v>0.6</v>
      </c>
      <c r="CA65" s="43">
        <f>VLOOKUP($C65, Table4[#All], 50, 0)</f>
        <v>6.6699999999999995E-2</v>
      </c>
      <c r="CB65" s="10">
        <f t="shared" si="12"/>
        <v>4</v>
      </c>
      <c r="CC65" s="60"/>
      <c r="CD65" s="43">
        <f>VLOOKUP($C65, Table4[#All], 51, 0)</f>
        <v>0.73329999999999995</v>
      </c>
      <c r="CE65" s="43">
        <f>VLOOKUP($C65, Table4[#All], 52, 0)</f>
        <v>0.26669999999999999</v>
      </c>
      <c r="CF65" s="43">
        <f>VLOOKUP($C65, Table4[#All], 53, 0)</f>
        <v>0</v>
      </c>
      <c r="CG65" s="43"/>
      <c r="CH65" s="43"/>
      <c r="CI65" s="12">
        <f t="shared" si="13"/>
        <v>2</v>
      </c>
      <c r="CJ65" s="13"/>
      <c r="CK65" s="43">
        <f>VLOOKUP($C65, Table4[#All], 54, 0)</f>
        <v>0</v>
      </c>
      <c r="CL65" s="43">
        <f>VLOOKUP($C65, Table4[#All], 55, 0)</f>
        <v>0.26669999999999999</v>
      </c>
      <c r="CM65" s="43">
        <f>VLOOKUP($C65, Table4[#All], 56, 0)</f>
        <v>0.6</v>
      </c>
      <c r="CN65" s="9">
        <f>VLOOKUP($C65, Table4[#All], 57, 0)</f>
        <v>0.1333</v>
      </c>
      <c r="CO65" s="9"/>
      <c r="CP65" s="10">
        <f t="shared" si="14"/>
        <v>3</v>
      </c>
      <c r="CQ65" s="11"/>
      <c r="CR65" s="43">
        <f>VLOOKUP($C65, Table4[#All], 58, 0)</f>
        <v>0</v>
      </c>
      <c r="CS65" s="43">
        <f>VLOOKUP($C65, Table4[#All], 59, 0)</f>
        <v>0.2</v>
      </c>
      <c r="CT65" s="43">
        <f>VLOOKUP($C65, Table4[#All], 60, 0)</f>
        <v>0.66670000000000007</v>
      </c>
      <c r="CU65" s="43">
        <f>VLOOKUP($C65, Table4[#All], 61, 0)</f>
        <v>0.1333</v>
      </c>
      <c r="CV65" s="9">
        <f>VLOOKUP($C65, Table4[#All], 62, 0)</f>
        <v>0</v>
      </c>
      <c r="CW65" s="10">
        <f t="shared" si="15"/>
        <v>3</v>
      </c>
      <c r="CX65" s="60"/>
      <c r="CY65" s="43">
        <f>VLOOKUP($C65, Table4[#All], 63, 0)</f>
        <v>0</v>
      </c>
      <c r="CZ65" s="43">
        <f>VLOOKUP($C65, Table4[#All], 64, 0)</f>
        <v>0.375</v>
      </c>
      <c r="DA65" s="43">
        <f>VLOOKUP($C65, Table4[#All], 65, 0)</f>
        <v>0.625</v>
      </c>
      <c r="DB65" s="43">
        <f>VLOOKUP($C65, Table4[#All], 66, 0)</f>
        <v>0</v>
      </c>
      <c r="DC65" s="43"/>
      <c r="DD65" s="10">
        <f t="shared" si="16"/>
        <v>3</v>
      </c>
    </row>
    <row r="66" spans="1:108" ht="16.2" thickTop="1" thickBot="1" x14ac:dyDescent="0.4">
      <c r="A66" s="47" t="s">
        <v>178</v>
      </c>
      <c r="B66" s="47" t="s">
        <v>203</v>
      </c>
      <c r="C66" s="47" t="s">
        <v>204</v>
      </c>
      <c r="D66" s="11"/>
      <c r="E66" s="43">
        <f>VLOOKUP($C66, Table4[#All], 2, 0)</f>
        <v>0</v>
      </c>
      <c r="F66" s="43">
        <f>VLOOKUP($C66, Table4[#All], 3, 0)</f>
        <v>1</v>
      </c>
      <c r="G66" s="43">
        <f>VLOOKUP($C66, Table4[#All], 4, 0)</f>
        <v>0</v>
      </c>
      <c r="H66" s="43">
        <f>VLOOKUP($C66, Table4[#All], 5, 0)</f>
        <v>0</v>
      </c>
      <c r="I66" s="43">
        <f>VLOOKUP($C66, Table4[#All], 6, 0)</f>
        <v>0</v>
      </c>
      <c r="J66" s="10">
        <f t="shared" si="2"/>
        <v>2</v>
      </c>
      <c r="K66" s="11"/>
      <c r="L66" s="43">
        <f>VLOOKUP($C66, Table4[#All], 7, 0)</f>
        <v>0.95</v>
      </c>
      <c r="M66" s="43">
        <f>VLOOKUP($C66, Table4[#All], 8, 0)</f>
        <v>0</v>
      </c>
      <c r="N66" s="43">
        <f>VLOOKUP($C66, Table4[#All], 9, 0)</f>
        <v>0.05</v>
      </c>
      <c r="O66" s="43">
        <f>VLOOKUP($C66, Table4[#All], 10, 0)</f>
        <v>0</v>
      </c>
      <c r="P66" s="43"/>
      <c r="Q66" s="10">
        <f t="shared" si="3"/>
        <v>1</v>
      </c>
      <c r="R66" s="11"/>
      <c r="S66" s="43">
        <f>VLOOKUP($C66, Table4[#All], 11, 0)</f>
        <v>0.15789999999999998</v>
      </c>
      <c r="T66" s="43">
        <f>VLOOKUP($C66, Table4[#All], 12, 0)</f>
        <v>0.15789999999999998</v>
      </c>
      <c r="U66" s="43">
        <f>VLOOKUP($C66, Table4[#All], 13, 0)</f>
        <v>0.68420000000000003</v>
      </c>
      <c r="V66" s="43">
        <f>VLOOKUP($C66, Table4[#All], 14, 0)</f>
        <v>0</v>
      </c>
      <c r="W66" s="9"/>
      <c r="X66" s="10">
        <f t="shared" si="4"/>
        <v>3</v>
      </c>
      <c r="Y66" s="11"/>
      <c r="Z66" s="43">
        <f>VLOOKUP($C66, Table4[#All], 15, 0)</f>
        <v>0</v>
      </c>
      <c r="AA66" s="43">
        <f>VLOOKUP($C66, Table4[#All], 16, 0)</f>
        <v>0.05</v>
      </c>
      <c r="AB66" s="43">
        <f>VLOOKUP($C66, Table4[#All], 17, 0)</f>
        <v>0.55000000000000004</v>
      </c>
      <c r="AC66" s="43">
        <f>VLOOKUP($C66, Table4[#All], 18, 0)</f>
        <v>0.4</v>
      </c>
      <c r="AD66" s="9">
        <f>VLOOKUP($C66, Table4[#All], 19, 0)</f>
        <v>0</v>
      </c>
      <c r="AE66" s="10">
        <f t="shared" si="5"/>
        <v>4</v>
      </c>
      <c r="AF66" s="11"/>
      <c r="AG66" s="43">
        <f>VLOOKUP($C66, Table4[#All], 20, 0)</f>
        <v>0</v>
      </c>
      <c r="AH66" s="43">
        <f>VLOOKUP($C66, Table4[#All], 21, 0)</f>
        <v>0.4</v>
      </c>
      <c r="AI66" s="43">
        <f>VLOOKUP($C66, Table4[#All], 22, 0)</f>
        <v>0.25</v>
      </c>
      <c r="AJ66" s="43">
        <f>VLOOKUP($C66, Table4[#All], 23, 0)</f>
        <v>0.35</v>
      </c>
      <c r="AK66" s="43"/>
      <c r="AL66" s="10">
        <f t="shared" si="6"/>
        <v>4</v>
      </c>
      <c r="AM66" s="11"/>
      <c r="AN66" s="43">
        <f>VLOOKUP($C66, Table4[#All], 24, 0)</f>
        <v>0</v>
      </c>
      <c r="AO66" s="43">
        <f>VLOOKUP($C66, Table4[#All], 25, 0)</f>
        <v>0.4</v>
      </c>
      <c r="AP66" s="43">
        <f>VLOOKUP($C66, Table4[#All], 26, 0)</f>
        <v>0.6</v>
      </c>
      <c r="AQ66" s="43"/>
      <c r="AR66" s="9"/>
      <c r="AS66" s="12">
        <f t="shared" si="7"/>
        <v>3</v>
      </c>
      <c r="AT66" s="11"/>
      <c r="AU66" s="43">
        <f>VLOOKUP($C66, Table4[#All], 27, 0)</f>
        <v>0.05</v>
      </c>
      <c r="AV66" s="43">
        <f>VLOOKUP($C66, Table4[#All], 28, 0)</f>
        <v>0.5</v>
      </c>
      <c r="AW66" s="43">
        <f>VLOOKUP($C66, Table4[#All], 29, 0)</f>
        <v>0.45</v>
      </c>
      <c r="AX66" s="9"/>
      <c r="AY66" s="9">
        <f>VLOOKUP($C66, Table4[#All], 30, 0)</f>
        <v>0</v>
      </c>
      <c r="AZ66" s="10">
        <f t="shared" si="8"/>
        <v>3</v>
      </c>
      <c r="BA66" s="11"/>
      <c r="BB66" s="43">
        <f>VLOOKUP($C66, Table4[#All], 31, 0)</f>
        <v>0.15380000000000002</v>
      </c>
      <c r="BC66" s="43">
        <f>VLOOKUP($C66, Table4[#All], 32, 0)</f>
        <v>0.46149999999999997</v>
      </c>
      <c r="BD66" s="43">
        <f>VLOOKUP($C66, Table4[#All], 33, 0)</f>
        <v>0.30769999999999997</v>
      </c>
      <c r="BE66" s="43">
        <f>VLOOKUP($C66, Table4[#All], 34, 0)</f>
        <v>7.690000000000001E-2</v>
      </c>
      <c r="BF66" s="9">
        <f>VLOOKUP($C66, Table4[#All], 35, 0)</f>
        <v>0</v>
      </c>
      <c r="BG66" s="10">
        <f t="shared" si="9"/>
        <v>3</v>
      </c>
      <c r="BH66" s="60"/>
      <c r="BI66" s="43">
        <f>VLOOKUP($C66, Table4[#All], 36, 0)</f>
        <v>0.1024</v>
      </c>
      <c r="BJ66" s="9">
        <f>VLOOKUP($C66, Table4[#All], 37, 0)</f>
        <v>0</v>
      </c>
      <c r="BK66" s="43">
        <f>VLOOKUP($C66, Table4[#All], 38, 0)</f>
        <v>0</v>
      </c>
      <c r="BL66" s="43">
        <f>VLOOKUP($C66, Table4[#All], 39, 0)</f>
        <v>0.2195</v>
      </c>
      <c r="BM66" s="9">
        <f>VLOOKUP($C66, Table4[#All], 40, 0)</f>
        <v>0.64879999999999993</v>
      </c>
      <c r="BN66" s="10">
        <f t="shared" si="10"/>
        <v>5</v>
      </c>
      <c r="BO66" s="11"/>
      <c r="BP66" s="43">
        <f>VLOOKUP($C66, Table4[#All], 41, 0)</f>
        <v>0.25</v>
      </c>
      <c r="BQ66" s="43">
        <f>VLOOKUP($C66, Table4[#All], 42, 0)</f>
        <v>0.15</v>
      </c>
      <c r="BR66" s="43">
        <f>VLOOKUP($C66, Table4[#All], 43, 0)</f>
        <v>0.6</v>
      </c>
      <c r="BS66" s="43">
        <f>VLOOKUP($C66, Table4[#All], 44, 0)</f>
        <v>0</v>
      </c>
      <c r="BT66" s="43">
        <f>VLOOKUP($C66, Table4[#All], 45, 0)</f>
        <v>0</v>
      </c>
      <c r="BU66" s="10">
        <f t="shared" si="11"/>
        <v>3</v>
      </c>
      <c r="BV66" s="11"/>
      <c r="BW66" s="43">
        <f>VLOOKUP($C66, Table4[#All], 46, 0)</f>
        <v>0.1</v>
      </c>
      <c r="BX66" s="43">
        <f>VLOOKUP($C66, Table4[#All], 47, 0)</f>
        <v>0.3</v>
      </c>
      <c r="BY66" s="43">
        <f>VLOOKUP($C66, Table4[#All], 48, 0)</f>
        <v>0.15</v>
      </c>
      <c r="BZ66" s="43">
        <f>VLOOKUP($C66, Table4[#All], 49, 0)</f>
        <v>0.4</v>
      </c>
      <c r="CA66" s="43">
        <f>VLOOKUP($C66, Table4[#All], 50, 0)</f>
        <v>0.05</v>
      </c>
      <c r="CB66" s="10">
        <f t="shared" si="12"/>
        <v>4</v>
      </c>
      <c r="CC66" s="60"/>
      <c r="CD66" s="43">
        <f>VLOOKUP($C66, Table4[#All], 51, 0)</f>
        <v>0.45</v>
      </c>
      <c r="CE66" s="43">
        <f>VLOOKUP($C66, Table4[#All], 52, 0)</f>
        <v>0.55000000000000004</v>
      </c>
      <c r="CF66" s="43">
        <f>VLOOKUP($C66, Table4[#All], 53, 0)</f>
        <v>0</v>
      </c>
      <c r="CG66" s="43"/>
      <c r="CH66" s="43"/>
      <c r="CI66" s="12">
        <f t="shared" si="13"/>
        <v>2</v>
      </c>
      <c r="CJ66" s="13"/>
      <c r="CK66" s="43">
        <f>VLOOKUP($C66, Table4[#All], 54, 0)</f>
        <v>0</v>
      </c>
      <c r="CL66" s="43">
        <f>VLOOKUP($C66, Table4[#All], 55, 0)</f>
        <v>0.15</v>
      </c>
      <c r="CM66" s="43">
        <f>VLOOKUP($C66, Table4[#All], 56, 0)</f>
        <v>0.85</v>
      </c>
      <c r="CN66" s="9">
        <f>VLOOKUP($C66, Table4[#All], 57, 0)</f>
        <v>0</v>
      </c>
      <c r="CO66" s="9"/>
      <c r="CP66" s="10">
        <f t="shared" si="14"/>
        <v>3</v>
      </c>
      <c r="CQ66" s="11"/>
      <c r="CR66" s="43">
        <f>VLOOKUP($C66, Table4[#All], 58, 0)</f>
        <v>0</v>
      </c>
      <c r="CS66" s="43">
        <f>VLOOKUP($C66, Table4[#All], 59, 0)</f>
        <v>0.15</v>
      </c>
      <c r="CT66" s="43">
        <f>VLOOKUP($C66, Table4[#All], 60, 0)</f>
        <v>0.45</v>
      </c>
      <c r="CU66" s="43">
        <f>VLOOKUP($C66, Table4[#All], 61, 0)</f>
        <v>0.4</v>
      </c>
      <c r="CV66" s="9">
        <f>VLOOKUP($C66, Table4[#All], 62, 0)</f>
        <v>0</v>
      </c>
      <c r="CW66" s="10">
        <f t="shared" si="15"/>
        <v>4</v>
      </c>
      <c r="CX66" s="60"/>
      <c r="CY66" s="43">
        <f>VLOOKUP($C66, Table4[#All], 63, 0)</f>
        <v>0.16670000000000001</v>
      </c>
      <c r="CZ66" s="43">
        <f>VLOOKUP($C66, Table4[#All], 64, 0)</f>
        <v>0.66670000000000007</v>
      </c>
      <c r="DA66" s="43">
        <f>VLOOKUP($C66, Table4[#All], 65, 0)</f>
        <v>0</v>
      </c>
      <c r="DB66" s="43">
        <f>VLOOKUP($C66, Table4[#All], 66, 0)</f>
        <v>0.16670000000000001</v>
      </c>
      <c r="DC66" s="43"/>
      <c r="DD66" s="10">
        <f t="shared" si="16"/>
        <v>2</v>
      </c>
    </row>
    <row r="67" spans="1:108" ht="16.2" thickTop="1" thickBot="1" x14ac:dyDescent="0.4">
      <c r="A67" s="47" t="s">
        <v>178</v>
      </c>
      <c r="B67" s="47" t="s">
        <v>205</v>
      </c>
      <c r="C67" s="47" t="s">
        <v>206</v>
      </c>
      <c r="D67" s="11"/>
      <c r="E67" s="43">
        <f>VLOOKUP($C67, Table4[#All], 2, 0)</f>
        <v>0</v>
      </c>
      <c r="F67" s="43">
        <f>VLOOKUP($C67, Table4[#All], 3, 0)</f>
        <v>1</v>
      </c>
      <c r="G67" s="43">
        <f>VLOOKUP($C67, Table4[#All], 4, 0)</f>
        <v>0</v>
      </c>
      <c r="H67" s="43">
        <f>VLOOKUP($C67, Table4[#All], 5, 0)</f>
        <v>0</v>
      </c>
      <c r="I67" s="43">
        <f>VLOOKUP($C67, Table4[#All], 6, 0)</f>
        <v>0</v>
      </c>
      <c r="J67" s="10">
        <f t="shared" si="2"/>
        <v>2</v>
      </c>
      <c r="K67" s="11"/>
      <c r="L67" s="43">
        <f>VLOOKUP($C67, Table4[#All], 7, 0)</f>
        <v>0.72730000000000006</v>
      </c>
      <c r="M67" s="43">
        <f>VLOOKUP($C67, Table4[#All], 8, 0)</f>
        <v>9.0899999999999995E-2</v>
      </c>
      <c r="N67" s="43">
        <f>VLOOKUP($C67, Table4[#All], 9, 0)</f>
        <v>0.18179999999999999</v>
      </c>
      <c r="O67" s="43">
        <f>VLOOKUP($C67, Table4[#All], 10, 0)</f>
        <v>0</v>
      </c>
      <c r="P67" s="43"/>
      <c r="Q67" s="10">
        <f t="shared" si="3"/>
        <v>2</v>
      </c>
      <c r="R67" s="11"/>
      <c r="S67" s="43">
        <f>VLOOKUP($C67, Table4[#All], 11, 0)</f>
        <v>0.13639999999999999</v>
      </c>
      <c r="T67" s="43">
        <f>VLOOKUP($C67, Table4[#All], 12, 0)</f>
        <v>0.2727</v>
      </c>
      <c r="U67" s="43">
        <f>VLOOKUP($C67, Table4[#All], 13, 0)</f>
        <v>0.59089999999999998</v>
      </c>
      <c r="V67" s="43">
        <f>VLOOKUP($C67, Table4[#All], 14, 0)</f>
        <v>0</v>
      </c>
      <c r="W67" s="9"/>
      <c r="X67" s="10">
        <f t="shared" si="4"/>
        <v>3</v>
      </c>
      <c r="Y67" s="11"/>
      <c r="Z67" s="43">
        <f>VLOOKUP($C67, Table4[#All], 15, 0)</f>
        <v>0</v>
      </c>
      <c r="AA67" s="43">
        <f>VLOOKUP($C67, Table4[#All], 16, 0)</f>
        <v>4.5499999999999999E-2</v>
      </c>
      <c r="AB67" s="43">
        <f>VLOOKUP($C67, Table4[#All], 17, 0)</f>
        <v>0.72730000000000006</v>
      </c>
      <c r="AC67" s="43">
        <f>VLOOKUP($C67, Table4[#All], 18, 0)</f>
        <v>0.2273</v>
      </c>
      <c r="AD67" s="9">
        <f>VLOOKUP($C67, Table4[#All], 19, 0)</f>
        <v>0</v>
      </c>
      <c r="AE67" s="10">
        <f t="shared" si="5"/>
        <v>4</v>
      </c>
      <c r="AF67" s="11"/>
      <c r="AG67" s="43">
        <f>VLOOKUP($C67, Table4[#All], 20, 0)</f>
        <v>0</v>
      </c>
      <c r="AH67" s="43">
        <f>VLOOKUP($C67, Table4[#All], 21, 0)</f>
        <v>0.40909999999999996</v>
      </c>
      <c r="AI67" s="43">
        <f>VLOOKUP($C67, Table4[#All], 22, 0)</f>
        <v>0.59089999999999998</v>
      </c>
      <c r="AJ67" s="43">
        <f>VLOOKUP($C67, Table4[#All], 23, 0)</f>
        <v>0</v>
      </c>
      <c r="AK67" s="43"/>
      <c r="AL67" s="10">
        <f t="shared" si="6"/>
        <v>3</v>
      </c>
      <c r="AM67" s="11"/>
      <c r="AN67" s="43">
        <f>VLOOKUP($C67, Table4[#All], 24, 0)</f>
        <v>0</v>
      </c>
      <c r="AO67" s="43">
        <f>VLOOKUP($C67, Table4[#All], 25, 0)</f>
        <v>0.77269999999999994</v>
      </c>
      <c r="AP67" s="43">
        <f>VLOOKUP($C67, Table4[#All], 26, 0)</f>
        <v>0.2273</v>
      </c>
      <c r="AQ67" s="43"/>
      <c r="AR67" s="9"/>
      <c r="AS67" s="12">
        <f t="shared" si="7"/>
        <v>3</v>
      </c>
      <c r="AT67" s="11"/>
      <c r="AU67" s="43">
        <f>VLOOKUP($C67, Table4[#All], 27, 0)</f>
        <v>9.0899999999999995E-2</v>
      </c>
      <c r="AV67" s="43">
        <f>VLOOKUP($C67, Table4[#All], 28, 0)</f>
        <v>0.54549999999999998</v>
      </c>
      <c r="AW67" s="43">
        <f>VLOOKUP($C67, Table4[#All], 29, 0)</f>
        <v>0.31819999999999998</v>
      </c>
      <c r="AX67" s="9"/>
      <c r="AY67" s="9">
        <f>VLOOKUP($C67, Table4[#All], 30, 0)</f>
        <v>4.5499999999999999E-2</v>
      </c>
      <c r="AZ67" s="10">
        <f t="shared" si="8"/>
        <v>3</v>
      </c>
      <c r="BA67" s="11"/>
      <c r="BB67" s="43">
        <f>VLOOKUP($C67, Table4[#All], 31, 0)</f>
        <v>0</v>
      </c>
      <c r="BC67" s="43">
        <f>VLOOKUP($C67, Table4[#All], 32, 0)</f>
        <v>0.65</v>
      </c>
      <c r="BD67" s="43">
        <f>VLOOKUP($C67, Table4[#All], 33, 0)</f>
        <v>0.2</v>
      </c>
      <c r="BE67" s="43">
        <f>VLOOKUP($C67, Table4[#All], 34, 0)</f>
        <v>0.15</v>
      </c>
      <c r="BF67" s="9">
        <f>VLOOKUP($C67, Table4[#All], 35, 0)</f>
        <v>0</v>
      </c>
      <c r="BG67" s="10">
        <f t="shared" si="9"/>
        <v>3</v>
      </c>
      <c r="BH67" s="60"/>
      <c r="BI67" s="43">
        <f>VLOOKUP($C67, Table4[#All], 36, 0)</f>
        <v>0</v>
      </c>
      <c r="BJ67" s="9">
        <f>VLOOKUP($C67, Table4[#All], 37, 0)</f>
        <v>0</v>
      </c>
      <c r="BK67" s="43">
        <f>VLOOKUP($C67, Table4[#All], 38, 0)</f>
        <v>1</v>
      </c>
      <c r="BL67" s="43">
        <f>VLOOKUP($C67, Table4[#All], 39, 0)</f>
        <v>0</v>
      </c>
      <c r="BM67" s="9">
        <f>VLOOKUP($C67, Table4[#All], 40, 0)</f>
        <v>0</v>
      </c>
      <c r="BN67" s="10">
        <f t="shared" si="10"/>
        <v>3</v>
      </c>
      <c r="BO67" s="11"/>
      <c r="BP67" s="43">
        <f>VLOOKUP($C67, Table4[#All], 41, 0)</f>
        <v>0.13639999999999999</v>
      </c>
      <c r="BQ67" s="43">
        <f>VLOOKUP($C67, Table4[#All], 42, 0)</f>
        <v>0.54549999999999998</v>
      </c>
      <c r="BR67" s="43">
        <f>VLOOKUP($C67, Table4[#All], 43, 0)</f>
        <v>0.31819999999999998</v>
      </c>
      <c r="BS67" s="43">
        <f>VLOOKUP($C67, Table4[#All], 44, 0)</f>
        <v>0</v>
      </c>
      <c r="BT67" s="43">
        <f>VLOOKUP($C67, Table4[#All], 45, 0)</f>
        <v>0</v>
      </c>
      <c r="BU67" s="10">
        <f t="shared" si="11"/>
        <v>3</v>
      </c>
      <c r="BV67" s="11"/>
      <c r="BW67" s="43">
        <f>VLOOKUP($C67, Table4[#All], 46, 0)</f>
        <v>0.18179999999999999</v>
      </c>
      <c r="BX67" s="43">
        <f>VLOOKUP($C67, Table4[#All], 47, 0)</f>
        <v>0</v>
      </c>
      <c r="BY67" s="43">
        <f>VLOOKUP($C67, Table4[#All], 48, 0)</f>
        <v>9.0899999999999995E-2</v>
      </c>
      <c r="BZ67" s="43">
        <f>VLOOKUP($C67, Table4[#All], 49, 0)</f>
        <v>0.72730000000000006</v>
      </c>
      <c r="CA67" s="43">
        <f>VLOOKUP($C67, Table4[#All], 50, 0)</f>
        <v>0</v>
      </c>
      <c r="CB67" s="10">
        <f t="shared" si="12"/>
        <v>4</v>
      </c>
      <c r="CC67" s="60"/>
      <c r="CD67" s="43">
        <f>VLOOKUP($C67, Table4[#All], 51, 0)</f>
        <v>0.18179999999999999</v>
      </c>
      <c r="CE67" s="43">
        <f>VLOOKUP($C67, Table4[#All], 52, 0)</f>
        <v>0.81819999999999993</v>
      </c>
      <c r="CF67" s="43">
        <f>VLOOKUP($C67, Table4[#All], 53, 0)</f>
        <v>0</v>
      </c>
      <c r="CG67" s="43"/>
      <c r="CH67" s="43"/>
      <c r="CI67" s="12">
        <f t="shared" si="13"/>
        <v>2</v>
      </c>
      <c r="CJ67" s="13"/>
      <c r="CK67" s="43">
        <f>VLOOKUP($C67, Table4[#All], 54, 0)</f>
        <v>0</v>
      </c>
      <c r="CL67" s="43">
        <f>VLOOKUP($C67, Table4[#All], 55, 0)</f>
        <v>0.68180000000000007</v>
      </c>
      <c r="CM67" s="43">
        <f>VLOOKUP($C67, Table4[#All], 56, 0)</f>
        <v>0.2727</v>
      </c>
      <c r="CN67" s="9">
        <f>VLOOKUP($C67, Table4[#All], 57, 0)</f>
        <v>4.5499999999999999E-2</v>
      </c>
      <c r="CO67" s="9"/>
      <c r="CP67" s="10">
        <f t="shared" si="14"/>
        <v>3</v>
      </c>
      <c r="CQ67" s="11"/>
      <c r="CR67" s="43">
        <f>VLOOKUP($C67, Table4[#All], 58, 0)</f>
        <v>0</v>
      </c>
      <c r="CS67" s="43">
        <f>VLOOKUP($C67, Table4[#All], 59, 0)</f>
        <v>0.18179999999999999</v>
      </c>
      <c r="CT67" s="43">
        <f>VLOOKUP($C67, Table4[#All], 60, 0)</f>
        <v>0.72730000000000006</v>
      </c>
      <c r="CU67" s="43">
        <f>VLOOKUP($C67, Table4[#All], 61, 0)</f>
        <v>9.0899999999999995E-2</v>
      </c>
      <c r="CV67" s="9">
        <f>VLOOKUP($C67, Table4[#All], 62, 0)</f>
        <v>0</v>
      </c>
      <c r="CW67" s="10">
        <f t="shared" si="15"/>
        <v>3</v>
      </c>
      <c r="CX67" s="60"/>
      <c r="CY67" s="43">
        <f>VLOOKUP($C67, Table4[#All], 63, 0)</f>
        <v>0.125</v>
      </c>
      <c r="CZ67" s="43">
        <f>VLOOKUP($C67, Table4[#All], 64, 0)</f>
        <v>0.4375</v>
      </c>
      <c r="DA67" s="43">
        <f>VLOOKUP($C67, Table4[#All], 65, 0)</f>
        <v>0.4375</v>
      </c>
      <c r="DB67" s="43">
        <f>VLOOKUP($C67, Table4[#All], 66, 0)</f>
        <v>0</v>
      </c>
      <c r="DC67" s="43"/>
      <c r="DD67" s="10">
        <f t="shared" si="16"/>
        <v>3</v>
      </c>
    </row>
    <row r="68" spans="1:108" ht="16.2" thickTop="1" thickBot="1" x14ac:dyDescent="0.4">
      <c r="A68" s="47" t="s">
        <v>178</v>
      </c>
      <c r="B68" s="47" t="s">
        <v>207</v>
      </c>
      <c r="C68" s="47" t="s">
        <v>208</v>
      </c>
      <c r="D68" s="11"/>
      <c r="E68" s="43">
        <f>VLOOKUP($C68, Table4[#All], 2, 0)</f>
        <v>1</v>
      </c>
      <c r="F68" s="43">
        <f>VLOOKUP($C68, Table4[#All], 3, 0)</f>
        <v>0</v>
      </c>
      <c r="G68" s="43">
        <f>VLOOKUP($C68, Table4[#All], 4, 0)</f>
        <v>0</v>
      </c>
      <c r="H68" s="43">
        <f>VLOOKUP($C68, Table4[#All], 5, 0)</f>
        <v>0</v>
      </c>
      <c r="I68" s="43">
        <f>VLOOKUP($C68, Table4[#All], 6, 0)</f>
        <v>0</v>
      </c>
      <c r="J68" s="10">
        <f t="shared" si="2"/>
        <v>1</v>
      </c>
      <c r="K68" s="11"/>
      <c r="L68" s="43">
        <f>VLOOKUP($C68, Table4[#All], 7, 0)</f>
        <v>0.66670000000000007</v>
      </c>
      <c r="M68" s="43">
        <f>VLOOKUP($C68, Table4[#All], 8, 0)</f>
        <v>0.23329999999999998</v>
      </c>
      <c r="N68" s="43">
        <f>VLOOKUP($C68, Table4[#All], 9, 0)</f>
        <v>0</v>
      </c>
      <c r="O68" s="43">
        <f>VLOOKUP($C68, Table4[#All], 10, 0)</f>
        <v>0.1</v>
      </c>
      <c r="P68" s="43"/>
      <c r="Q68" s="10">
        <f t="shared" si="3"/>
        <v>2</v>
      </c>
      <c r="R68" s="11"/>
      <c r="S68" s="43">
        <f>VLOOKUP($C68, Table4[#All], 11, 0)</f>
        <v>0.22219999999999998</v>
      </c>
      <c r="T68" s="43">
        <f>VLOOKUP($C68, Table4[#All], 12, 0)</f>
        <v>7.4099999999999999E-2</v>
      </c>
      <c r="U68" s="43">
        <f>VLOOKUP($C68, Table4[#All], 13, 0)</f>
        <v>0.70369999999999999</v>
      </c>
      <c r="V68" s="43">
        <f>VLOOKUP($C68, Table4[#All], 14, 0)</f>
        <v>0</v>
      </c>
      <c r="W68" s="9"/>
      <c r="X68" s="10">
        <f t="shared" si="4"/>
        <v>3</v>
      </c>
      <c r="Y68" s="11"/>
      <c r="Z68" s="43">
        <f>VLOOKUP($C68, Table4[#All], 15, 0)</f>
        <v>0</v>
      </c>
      <c r="AA68" s="43">
        <f>VLOOKUP($C68, Table4[#All], 16, 0)</f>
        <v>6.6699999999999995E-2</v>
      </c>
      <c r="AB68" s="43">
        <f>VLOOKUP($C68, Table4[#All], 17, 0)</f>
        <v>0.26669999999999999</v>
      </c>
      <c r="AC68" s="43">
        <f>VLOOKUP($C68, Table4[#All], 18, 0)</f>
        <v>0.66670000000000007</v>
      </c>
      <c r="AD68" s="9">
        <f>VLOOKUP($C68, Table4[#All], 19, 0)</f>
        <v>0</v>
      </c>
      <c r="AE68" s="10">
        <f t="shared" si="5"/>
        <v>4</v>
      </c>
      <c r="AF68" s="11"/>
      <c r="AG68" s="43">
        <f>VLOOKUP($C68, Table4[#All], 20, 0)</f>
        <v>3.3300000000000003E-2</v>
      </c>
      <c r="AH68" s="43">
        <f>VLOOKUP($C68, Table4[#All], 21, 0)</f>
        <v>0.63329999999999997</v>
      </c>
      <c r="AI68" s="43">
        <f>VLOOKUP($C68, Table4[#All], 22, 0)</f>
        <v>0.33329999999999999</v>
      </c>
      <c r="AJ68" s="43">
        <f>VLOOKUP($C68, Table4[#All], 23, 0)</f>
        <v>0</v>
      </c>
      <c r="AK68" s="43"/>
      <c r="AL68" s="10">
        <f t="shared" si="6"/>
        <v>3</v>
      </c>
      <c r="AM68" s="11"/>
      <c r="AN68" s="43">
        <f>VLOOKUP($C68, Table4[#All], 24, 0)</f>
        <v>0</v>
      </c>
      <c r="AO68" s="43">
        <f>VLOOKUP($C68, Table4[#All], 25, 0)</f>
        <v>0.1</v>
      </c>
      <c r="AP68" s="43">
        <f>VLOOKUP($C68, Table4[#All], 26, 0)</f>
        <v>0.9</v>
      </c>
      <c r="AQ68" s="43"/>
      <c r="AR68" s="9"/>
      <c r="AS68" s="12">
        <f t="shared" si="7"/>
        <v>3</v>
      </c>
      <c r="AT68" s="11"/>
      <c r="AU68" s="43">
        <f>VLOOKUP($C68, Table4[#All], 27, 0)</f>
        <v>0.16670000000000001</v>
      </c>
      <c r="AV68" s="43">
        <f>VLOOKUP($C68, Table4[#All], 28, 0)</f>
        <v>0.36670000000000003</v>
      </c>
      <c r="AW68" s="43">
        <f>VLOOKUP($C68, Table4[#All], 29, 0)</f>
        <v>0.4667</v>
      </c>
      <c r="AX68" s="9"/>
      <c r="AY68" s="9">
        <f>VLOOKUP($C68, Table4[#All], 30, 0)</f>
        <v>0</v>
      </c>
      <c r="AZ68" s="10">
        <f t="shared" si="8"/>
        <v>3</v>
      </c>
      <c r="BA68" s="11"/>
      <c r="BB68" s="43">
        <f>VLOOKUP($C68, Table4[#All], 31, 0)</f>
        <v>0</v>
      </c>
      <c r="BC68" s="43">
        <f>VLOOKUP($C68, Table4[#All], 32, 0)</f>
        <v>0.72219999999999995</v>
      </c>
      <c r="BD68" s="43">
        <f>VLOOKUP($C68, Table4[#All], 33, 0)</f>
        <v>5.5599999999999997E-2</v>
      </c>
      <c r="BE68" s="43">
        <f>VLOOKUP($C68, Table4[#All], 34, 0)</f>
        <v>0.22219999999999998</v>
      </c>
      <c r="BF68" s="9">
        <f>VLOOKUP($C68, Table4[#All], 35, 0)</f>
        <v>0</v>
      </c>
      <c r="BG68" s="10">
        <f t="shared" si="9"/>
        <v>4</v>
      </c>
      <c r="BH68" s="60"/>
      <c r="BI68" s="43">
        <f>VLOOKUP($C68, Table4[#All], 36, 0)</f>
        <v>0.1024</v>
      </c>
      <c r="BJ68" s="9">
        <f>VLOOKUP($C68, Table4[#All], 37, 0)</f>
        <v>0</v>
      </c>
      <c r="BK68" s="43">
        <f>VLOOKUP($C68, Table4[#All], 38, 0)</f>
        <v>0</v>
      </c>
      <c r="BL68" s="43">
        <f>VLOOKUP($C68, Table4[#All], 39, 0)</f>
        <v>0.2195</v>
      </c>
      <c r="BM68" s="9">
        <f>VLOOKUP($C68, Table4[#All], 40, 0)</f>
        <v>0.64879999999999993</v>
      </c>
      <c r="BN68" s="10">
        <f t="shared" si="10"/>
        <v>5</v>
      </c>
      <c r="BO68" s="11"/>
      <c r="BP68" s="43">
        <f>VLOOKUP($C68, Table4[#All], 41, 0)</f>
        <v>0</v>
      </c>
      <c r="BQ68" s="43">
        <f>VLOOKUP($C68, Table4[#All], 42, 0)</f>
        <v>0.2</v>
      </c>
      <c r="BR68" s="43">
        <f>VLOOKUP($C68, Table4[#All], 43, 0)</f>
        <v>0.33329999999999999</v>
      </c>
      <c r="BS68" s="43">
        <f>VLOOKUP($C68, Table4[#All], 44, 0)</f>
        <v>0.26669999999999999</v>
      </c>
      <c r="BT68" s="43">
        <f>VLOOKUP($C68, Table4[#All], 45, 0)</f>
        <v>0.2</v>
      </c>
      <c r="BU68" s="10">
        <f t="shared" si="11"/>
        <v>5</v>
      </c>
      <c r="BV68" s="11"/>
      <c r="BW68" s="43">
        <f>VLOOKUP($C68, Table4[#All], 46, 0)</f>
        <v>0</v>
      </c>
      <c r="BX68" s="43">
        <f>VLOOKUP($C68, Table4[#All], 47, 0)</f>
        <v>0.23329999999999998</v>
      </c>
      <c r="BY68" s="43">
        <f>VLOOKUP($C68, Table4[#All], 48, 0)</f>
        <v>6.6699999999999995E-2</v>
      </c>
      <c r="BZ68" s="43">
        <f>VLOOKUP($C68, Table4[#All], 49, 0)</f>
        <v>0.6</v>
      </c>
      <c r="CA68" s="43">
        <f>VLOOKUP($C68, Table4[#All], 50, 0)</f>
        <v>0.1</v>
      </c>
      <c r="CB68" s="10">
        <f t="shared" si="12"/>
        <v>4</v>
      </c>
      <c r="CC68" s="60"/>
      <c r="CD68" s="43">
        <f>VLOOKUP($C68, Table4[#All], 51, 0)</f>
        <v>0.4667</v>
      </c>
      <c r="CE68" s="43">
        <f>VLOOKUP($C68, Table4[#All], 52, 0)</f>
        <v>0.4667</v>
      </c>
      <c r="CF68" s="43">
        <f>VLOOKUP($C68, Table4[#All], 53, 0)</f>
        <v>6.6699999999999995E-2</v>
      </c>
      <c r="CG68" s="43"/>
      <c r="CH68" s="43"/>
      <c r="CI68" s="12">
        <f t="shared" si="13"/>
        <v>2</v>
      </c>
      <c r="CJ68" s="13"/>
      <c r="CK68" s="43">
        <f>VLOOKUP($C68, Table4[#All], 54, 0)</f>
        <v>0</v>
      </c>
      <c r="CL68" s="43">
        <f>VLOOKUP($C68, Table4[#All], 55, 0)</f>
        <v>0.36670000000000003</v>
      </c>
      <c r="CM68" s="43">
        <f>VLOOKUP($C68, Table4[#All], 56, 0)</f>
        <v>0.63329999999999997</v>
      </c>
      <c r="CN68" s="9">
        <f>VLOOKUP($C68, Table4[#All], 57, 0)</f>
        <v>0</v>
      </c>
      <c r="CO68" s="9"/>
      <c r="CP68" s="10">
        <f t="shared" si="14"/>
        <v>3</v>
      </c>
      <c r="CQ68" s="11"/>
      <c r="CR68" s="43">
        <f>VLOOKUP($C68, Table4[#All], 58, 0)</f>
        <v>0</v>
      </c>
      <c r="CS68" s="43">
        <f>VLOOKUP($C68, Table4[#All], 59, 0)</f>
        <v>0.36670000000000003</v>
      </c>
      <c r="CT68" s="43">
        <f>VLOOKUP($C68, Table4[#All], 60, 0)</f>
        <v>0.23329999999999998</v>
      </c>
      <c r="CU68" s="43">
        <f>VLOOKUP($C68, Table4[#All], 61, 0)</f>
        <v>0.4</v>
      </c>
      <c r="CV68" s="9">
        <f>VLOOKUP($C68, Table4[#All], 62, 0)</f>
        <v>0</v>
      </c>
      <c r="CW68" s="10">
        <f t="shared" si="15"/>
        <v>4</v>
      </c>
      <c r="CX68" s="60"/>
      <c r="CY68" s="43">
        <f>VLOOKUP($C68, Table4[#All], 63, 0)</f>
        <v>0.6470999999999999</v>
      </c>
      <c r="CZ68" s="43">
        <f>VLOOKUP($C68, Table4[#All], 64, 0)</f>
        <v>5.8799999999999998E-2</v>
      </c>
      <c r="DA68" s="43">
        <f>VLOOKUP($C68, Table4[#All], 65, 0)</f>
        <v>0.29410000000000003</v>
      </c>
      <c r="DB68" s="43">
        <f>VLOOKUP($C68, Table4[#All], 66, 0)</f>
        <v>0</v>
      </c>
      <c r="DC68" s="43"/>
      <c r="DD68" s="10">
        <f t="shared" si="16"/>
        <v>3</v>
      </c>
    </row>
    <row r="69" spans="1:108" ht="16.2" thickTop="1" thickBot="1" x14ac:dyDescent="0.4">
      <c r="A69" s="47" t="s">
        <v>178</v>
      </c>
      <c r="B69" s="47" t="s">
        <v>209</v>
      </c>
      <c r="C69" s="47" t="s">
        <v>210</v>
      </c>
      <c r="D69" s="11"/>
      <c r="E69" s="43">
        <f>VLOOKUP($C69, Table4[#All], 2, 0)</f>
        <v>1</v>
      </c>
      <c r="F69" s="43">
        <f>VLOOKUP($C69, Table4[#All], 3, 0)</f>
        <v>0</v>
      </c>
      <c r="G69" s="43">
        <f>VLOOKUP($C69, Table4[#All], 4, 0)</f>
        <v>0</v>
      </c>
      <c r="H69" s="43">
        <f>VLOOKUP($C69, Table4[#All], 5, 0)</f>
        <v>0</v>
      </c>
      <c r="I69" s="43">
        <f>VLOOKUP($C69, Table4[#All], 6, 0)</f>
        <v>0</v>
      </c>
      <c r="J69" s="10">
        <f t="shared" si="2"/>
        <v>1</v>
      </c>
      <c r="K69" s="11"/>
      <c r="L69" s="43">
        <f>VLOOKUP($C69, Table4[#All], 7, 0)</f>
        <v>0.96430000000000005</v>
      </c>
      <c r="M69" s="43">
        <f>VLOOKUP($C69, Table4[#All], 8, 0)</f>
        <v>3.5699999999999996E-2</v>
      </c>
      <c r="N69" s="43">
        <f>VLOOKUP($C69, Table4[#All], 9, 0)</f>
        <v>0</v>
      </c>
      <c r="O69" s="43">
        <f>VLOOKUP($C69, Table4[#All], 10, 0)</f>
        <v>0</v>
      </c>
      <c r="P69" s="43"/>
      <c r="Q69" s="10">
        <f t="shared" si="3"/>
        <v>1</v>
      </c>
      <c r="R69" s="11"/>
      <c r="S69" s="43">
        <f>VLOOKUP($C69, Table4[#All], 11, 0)</f>
        <v>0.35710000000000003</v>
      </c>
      <c r="T69" s="43">
        <f>VLOOKUP($C69, Table4[#All], 12, 0)</f>
        <v>7.1399999999999991E-2</v>
      </c>
      <c r="U69" s="43">
        <f>VLOOKUP($C69, Table4[#All], 13, 0)</f>
        <v>0.57140000000000002</v>
      </c>
      <c r="V69" s="43">
        <f>VLOOKUP($C69, Table4[#All], 14, 0)</f>
        <v>0</v>
      </c>
      <c r="W69" s="9"/>
      <c r="X69" s="10">
        <f t="shared" si="4"/>
        <v>3</v>
      </c>
      <c r="Y69" s="11"/>
      <c r="Z69" s="43">
        <f>VLOOKUP($C69, Table4[#All], 15, 0)</f>
        <v>0</v>
      </c>
      <c r="AA69" s="43">
        <f>VLOOKUP($C69, Table4[#All], 16, 0)</f>
        <v>0.1429</v>
      </c>
      <c r="AB69" s="43">
        <f>VLOOKUP($C69, Table4[#All], 17, 0)</f>
        <v>0.25</v>
      </c>
      <c r="AC69" s="43">
        <f>VLOOKUP($C69, Table4[#All], 18, 0)</f>
        <v>0.60709999999999997</v>
      </c>
      <c r="AD69" s="9">
        <f>VLOOKUP($C69, Table4[#All], 19, 0)</f>
        <v>0</v>
      </c>
      <c r="AE69" s="10">
        <f t="shared" si="5"/>
        <v>4</v>
      </c>
      <c r="AF69" s="11"/>
      <c r="AG69" s="43">
        <f>VLOOKUP($C69, Table4[#All], 20, 0)</f>
        <v>0</v>
      </c>
      <c r="AH69" s="43">
        <f>VLOOKUP($C69, Table4[#All], 21, 0)</f>
        <v>0.78569999999999995</v>
      </c>
      <c r="AI69" s="43">
        <f>VLOOKUP($C69, Table4[#All], 22, 0)</f>
        <v>0.21429999999999999</v>
      </c>
      <c r="AJ69" s="43">
        <f>VLOOKUP($C69, Table4[#All], 23, 0)</f>
        <v>0</v>
      </c>
      <c r="AK69" s="43"/>
      <c r="AL69" s="10">
        <f t="shared" si="6"/>
        <v>3</v>
      </c>
      <c r="AM69" s="11"/>
      <c r="AN69" s="43">
        <f>VLOOKUP($C69, Table4[#All], 24, 0)</f>
        <v>0</v>
      </c>
      <c r="AO69" s="43">
        <f>VLOOKUP($C69, Table4[#All], 25, 0)</f>
        <v>0.1429</v>
      </c>
      <c r="AP69" s="43">
        <f>VLOOKUP($C69, Table4[#All], 26, 0)</f>
        <v>0.85709999999999997</v>
      </c>
      <c r="AQ69" s="43"/>
      <c r="AR69" s="9"/>
      <c r="AS69" s="12">
        <f t="shared" si="7"/>
        <v>3</v>
      </c>
      <c r="AT69" s="11"/>
      <c r="AU69" s="43">
        <f>VLOOKUP($C69, Table4[#All], 27, 0)</f>
        <v>0.39289999999999997</v>
      </c>
      <c r="AV69" s="43">
        <f>VLOOKUP($C69, Table4[#All], 28, 0)</f>
        <v>0.17859999999999998</v>
      </c>
      <c r="AW69" s="43">
        <f>VLOOKUP($C69, Table4[#All], 29, 0)</f>
        <v>0.42859999999999998</v>
      </c>
      <c r="AX69" s="9"/>
      <c r="AY69" s="9">
        <f>VLOOKUP($C69, Table4[#All], 30, 0)</f>
        <v>0</v>
      </c>
      <c r="AZ69" s="10">
        <f t="shared" si="8"/>
        <v>3</v>
      </c>
      <c r="BA69" s="11"/>
      <c r="BB69" s="43">
        <f>VLOOKUP($C69, Table4[#All], 31, 0)</f>
        <v>0</v>
      </c>
      <c r="BC69" s="43">
        <f>VLOOKUP($C69, Table4[#All], 32, 0)</f>
        <v>0.77780000000000005</v>
      </c>
      <c r="BD69" s="43">
        <f>VLOOKUP($C69, Table4[#All], 33, 0)</f>
        <v>0.22219999999999998</v>
      </c>
      <c r="BE69" s="43">
        <f>VLOOKUP($C69, Table4[#All], 34, 0)</f>
        <v>0</v>
      </c>
      <c r="BF69" s="9">
        <f>VLOOKUP($C69, Table4[#All], 35, 0)</f>
        <v>0</v>
      </c>
      <c r="BG69" s="10">
        <f t="shared" si="9"/>
        <v>3</v>
      </c>
      <c r="BH69" s="60"/>
      <c r="BI69" s="43">
        <f>VLOOKUP($C69, Table4[#All], 36, 0)</f>
        <v>0.94440000000000002</v>
      </c>
      <c r="BJ69" s="9">
        <f>VLOOKUP($C69, Table4[#All], 37, 0)</f>
        <v>5.5599999999999997E-2</v>
      </c>
      <c r="BK69" s="43">
        <f>VLOOKUP($C69, Table4[#All], 38, 0)</f>
        <v>0</v>
      </c>
      <c r="BL69" s="43">
        <f>VLOOKUP($C69, Table4[#All], 39, 0)</f>
        <v>0</v>
      </c>
      <c r="BM69" s="9">
        <f>VLOOKUP($C69, Table4[#All], 40, 0)</f>
        <v>0</v>
      </c>
      <c r="BN69" s="10">
        <f t="shared" si="10"/>
        <v>1</v>
      </c>
      <c r="BO69" s="11"/>
      <c r="BP69" s="43">
        <f>VLOOKUP($C69, Table4[#All], 41, 0)</f>
        <v>0</v>
      </c>
      <c r="BQ69" s="43">
        <f>VLOOKUP($C69, Table4[#All], 42, 0)</f>
        <v>0.28570000000000001</v>
      </c>
      <c r="BR69" s="43">
        <f>VLOOKUP($C69, Table4[#All], 43, 0)</f>
        <v>0.25</v>
      </c>
      <c r="BS69" s="43">
        <f>VLOOKUP($C69, Table4[#All], 44, 0)</f>
        <v>0.25</v>
      </c>
      <c r="BT69" s="43">
        <f>VLOOKUP($C69, Table4[#All], 45, 0)</f>
        <v>0.21429999999999999</v>
      </c>
      <c r="BU69" s="10">
        <f t="shared" si="11"/>
        <v>5</v>
      </c>
      <c r="BV69" s="11"/>
      <c r="BW69" s="43">
        <f>VLOOKUP($C69, Table4[#All], 46, 0)</f>
        <v>0</v>
      </c>
      <c r="BX69" s="43">
        <f>VLOOKUP($C69, Table4[#All], 47, 0)</f>
        <v>0.28570000000000001</v>
      </c>
      <c r="BY69" s="43">
        <f>VLOOKUP($C69, Table4[#All], 48, 0)</f>
        <v>0.32140000000000002</v>
      </c>
      <c r="BZ69" s="43">
        <f>VLOOKUP($C69, Table4[#All], 49, 0)</f>
        <v>0.39289999999999997</v>
      </c>
      <c r="CA69" s="43">
        <f>VLOOKUP($C69, Table4[#All], 50, 0)</f>
        <v>0</v>
      </c>
      <c r="CB69" s="10">
        <f t="shared" si="12"/>
        <v>4</v>
      </c>
      <c r="CC69" s="60"/>
      <c r="CD69" s="43">
        <f>VLOOKUP($C69, Table4[#All], 51, 0)</f>
        <v>0.78569999999999995</v>
      </c>
      <c r="CE69" s="43">
        <f>VLOOKUP($C69, Table4[#All], 52, 0)</f>
        <v>0.21429999999999999</v>
      </c>
      <c r="CF69" s="43">
        <f>VLOOKUP($C69, Table4[#All], 53, 0)</f>
        <v>0</v>
      </c>
      <c r="CG69" s="43"/>
      <c r="CH69" s="43"/>
      <c r="CI69" s="12">
        <f t="shared" si="13"/>
        <v>2</v>
      </c>
      <c r="CJ69" s="13"/>
      <c r="CK69" s="43">
        <f>VLOOKUP($C69, Table4[#All], 54, 0)</f>
        <v>0</v>
      </c>
      <c r="CL69" s="43">
        <f>VLOOKUP($C69, Table4[#All], 55, 0)</f>
        <v>0.35710000000000003</v>
      </c>
      <c r="CM69" s="43">
        <f>VLOOKUP($C69, Table4[#All], 56, 0)</f>
        <v>0.64290000000000003</v>
      </c>
      <c r="CN69" s="9">
        <f>VLOOKUP($C69, Table4[#All], 57, 0)</f>
        <v>0</v>
      </c>
      <c r="CO69" s="9"/>
      <c r="CP69" s="10">
        <f t="shared" si="14"/>
        <v>3</v>
      </c>
      <c r="CQ69" s="11"/>
      <c r="CR69" s="43">
        <f>VLOOKUP($C69, Table4[#All], 58, 0)</f>
        <v>0</v>
      </c>
      <c r="CS69" s="43">
        <f>VLOOKUP($C69, Table4[#All], 59, 0)</f>
        <v>0.35710000000000003</v>
      </c>
      <c r="CT69" s="43">
        <f>VLOOKUP($C69, Table4[#All], 60, 0)</f>
        <v>0.25</v>
      </c>
      <c r="CU69" s="43">
        <f>VLOOKUP($C69, Table4[#All], 61, 0)</f>
        <v>0.39289999999999997</v>
      </c>
      <c r="CV69" s="9">
        <f>VLOOKUP($C69, Table4[#All], 62, 0)</f>
        <v>0</v>
      </c>
      <c r="CW69" s="10">
        <f t="shared" si="15"/>
        <v>4</v>
      </c>
      <c r="CX69" s="60"/>
      <c r="CY69" s="43">
        <f>VLOOKUP($C69, Table4[#All], 63, 0)</f>
        <v>1</v>
      </c>
      <c r="CZ69" s="43">
        <f>VLOOKUP($C69, Table4[#All], 64, 0)</f>
        <v>0</v>
      </c>
      <c r="DA69" s="43">
        <f>VLOOKUP($C69, Table4[#All], 65, 0)</f>
        <v>0</v>
      </c>
      <c r="DB69" s="43">
        <f>VLOOKUP($C69, Table4[#All], 66, 0)</f>
        <v>0</v>
      </c>
      <c r="DC69" s="43"/>
      <c r="DD69" s="10">
        <f t="shared" si="16"/>
        <v>1</v>
      </c>
    </row>
    <row r="70" spans="1:108" ht="16.2" thickTop="1" thickBot="1" x14ac:dyDescent="0.4">
      <c r="A70" s="47" t="s">
        <v>178</v>
      </c>
      <c r="B70" s="47" t="s">
        <v>211</v>
      </c>
      <c r="C70" s="47" t="s">
        <v>212</v>
      </c>
      <c r="D70" s="11"/>
      <c r="E70" s="43">
        <f>VLOOKUP($C70, Table4[#All], 2, 0)</f>
        <v>0</v>
      </c>
      <c r="F70" s="43">
        <f>VLOOKUP($C70, Table4[#All], 3, 0)</f>
        <v>1</v>
      </c>
      <c r="G70" s="43">
        <f>VLOOKUP($C70, Table4[#All], 4, 0)</f>
        <v>0</v>
      </c>
      <c r="H70" s="43">
        <f>VLOOKUP($C70, Table4[#All], 5, 0)</f>
        <v>0</v>
      </c>
      <c r="I70" s="43">
        <f>VLOOKUP($C70, Table4[#All], 6, 0)</f>
        <v>0</v>
      </c>
      <c r="J70" s="10">
        <f t="shared" ref="J70:J133" si="17">IF(I70&gt;=20%, 5, IF(SUM(H70:I70)&gt;=20%, 4, IF(SUM(G70:I70)&gt;=20%, 3, IF(SUM(F70:I70)&gt;=20%, 2, IF(SUM(E70:I70)&gt;=20%, 1, "N/A")))))</f>
        <v>2</v>
      </c>
      <c r="K70" s="11"/>
      <c r="L70" s="43">
        <f>VLOOKUP($C70, Table4[#All], 7, 0)</f>
        <v>0.94120000000000004</v>
      </c>
      <c r="M70" s="43">
        <f>VLOOKUP($C70, Table4[#All], 8, 0)</f>
        <v>0</v>
      </c>
      <c r="N70" s="43">
        <f>VLOOKUP($C70, Table4[#All], 9, 0)</f>
        <v>0</v>
      </c>
      <c r="O70" s="43">
        <f>VLOOKUP($C70, Table4[#All], 10, 0)</f>
        <v>5.8799999999999998E-2</v>
      </c>
      <c r="P70" s="43"/>
      <c r="Q70" s="10">
        <f t="shared" ref="Q70:Q133" si="18">IF(P70&gt;=20%, 5, IF(SUM(O70:P70)&gt;=20%, 4, IF(SUM(N70:P70)&gt;=20%, 3, IF(SUM(M70:P70)&gt;=20%, 2, IF(SUM(L70:P70)&gt;=20%, 1, "N/A")))))</f>
        <v>1</v>
      </c>
      <c r="R70" s="11"/>
      <c r="S70" s="43">
        <f>VLOOKUP($C70, Table4[#All], 11, 0)</f>
        <v>8.3299999999999999E-2</v>
      </c>
      <c r="T70" s="43">
        <f>VLOOKUP($C70, Table4[#All], 12, 0)</f>
        <v>0.25</v>
      </c>
      <c r="U70" s="43">
        <f>VLOOKUP($C70, Table4[#All], 13, 0)</f>
        <v>0.58329999999999993</v>
      </c>
      <c r="V70" s="43">
        <f>VLOOKUP($C70, Table4[#All], 14, 0)</f>
        <v>8.3299999999999999E-2</v>
      </c>
      <c r="W70" s="9"/>
      <c r="X70" s="10">
        <f t="shared" ref="X70:X133" si="19">IF(W70&gt;=20%, 5, IF(SUM(V70:W70)&gt;=20%, 4, IF(SUM(U70:W70)&gt;=20%, 3, IF(SUM(T70:W70)&gt;=20%, 2, IF(SUM(S70:W70)&gt;=20%, 1, "N/A")))))</f>
        <v>3</v>
      </c>
      <c r="Y70" s="11"/>
      <c r="Z70" s="43">
        <f>VLOOKUP($C70, Table4[#All], 15, 0)</f>
        <v>0</v>
      </c>
      <c r="AA70" s="43">
        <f>VLOOKUP($C70, Table4[#All], 16, 0)</f>
        <v>5.8799999999999998E-2</v>
      </c>
      <c r="AB70" s="43">
        <f>VLOOKUP($C70, Table4[#All], 17, 0)</f>
        <v>0.4118</v>
      </c>
      <c r="AC70" s="43">
        <f>VLOOKUP($C70, Table4[#All], 18, 0)</f>
        <v>0.52939999999999998</v>
      </c>
      <c r="AD70" s="9">
        <f>VLOOKUP($C70, Table4[#All], 19, 0)</f>
        <v>0</v>
      </c>
      <c r="AE70" s="10">
        <f t="shared" ref="AE70:AE133" si="20">IF(AD70&gt;=20%, 5, IF(SUM(AC70:AD70)&gt;=20%, 4, IF(SUM(AB70:AD70)&gt;=20%, 3, IF(SUM(AA70:AD70)&gt;=20%, 2, IF(SUM(Z70:AD70)&gt;=20%, 1, "N/A")))))</f>
        <v>4</v>
      </c>
      <c r="AF70" s="11"/>
      <c r="AG70" s="43">
        <f>VLOOKUP($C70, Table4[#All], 20, 0)</f>
        <v>0</v>
      </c>
      <c r="AH70" s="43">
        <f>VLOOKUP($C70, Table4[#All], 21, 0)</f>
        <v>0.29410000000000003</v>
      </c>
      <c r="AI70" s="43">
        <f>VLOOKUP($C70, Table4[#All], 22, 0)</f>
        <v>0.29410000000000003</v>
      </c>
      <c r="AJ70" s="43">
        <f>VLOOKUP($C70, Table4[#All], 23, 0)</f>
        <v>0.4118</v>
      </c>
      <c r="AK70" s="43"/>
      <c r="AL70" s="10">
        <f t="shared" ref="AL70:AL133" si="21">IF(AK70&gt;=20%, 5, IF(SUM(AJ70:AK70)&gt;=20%, 4, IF(SUM(AI70:AK70)&gt;=20%, 3, IF(SUM(AH70:AK70)&gt;=20%, 2, IF(SUM(AG70:AK70)&gt;=20%, 1, "N/A")))))</f>
        <v>4</v>
      </c>
      <c r="AM70" s="11"/>
      <c r="AN70" s="43">
        <f>VLOOKUP($C70, Table4[#All], 24, 0)</f>
        <v>0</v>
      </c>
      <c r="AO70" s="43">
        <f>VLOOKUP($C70, Table4[#All], 25, 0)</f>
        <v>0.6470999999999999</v>
      </c>
      <c r="AP70" s="43">
        <f>VLOOKUP($C70, Table4[#All], 26, 0)</f>
        <v>0.35289999999999999</v>
      </c>
      <c r="AQ70" s="43"/>
      <c r="AR70" s="9"/>
      <c r="AS70" s="12">
        <f t="shared" ref="AS70:AS133" si="22">IF(AR70&gt;=20%, 5, IF(SUM(AQ70:AR70)&gt;=20%, 4, IF(SUM(AP70:AR70)&gt;=20%, 3, IF(SUM(AO70:AR70)&gt;=20%, 2, IF(SUM(AN70:AR70)&gt;=20%, 1, "N/A")))))</f>
        <v>3</v>
      </c>
      <c r="AT70" s="11"/>
      <c r="AU70" s="43">
        <f>VLOOKUP($C70, Table4[#All], 27, 0)</f>
        <v>0.35289999999999999</v>
      </c>
      <c r="AV70" s="43">
        <f>VLOOKUP($C70, Table4[#All], 28, 0)</f>
        <v>0.47060000000000002</v>
      </c>
      <c r="AW70" s="43">
        <f>VLOOKUP($C70, Table4[#All], 29, 0)</f>
        <v>0.17649999999999999</v>
      </c>
      <c r="AX70" s="9"/>
      <c r="AY70" s="9">
        <f>VLOOKUP($C70, Table4[#All], 30, 0)</f>
        <v>0</v>
      </c>
      <c r="AZ70" s="10">
        <f t="shared" ref="AZ70:AZ133" si="23">IF(AY70&gt;=20%, 5, IF(SUM(AX70:AY70)&gt;=20%, 4, IF(SUM(AW70:AY70)&gt;=20%, 3, IF(SUM(AV70:AY70)&gt;=20%, 2, IF(SUM(AU70:AY70)&gt;=20%, 1, "N/A")))))</f>
        <v>2</v>
      </c>
      <c r="BA70" s="11"/>
      <c r="BB70" s="43">
        <f>VLOOKUP($C70, Table4[#All], 31, 0)</f>
        <v>0</v>
      </c>
      <c r="BC70" s="43">
        <f>VLOOKUP($C70, Table4[#All], 32, 0)</f>
        <v>0.375</v>
      </c>
      <c r="BD70" s="43">
        <f>VLOOKUP($C70, Table4[#All], 33, 0)</f>
        <v>0.375</v>
      </c>
      <c r="BE70" s="43">
        <f>VLOOKUP($C70, Table4[#All], 34, 0)</f>
        <v>0.25</v>
      </c>
      <c r="BF70" s="9">
        <f>VLOOKUP($C70, Table4[#All], 35, 0)</f>
        <v>0</v>
      </c>
      <c r="BG70" s="10">
        <f t="shared" ref="BG70:BG133" si="24">IF(BF70&gt;=20%, 5, IF(SUM(BE70:BF70)&gt;=20%, 4, IF(SUM(BD70:BF70)&gt;=20%, 3, IF(SUM(BC70:BF70)&gt;=20%, 2, IF(SUM(BB70:BF70)&gt;=20%, 1, "N/A")))))</f>
        <v>4</v>
      </c>
      <c r="BH70" s="60"/>
      <c r="BI70" s="43">
        <f>VLOOKUP($C70, Table4[#All], 36, 0)</f>
        <v>0.1024</v>
      </c>
      <c r="BJ70" s="9">
        <f>VLOOKUP($C70, Table4[#All], 37, 0)</f>
        <v>0</v>
      </c>
      <c r="BK70" s="43">
        <f>VLOOKUP($C70, Table4[#All], 38, 0)</f>
        <v>0</v>
      </c>
      <c r="BL70" s="43">
        <f>VLOOKUP($C70, Table4[#All], 39, 0)</f>
        <v>0.2195</v>
      </c>
      <c r="BM70" s="9">
        <f>VLOOKUP($C70, Table4[#All], 40, 0)</f>
        <v>0.64879999999999993</v>
      </c>
      <c r="BN70" s="10">
        <f t="shared" ref="BN70:BN133" si="25">IF(BM70&gt;=20%, 5, IF(SUM(BL70:BM70)&gt;=20%, 4, IF(SUM(BK70:BM70)&gt;=20%, 3, IF(SUM(BJ70:BM70)&gt;=20%, 2, IF(SUM(BI70:BM70)&gt;=20%, 1, "N/A")))))</f>
        <v>5</v>
      </c>
      <c r="BO70" s="11"/>
      <c r="BP70" s="43">
        <f>VLOOKUP($C70, Table4[#All], 41, 0)</f>
        <v>0.17649999999999999</v>
      </c>
      <c r="BQ70" s="43">
        <f>VLOOKUP($C70, Table4[#All], 42, 0)</f>
        <v>5.8799999999999998E-2</v>
      </c>
      <c r="BR70" s="43">
        <f>VLOOKUP($C70, Table4[#All], 43, 0)</f>
        <v>0.58820000000000006</v>
      </c>
      <c r="BS70" s="43">
        <f>VLOOKUP($C70, Table4[#All], 44, 0)</f>
        <v>0.17649999999999999</v>
      </c>
      <c r="BT70" s="43">
        <f>VLOOKUP($C70, Table4[#All], 45, 0)</f>
        <v>0</v>
      </c>
      <c r="BU70" s="10">
        <f t="shared" ref="BU70:BU133" si="26">IF(BT70&gt;=20%, 5, IF(SUM(BS70:BT70)&gt;=20%, 4, IF(SUM(BR70:BT70)&gt;=20%, 3, IF(SUM(BQ70:BT70)&gt;=20%, 2, IF(SUM(BP70:BT70)&gt;=20%, 1, "N/A")))))</f>
        <v>3</v>
      </c>
      <c r="BV70" s="11"/>
      <c r="BW70" s="43">
        <f>VLOOKUP($C70, Table4[#All], 46, 0)</f>
        <v>0</v>
      </c>
      <c r="BX70" s="43">
        <f>VLOOKUP($C70, Table4[#All], 47, 0)</f>
        <v>0.29410000000000003</v>
      </c>
      <c r="BY70" s="43">
        <f>VLOOKUP($C70, Table4[#All], 48, 0)</f>
        <v>0.47060000000000002</v>
      </c>
      <c r="BZ70" s="43">
        <f>VLOOKUP($C70, Table4[#All], 49, 0)</f>
        <v>0.23530000000000001</v>
      </c>
      <c r="CA70" s="43">
        <f>VLOOKUP($C70, Table4[#All], 50, 0)</f>
        <v>0</v>
      </c>
      <c r="CB70" s="10">
        <f t="shared" ref="CB70:CB133" si="27">IF(CA70&gt;=20%, 5, IF(SUM(BZ70:CA70)&gt;=20%, 4, IF(SUM(BY70:CA70)&gt;=20%, 3, IF(SUM(BX70:CA70)&gt;=20%, 2, IF(SUM(BW70:CA70)&gt;=20%, 1, "N/A")))))</f>
        <v>4</v>
      </c>
      <c r="CC70" s="60"/>
      <c r="CD70" s="43">
        <f>VLOOKUP($C70, Table4[#All], 51, 0)</f>
        <v>0.4118</v>
      </c>
      <c r="CE70" s="43">
        <f>VLOOKUP($C70, Table4[#All], 52, 0)</f>
        <v>0.58820000000000006</v>
      </c>
      <c r="CF70" s="43">
        <f>VLOOKUP($C70, Table4[#All], 53, 0)</f>
        <v>0</v>
      </c>
      <c r="CG70" s="43"/>
      <c r="CH70" s="43"/>
      <c r="CI70" s="12">
        <f t="shared" ref="CI70:CI133" si="28">IF(CH70&gt;=20%, 5, IF(SUM(CG70:CH70)&gt;=20%, 4, IF(SUM(CF70:CH70)&gt;=20%, 3, IF(SUM(CE70:CH70)&gt;=20%, 2, IF(SUM(CD70:CH70)&gt;=20%, 1, "N/A")))))</f>
        <v>2</v>
      </c>
      <c r="CJ70" s="13"/>
      <c r="CK70" s="43">
        <f>VLOOKUP($C70, Table4[#All], 54, 0)</f>
        <v>0</v>
      </c>
      <c r="CL70" s="43">
        <f>VLOOKUP($C70, Table4[#All], 55, 0)</f>
        <v>5.8799999999999998E-2</v>
      </c>
      <c r="CM70" s="43">
        <f>VLOOKUP($C70, Table4[#All], 56, 0)</f>
        <v>0.88239999999999996</v>
      </c>
      <c r="CN70" s="9">
        <f>VLOOKUP($C70, Table4[#All], 57, 0)</f>
        <v>5.8799999999999998E-2</v>
      </c>
      <c r="CO70" s="9"/>
      <c r="CP70" s="10">
        <f t="shared" ref="CP70:CP133" si="29">IF(CO70&gt;=20%, 5, IF(SUM(CN70:CO70)&gt;=20%, 4, IF(SUM(CM70:CO70)&gt;=20%, 3, IF(SUM(CL70:CO70)&gt;=20%, 2, IF(SUM(CK70:CO70)&gt;=20%, 1, "N/A")))))</f>
        <v>3</v>
      </c>
      <c r="CQ70" s="11"/>
      <c r="CR70" s="43">
        <f>VLOOKUP($C70, Table4[#All], 58, 0)</f>
        <v>0</v>
      </c>
      <c r="CS70" s="43">
        <f>VLOOKUP($C70, Table4[#All], 59, 0)</f>
        <v>5.8799999999999998E-2</v>
      </c>
      <c r="CT70" s="43">
        <f>VLOOKUP($C70, Table4[#All], 60, 0)</f>
        <v>0.35289999999999999</v>
      </c>
      <c r="CU70" s="43">
        <f>VLOOKUP($C70, Table4[#All], 61, 0)</f>
        <v>0.52939999999999998</v>
      </c>
      <c r="CV70" s="9">
        <f>VLOOKUP($C70, Table4[#All], 62, 0)</f>
        <v>5.8799999999999998E-2</v>
      </c>
      <c r="CW70" s="10">
        <f t="shared" ref="CW70:CW133" si="30">IF(CV70&gt;=20%, 5, IF(SUM(CU70:CV70)&gt;=20%, 4, IF(SUM(CT70:CV70)&gt;=20%, 3, IF(SUM(CS70:CV70)&gt;=20%, 2, IF(SUM(CR70:CV70)&gt;=20%, 1, "N/A")))))</f>
        <v>4</v>
      </c>
      <c r="CX70" s="60"/>
      <c r="CY70" s="43">
        <f>VLOOKUP($C70, Table4[#All], 63, 0)</f>
        <v>0.5</v>
      </c>
      <c r="CZ70" s="43">
        <f>VLOOKUP($C70, Table4[#All], 64, 0)</f>
        <v>0</v>
      </c>
      <c r="DA70" s="43">
        <f>VLOOKUP($C70, Table4[#All], 65, 0)</f>
        <v>0.5</v>
      </c>
      <c r="DB70" s="43">
        <f>VLOOKUP($C70, Table4[#All], 66, 0)</f>
        <v>0</v>
      </c>
      <c r="DC70" s="43"/>
      <c r="DD70" s="10">
        <f t="shared" ref="DD70:DD133" si="31">IF(DC70&gt;=20%, 5, IF(SUM(DB70:DC70)&gt;=20%, 4, IF(SUM(DA70:DC70)&gt;=20%, 3, IF(SUM(CZ70:DC70)&gt;=20%, 2, IF(SUM(CY70:DC70)&gt;=20%, 1, "N/A")))))</f>
        <v>3</v>
      </c>
    </row>
    <row r="71" spans="1:108" ht="16.2" thickTop="1" thickBot="1" x14ac:dyDescent="0.4">
      <c r="A71" s="47" t="s">
        <v>178</v>
      </c>
      <c r="B71" s="47" t="s">
        <v>213</v>
      </c>
      <c r="C71" s="47" t="s">
        <v>214</v>
      </c>
      <c r="D71" s="11"/>
      <c r="E71" s="43">
        <f>VLOOKUP($C71, Table4[#All], 2, 0)</f>
        <v>0</v>
      </c>
      <c r="F71" s="43">
        <f>VLOOKUP($C71, Table4[#All], 3, 0)</f>
        <v>1</v>
      </c>
      <c r="G71" s="43">
        <f>VLOOKUP($C71, Table4[#All], 4, 0)</f>
        <v>0</v>
      </c>
      <c r="H71" s="43">
        <f>VLOOKUP($C71, Table4[#All], 5, 0)</f>
        <v>0</v>
      </c>
      <c r="I71" s="43">
        <f>VLOOKUP($C71, Table4[#All], 6, 0)</f>
        <v>0</v>
      </c>
      <c r="J71" s="10">
        <f t="shared" si="17"/>
        <v>2</v>
      </c>
      <c r="K71" s="11"/>
      <c r="L71" s="43">
        <f>VLOOKUP($C71, Table4[#All], 7, 0)</f>
        <v>0.35289999999999999</v>
      </c>
      <c r="M71" s="43">
        <f>VLOOKUP($C71, Table4[#All], 8, 0)</f>
        <v>0.29410000000000003</v>
      </c>
      <c r="N71" s="43">
        <f>VLOOKUP($C71, Table4[#All], 9, 0)</f>
        <v>0.23530000000000001</v>
      </c>
      <c r="O71" s="43">
        <f>VLOOKUP($C71, Table4[#All], 10, 0)</f>
        <v>0.1176</v>
      </c>
      <c r="P71" s="43"/>
      <c r="Q71" s="10">
        <f t="shared" si="18"/>
        <v>3</v>
      </c>
      <c r="R71" s="11"/>
      <c r="S71" s="43">
        <f>VLOOKUP($C71, Table4[#All], 11, 0)</f>
        <v>0</v>
      </c>
      <c r="T71" s="43">
        <f>VLOOKUP($C71, Table4[#All], 12, 0)</f>
        <v>0.1333</v>
      </c>
      <c r="U71" s="43">
        <f>VLOOKUP($C71, Table4[#All], 13, 0)</f>
        <v>0.86670000000000003</v>
      </c>
      <c r="V71" s="43">
        <f>VLOOKUP($C71, Table4[#All], 14, 0)</f>
        <v>0</v>
      </c>
      <c r="W71" s="9"/>
      <c r="X71" s="10">
        <f t="shared" si="19"/>
        <v>3</v>
      </c>
      <c r="Y71" s="11"/>
      <c r="Z71" s="43">
        <f>VLOOKUP($C71, Table4[#All], 15, 0)</f>
        <v>0</v>
      </c>
      <c r="AA71" s="43">
        <f>VLOOKUP($C71, Table4[#All], 16, 0)</f>
        <v>0</v>
      </c>
      <c r="AB71" s="43">
        <f>VLOOKUP($C71, Table4[#All], 17, 0)</f>
        <v>0.35289999999999999</v>
      </c>
      <c r="AC71" s="43">
        <f>VLOOKUP($C71, Table4[#All], 18, 0)</f>
        <v>0.6470999999999999</v>
      </c>
      <c r="AD71" s="9">
        <f>VLOOKUP($C71, Table4[#All], 19, 0)</f>
        <v>0</v>
      </c>
      <c r="AE71" s="10">
        <f t="shared" si="20"/>
        <v>4</v>
      </c>
      <c r="AF71" s="11"/>
      <c r="AG71" s="43">
        <f>VLOOKUP($C71, Table4[#All], 20, 0)</f>
        <v>0</v>
      </c>
      <c r="AH71" s="43">
        <f>VLOOKUP($C71, Table4[#All], 21, 0)</f>
        <v>0.29410000000000003</v>
      </c>
      <c r="AI71" s="43">
        <f>VLOOKUP($C71, Table4[#All], 22, 0)</f>
        <v>0.35289999999999999</v>
      </c>
      <c r="AJ71" s="43">
        <f>VLOOKUP($C71, Table4[#All], 23, 0)</f>
        <v>0.35289999999999999</v>
      </c>
      <c r="AK71" s="43"/>
      <c r="AL71" s="10">
        <f t="shared" si="21"/>
        <v>4</v>
      </c>
      <c r="AM71" s="11"/>
      <c r="AN71" s="43">
        <f>VLOOKUP($C71, Table4[#All], 24, 0)</f>
        <v>0</v>
      </c>
      <c r="AO71" s="43">
        <f>VLOOKUP($C71, Table4[#All], 25, 0)</f>
        <v>0.5625</v>
      </c>
      <c r="AP71" s="43">
        <f>VLOOKUP($C71, Table4[#All], 26, 0)</f>
        <v>0.4375</v>
      </c>
      <c r="AQ71" s="43"/>
      <c r="AR71" s="9"/>
      <c r="AS71" s="12">
        <f t="shared" si="22"/>
        <v>3</v>
      </c>
      <c r="AT71" s="11"/>
      <c r="AU71" s="43">
        <f>VLOOKUP($C71, Table4[#All], 27, 0)</f>
        <v>0.1176</v>
      </c>
      <c r="AV71" s="43">
        <f>VLOOKUP($C71, Table4[#All], 28, 0)</f>
        <v>0.47060000000000002</v>
      </c>
      <c r="AW71" s="43">
        <f>VLOOKUP($C71, Table4[#All], 29, 0)</f>
        <v>0.35289999999999999</v>
      </c>
      <c r="AX71" s="9"/>
      <c r="AY71" s="9">
        <f>VLOOKUP($C71, Table4[#All], 30, 0)</f>
        <v>5.8799999999999998E-2</v>
      </c>
      <c r="AZ71" s="10">
        <f t="shared" si="23"/>
        <v>3</v>
      </c>
      <c r="BA71" s="11"/>
      <c r="BB71" s="43">
        <f>VLOOKUP($C71, Table4[#All], 31, 0)</f>
        <v>9.0899999999999995E-2</v>
      </c>
      <c r="BC71" s="43">
        <f>VLOOKUP($C71, Table4[#All], 32, 0)</f>
        <v>0.36359999999999998</v>
      </c>
      <c r="BD71" s="43">
        <f>VLOOKUP($C71, Table4[#All], 33, 0)</f>
        <v>0.2727</v>
      </c>
      <c r="BE71" s="43">
        <f>VLOOKUP($C71, Table4[#All], 34, 0)</f>
        <v>0.2727</v>
      </c>
      <c r="BF71" s="9">
        <f>VLOOKUP($C71, Table4[#All], 35, 0)</f>
        <v>0</v>
      </c>
      <c r="BG71" s="10">
        <f t="shared" si="24"/>
        <v>4</v>
      </c>
      <c r="BH71" s="60"/>
      <c r="BI71" s="43">
        <f>VLOOKUP($C71, Table4[#All], 36, 0)</f>
        <v>0.41670000000000001</v>
      </c>
      <c r="BJ71" s="9">
        <f>VLOOKUP($C71, Table4[#All], 37, 0)</f>
        <v>0.25</v>
      </c>
      <c r="BK71" s="43">
        <f>VLOOKUP($C71, Table4[#All], 38, 0)</f>
        <v>0.33329999999999999</v>
      </c>
      <c r="BL71" s="43">
        <f>VLOOKUP($C71, Table4[#All], 39, 0)</f>
        <v>0</v>
      </c>
      <c r="BM71" s="9">
        <f>VLOOKUP($C71, Table4[#All], 40, 0)</f>
        <v>0</v>
      </c>
      <c r="BN71" s="10">
        <f t="shared" si="25"/>
        <v>3</v>
      </c>
      <c r="BO71" s="11"/>
      <c r="BP71" s="43">
        <f>VLOOKUP($C71, Table4[#All], 41, 0)</f>
        <v>0.52939999999999998</v>
      </c>
      <c r="BQ71" s="43">
        <f>VLOOKUP($C71, Table4[#All], 42, 0)</f>
        <v>0.1176</v>
      </c>
      <c r="BR71" s="43">
        <f>VLOOKUP($C71, Table4[#All], 43, 0)</f>
        <v>0.29410000000000003</v>
      </c>
      <c r="BS71" s="43">
        <f>VLOOKUP($C71, Table4[#All], 44, 0)</f>
        <v>5.8799999999999998E-2</v>
      </c>
      <c r="BT71" s="43">
        <f>VLOOKUP($C71, Table4[#All], 45, 0)</f>
        <v>0</v>
      </c>
      <c r="BU71" s="10">
        <f t="shared" si="26"/>
        <v>3</v>
      </c>
      <c r="BV71" s="11"/>
      <c r="BW71" s="43">
        <f>VLOOKUP($C71, Table4[#All], 46, 0)</f>
        <v>0</v>
      </c>
      <c r="BX71" s="43">
        <f>VLOOKUP($C71, Table4[#All], 47, 0)</f>
        <v>0.35289999999999999</v>
      </c>
      <c r="BY71" s="43">
        <f>VLOOKUP($C71, Table4[#All], 48, 0)</f>
        <v>0.1176</v>
      </c>
      <c r="BZ71" s="43">
        <f>VLOOKUP($C71, Table4[#All], 49, 0)</f>
        <v>0.52939999999999998</v>
      </c>
      <c r="CA71" s="43">
        <f>VLOOKUP($C71, Table4[#All], 50, 0)</f>
        <v>0</v>
      </c>
      <c r="CB71" s="10">
        <f t="shared" si="27"/>
        <v>4</v>
      </c>
      <c r="CC71" s="60"/>
      <c r="CD71" s="43">
        <f>VLOOKUP($C71, Table4[#All], 51, 0)</f>
        <v>0.70590000000000008</v>
      </c>
      <c r="CE71" s="43">
        <f>VLOOKUP($C71, Table4[#All], 52, 0)</f>
        <v>0.29410000000000003</v>
      </c>
      <c r="CF71" s="43">
        <f>VLOOKUP($C71, Table4[#All], 53, 0)</f>
        <v>0</v>
      </c>
      <c r="CG71" s="43"/>
      <c r="CH71" s="43"/>
      <c r="CI71" s="12">
        <f t="shared" si="28"/>
        <v>2</v>
      </c>
      <c r="CJ71" s="13"/>
      <c r="CK71" s="43">
        <f>VLOOKUP($C71, Table4[#All], 54, 0)</f>
        <v>0</v>
      </c>
      <c r="CL71" s="43">
        <f>VLOOKUP($C71, Table4[#All], 55, 0)</f>
        <v>0.1176</v>
      </c>
      <c r="CM71" s="43">
        <f>VLOOKUP($C71, Table4[#All], 56, 0)</f>
        <v>0.8234999999999999</v>
      </c>
      <c r="CN71" s="9">
        <f>VLOOKUP($C71, Table4[#All], 57, 0)</f>
        <v>5.8799999999999998E-2</v>
      </c>
      <c r="CO71" s="9"/>
      <c r="CP71" s="10">
        <f t="shared" si="29"/>
        <v>3</v>
      </c>
      <c r="CQ71" s="11"/>
      <c r="CR71" s="43">
        <f>VLOOKUP($C71, Table4[#All], 58, 0)</f>
        <v>0</v>
      </c>
      <c r="CS71" s="43">
        <f>VLOOKUP($C71, Table4[#All], 59, 0)</f>
        <v>0</v>
      </c>
      <c r="CT71" s="43">
        <f>VLOOKUP($C71, Table4[#All], 60, 0)</f>
        <v>0.29410000000000003</v>
      </c>
      <c r="CU71" s="43">
        <f>VLOOKUP($C71, Table4[#All], 61, 0)</f>
        <v>0.70590000000000008</v>
      </c>
      <c r="CV71" s="9">
        <f>VLOOKUP($C71, Table4[#All], 62, 0)</f>
        <v>0</v>
      </c>
      <c r="CW71" s="10">
        <f t="shared" si="30"/>
        <v>4</v>
      </c>
      <c r="CX71" s="60"/>
      <c r="CY71" s="43">
        <f>VLOOKUP($C71, Table4[#All], 63, 0)</f>
        <v>1</v>
      </c>
      <c r="CZ71" s="43">
        <f>VLOOKUP($C71, Table4[#All], 64, 0)</f>
        <v>0</v>
      </c>
      <c r="DA71" s="43">
        <f>VLOOKUP($C71, Table4[#All], 65, 0)</f>
        <v>0</v>
      </c>
      <c r="DB71" s="43">
        <f>VLOOKUP($C71, Table4[#All], 66, 0)</f>
        <v>0</v>
      </c>
      <c r="DC71" s="43"/>
      <c r="DD71" s="10">
        <f t="shared" si="31"/>
        <v>1</v>
      </c>
    </row>
    <row r="72" spans="1:108" ht="16.2" thickTop="1" thickBot="1" x14ac:dyDescent="0.4">
      <c r="A72" s="47" t="s">
        <v>178</v>
      </c>
      <c r="B72" s="47" t="s">
        <v>215</v>
      </c>
      <c r="C72" s="47" t="s">
        <v>216</v>
      </c>
      <c r="D72" s="11"/>
      <c r="E72" s="43">
        <f>VLOOKUP($C72, Table4[#All], 2, 0)</f>
        <v>1</v>
      </c>
      <c r="F72" s="43">
        <f>VLOOKUP($C72, Table4[#All], 3, 0)</f>
        <v>0</v>
      </c>
      <c r="G72" s="43">
        <f>VLOOKUP($C72, Table4[#All], 4, 0)</f>
        <v>0</v>
      </c>
      <c r="H72" s="43">
        <f>VLOOKUP($C72, Table4[#All], 5, 0)</f>
        <v>0</v>
      </c>
      <c r="I72" s="43">
        <f>VLOOKUP($C72, Table4[#All], 6, 0)</f>
        <v>0</v>
      </c>
      <c r="J72" s="10">
        <f t="shared" si="17"/>
        <v>1</v>
      </c>
      <c r="K72" s="11"/>
      <c r="L72" s="43">
        <f>VLOOKUP($C72, Table4[#All], 7, 0)</f>
        <v>0.54289999999999994</v>
      </c>
      <c r="M72" s="43">
        <f>VLOOKUP($C72, Table4[#All], 8, 0)</f>
        <v>0.34289999999999998</v>
      </c>
      <c r="N72" s="43">
        <f>VLOOKUP($C72, Table4[#All], 9, 0)</f>
        <v>0.1143</v>
      </c>
      <c r="O72" s="43">
        <f>VLOOKUP($C72, Table4[#All], 10, 0)</f>
        <v>0</v>
      </c>
      <c r="P72" s="43"/>
      <c r="Q72" s="10">
        <f t="shared" si="18"/>
        <v>2</v>
      </c>
      <c r="R72" s="11"/>
      <c r="S72" s="43">
        <f>VLOOKUP($C72, Table4[#All], 11, 0)</f>
        <v>0.1143</v>
      </c>
      <c r="T72" s="43">
        <f>VLOOKUP($C72, Table4[#All], 12, 0)</f>
        <v>8.5699999999999998E-2</v>
      </c>
      <c r="U72" s="43">
        <f>VLOOKUP($C72, Table4[#All], 13, 0)</f>
        <v>0.8</v>
      </c>
      <c r="V72" s="43">
        <f>VLOOKUP($C72, Table4[#All], 14, 0)</f>
        <v>0</v>
      </c>
      <c r="W72" s="9"/>
      <c r="X72" s="10">
        <f t="shared" si="19"/>
        <v>3</v>
      </c>
      <c r="Y72" s="11"/>
      <c r="Z72" s="43">
        <f>VLOOKUP($C72, Table4[#All], 15, 0)</f>
        <v>0</v>
      </c>
      <c r="AA72" s="43">
        <f>VLOOKUP($C72, Table4[#All], 16, 0)</f>
        <v>0.1714</v>
      </c>
      <c r="AB72" s="43">
        <f>VLOOKUP($C72, Table4[#All], 17, 0)</f>
        <v>0.65709999999999991</v>
      </c>
      <c r="AC72" s="43">
        <f>VLOOKUP($C72, Table4[#All], 18, 0)</f>
        <v>0.1714</v>
      </c>
      <c r="AD72" s="9">
        <f>VLOOKUP($C72, Table4[#All], 19, 0)</f>
        <v>0</v>
      </c>
      <c r="AE72" s="10">
        <f t="shared" si="20"/>
        <v>3</v>
      </c>
      <c r="AF72" s="11"/>
      <c r="AG72" s="43">
        <f>VLOOKUP($C72, Table4[#All], 20, 0)</f>
        <v>0</v>
      </c>
      <c r="AH72" s="43">
        <f>VLOOKUP($C72, Table4[#All], 21, 0)</f>
        <v>0.77139999999999997</v>
      </c>
      <c r="AI72" s="43">
        <f>VLOOKUP($C72, Table4[#All], 22, 0)</f>
        <v>0.2286</v>
      </c>
      <c r="AJ72" s="43">
        <f>VLOOKUP($C72, Table4[#All], 23, 0)</f>
        <v>0</v>
      </c>
      <c r="AK72" s="43"/>
      <c r="AL72" s="10">
        <f t="shared" si="21"/>
        <v>3</v>
      </c>
      <c r="AM72" s="11"/>
      <c r="AN72" s="43">
        <f>VLOOKUP($C72, Table4[#All], 24, 0)</f>
        <v>0</v>
      </c>
      <c r="AO72" s="43">
        <f>VLOOKUP($C72, Table4[#All], 25, 0)</f>
        <v>2.86E-2</v>
      </c>
      <c r="AP72" s="43">
        <f>VLOOKUP($C72, Table4[#All], 26, 0)</f>
        <v>0.97140000000000004</v>
      </c>
      <c r="AQ72" s="43"/>
      <c r="AR72" s="9"/>
      <c r="AS72" s="12">
        <f t="shared" si="22"/>
        <v>3</v>
      </c>
      <c r="AT72" s="11"/>
      <c r="AU72" s="43">
        <f>VLOOKUP($C72, Table4[#All], 27, 0)</f>
        <v>5.7099999999999998E-2</v>
      </c>
      <c r="AV72" s="43">
        <f>VLOOKUP($C72, Table4[#All], 28, 0)</f>
        <v>0.45710000000000001</v>
      </c>
      <c r="AW72" s="43">
        <f>VLOOKUP($C72, Table4[#All], 29, 0)</f>
        <v>0.48570000000000002</v>
      </c>
      <c r="AX72" s="9"/>
      <c r="AY72" s="9">
        <f>VLOOKUP($C72, Table4[#All], 30, 0)</f>
        <v>0</v>
      </c>
      <c r="AZ72" s="10">
        <f t="shared" si="23"/>
        <v>3</v>
      </c>
      <c r="BA72" s="11"/>
      <c r="BB72" s="43">
        <f>VLOOKUP($C72, Table4[#All], 31, 0)</f>
        <v>0</v>
      </c>
      <c r="BC72" s="43">
        <f>VLOOKUP($C72, Table4[#All], 32, 0)</f>
        <v>0.44</v>
      </c>
      <c r="BD72" s="43">
        <f>VLOOKUP($C72, Table4[#All], 33, 0)</f>
        <v>0.04</v>
      </c>
      <c r="BE72" s="43">
        <f>VLOOKUP($C72, Table4[#All], 34, 0)</f>
        <v>0.52</v>
      </c>
      <c r="BF72" s="9">
        <f>VLOOKUP($C72, Table4[#All], 35, 0)</f>
        <v>0</v>
      </c>
      <c r="BG72" s="10">
        <f t="shared" si="24"/>
        <v>4</v>
      </c>
      <c r="BH72" s="60"/>
      <c r="BI72" s="43">
        <f>VLOOKUP($C72, Table4[#All], 36, 0)</f>
        <v>0.1024</v>
      </c>
      <c r="BJ72" s="9">
        <f>VLOOKUP($C72, Table4[#All], 37, 0)</f>
        <v>0</v>
      </c>
      <c r="BK72" s="43">
        <f>VLOOKUP($C72, Table4[#All], 38, 0)</f>
        <v>0</v>
      </c>
      <c r="BL72" s="43">
        <f>VLOOKUP($C72, Table4[#All], 39, 0)</f>
        <v>0.2195</v>
      </c>
      <c r="BM72" s="9">
        <f>VLOOKUP($C72, Table4[#All], 40, 0)</f>
        <v>0.64879999999999993</v>
      </c>
      <c r="BN72" s="10">
        <f t="shared" si="25"/>
        <v>5</v>
      </c>
      <c r="BO72" s="11"/>
      <c r="BP72" s="43">
        <f>VLOOKUP($C72, Table4[#All], 41, 0)</f>
        <v>0.2</v>
      </c>
      <c r="BQ72" s="43">
        <f>VLOOKUP($C72, Table4[#All], 42, 0)</f>
        <v>8.5699999999999998E-2</v>
      </c>
      <c r="BR72" s="43">
        <f>VLOOKUP($C72, Table4[#All], 43, 0)</f>
        <v>0.6</v>
      </c>
      <c r="BS72" s="43">
        <f>VLOOKUP($C72, Table4[#All], 44, 0)</f>
        <v>8.5699999999999998E-2</v>
      </c>
      <c r="BT72" s="43">
        <f>VLOOKUP($C72, Table4[#All], 45, 0)</f>
        <v>2.86E-2</v>
      </c>
      <c r="BU72" s="10">
        <f t="shared" si="26"/>
        <v>3</v>
      </c>
      <c r="BV72" s="11"/>
      <c r="BW72" s="43">
        <f>VLOOKUP($C72, Table4[#All], 46, 0)</f>
        <v>0.31430000000000002</v>
      </c>
      <c r="BX72" s="43">
        <f>VLOOKUP($C72, Table4[#All], 47, 0)</f>
        <v>5.7099999999999998E-2</v>
      </c>
      <c r="BY72" s="43">
        <f>VLOOKUP($C72, Table4[#All], 48, 0)</f>
        <v>0.51429999999999998</v>
      </c>
      <c r="BZ72" s="43">
        <f>VLOOKUP($C72, Table4[#All], 49, 0)</f>
        <v>8.5699999999999998E-2</v>
      </c>
      <c r="CA72" s="43">
        <f>VLOOKUP($C72, Table4[#All], 50, 0)</f>
        <v>2.86E-2</v>
      </c>
      <c r="CB72" s="10">
        <f t="shared" si="27"/>
        <v>3</v>
      </c>
      <c r="CC72" s="60"/>
      <c r="CD72" s="43">
        <f>VLOOKUP($C72, Table4[#All], 51, 0)</f>
        <v>0.37140000000000001</v>
      </c>
      <c r="CE72" s="43">
        <f>VLOOKUP($C72, Table4[#All], 52, 0)</f>
        <v>0.6</v>
      </c>
      <c r="CF72" s="43">
        <f>VLOOKUP($C72, Table4[#All], 53, 0)</f>
        <v>2.86E-2</v>
      </c>
      <c r="CG72" s="43"/>
      <c r="CH72" s="43"/>
      <c r="CI72" s="12">
        <f t="shared" si="28"/>
        <v>2</v>
      </c>
      <c r="CJ72" s="13"/>
      <c r="CK72" s="43">
        <f>VLOOKUP($C72, Table4[#All], 54, 0)</f>
        <v>0</v>
      </c>
      <c r="CL72" s="43">
        <f>VLOOKUP($C72, Table4[#All], 55, 0)</f>
        <v>0.28570000000000001</v>
      </c>
      <c r="CM72" s="43">
        <f>VLOOKUP($C72, Table4[#All], 56, 0)</f>
        <v>0.71430000000000005</v>
      </c>
      <c r="CN72" s="9">
        <f>VLOOKUP($C72, Table4[#All], 57, 0)</f>
        <v>0</v>
      </c>
      <c r="CO72" s="9"/>
      <c r="CP72" s="10">
        <f t="shared" si="29"/>
        <v>3</v>
      </c>
      <c r="CQ72" s="11"/>
      <c r="CR72" s="43">
        <f>VLOOKUP($C72, Table4[#All], 58, 0)</f>
        <v>0</v>
      </c>
      <c r="CS72" s="43">
        <f>VLOOKUP($C72, Table4[#All], 59, 0)</f>
        <v>0.2</v>
      </c>
      <c r="CT72" s="43">
        <f>VLOOKUP($C72, Table4[#All], 60, 0)</f>
        <v>0.62860000000000005</v>
      </c>
      <c r="CU72" s="43">
        <f>VLOOKUP($C72, Table4[#All], 61, 0)</f>
        <v>0.1714</v>
      </c>
      <c r="CV72" s="9">
        <f>VLOOKUP($C72, Table4[#All], 62, 0)</f>
        <v>0</v>
      </c>
      <c r="CW72" s="10">
        <f t="shared" si="30"/>
        <v>3</v>
      </c>
      <c r="CX72" s="60"/>
      <c r="CY72" s="43">
        <f>VLOOKUP($C72, Table4[#All], 63, 0)</f>
        <v>0.52</v>
      </c>
      <c r="CZ72" s="43">
        <f>VLOOKUP($C72, Table4[#All], 64, 0)</f>
        <v>0</v>
      </c>
      <c r="DA72" s="43">
        <f>VLOOKUP($C72, Table4[#All], 65, 0)</f>
        <v>0.36</v>
      </c>
      <c r="DB72" s="43">
        <f>VLOOKUP($C72, Table4[#All], 66, 0)</f>
        <v>0.12</v>
      </c>
      <c r="DC72" s="43"/>
      <c r="DD72" s="10">
        <f t="shared" si="31"/>
        <v>3</v>
      </c>
    </row>
    <row r="73" spans="1:108" ht="16.2" thickTop="1" thickBot="1" x14ac:dyDescent="0.4">
      <c r="A73" s="47" t="s">
        <v>178</v>
      </c>
      <c r="B73" s="47" t="s">
        <v>217</v>
      </c>
      <c r="C73" s="47" t="s">
        <v>218</v>
      </c>
      <c r="D73" s="11"/>
      <c r="E73" s="43">
        <f>VLOOKUP($C73, Table4[#All], 2, 0)</f>
        <v>0</v>
      </c>
      <c r="F73" s="43">
        <f>VLOOKUP($C73, Table4[#All], 3, 0)</f>
        <v>1</v>
      </c>
      <c r="G73" s="43">
        <f>VLOOKUP($C73, Table4[#All], 4, 0)</f>
        <v>0</v>
      </c>
      <c r="H73" s="43">
        <f>VLOOKUP($C73, Table4[#All], 5, 0)</f>
        <v>0</v>
      </c>
      <c r="I73" s="43">
        <f>VLOOKUP($C73, Table4[#All], 6, 0)</f>
        <v>0</v>
      </c>
      <c r="J73" s="10">
        <f t="shared" si="17"/>
        <v>2</v>
      </c>
      <c r="K73" s="11"/>
      <c r="L73" s="43">
        <f>VLOOKUP($C73, Table4[#All], 7, 0)</f>
        <v>0.2727</v>
      </c>
      <c r="M73" s="43">
        <f>VLOOKUP($C73, Table4[#All], 8, 0)</f>
        <v>0.2727</v>
      </c>
      <c r="N73" s="43">
        <f>VLOOKUP($C73, Table4[#All], 9, 0)</f>
        <v>9.0899999999999995E-2</v>
      </c>
      <c r="O73" s="43">
        <f>VLOOKUP($C73, Table4[#All], 10, 0)</f>
        <v>0.36359999999999998</v>
      </c>
      <c r="P73" s="43"/>
      <c r="Q73" s="10">
        <f t="shared" si="18"/>
        <v>4</v>
      </c>
      <c r="R73" s="11"/>
      <c r="S73" s="43">
        <f>VLOOKUP($C73, Table4[#All], 11, 0)</f>
        <v>0</v>
      </c>
      <c r="T73" s="43">
        <f>VLOOKUP($C73, Table4[#All], 12, 0)</f>
        <v>7.1399999999999991E-2</v>
      </c>
      <c r="U73" s="43">
        <f>VLOOKUP($C73, Table4[#All], 13, 0)</f>
        <v>0.85709999999999997</v>
      </c>
      <c r="V73" s="43">
        <f>VLOOKUP($C73, Table4[#All], 14, 0)</f>
        <v>7.1399999999999991E-2</v>
      </c>
      <c r="W73" s="9"/>
      <c r="X73" s="10">
        <f t="shared" si="19"/>
        <v>3</v>
      </c>
      <c r="Y73" s="11"/>
      <c r="Z73" s="43">
        <f>VLOOKUP($C73, Table4[#All], 15, 0)</f>
        <v>0</v>
      </c>
      <c r="AA73" s="43">
        <f>VLOOKUP($C73, Table4[#All], 16, 0)</f>
        <v>0</v>
      </c>
      <c r="AB73" s="43">
        <f>VLOOKUP($C73, Table4[#All], 17, 0)</f>
        <v>0.45450000000000002</v>
      </c>
      <c r="AC73" s="43">
        <f>VLOOKUP($C73, Table4[#All], 18, 0)</f>
        <v>0.54549999999999998</v>
      </c>
      <c r="AD73" s="9">
        <f>VLOOKUP($C73, Table4[#All], 19, 0)</f>
        <v>0</v>
      </c>
      <c r="AE73" s="10">
        <f t="shared" si="20"/>
        <v>4</v>
      </c>
      <c r="AF73" s="11"/>
      <c r="AG73" s="43">
        <f>VLOOKUP($C73, Table4[#All], 20, 0)</f>
        <v>0</v>
      </c>
      <c r="AH73" s="43">
        <f>VLOOKUP($C73, Table4[#All], 21, 0)</f>
        <v>0.72730000000000006</v>
      </c>
      <c r="AI73" s="43">
        <f>VLOOKUP($C73, Table4[#All], 22, 0)</f>
        <v>0.2727</v>
      </c>
      <c r="AJ73" s="43">
        <f>VLOOKUP($C73, Table4[#All], 23, 0)</f>
        <v>0</v>
      </c>
      <c r="AK73" s="43"/>
      <c r="AL73" s="10">
        <f t="shared" si="21"/>
        <v>3</v>
      </c>
      <c r="AM73" s="11"/>
      <c r="AN73" s="43">
        <f>VLOOKUP($C73, Table4[#All], 24, 0)</f>
        <v>0</v>
      </c>
      <c r="AO73" s="43">
        <f>VLOOKUP($C73, Table4[#All], 25, 0)</f>
        <v>9.0899999999999995E-2</v>
      </c>
      <c r="AP73" s="43">
        <f>VLOOKUP($C73, Table4[#All], 26, 0)</f>
        <v>0.90910000000000002</v>
      </c>
      <c r="AQ73" s="43"/>
      <c r="AR73" s="9"/>
      <c r="AS73" s="12">
        <f t="shared" si="22"/>
        <v>3</v>
      </c>
      <c r="AT73" s="11"/>
      <c r="AU73" s="43">
        <f>VLOOKUP($C73, Table4[#All], 27, 0)</f>
        <v>0.40909999999999996</v>
      </c>
      <c r="AV73" s="43">
        <f>VLOOKUP($C73, Table4[#All], 28, 0)</f>
        <v>0.36359999999999998</v>
      </c>
      <c r="AW73" s="43">
        <f>VLOOKUP($C73, Table4[#All], 29, 0)</f>
        <v>0.2273</v>
      </c>
      <c r="AX73" s="9"/>
      <c r="AY73" s="9">
        <f>VLOOKUP($C73, Table4[#All], 30, 0)</f>
        <v>0</v>
      </c>
      <c r="AZ73" s="10">
        <f t="shared" si="23"/>
        <v>3</v>
      </c>
      <c r="BA73" s="11"/>
      <c r="BB73" s="43">
        <f>VLOOKUP($C73, Table4[#All], 31, 0)</f>
        <v>0</v>
      </c>
      <c r="BC73" s="43">
        <f>VLOOKUP($C73, Table4[#All], 32, 0)</f>
        <v>0.83329999999999993</v>
      </c>
      <c r="BD73" s="43">
        <f>VLOOKUP($C73, Table4[#All], 33, 0)</f>
        <v>8.3299999999999999E-2</v>
      </c>
      <c r="BE73" s="43">
        <f>VLOOKUP($C73, Table4[#All], 34, 0)</f>
        <v>8.3299999999999999E-2</v>
      </c>
      <c r="BF73" s="9">
        <f>VLOOKUP($C73, Table4[#All], 35, 0)</f>
        <v>0</v>
      </c>
      <c r="BG73" s="10">
        <f t="shared" si="24"/>
        <v>2</v>
      </c>
      <c r="BH73" s="60"/>
      <c r="BI73" s="43">
        <f>VLOOKUP($C73, Table4[#All], 36, 0)</f>
        <v>0.1024</v>
      </c>
      <c r="BJ73" s="9">
        <f>VLOOKUP($C73, Table4[#All], 37, 0)</f>
        <v>0</v>
      </c>
      <c r="BK73" s="43">
        <f>VLOOKUP($C73, Table4[#All], 38, 0)</f>
        <v>0</v>
      </c>
      <c r="BL73" s="43">
        <f>VLOOKUP($C73, Table4[#All], 39, 0)</f>
        <v>0.2195</v>
      </c>
      <c r="BM73" s="9">
        <f>VLOOKUP($C73, Table4[#All], 40, 0)</f>
        <v>0.64879999999999993</v>
      </c>
      <c r="BN73" s="10">
        <f t="shared" si="25"/>
        <v>5</v>
      </c>
      <c r="BO73" s="11"/>
      <c r="BP73" s="43">
        <f>VLOOKUP($C73, Table4[#All], 41, 0)</f>
        <v>0</v>
      </c>
      <c r="BQ73" s="43">
        <f>VLOOKUP($C73, Table4[#All], 42, 0)</f>
        <v>9.0899999999999995E-2</v>
      </c>
      <c r="BR73" s="43">
        <f>VLOOKUP($C73, Table4[#All], 43, 0)</f>
        <v>0.40909999999999996</v>
      </c>
      <c r="BS73" s="43">
        <f>VLOOKUP($C73, Table4[#All], 44, 0)</f>
        <v>0.40909999999999996</v>
      </c>
      <c r="BT73" s="43">
        <f>VLOOKUP($C73, Table4[#All], 45, 0)</f>
        <v>9.0899999999999995E-2</v>
      </c>
      <c r="BU73" s="10">
        <f t="shared" si="26"/>
        <v>4</v>
      </c>
      <c r="BV73" s="11"/>
      <c r="BW73" s="43">
        <f>VLOOKUP($C73, Table4[#All], 46, 0)</f>
        <v>0</v>
      </c>
      <c r="BX73" s="43">
        <f>VLOOKUP($C73, Table4[#All], 47, 0)</f>
        <v>0.2273</v>
      </c>
      <c r="BY73" s="43">
        <f>VLOOKUP($C73, Table4[#All], 48, 0)</f>
        <v>0.18179999999999999</v>
      </c>
      <c r="BZ73" s="43">
        <f>VLOOKUP($C73, Table4[#All], 49, 0)</f>
        <v>0.2273</v>
      </c>
      <c r="CA73" s="43">
        <f>VLOOKUP($C73, Table4[#All], 50, 0)</f>
        <v>0.36359999999999998</v>
      </c>
      <c r="CB73" s="10">
        <f t="shared" si="27"/>
        <v>5</v>
      </c>
      <c r="CC73" s="60"/>
      <c r="CD73" s="43">
        <f>VLOOKUP($C73, Table4[#All], 51, 0)</f>
        <v>0.2273</v>
      </c>
      <c r="CE73" s="43">
        <f>VLOOKUP($C73, Table4[#All], 52, 0)</f>
        <v>0.54549999999999998</v>
      </c>
      <c r="CF73" s="43">
        <f>VLOOKUP($C73, Table4[#All], 53, 0)</f>
        <v>0.2273</v>
      </c>
      <c r="CG73" s="43"/>
      <c r="CH73" s="43"/>
      <c r="CI73" s="12">
        <f t="shared" si="28"/>
        <v>3</v>
      </c>
      <c r="CJ73" s="13"/>
      <c r="CK73" s="43">
        <f>VLOOKUP($C73, Table4[#All], 54, 0)</f>
        <v>0</v>
      </c>
      <c r="CL73" s="43">
        <f>VLOOKUP($C73, Table4[#All], 55, 0)</f>
        <v>0.36359999999999998</v>
      </c>
      <c r="CM73" s="43">
        <f>VLOOKUP($C73, Table4[#All], 56, 0)</f>
        <v>0.63639999999999997</v>
      </c>
      <c r="CN73" s="9">
        <f>VLOOKUP($C73, Table4[#All], 57, 0)</f>
        <v>0</v>
      </c>
      <c r="CO73" s="9"/>
      <c r="CP73" s="10">
        <f t="shared" si="29"/>
        <v>3</v>
      </c>
      <c r="CQ73" s="11"/>
      <c r="CR73" s="43">
        <f>VLOOKUP($C73, Table4[#All], 58, 0)</f>
        <v>0</v>
      </c>
      <c r="CS73" s="43">
        <f>VLOOKUP($C73, Table4[#All], 59, 0)</f>
        <v>0.18179999999999999</v>
      </c>
      <c r="CT73" s="43">
        <f>VLOOKUP($C73, Table4[#All], 60, 0)</f>
        <v>0.45450000000000002</v>
      </c>
      <c r="CU73" s="43">
        <f>VLOOKUP($C73, Table4[#All], 61, 0)</f>
        <v>0.36359999999999998</v>
      </c>
      <c r="CV73" s="9">
        <f>VLOOKUP($C73, Table4[#All], 62, 0)</f>
        <v>0</v>
      </c>
      <c r="CW73" s="10">
        <f t="shared" si="30"/>
        <v>4</v>
      </c>
      <c r="CX73" s="60"/>
      <c r="CY73" s="43">
        <f>VLOOKUP($C73, Table4[#All], 63, 0)</f>
        <v>0.66670000000000007</v>
      </c>
      <c r="CZ73" s="43">
        <f>VLOOKUP($C73, Table4[#All], 64, 0)</f>
        <v>0</v>
      </c>
      <c r="DA73" s="43">
        <f>VLOOKUP($C73, Table4[#All], 65, 0)</f>
        <v>0.33329999999999999</v>
      </c>
      <c r="DB73" s="43">
        <f>VLOOKUP($C73, Table4[#All], 66, 0)</f>
        <v>0</v>
      </c>
      <c r="DC73" s="43"/>
      <c r="DD73" s="10">
        <f t="shared" si="31"/>
        <v>3</v>
      </c>
    </row>
    <row r="74" spans="1:108" ht="16.2" thickTop="1" thickBot="1" x14ac:dyDescent="0.4">
      <c r="A74" s="47" t="s">
        <v>178</v>
      </c>
      <c r="B74" s="47" t="s">
        <v>219</v>
      </c>
      <c r="C74" s="47" t="s">
        <v>220</v>
      </c>
      <c r="D74" s="11"/>
      <c r="E74" s="43">
        <f>VLOOKUP($C74, Table4[#All], 2, 0)</f>
        <v>1</v>
      </c>
      <c r="F74" s="43">
        <f>VLOOKUP($C74, Table4[#All], 3, 0)</f>
        <v>0</v>
      </c>
      <c r="G74" s="43">
        <f>VLOOKUP($C74, Table4[#All], 4, 0)</f>
        <v>0</v>
      </c>
      <c r="H74" s="43">
        <f>VLOOKUP($C74, Table4[#All], 5, 0)</f>
        <v>0</v>
      </c>
      <c r="I74" s="43">
        <f>VLOOKUP($C74, Table4[#All], 6, 0)</f>
        <v>0</v>
      </c>
      <c r="J74" s="10">
        <f t="shared" si="17"/>
        <v>1</v>
      </c>
      <c r="K74" s="11"/>
      <c r="L74" s="43">
        <f>VLOOKUP($C74, Table4[#All], 7, 0)</f>
        <v>0.375</v>
      </c>
      <c r="M74" s="43">
        <f>VLOOKUP($C74, Table4[#All], 8, 0)</f>
        <v>0.16670000000000001</v>
      </c>
      <c r="N74" s="43">
        <f>VLOOKUP($C74, Table4[#All], 9, 0)</f>
        <v>0.45829999999999999</v>
      </c>
      <c r="O74" s="43">
        <f>VLOOKUP($C74, Table4[#All], 10, 0)</f>
        <v>0</v>
      </c>
      <c r="P74" s="43"/>
      <c r="Q74" s="10">
        <f t="shared" si="18"/>
        <v>3</v>
      </c>
      <c r="R74" s="11"/>
      <c r="S74" s="43">
        <f>VLOOKUP($C74, Table4[#All], 11, 0)</f>
        <v>0.25</v>
      </c>
      <c r="T74" s="43">
        <f>VLOOKUP($C74, Table4[#All], 12, 0)</f>
        <v>4.1700000000000001E-2</v>
      </c>
      <c r="U74" s="43">
        <f>VLOOKUP($C74, Table4[#All], 13, 0)</f>
        <v>0.70829999999999993</v>
      </c>
      <c r="V74" s="43">
        <f>VLOOKUP($C74, Table4[#All], 14, 0)</f>
        <v>0</v>
      </c>
      <c r="W74" s="9"/>
      <c r="X74" s="10">
        <f t="shared" si="19"/>
        <v>3</v>
      </c>
      <c r="Y74" s="11"/>
      <c r="Z74" s="43">
        <f>VLOOKUP($C74, Table4[#All], 15, 0)</f>
        <v>0</v>
      </c>
      <c r="AA74" s="43">
        <f>VLOOKUP($C74, Table4[#All], 16, 0)</f>
        <v>0.16670000000000001</v>
      </c>
      <c r="AB74" s="43">
        <f>VLOOKUP($C74, Table4[#All], 17, 0)</f>
        <v>0.625</v>
      </c>
      <c r="AC74" s="43">
        <f>VLOOKUP($C74, Table4[#All], 18, 0)</f>
        <v>0.20829999999999999</v>
      </c>
      <c r="AD74" s="9">
        <f>VLOOKUP($C74, Table4[#All], 19, 0)</f>
        <v>0</v>
      </c>
      <c r="AE74" s="10">
        <f t="shared" si="20"/>
        <v>4</v>
      </c>
      <c r="AF74" s="11"/>
      <c r="AG74" s="43">
        <f>VLOOKUP($C74, Table4[#All], 20, 0)</f>
        <v>0</v>
      </c>
      <c r="AH74" s="43">
        <f>VLOOKUP($C74, Table4[#All], 21, 0)</f>
        <v>0.83329999999999993</v>
      </c>
      <c r="AI74" s="43">
        <f>VLOOKUP($C74, Table4[#All], 22, 0)</f>
        <v>0.16670000000000001</v>
      </c>
      <c r="AJ74" s="43">
        <f>VLOOKUP($C74, Table4[#All], 23, 0)</f>
        <v>0</v>
      </c>
      <c r="AK74" s="43"/>
      <c r="AL74" s="10">
        <f t="shared" si="21"/>
        <v>2</v>
      </c>
      <c r="AM74" s="11"/>
      <c r="AN74" s="43">
        <f>VLOOKUP($C74, Table4[#All], 24, 0)</f>
        <v>0</v>
      </c>
      <c r="AO74" s="43">
        <f>VLOOKUP($C74, Table4[#All], 25, 0)</f>
        <v>0</v>
      </c>
      <c r="AP74" s="43">
        <f>VLOOKUP($C74, Table4[#All], 26, 0)</f>
        <v>1</v>
      </c>
      <c r="AQ74" s="43"/>
      <c r="AR74" s="9"/>
      <c r="AS74" s="12">
        <f t="shared" si="22"/>
        <v>3</v>
      </c>
      <c r="AT74" s="11"/>
      <c r="AU74" s="43">
        <f>VLOOKUP($C74, Table4[#All], 27, 0)</f>
        <v>0.33329999999999999</v>
      </c>
      <c r="AV74" s="43">
        <f>VLOOKUP($C74, Table4[#All], 28, 0)</f>
        <v>0.20829999999999999</v>
      </c>
      <c r="AW74" s="43">
        <f>VLOOKUP($C74, Table4[#All], 29, 0)</f>
        <v>0.45829999999999999</v>
      </c>
      <c r="AX74" s="9"/>
      <c r="AY74" s="9">
        <f>VLOOKUP($C74, Table4[#All], 30, 0)</f>
        <v>0</v>
      </c>
      <c r="AZ74" s="10">
        <f t="shared" si="23"/>
        <v>3</v>
      </c>
      <c r="BA74" s="11"/>
      <c r="BB74" s="43">
        <f>VLOOKUP($C74, Table4[#All], 31, 0)</f>
        <v>0</v>
      </c>
      <c r="BC74" s="43">
        <f>VLOOKUP($C74, Table4[#All], 32, 0)</f>
        <v>0.1875</v>
      </c>
      <c r="BD74" s="43">
        <f>VLOOKUP($C74, Table4[#All], 33, 0)</f>
        <v>6.25E-2</v>
      </c>
      <c r="BE74" s="43">
        <f>VLOOKUP($C74, Table4[#All], 34, 0)</f>
        <v>0.75</v>
      </c>
      <c r="BF74" s="9">
        <f>VLOOKUP($C74, Table4[#All], 35, 0)</f>
        <v>0</v>
      </c>
      <c r="BG74" s="10">
        <f t="shared" si="24"/>
        <v>4</v>
      </c>
      <c r="BH74" s="60"/>
      <c r="BI74" s="43">
        <f>VLOOKUP($C74, Table4[#All], 36, 0)</f>
        <v>0.1024</v>
      </c>
      <c r="BJ74" s="9">
        <f>VLOOKUP($C74, Table4[#All], 37, 0)</f>
        <v>0</v>
      </c>
      <c r="BK74" s="43">
        <f>VLOOKUP($C74, Table4[#All], 38, 0)</f>
        <v>0</v>
      </c>
      <c r="BL74" s="43">
        <f>VLOOKUP($C74, Table4[#All], 39, 0)</f>
        <v>0.2195</v>
      </c>
      <c r="BM74" s="9">
        <f>VLOOKUP($C74, Table4[#All], 40, 0)</f>
        <v>0.64879999999999993</v>
      </c>
      <c r="BN74" s="10">
        <f t="shared" si="25"/>
        <v>5</v>
      </c>
      <c r="BO74" s="11"/>
      <c r="BP74" s="43">
        <f>VLOOKUP($C74, Table4[#All], 41, 0)</f>
        <v>8.3299999999999999E-2</v>
      </c>
      <c r="BQ74" s="43">
        <f>VLOOKUP($C74, Table4[#All], 42, 0)</f>
        <v>0</v>
      </c>
      <c r="BR74" s="43">
        <f>VLOOKUP($C74, Table4[#All], 43, 0)</f>
        <v>0.5</v>
      </c>
      <c r="BS74" s="43">
        <f>VLOOKUP($C74, Table4[#All], 44, 0)</f>
        <v>0.29170000000000001</v>
      </c>
      <c r="BT74" s="43">
        <f>VLOOKUP($C74, Table4[#All], 45, 0)</f>
        <v>0.125</v>
      </c>
      <c r="BU74" s="10">
        <f t="shared" si="26"/>
        <v>4</v>
      </c>
      <c r="BV74" s="11"/>
      <c r="BW74" s="43">
        <f>VLOOKUP($C74, Table4[#All], 46, 0)</f>
        <v>8.3299999999999999E-2</v>
      </c>
      <c r="BX74" s="43">
        <f>VLOOKUP($C74, Table4[#All], 47, 0)</f>
        <v>0.16670000000000001</v>
      </c>
      <c r="BY74" s="43">
        <f>VLOOKUP($C74, Table4[#All], 48, 0)</f>
        <v>0.41670000000000001</v>
      </c>
      <c r="BZ74" s="43">
        <f>VLOOKUP($C74, Table4[#All], 49, 0)</f>
        <v>0.33329999999999999</v>
      </c>
      <c r="CA74" s="43">
        <f>VLOOKUP($C74, Table4[#All], 50, 0)</f>
        <v>0</v>
      </c>
      <c r="CB74" s="10">
        <f t="shared" si="27"/>
        <v>4</v>
      </c>
      <c r="CC74" s="60"/>
      <c r="CD74" s="43">
        <f>VLOOKUP($C74, Table4[#All], 51, 0)</f>
        <v>0.16670000000000001</v>
      </c>
      <c r="CE74" s="43">
        <f>VLOOKUP($C74, Table4[#All], 52, 0)</f>
        <v>0.83329999999999993</v>
      </c>
      <c r="CF74" s="43">
        <f>VLOOKUP($C74, Table4[#All], 53, 0)</f>
        <v>0</v>
      </c>
      <c r="CG74" s="43"/>
      <c r="CH74" s="43"/>
      <c r="CI74" s="12">
        <f t="shared" si="28"/>
        <v>2</v>
      </c>
      <c r="CJ74" s="13"/>
      <c r="CK74" s="43">
        <f>VLOOKUP($C74, Table4[#All], 54, 0)</f>
        <v>0</v>
      </c>
      <c r="CL74" s="43">
        <f>VLOOKUP($C74, Table4[#All], 55, 0)</f>
        <v>0.25</v>
      </c>
      <c r="CM74" s="43">
        <f>VLOOKUP($C74, Table4[#All], 56, 0)</f>
        <v>0.75</v>
      </c>
      <c r="CN74" s="9">
        <f>VLOOKUP($C74, Table4[#All], 57, 0)</f>
        <v>0</v>
      </c>
      <c r="CO74" s="9"/>
      <c r="CP74" s="10">
        <f t="shared" si="29"/>
        <v>3</v>
      </c>
      <c r="CQ74" s="11"/>
      <c r="CR74" s="43">
        <f>VLOOKUP($C74, Table4[#All], 58, 0)</f>
        <v>0</v>
      </c>
      <c r="CS74" s="43">
        <f>VLOOKUP($C74, Table4[#All], 59, 0)</f>
        <v>0.16670000000000001</v>
      </c>
      <c r="CT74" s="43">
        <f>VLOOKUP($C74, Table4[#All], 60, 0)</f>
        <v>0.70829999999999993</v>
      </c>
      <c r="CU74" s="43">
        <f>VLOOKUP($C74, Table4[#All], 61, 0)</f>
        <v>0.125</v>
      </c>
      <c r="CV74" s="9">
        <f>VLOOKUP($C74, Table4[#All], 62, 0)</f>
        <v>0</v>
      </c>
      <c r="CW74" s="10">
        <f t="shared" si="30"/>
        <v>3</v>
      </c>
      <c r="CX74" s="60"/>
      <c r="CY74" s="43">
        <f>VLOOKUP($C74, Table4[#All], 63, 0)</f>
        <v>0.5</v>
      </c>
      <c r="CZ74" s="43">
        <f>VLOOKUP($C74, Table4[#All], 64, 0)</f>
        <v>0</v>
      </c>
      <c r="DA74" s="43">
        <f>VLOOKUP($C74, Table4[#All], 65, 0)</f>
        <v>0.125</v>
      </c>
      <c r="DB74" s="43">
        <f>VLOOKUP($C74, Table4[#All], 66, 0)</f>
        <v>0.375</v>
      </c>
      <c r="DC74" s="43"/>
      <c r="DD74" s="10">
        <f t="shared" si="31"/>
        <v>4</v>
      </c>
    </row>
    <row r="75" spans="1:108" ht="16.2" thickTop="1" thickBot="1" x14ac:dyDescent="0.4">
      <c r="A75" s="47" t="s">
        <v>178</v>
      </c>
      <c r="B75" s="47" t="s">
        <v>221</v>
      </c>
      <c r="C75" s="47" t="s">
        <v>222</v>
      </c>
      <c r="D75" s="11"/>
      <c r="E75" s="43">
        <f>VLOOKUP($C75, Table4[#All], 2, 0)</f>
        <v>0</v>
      </c>
      <c r="F75" s="43">
        <f>VLOOKUP($C75, Table4[#All], 3, 0)</f>
        <v>1</v>
      </c>
      <c r="G75" s="43">
        <f>VLOOKUP($C75, Table4[#All], 4, 0)</f>
        <v>0</v>
      </c>
      <c r="H75" s="43">
        <f>VLOOKUP($C75, Table4[#All], 5, 0)</f>
        <v>0</v>
      </c>
      <c r="I75" s="43">
        <f>VLOOKUP($C75, Table4[#All], 6, 0)</f>
        <v>0</v>
      </c>
      <c r="J75" s="10">
        <f t="shared" si="17"/>
        <v>2</v>
      </c>
      <c r="K75" s="11"/>
      <c r="L75" s="43">
        <f>VLOOKUP($C75, Table4[#All], 7, 0)</f>
        <v>0.73530000000000006</v>
      </c>
      <c r="M75" s="43">
        <f>VLOOKUP($C75, Table4[#All], 8, 0)</f>
        <v>0.17649999999999999</v>
      </c>
      <c r="N75" s="43">
        <f>VLOOKUP($C75, Table4[#All], 9, 0)</f>
        <v>0</v>
      </c>
      <c r="O75" s="43">
        <f>VLOOKUP($C75, Table4[#All], 10, 0)</f>
        <v>8.8200000000000001E-2</v>
      </c>
      <c r="P75" s="43"/>
      <c r="Q75" s="10">
        <f t="shared" si="18"/>
        <v>2</v>
      </c>
      <c r="R75" s="11"/>
      <c r="S75" s="43">
        <f>VLOOKUP($C75, Table4[#All], 11, 0)</f>
        <v>9.6799999999999997E-2</v>
      </c>
      <c r="T75" s="43">
        <f>VLOOKUP($C75, Table4[#All], 12, 0)</f>
        <v>3.2300000000000002E-2</v>
      </c>
      <c r="U75" s="43">
        <f>VLOOKUP($C75, Table4[#All], 13, 0)</f>
        <v>0.8387</v>
      </c>
      <c r="V75" s="43">
        <f>VLOOKUP($C75, Table4[#All], 14, 0)</f>
        <v>3.2300000000000002E-2</v>
      </c>
      <c r="W75" s="9"/>
      <c r="X75" s="10">
        <f t="shared" si="19"/>
        <v>3</v>
      </c>
      <c r="Y75" s="11"/>
      <c r="Z75" s="43">
        <f>VLOOKUP($C75, Table4[#All], 15, 0)</f>
        <v>0</v>
      </c>
      <c r="AA75" s="43">
        <f>VLOOKUP($C75, Table4[#All], 16, 0)</f>
        <v>5.8799999999999998E-2</v>
      </c>
      <c r="AB75" s="43">
        <f>VLOOKUP($C75, Table4[#All], 17, 0)</f>
        <v>0.35289999999999999</v>
      </c>
      <c r="AC75" s="43">
        <f>VLOOKUP($C75, Table4[#All], 18, 0)</f>
        <v>0.58820000000000006</v>
      </c>
      <c r="AD75" s="9">
        <f>VLOOKUP($C75, Table4[#All], 19, 0)</f>
        <v>0</v>
      </c>
      <c r="AE75" s="10">
        <f t="shared" si="20"/>
        <v>4</v>
      </c>
      <c r="AF75" s="11"/>
      <c r="AG75" s="43">
        <f>VLOOKUP($C75, Table4[#All], 20, 0)</f>
        <v>0</v>
      </c>
      <c r="AH75" s="43">
        <f>VLOOKUP($C75, Table4[#All], 21, 0)</f>
        <v>0.6470999999999999</v>
      </c>
      <c r="AI75" s="43">
        <f>VLOOKUP($C75, Table4[#All], 22, 0)</f>
        <v>0.35289999999999999</v>
      </c>
      <c r="AJ75" s="43">
        <f>VLOOKUP($C75, Table4[#All], 23, 0)</f>
        <v>0</v>
      </c>
      <c r="AK75" s="43"/>
      <c r="AL75" s="10">
        <f t="shared" si="21"/>
        <v>3</v>
      </c>
      <c r="AM75" s="11"/>
      <c r="AN75" s="43">
        <f>VLOOKUP($C75, Table4[#All], 24, 0)</f>
        <v>0</v>
      </c>
      <c r="AO75" s="43">
        <f>VLOOKUP($C75, Table4[#All], 25, 0)</f>
        <v>0.14710000000000001</v>
      </c>
      <c r="AP75" s="43">
        <f>VLOOKUP($C75, Table4[#All], 26, 0)</f>
        <v>0.8529000000000001</v>
      </c>
      <c r="AQ75" s="43"/>
      <c r="AR75" s="9"/>
      <c r="AS75" s="12">
        <f t="shared" si="22"/>
        <v>3</v>
      </c>
      <c r="AT75" s="11"/>
      <c r="AU75" s="43">
        <f>VLOOKUP($C75, Table4[#All], 27, 0)</f>
        <v>0.70590000000000008</v>
      </c>
      <c r="AV75" s="43">
        <f>VLOOKUP($C75, Table4[#All], 28, 0)</f>
        <v>0.14710000000000001</v>
      </c>
      <c r="AW75" s="43">
        <f>VLOOKUP($C75, Table4[#All], 29, 0)</f>
        <v>0.1176</v>
      </c>
      <c r="AX75" s="9"/>
      <c r="AY75" s="9">
        <f>VLOOKUP($C75, Table4[#All], 30, 0)</f>
        <v>2.9399999999999999E-2</v>
      </c>
      <c r="AZ75" s="10">
        <f t="shared" si="23"/>
        <v>2</v>
      </c>
      <c r="BA75" s="11"/>
      <c r="BB75" s="43">
        <f>VLOOKUP($C75, Table4[#All], 31, 0)</f>
        <v>0.05</v>
      </c>
      <c r="BC75" s="43">
        <f>VLOOKUP($C75, Table4[#All], 32, 0)</f>
        <v>0.65</v>
      </c>
      <c r="BD75" s="43">
        <f>VLOOKUP($C75, Table4[#All], 33, 0)</f>
        <v>0.1</v>
      </c>
      <c r="BE75" s="43">
        <f>VLOOKUP($C75, Table4[#All], 34, 0)</f>
        <v>0.2</v>
      </c>
      <c r="BF75" s="9">
        <f>VLOOKUP($C75, Table4[#All], 35, 0)</f>
        <v>0</v>
      </c>
      <c r="BG75" s="10">
        <f t="shared" si="24"/>
        <v>4</v>
      </c>
      <c r="BH75" s="60"/>
      <c r="BI75" s="43">
        <f>VLOOKUP($C75, Table4[#All], 36, 0)</f>
        <v>0</v>
      </c>
      <c r="BJ75" s="9">
        <f>VLOOKUP($C75, Table4[#All], 37, 0)</f>
        <v>0</v>
      </c>
      <c r="BK75" s="43">
        <f>VLOOKUP($C75, Table4[#All], 38, 0)</f>
        <v>0.5</v>
      </c>
      <c r="BL75" s="43">
        <f>VLOOKUP($C75, Table4[#All], 39, 0)</f>
        <v>0.5</v>
      </c>
      <c r="BM75" s="9">
        <f>VLOOKUP($C75, Table4[#All], 40, 0)</f>
        <v>0</v>
      </c>
      <c r="BN75" s="10">
        <f t="shared" si="25"/>
        <v>4</v>
      </c>
      <c r="BO75" s="11"/>
      <c r="BP75" s="43">
        <f>VLOOKUP($C75, Table4[#All], 41, 0)</f>
        <v>0</v>
      </c>
      <c r="BQ75" s="43">
        <f>VLOOKUP($C75, Table4[#All], 42, 0)</f>
        <v>0.23530000000000001</v>
      </c>
      <c r="BR75" s="43">
        <f>VLOOKUP($C75, Table4[#All], 43, 0)</f>
        <v>0.4118</v>
      </c>
      <c r="BS75" s="43">
        <f>VLOOKUP($C75, Table4[#All], 44, 0)</f>
        <v>0.17649999999999999</v>
      </c>
      <c r="BT75" s="43">
        <f>VLOOKUP($C75, Table4[#All], 45, 0)</f>
        <v>0.17649999999999999</v>
      </c>
      <c r="BU75" s="10">
        <f t="shared" si="26"/>
        <v>4</v>
      </c>
      <c r="BV75" s="11"/>
      <c r="BW75" s="43">
        <f>VLOOKUP($C75, Table4[#All], 46, 0)</f>
        <v>0</v>
      </c>
      <c r="BX75" s="43">
        <f>VLOOKUP($C75, Table4[#All], 47, 0)</f>
        <v>0.14710000000000001</v>
      </c>
      <c r="BY75" s="43">
        <f>VLOOKUP($C75, Table4[#All], 48, 0)</f>
        <v>0.29410000000000003</v>
      </c>
      <c r="BZ75" s="43">
        <f>VLOOKUP($C75, Table4[#All], 49, 0)</f>
        <v>0.5</v>
      </c>
      <c r="CA75" s="43">
        <f>VLOOKUP($C75, Table4[#All], 50, 0)</f>
        <v>5.8799999999999998E-2</v>
      </c>
      <c r="CB75" s="10">
        <f t="shared" si="27"/>
        <v>4</v>
      </c>
      <c r="CC75" s="60"/>
      <c r="CD75" s="43">
        <f>VLOOKUP($C75, Table4[#All], 51, 0)</f>
        <v>0.58820000000000006</v>
      </c>
      <c r="CE75" s="43">
        <f>VLOOKUP($C75, Table4[#All], 52, 0)</f>
        <v>0.35289999999999999</v>
      </c>
      <c r="CF75" s="43">
        <f>VLOOKUP($C75, Table4[#All], 53, 0)</f>
        <v>5.8799999999999998E-2</v>
      </c>
      <c r="CG75" s="43"/>
      <c r="CH75" s="43"/>
      <c r="CI75" s="12">
        <f t="shared" si="28"/>
        <v>2</v>
      </c>
      <c r="CJ75" s="13"/>
      <c r="CK75" s="43">
        <f>VLOOKUP($C75, Table4[#All], 54, 0)</f>
        <v>0</v>
      </c>
      <c r="CL75" s="43">
        <f>VLOOKUP($C75, Table4[#All], 55, 0)</f>
        <v>0.23530000000000001</v>
      </c>
      <c r="CM75" s="43">
        <f>VLOOKUP($C75, Table4[#All], 56, 0)</f>
        <v>0.76469999999999994</v>
      </c>
      <c r="CN75" s="9">
        <f>VLOOKUP($C75, Table4[#All], 57, 0)</f>
        <v>0</v>
      </c>
      <c r="CO75" s="9"/>
      <c r="CP75" s="10">
        <f t="shared" si="29"/>
        <v>3</v>
      </c>
      <c r="CQ75" s="11"/>
      <c r="CR75" s="43">
        <f>VLOOKUP($C75, Table4[#All], 58, 0)</f>
        <v>0</v>
      </c>
      <c r="CS75" s="43">
        <f>VLOOKUP($C75, Table4[#All], 59, 0)</f>
        <v>0.23530000000000001</v>
      </c>
      <c r="CT75" s="43">
        <f>VLOOKUP($C75, Table4[#All], 60, 0)</f>
        <v>0.52939999999999998</v>
      </c>
      <c r="CU75" s="43">
        <f>VLOOKUP($C75, Table4[#All], 61, 0)</f>
        <v>0.23530000000000001</v>
      </c>
      <c r="CV75" s="9">
        <f>VLOOKUP($C75, Table4[#All], 62, 0)</f>
        <v>0</v>
      </c>
      <c r="CW75" s="10">
        <f t="shared" si="30"/>
        <v>4</v>
      </c>
      <c r="CX75" s="60"/>
      <c r="CY75" s="43">
        <f>VLOOKUP($C75, Table4[#All], 63, 0)</f>
        <v>0.75</v>
      </c>
      <c r="CZ75" s="43">
        <f>VLOOKUP($C75, Table4[#All], 64, 0)</f>
        <v>0.15</v>
      </c>
      <c r="DA75" s="43">
        <f>VLOOKUP($C75, Table4[#All], 65, 0)</f>
        <v>0.1</v>
      </c>
      <c r="DB75" s="43">
        <f>VLOOKUP($C75, Table4[#All], 66, 0)</f>
        <v>0</v>
      </c>
      <c r="DC75" s="43"/>
      <c r="DD75" s="10">
        <f t="shared" si="31"/>
        <v>2</v>
      </c>
    </row>
    <row r="76" spans="1:108" ht="16.2" thickTop="1" thickBot="1" x14ac:dyDescent="0.4">
      <c r="A76" s="47" t="s">
        <v>223</v>
      </c>
      <c r="B76" s="47" t="s">
        <v>224</v>
      </c>
      <c r="C76" s="47" t="s">
        <v>225</v>
      </c>
      <c r="D76" s="11"/>
      <c r="E76" s="43">
        <f>VLOOKUP($C76, Table4[#All], 2, 0)</f>
        <v>0</v>
      </c>
      <c r="F76" s="43">
        <f>VLOOKUP($C76, Table4[#All], 3, 0)</f>
        <v>1</v>
      </c>
      <c r="G76" s="43">
        <f>VLOOKUP($C76, Table4[#All], 4, 0)</f>
        <v>0</v>
      </c>
      <c r="H76" s="43">
        <f>VLOOKUP($C76, Table4[#All], 5, 0)</f>
        <v>0</v>
      </c>
      <c r="I76" s="43">
        <f>VLOOKUP($C76, Table4[#All], 6, 0)</f>
        <v>0</v>
      </c>
      <c r="J76" s="10">
        <f t="shared" si="17"/>
        <v>2</v>
      </c>
      <c r="K76" s="11"/>
      <c r="L76" s="43">
        <f>VLOOKUP($C76, Table4[#All], 7, 0)</f>
        <v>0.66670000000000007</v>
      </c>
      <c r="M76" s="43">
        <f>VLOOKUP($C76, Table4[#All], 8, 0)</f>
        <v>0.26669999999999999</v>
      </c>
      <c r="N76" s="43">
        <f>VLOOKUP($C76, Table4[#All], 9, 0)</f>
        <v>6.6699999999999995E-2</v>
      </c>
      <c r="O76" s="43">
        <f>VLOOKUP($C76, Table4[#All], 10, 0)</f>
        <v>0</v>
      </c>
      <c r="P76" s="43"/>
      <c r="Q76" s="10">
        <f t="shared" si="18"/>
        <v>2</v>
      </c>
      <c r="R76" s="11"/>
      <c r="S76" s="43">
        <f>VLOOKUP($C76, Table4[#All], 11, 0)</f>
        <v>6.6699999999999995E-2</v>
      </c>
      <c r="T76" s="43">
        <f>VLOOKUP($C76, Table4[#All], 12, 0)</f>
        <v>0.18329999999999999</v>
      </c>
      <c r="U76" s="43">
        <f>VLOOKUP($C76, Table4[#All], 13, 0)</f>
        <v>0.75</v>
      </c>
      <c r="V76" s="43">
        <f>VLOOKUP($C76, Table4[#All], 14, 0)</f>
        <v>0</v>
      </c>
      <c r="W76" s="9"/>
      <c r="X76" s="10">
        <f t="shared" si="19"/>
        <v>3</v>
      </c>
      <c r="Y76" s="11"/>
      <c r="Z76" s="43">
        <f>VLOOKUP($C76, Table4[#All], 15, 0)</f>
        <v>0</v>
      </c>
      <c r="AA76" s="43">
        <f>VLOOKUP($C76, Table4[#All], 16, 0)</f>
        <v>0.15</v>
      </c>
      <c r="AB76" s="43">
        <f>VLOOKUP($C76, Table4[#All], 17, 0)</f>
        <v>0.31670000000000004</v>
      </c>
      <c r="AC76" s="43">
        <f>VLOOKUP($C76, Table4[#All], 18, 0)</f>
        <v>0.5333</v>
      </c>
      <c r="AD76" s="9">
        <f>VLOOKUP($C76, Table4[#All], 19, 0)</f>
        <v>0</v>
      </c>
      <c r="AE76" s="10">
        <f t="shared" si="20"/>
        <v>4</v>
      </c>
      <c r="AF76" s="11"/>
      <c r="AG76" s="43">
        <f>VLOOKUP($C76, Table4[#All], 20, 0)</f>
        <v>0</v>
      </c>
      <c r="AH76" s="43">
        <f>VLOOKUP($C76, Table4[#All], 21, 0)</f>
        <v>0.66670000000000007</v>
      </c>
      <c r="AI76" s="43">
        <f>VLOOKUP($C76, Table4[#All], 22, 0)</f>
        <v>0.33329999999999999</v>
      </c>
      <c r="AJ76" s="43">
        <f>VLOOKUP($C76, Table4[#All], 23, 0)</f>
        <v>0</v>
      </c>
      <c r="AK76" s="43"/>
      <c r="AL76" s="10">
        <f t="shared" si="21"/>
        <v>3</v>
      </c>
      <c r="AM76" s="11"/>
      <c r="AN76" s="43">
        <f>VLOOKUP($C76, Table4[#All], 24, 0)</f>
        <v>0</v>
      </c>
      <c r="AO76" s="43">
        <f>VLOOKUP($C76, Table4[#All], 25, 0)</f>
        <v>0.18329999999999999</v>
      </c>
      <c r="AP76" s="43">
        <f>VLOOKUP($C76, Table4[#All], 26, 0)</f>
        <v>0.81669999999999998</v>
      </c>
      <c r="AQ76" s="43"/>
      <c r="AR76" s="9"/>
      <c r="AS76" s="12">
        <f t="shared" si="22"/>
        <v>3</v>
      </c>
      <c r="AT76" s="11"/>
      <c r="AU76" s="43">
        <f>VLOOKUP($C76, Table4[#All], 27, 0)</f>
        <v>0.61670000000000003</v>
      </c>
      <c r="AV76" s="43">
        <f>VLOOKUP($C76, Table4[#All], 28, 0)</f>
        <v>0.2833</v>
      </c>
      <c r="AW76" s="43">
        <f>VLOOKUP($C76, Table4[#All], 29, 0)</f>
        <v>0.1</v>
      </c>
      <c r="AX76" s="9"/>
      <c r="AY76" s="9">
        <f>VLOOKUP($C76, Table4[#All], 30, 0)</f>
        <v>0</v>
      </c>
      <c r="AZ76" s="10">
        <f t="shared" si="23"/>
        <v>2</v>
      </c>
      <c r="BA76" s="11"/>
      <c r="BB76" s="43">
        <f>VLOOKUP($C76, Table4[#All], 31, 0)</f>
        <v>0.55169999999999997</v>
      </c>
      <c r="BC76" s="43">
        <f>VLOOKUP($C76, Table4[#All], 32, 0)</f>
        <v>0.2414</v>
      </c>
      <c r="BD76" s="43">
        <f>VLOOKUP($C76, Table4[#All], 33, 0)</f>
        <v>0.10339999999999999</v>
      </c>
      <c r="BE76" s="43">
        <f>VLOOKUP($C76, Table4[#All], 34, 0)</f>
        <v>0.10339999999999999</v>
      </c>
      <c r="BF76" s="9">
        <f>VLOOKUP($C76, Table4[#All], 35, 0)</f>
        <v>0</v>
      </c>
      <c r="BG76" s="10">
        <f t="shared" si="24"/>
        <v>3</v>
      </c>
      <c r="BH76" s="60"/>
      <c r="BI76" s="43">
        <f>VLOOKUP($C76, Table4[#All], 36, 0)</f>
        <v>0</v>
      </c>
      <c r="BJ76" s="9">
        <f>VLOOKUP($C76, Table4[#All], 37, 0)</f>
        <v>0</v>
      </c>
      <c r="BK76" s="43">
        <f>VLOOKUP($C76, Table4[#All], 38, 0)</f>
        <v>0</v>
      </c>
      <c r="BL76" s="43">
        <f>VLOOKUP($C76, Table4[#All], 39, 0)</f>
        <v>0</v>
      </c>
      <c r="BM76" s="9">
        <f>VLOOKUP($C76, Table4[#All], 40, 0)</f>
        <v>0</v>
      </c>
      <c r="BN76" s="10" t="str">
        <f t="shared" si="25"/>
        <v>N/A</v>
      </c>
      <c r="BO76" s="11"/>
      <c r="BP76" s="43">
        <f>VLOOKUP($C76, Table4[#All], 41, 0)</f>
        <v>0.2167</v>
      </c>
      <c r="BQ76" s="43">
        <f>VLOOKUP($C76, Table4[#All], 42, 0)</f>
        <v>0.5</v>
      </c>
      <c r="BR76" s="43">
        <f>VLOOKUP($C76, Table4[#All], 43, 0)</f>
        <v>0.23329999999999998</v>
      </c>
      <c r="BS76" s="43">
        <f>VLOOKUP($C76, Table4[#All], 44, 0)</f>
        <v>0.05</v>
      </c>
      <c r="BT76" s="43">
        <f>VLOOKUP($C76, Table4[#All], 45, 0)</f>
        <v>0</v>
      </c>
      <c r="BU76" s="10">
        <f t="shared" si="26"/>
        <v>3</v>
      </c>
      <c r="BV76" s="11"/>
      <c r="BW76" s="43">
        <f>VLOOKUP($C76, Table4[#All], 46, 0)</f>
        <v>6.6699999999999995E-2</v>
      </c>
      <c r="BX76" s="43">
        <f>VLOOKUP($C76, Table4[#All], 47, 0)</f>
        <v>0.38329999999999997</v>
      </c>
      <c r="BY76" s="43">
        <f>VLOOKUP($C76, Table4[#All], 48, 0)</f>
        <v>0.43329999999999996</v>
      </c>
      <c r="BZ76" s="43">
        <f>VLOOKUP($C76, Table4[#All], 49, 0)</f>
        <v>8.3299999999999999E-2</v>
      </c>
      <c r="CA76" s="43">
        <f>VLOOKUP($C76, Table4[#All], 50, 0)</f>
        <v>3.3300000000000003E-2</v>
      </c>
      <c r="CB76" s="10">
        <f t="shared" si="27"/>
        <v>3</v>
      </c>
      <c r="CC76" s="60"/>
      <c r="CD76" s="43">
        <f>VLOOKUP($C76, Table4[#All], 51, 0)</f>
        <v>0.6</v>
      </c>
      <c r="CE76" s="43">
        <f>VLOOKUP($C76, Table4[#All], 52, 0)</f>
        <v>0.38329999999999997</v>
      </c>
      <c r="CF76" s="43">
        <f>VLOOKUP($C76, Table4[#All], 53, 0)</f>
        <v>1.67E-2</v>
      </c>
      <c r="CG76" s="43"/>
      <c r="CH76" s="43"/>
      <c r="CI76" s="12">
        <f t="shared" si="28"/>
        <v>2</v>
      </c>
      <c r="CJ76" s="13"/>
      <c r="CK76" s="43">
        <f>VLOOKUP($C76, Table4[#All], 54, 0)</f>
        <v>0</v>
      </c>
      <c r="CL76" s="43">
        <f>VLOOKUP($C76, Table4[#All], 55, 0)</f>
        <v>6.6699999999999995E-2</v>
      </c>
      <c r="CM76" s="43">
        <f>VLOOKUP($C76, Table4[#All], 56, 0)</f>
        <v>0.88329999999999997</v>
      </c>
      <c r="CN76" s="9">
        <f>VLOOKUP($C76, Table4[#All], 57, 0)</f>
        <v>0.05</v>
      </c>
      <c r="CO76" s="9"/>
      <c r="CP76" s="10">
        <f t="shared" si="29"/>
        <v>3</v>
      </c>
      <c r="CQ76" s="11"/>
      <c r="CR76" s="43">
        <f>VLOOKUP($C76, Table4[#All], 58, 0)</f>
        <v>0</v>
      </c>
      <c r="CS76" s="43">
        <f>VLOOKUP($C76, Table4[#All], 59, 0)</f>
        <v>0.38329999999999997</v>
      </c>
      <c r="CT76" s="43">
        <f>VLOOKUP($C76, Table4[#All], 60, 0)</f>
        <v>0.31670000000000004</v>
      </c>
      <c r="CU76" s="43">
        <f>VLOOKUP($C76, Table4[#All], 61, 0)</f>
        <v>0.3</v>
      </c>
      <c r="CV76" s="9">
        <f>VLOOKUP($C76, Table4[#All], 62, 0)</f>
        <v>0</v>
      </c>
      <c r="CW76" s="10">
        <f t="shared" si="30"/>
        <v>4</v>
      </c>
      <c r="CX76" s="60"/>
      <c r="CY76" s="43">
        <f>VLOOKUP($C76, Table4[#All], 63, 0)</f>
        <v>0.6</v>
      </c>
      <c r="CZ76" s="43">
        <f>VLOOKUP($C76, Table4[#All], 64, 0)</f>
        <v>0.3</v>
      </c>
      <c r="DA76" s="43">
        <f>VLOOKUP($C76, Table4[#All], 65, 0)</f>
        <v>0.1</v>
      </c>
      <c r="DB76" s="43">
        <f>VLOOKUP($C76, Table4[#All], 66, 0)</f>
        <v>0</v>
      </c>
      <c r="DC76" s="43"/>
      <c r="DD76" s="10">
        <f t="shared" si="31"/>
        <v>2</v>
      </c>
    </row>
    <row r="77" spans="1:108" ht="16.2" thickTop="1" thickBot="1" x14ac:dyDescent="0.4">
      <c r="A77" s="47" t="s">
        <v>223</v>
      </c>
      <c r="B77" s="47" t="s">
        <v>226</v>
      </c>
      <c r="C77" s="47" t="s">
        <v>227</v>
      </c>
      <c r="D77" s="11"/>
      <c r="E77" s="43">
        <f>VLOOKUP($C77, Table4[#All], 2, 0)</f>
        <v>0</v>
      </c>
      <c r="F77" s="43">
        <f>VLOOKUP($C77, Table4[#All], 3, 0)</f>
        <v>1</v>
      </c>
      <c r="G77" s="43">
        <f>VLOOKUP($C77, Table4[#All], 4, 0)</f>
        <v>0</v>
      </c>
      <c r="H77" s="43">
        <f>VLOOKUP($C77, Table4[#All], 5, 0)</f>
        <v>0</v>
      </c>
      <c r="I77" s="43">
        <f>VLOOKUP($C77, Table4[#All], 6, 0)</f>
        <v>0</v>
      </c>
      <c r="J77" s="10">
        <f t="shared" si="17"/>
        <v>2</v>
      </c>
      <c r="K77" s="11"/>
      <c r="L77" s="43">
        <f>VLOOKUP($C77, Table4[#All], 7, 0)</f>
        <v>0.91180000000000005</v>
      </c>
      <c r="M77" s="43">
        <f>VLOOKUP($C77, Table4[#All], 8, 0)</f>
        <v>8.8200000000000001E-2</v>
      </c>
      <c r="N77" s="43">
        <f>VLOOKUP($C77, Table4[#All], 9, 0)</f>
        <v>0</v>
      </c>
      <c r="O77" s="43">
        <f>VLOOKUP($C77, Table4[#All], 10, 0)</f>
        <v>0</v>
      </c>
      <c r="P77" s="43"/>
      <c r="Q77" s="10">
        <f t="shared" si="18"/>
        <v>1</v>
      </c>
      <c r="R77" s="11"/>
      <c r="S77" s="43">
        <f>VLOOKUP($C77, Table4[#All], 11, 0)</f>
        <v>5.8799999999999998E-2</v>
      </c>
      <c r="T77" s="43">
        <f>VLOOKUP($C77, Table4[#All], 12, 0)</f>
        <v>2.9399999999999999E-2</v>
      </c>
      <c r="U77" s="43">
        <f>VLOOKUP($C77, Table4[#All], 13, 0)</f>
        <v>0.8529000000000001</v>
      </c>
      <c r="V77" s="43">
        <f>VLOOKUP($C77, Table4[#All], 14, 0)</f>
        <v>5.8799999999999998E-2</v>
      </c>
      <c r="W77" s="9"/>
      <c r="X77" s="10">
        <f t="shared" si="19"/>
        <v>3</v>
      </c>
      <c r="Y77" s="11"/>
      <c r="Z77" s="43">
        <f>VLOOKUP($C77, Table4[#All], 15, 0)</f>
        <v>0</v>
      </c>
      <c r="AA77" s="43">
        <f>VLOOKUP($C77, Table4[#All], 16, 0)</f>
        <v>0.14710000000000001</v>
      </c>
      <c r="AB77" s="43">
        <f>VLOOKUP($C77, Table4[#All], 17, 0)</f>
        <v>0.26469999999999999</v>
      </c>
      <c r="AC77" s="43">
        <f>VLOOKUP($C77, Table4[#All], 18, 0)</f>
        <v>0.55880000000000007</v>
      </c>
      <c r="AD77" s="9">
        <f>VLOOKUP($C77, Table4[#All], 19, 0)</f>
        <v>2.9399999999999999E-2</v>
      </c>
      <c r="AE77" s="10">
        <f t="shared" si="20"/>
        <v>4</v>
      </c>
      <c r="AF77" s="11"/>
      <c r="AG77" s="43">
        <f>VLOOKUP($C77, Table4[#All], 20, 0)</f>
        <v>0</v>
      </c>
      <c r="AH77" s="43">
        <f>VLOOKUP($C77, Table4[#All], 21, 0)</f>
        <v>0.97060000000000002</v>
      </c>
      <c r="AI77" s="43">
        <f>VLOOKUP($C77, Table4[#All], 22, 0)</f>
        <v>2.9399999999999999E-2</v>
      </c>
      <c r="AJ77" s="43">
        <f>VLOOKUP($C77, Table4[#All], 23, 0)</f>
        <v>0</v>
      </c>
      <c r="AK77" s="43"/>
      <c r="AL77" s="10">
        <f t="shared" si="21"/>
        <v>2</v>
      </c>
      <c r="AM77" s="11"/>
      <c r="AN77" s="43">
        <f>VLOOKUP($C77, Table4[#All], 24, 0)</f>
        <v>0</v>
      </c>
      <c r="AO77" s="43">
        <f>VLOOKUP($C77, Table4[#All], 25, 0)</f>
        <v>0.26469999999999999</v>
      </c>
      <c r="AP77" s="43">
        <f>VLOOKUP($C77, Table4[#All], 26, 0)</f>
        <v>0.73530000000000006</v>
      </c>
      <c r="AQ77" s="43"/>
      <c r="AR77" s="9"/>
      <c r="AS77" s="12">
        <f t="shared" si="22"/>
        <v>3</v>
      </c>
      <c r="AT77" s="11"/>
      <c r="AU77" s="43">
        <f>VLOOKUP($C77, Table4[#All], 27, 0)</f>
        <v>0.32350000000000001</v>
      </c>
      <c r="AV77" s="43">
        <f>VLOOKUP($C77, Table4[#All], 28, 0)</f>
        <v>0.38240000000000002</v>
      </c>
      <c r="AW77" s="43">
        <f>VLOOKUP($C77, Table4[#All], 29, 0)</f>
        <v>0.29410000000000003</v>
      </c>
      <c r="AX77" s="9"/>
      <c r="AY77" s="9">
        <f>VLOOKUP($C77, Table4[#All], 30, 0)</f>
        <v>0</v>
      </c>
      <c r="AZ77" s="10">
        <f t="shared" si="23"/>
        <v>3</v>
      </c>
      <c r="BA77" s="11"/>
      <c r="BB77" s="43">
        <f>VLOOKUP($C77, Table4[#All], 31, 0)</f>
        <v>0.77780000000000005</v>
      </c>
      <c r="BC77" s="43">
        <f>VLOOKUP($C77, Table4[#All], 32, 0)</f>
        <v>0.22219999999999998</v>
      </c>
      <c r="BD77" s="43">
        <f>VLOOKUP($C77, Table4[#All], 33, 0)</f>
        <v>0</v>
      </c>
      <c r="BE77" s="43">
        <f>VLOOKUP($C77, Table4[#All], 34, 0)</f>
        <v>0</v>
      </c>
      <c r="BF77" s="9">
        <f>VLOOKUP($C77, Table4[#All], 35, 0)</f>
        <v>0</v>
      </c>
      <c r="BG77" s="10">
        <f t="shared" si="24"/>
        <v>2</v>
      </c>
      <c r="BH77" s="60"/>
      <c r="BI77" s="43">
        <f>VLOOKUP($C77, Table4[#All], 36, 0)</f>
        <v>0</v>
      </c>
      <c r="BJ77" s="9">
        <f>VLOOKUP($C77, Table4[#All], 37, 0)</f>
        <v>0</v>
      </c>
      <c r="BK77" s="43">
        <f>VLOOKUP($C77, Table4[#All], 38, 0)</f>
        <v>0</v>
      </c>
      <c r="BL77" s="43">
        <f>VLOOKUP($C77, Table4[#All], 39, 0)</f>
        <v>0</v>
      </c>
      <c r="BM77" s="9">
        <f>VLOOKUP($C77, Table4[#All], 40, 0)</f>
        <v>0</v>
      </c>
      <c r="BN77" s="10" t="str">
        <f t="shared" si="25"/>
        <v>N/A</v>
      </c>
      <c r="BO77" s="11"/>
      <c r="BP77" s="43">
        <f>VLOOKUP($C77, Table4[#All], 41, 0)</f>
        <v>0.26469999999999999</v>
      </c>
      <c r="BQ77" s="43">
        <f>VLOOKUP($C77, Table4[#All], 42, 0)</f>
        <v>0.35289999999999999</v>
      </c>
      <c r="BR77" s="43">
        <f>VLOOKUP($C77, Table4[#All], 43, 0)</f>
        <v>0.32350000000000001</v>
      </c>
      <c r="BS77" s="43">
        <f>VLOOKUP($C77, Table4[#All], 44, 0)</f>
        <v>5.8799999999999998E-2</v>
      </c>
      <c r="BT77" s="43">
        <f>VLOOKUP($C77, Table4[#All], 45, 0)</f>
        <v>0</v>
      </c>
      <c r="BU77" s="10">
        <f t="shared" si="26"/>
        <v>3</v>
      </c>
      <c r="BV77" s="11"/>
      <c r="BW77" s="43">
        <f>VLOOKUP($C77, Table4[#All], 46, 0)</f>
        <v>0.23530000000000001</v>
      </c>
      <c r="BX77" s="43">
        <f>VLOOKUP($C77, Table4[#All], 47, 0)</f>
        <v>0.1176</v>
      </c>
      <c r="BY77" s="43">
        <f>VLOOKUP($C77, Table4[#All], 48, 0)</f>
        <v>0.55880000000000007</v>
      </c>
      <c r="BZ77" s="43">
        <f>VLOOKUP($C77, Table4[#All], 49, 0)</f>
        <v>8.8200000000000001E-2</v>
      </c>
      <c r="CA77" s="43">
        <f>VLOOKUP($C77, Table4[#All], 50, 0)</f>
        <v>0</v>
      </c>
      <c r="CB77" s="10">
        <f t="shared" si="27"/>
        <v>3</v>
      </c>
      <c r="CC77" s="60"/>
      <c r="CD77" s="43">
        <f>VLOOKUP($C77, Table4[#All], 51, 0)</f>
        <v>0.73530000000000006</v>
      </c>
      <c r="CE77" s="43">
        <f>VLOOKUP($C77, Table4[#All], 52, 0)</f>
        <v>0.23530000000000001</v>
      </c>
      <c r="CF77" s="43">
        <f>VLOOKUP($C77, Table4[#All], 53, 0)</f>
        <v>2.9399999999999999E-2</v>
      </c>
      <c r="CG77" s="43"/>
      <c r="CH77" s="43"/>
      <c r="CI77" s="12">
        <f t="shared" si="28"/>
        <v>2</v>
      </c>
      <c r="CJ77" s="13"/>
      <c r="CK77" s="43">
        <f>VLOOKUP($C77, Table4[#All], 54, 0)</f>
        <v>0</v>
      </c>
      <c r="CL77" s="43">
        <f>VLOOKUP($C77, Table4[#All], 55, 0)</f>
        <v>0</v>
      </c>
      <c r="CM77" s="43">
        <f>VLOOKUP($C77, Table4[#All], 56, 0)</f>
        <v>0.97060000000000002</v>
      </c>
      <c r="CN77" s="9">
        <f>VLOOKUP($C77, Table4[#All], 57, 0)</f>
        <v>2.9399999999999999E-2</v>
      </c>
      <c r="CO77" s="9"/>
      <c r="CP77" s="10">
        <f t="shared" si="29"/>
        <v>3</v>
      </c>
      <c r="CQ77" s="11"/>
      <c r="CR77" s="43">
        <f>VLOOKUP($C77, Table4[#All], 58, 0)</f>
        <v>0</v>
      </c>
      <c r="CS77" s="43">
        <f>VLOOKUP($C77, Table4[#All], 59, 0)</f>
        <v>0.44119999999999998</v>
      </c>
      <c r="CT77" s="43">
        <f>VLOOKUP($C77, Table4[#All], 60, 0)</f>
        <v>0.2059</v>
      </c>
      <c r="CU77" s="43">
        <f>VLOOKUP($C77, Table4[#All], 61, 0)</f>
        <v>0.35289999999999999</v>
      </c>
      <c r="CV77" s="9">
        <f>VLOOKUP($C77, Table4[#All], 62, 0)</f>
        <v>0</v>
      </c>
      <c r="CW77" s="10">
        <f t="shared" si="30"/>
        <v>4</v>
      </c>
      <c r="CX77" s="60"/>
      <c r="CY77" s="43">
        <f>VLOOKUP($C77, Table4[#All], 63, 0)</f>
        <v>0.66670000000000007</v>
      </c>
      <c r="CZ77" s="43">
        <f>VLOOKUP($C77, Table4[#All], 64, 0)</f>
        <v>0.33329999999999999</v>
      </c>
      <c r="DA77" s="43">
        <f>VLOOKUP($C77, Table4[#All], 65, 0)</f>
        <v>0</v>
      </c>
      <c r="DB77" s="43">
        <f>VLOOKUP($C77, Table4[#All], 66, 0)</f>
        <v>0</v>
      </c>
      <c r="DC77" s="43"/>
      <c r="DD77" s="10">
        <f t="shared" si="31"/>
        <v>2</v>
      </c>
    </row>
    <row r="78" spans="1:108" ht="16.2" thickTop="1" thickBot="1" x14ac:dyDescent="0.4">
      <c r="A78" s="47" t="s">
        <v>223</v>
      </c>
      <c r="B78" s="47" t="s">
        <v>228</v>
      </c>
      <c r="C78" s="47" t="s">
        <v>229</v>
      </c>
      <c r="D78" s="11"/>
      <c r="E78" s="43">
        <f>VLOOKUP($C78, Table4[#All], 2, 0)</f>
        <v>0</v>
      </c>
      <c r="F78" s="43">
        <f>VLOOKUP($C78, Table4[#All], 3, 0)</f>
        <v>1</v>
      </c>
      <c r="G78" s="43">
        <f>VLOOKUP($C78, Table4[#All], 4, 0)</f>
        <v>0</v>
      </c>
      <c r="H78" s="43">
        <f>VLOOKUP($C78, Table4[#All], 5, 0)</f>
        <v>0</v>
      </c>
      <c r="I78" s="43">
        <f>VLOOKUP($C78, Table4[#All], 6, 0)</f>
        <v>0</v>
      </c>
      <c r="J78" s="10">
        <f t="shared" si="17"/>
        <v>2</v>
      </c>
      <c r="K78" s="11"/>
      <c r="L78" s="43">
        <f>VLOOKUP($C78, Table4[#All], 7, 0)</f>
        <v>0.76919999999999999</v>
      </c>
      <c r="M78" s="43">
        <f>VLOOKUP($C78, Table4[#All], 8, 0)</f>
        <v>0.23079999999999998</v>
      </c>
      <c r="N78" s="43">
        <f>VLOOKUP($C78, Table4[#All], 9, 0)</f>
        <v>0</v>
      </c>
      <c r="O78" s="43">
        <f>VLOOKUP($C78, Table4[#All], 10, 0)</f>
        <v>0</v>
      </c>
      <c r="P78" s="43"/>
      <c r="Q78" s="10">
        <f t="shared" si="18"/>
        <v>2</v>
      </c>
      <c r="R78" s="11"/>
      <c r="S78" s="43">
        <f>VLOOKUP($C78, Table4[#All], 11, 0)</f>
        <v>0</v>
      </c>
      <c r="T78" s="43">
        <f>VLOOKUP($C78, Table4[#All], 12, 0)</f>
        <v>0.17949999999999999</v>
      </c>
      <c r="U78" s="43">
        <f>VLOOKUP($C78, Table4[#All], 13, 0)</f>
        <v>0.82050000000000001</v>
      </c>
      <c r="V78" s="43">
        <f>VLOOKUP($C78, Table4[#All], 14, 0)</f>
        <v>0</v>
      </c>
      <c r="W78" s="9"/>
      <c r="X78" s="10">
        <f t="shared" si="19"/>
        <v>3</v>
      </c>
      <c r="Y78" s="11"/>
      <c r="Z78" s="43">
        <f>VLOOKUP($C78, Table4[#All], 15, 0)</f>
        <v>0</v>
      </c>
      <c r="AA78" s="43">
        <f>VLOOKUP($C78, Table4[#All], 16, 0)</f>
        <v>0</v>
      </c>
      <c r="AB78" s="43">
        <f>VLOOKUP($C78, Table4[#All], 17, 0)</f>
        <v>0.30769999999999997</v>
      </c>
      <c r="AC78" s="43">
        <f>VLOOKUP($C78, Table4[#All], 18, 0)</f>
        <v>0.6409999999999999</v>
      </c>
      <c r="AD78" s="9">
        <f>VLOOKUP($C78, Table4[#All], 19, 0)</f>
        <v>5.1299999999999998E-2</v>
      </c>
      <c r="AE78" s="10">
        <f t="shared" si="20"/>
        <v>4</v>
      </c>
      <c r="AF78" s="11"/>
      <c r="AG78" s="43">
        <f>VLOOKUP($C78, Table4[#All], 20, 0)</f>
        <v>0</v>
      </c>
      <c r="AH78" s="43">
        <f>VLOOKUP($C78, Table4[#All], 21, 0)</f>
        <v>0.82050000000000001</v>
      </c>
      <c r="AI78" s="43">
        <f>VLOOKUP($C78, Table4[#All], 22, 0)</f>
        <v>0.17949999999999999</v>
      </c>
      <c r="AJ78" s="43">
        <f>VLOOKUP($C78, Table4[#All], 23, 0)</f>
        <v>0</v>
      </c>
      <c r="AK78" s="43"/>
      <c r="AL78" s="10">
        <f t="shared" si="21"/>
        <v>2</v>
      </c>
      <c r="AM78" s="11"/>
      <c r="AN78" s="43">
        <f>VLOOKUP($C78, Table4[#All], 24, 0)</f>
        <v>0</v>
      </c>
      <c r="AO78" s="43">
        <f>VLOOKUP($C78, Table4[#All], 25, 0)</f>
        <v>5.4100000000000002E-2</v>
      </c>
      <c r="AP78" s="43">
        <f>VLOOKUP($C78, Table4[#All], 26, 0)</f>
        <v>0.94590000000000007</v>
      </c>
      <c r="AQ78" s="43"/>
      <c r="AR78" s="9"/>
      <c r="AS78" s="12">
        <f t="shared" si="22"/>
        <v>3</v>
      </c>
      <c r="AT78" s="11"/>
      <c r="AU78" s="43">
        <f>VLOOKUP($C78, Table4[#All], 27, 0)</f>
        <v>0.46149999999999997</v>
      </c>
      <c r="AV78" s="43">
        <f>VLOOKUP($C78, Table4[#All], 28, 0)</f>
        <v>0.25640000000000002</v>
      </c>
      <c r="AW78" s="43">
        <f>VLOOKUP($C78, Table4[#All], 29, 0)</f>
        <v>0.28210000000000002</v>
      </c>
      <c r="AX78" s="9"/>
      <c r="AY78" s="9">
        <f>VLOOKUP($C78, Table4[#All], 30, 0)</f>
        <v>0</v>
      </c>
      <c r="AZ78" s="10">
        <f t="shared" si="23"/>
        <v>3</v>
      </c>
      <c r="BA78" s="11"/>
      <c r="BB78" s="43">
        <f>VLOOKUP($C78, Table4[#All], 31, 0)</f>
        <v>8.6999999999999994E-2</v>
      </c>
      <c r="BC78" s="43">
        <f>VLOOKUP($C78, Table4[#All], 32, 0)</f>
        <v>0.6522</v>
      </c>
      <c r="BD78" s="43">
        <f>VLOOKUP($C78, Table4[#All], 33, 0)</f>
        <v>4.3499999999999997E-2</v>
      </c>
      <c r="BE78" s="43">
        <f>VLOOKUP($C78, Table4[#All], 34, 0)</f>
        <v>0.21739999999999998</v>
      </c>
      <c r="BF78" s="9">
        <f>VLOOKUP($C78, Table4[#All], 35, 0)</f>
        <v>0</v>
      </c>
      <c r="BG78" s="10">
        <f t="shared" si="24"/>
        <v>4</v>
      </c>
      <c r="BH78" s="60"/>
      <c r="BI78" s="43">
        <f>VLOOKUP($C78, Table4[#All], 36, 0)</f>
        <v>0</v>
      </c>
      <c r="BJ78" s="9">
        <f>VLOOKUP($C78, Table4[#All], 37, 0)</f>
        <v>0</v>
      </c>
      <c r="BK78" s="43">
        <f>VLOOKUP($C78, Table4[#All], 38, 0)</f>
        <v>0</v>
      </c>
      <c r="BL78" s="43">
        <f>VLOOKUP($C78, Table4[#All], 39, 0)</f>
        <v>0</v>
      </c>
      <c r="BM78" s="9">
        <f>VLOOKUP($C78, Table4[#All], 40, 0)</f>
        <v>0</v>
      </c>
      <c r="BN78" s="10" t="str">
        <f t="shared" si="25"/>
        <v>N/A</v>
      </c>
      <c r="BO78" s="11"/>
      <c r="BP78" s="43">
        <f>VLOOKUP($C78, Table4[#All], 41, 0)</f>
        <v>0.1026</v>
      </c>
      <c r="BQ78" s="43">
        <f>VLOOKUP($C78, Table4[#All], 42, 0)</f>
        <v>0.35899999999999999</v>
      </c>
      <c r="BR78" s="43">
        <f>VLOOKUP($C78, Table4[#All], 43, 0)</f>
        <v>0.51280000000000003</v>
      </c>
      <c r="BS78" s="43">
        <f>VLOOKUP($C78, Table4[#All], 44, 0)</f>
        <v>2.5600000000000001E-2</v>
      </c>
      <c r="BT78" s="43">
        <f>VLOOKUP($C78, Table4[#All], 45, 0)</f>
        <v>0</v>
      </c>
      <c r="BU78" s="10">
        <f t="shared" si="26"/>
        <v>3</v>
      </c>
      <c r="BV78" s="11"/>
      <c r="BW78" s="43">
        <f>VLOOKUP($C78, Table4[#All], 46, 0)</f>
        <v>7.690000000000001E-2</v>
      </c>
      <c r="BX78" s="43">
        <f>VLOOKUP($C78, Table4[#All], 47, 0)</f>
        <v>0.12820000000000001</v>
      </c>
      <c r="BY78" s="43">
        <f>VLOOKUP($C78, Table4[#All], 48, 0)</f>
        <v>0.51280000000000003</v>
      </c>
      <c r="BZ78" s="43">
        <f>VLOOKUP($C78, Table4[#All], 49, 0)</f>
        <v>0.25640000000000002</v>
      </c>
      <c r="CA78" s="43">
        <f>VLOOKUP($C78, Table4[#All], 50, 0)</f>
        <v>2.5600000000000001E-2</v>
      </c>
      <c r="CB78" s="10">
        <f t="shared" si="27"/>
        <v>4</v>
      </c>
      <c r="CC78" s="60"/>
      <c r="CD78" s="43">
        <f>VLOOKUP($C78, Table4[#All], 51, 0)</f>
        <v>0.3846</v>
      </c>
      <c r="CE78" s="43">
        <f>VLOOKUP($C78, Table4[#All], 52, 0)</f>
        <v>0.5897</v>
      </c>
      <c r="CF78" s="43">
        <f>VLOOKUP($C78, Table4[#All], 53, 0)</f>
        <v>2.5600000000000001E-2</v>
      </c>
      <c r="CG78" s="43"/>
      <c r="CH78" s="43"/>
      <c r="CI78" s="12">
        <f t="shared" si="28"/>
        <v>2</v>
      </c>
      <c r="CJ78" s="13"/>
      <c r="CK78" s="43">
        <f>VLOOKUP($C78, Table4[#All], 54, 0)</f>
        <v>0</v>
      </c>
      <c r="CL78" s="43">
        <f>VLOOKUP($C78, Table4[#All], 55, 0)</f>
        <v>0</v>
      </c>
      <c r="CM78" s="43">
        <f>VLOOKUP($C78, Table4[#All], 56, 0)</f>
        <v>1</v>
      </c>
      <c r="CN78" s="9">
        <f>VLOOKUP($C78, Table4[#All], 57, 0)</f>
        <v>0</v>
      </c>
      <c r="CO78" s="9"/>
      <c r="CP78" s="10">
        <f t="shared" si="29"/>
        <v>3</v>
      </c>
      <c r="CQ78" s="11"/>
      <c r="CR78" s="43">
        <f>VLOOKUP($C78, Table4[#All], 58, 0)</f>
        <v>0</v>
      </c>
      <c r="CS78" s="43">
        <f>VLOOKUP($C78, Table4[#All], 59, 0)</f>
        <v>0.28210000000000002</v>
      </c>
      <c r="CT78" s="43">
        <f>VLOOKUP($C78, Table4[#All], 60, 0)</f>
        <v>0.46149999999999997</v>
      </c>
      <c r="CU78" s="43">
        <f>VLOOKUP($C78, Table4[#All], 61, 0)</f>
        <v>0.25640000000000002</v>
      </c>
      <c r="CV78" s="9">
        <f>VLOOKUP($C78, Table4[#All], 62, 0)</f>
        <v>0</v>
      </c>
      <c r="CW78" s="10">
        <f t="shared" si="30"/>
        <v>4</v>
      </c>
      <c r="CX78" s="60"/>
      <c r="CY78" s="43">
        <f>VLOOKUP($C78, Table4[#All], 63, 0)</f>
        <v>0.86360000000000003</v>
      </c>
      <c r="CZ78" s="43">
        <f>VLOOKUP($C78, Table4[#All], 64, 0)</f>
        <v>9.0899999999999995E-2</v>
      </c>
      <c r="DA78" s="43">
        <f>VLOOKUP($C78, Table4[#All], 65, 0)</f>
        <v>4.5499999999999999E-2</v>
      </c>
      <c r="DB78" s="43">
        <f>VLOOKUP($C78, Table4[#All], 66, 0)</f>
        <v>0</v>
      </c>
      <c r="DC78" s="43"/>
      <c r="DD78" s="10">
        <f t="shared" si="31"/>
        <v>1</v>
      </c>
    </row>
    <row r="79" spans="1:108" ht="16.2" thickTop="1" thickBot="1" x14ac:dyDescent="0.4">
      <c r="A79" s="47" t="s">
        <v>223</v>
      </c>
      <c r="B79" s="47" t="s">
        <v>230</v>
      </c>
      <c r="C79" s="47" t="s">
        <v>231</v>
      </c>
      <c r="D79" s="11"/>
      <c r="E79" s="43">
        <f>VLOOKUP($C79, Table4[#All], 2, 0)</f>
        <v>0</v>
      </c>
      <c r="F79" s="43">
        <f>VLOOKUP($C79, Table4[#All], 3, 0)</f>
        <v>1</v>
      </c>
      <c r="G79" s="43">
        <f>VLOOKUP($C79, Table4[#All], 4, 0)</f>
        <v>0</v>
      </c>
      <c r="H79" s="43">
        <f>VLOOKUP($C79, Table4[#All], 5, 0)</f>
        <v>0</v>
      </c>
      <c r="I79" s="43">
        <f>VLOOKUP($C79, Table4[#All], 6, 0)</f>
        <v>0</v>
      </c>
      <c r="J79" s="10">
        <f t="shared" si="17"/>
        <v>2</v>
      </c>
      <c r="K79" s="11"/>
      <c r="L79" s="43">
        <f>VLOOKUP($C79, Table4[#All], 7, 0)</f>
        <v>0.77500000000000002</v>
      </c>
      <c r="M79" s="43">
        <f>VLOOKUP($C79, Table4[#All], 8, 0)</f>
        <v>0.17499999999999999</v>
      </c>
      <c r="N79" s="43">
        <f>VLOOKUP($C79, Table4[#All], 9, 0)</f>
        <v>0.05</v>
      </c>
      <c r="O79" s="43">
        <f>VLOOKUP($C79, Table4[#All], 10, 0)</f>
        <v>0</v>
      </c>
      <c r="P79" s="43"/>
      <c r="Q79" s="10">
        <f t="shared" si="18"/>
        <v>2</v>
      </c>
      <c r="R79" s="11"/>
      <c r="S79" s="43">
        <f>VLOOKUP($C79, Table4[#All], 11, 0)</f>
        <v>0</v>
      </c>
      <c r="T79" s="43">
        <f>VLOOKUP($C79, Table4[#All], 12, 0)</f>
        <v>0.1</v>
      </c>
      <c r="U79" s="43">
        <f>VLOOKUP($C79, Table4[#All], 13, 0)</f>
        <v>0.9</v>
      </c>
      <c r="V79" s="43">
        <f>VLOOKUP($C79, Table4[#All], 14, 0)</f>
        <v>0</v>
      </c>
      <c r="W79" s="9"/>
      <c r="X79" s="10">
        <f t="shared" si="19"/>
        <v>3</v>
      </c>
      <c r="Y79" s="11"/>
      <c r="Z79" s="43">
        <f>VLOOKUP($C79, Table4[#All], 15, 0)</f>
        <v>0</v>
      </c>
      <c r="AA79" s="43">
        <f>VLOOKUP($C79, Table4[#All], 16, 0)</f>
        <v>0</v>
      </c>
      <c r="AB79" s="43">
        <f>VLOOKUP($C79, Table4[#All], 17, 0)</f>
        <v>0.32500000000000001</v>
      </c>
      <c r="AC79" s="43">
        <f>VLOOKUP($C79, Table4[#All], 18, 0)</f>
        <v>0.65</v>
      </c>
      <c r="AD79" s="9">
        <f>VLOOKUP($C79, Table4[#All], 19, 0)</f>
        <v>2.5000000000000001E-2</v>
      </c>
      <c r="AE79" s="10">
        <f t="shared" si="20"/>
        <v>4</v>
      </c>
      <c r="AF79" s="11"/>
      <c r="AG79" s="43">
        <f>VLOOKUP($C79, Table4[#All], 20, 0)</f>
        <v>0</v>
      </c>
      <c r="AH79" s="43">
        <f>VLOOKUP($C79, Table4[#All], 21, 0)</f>
        <v>0.8</v>
      </c>
      <c r="AI79" s="43">
        <f>VLOOKUP($C79, Table4[#All], 22, 0)</f>
        <v>0.2</v>
      </c>
      <c r="AJ79" s="43">
        <f>VLOOKUP($C79, Table4[#All], 23, 0)</f>
        <v>0</v>
      </c>
      <c r="AK79" s="43"/>
      <c r="AL79" s="10">
        <f t="shared" si="21"/>
        <v>3</v>
      </c>
      <c r="AM79" s="11"/>
      <c r="AN79" s="43">
        <f>VLOOKUP($C79, Table4[#All], 24, 0)</f>
        <v>5.2600000000000001E-2</v>
      </c>
      <c r="AO79" s="43">
        <f>VLOOKUP($C79, Table4[#All], 25, 0)</f>
        <v>0.18420000000000003</v>
      </c>
      <c r="AP79" s="43">
        <f>VLOOKUP($C79, Table4[#All], 26, 0)</f>
        <v>0.76319999999999988</v>
      </c>
      <c r="AQ79" s="43"/>
      <c r="AR79" s="9"/>
      <c r="AS79" s="12">
        <f t="shared" si="22"/>
        <v>3</v>
      </c>
      <c r="AT79" s="11"/>
      <c r="AU79" s="43">
        <f>VLOOKUP($C79, Table4[#All], 27, 0)</f>
        <v>0.4</v>
      </c>
      <c r="AV79" s="43">
        <f>VLOOKUP($C79, Table4[#All], 28, 0)</f>
        <v>0.35</v>
      </c>
      <c r="AW79" s="43">
        <f>VLOOKUP($C79, Table4[#All], 29, 0)</f>
        <v>0.25</v>
      </c>
      <c r="AX79" s="9"/>
      <c r="AY79" s="9">
        <f>VLOOKUP($C79, Table4[#All], 30, 0)</f>
        <v>0</v>
      </c>
      <c r="AZ79" s="10">
        <f t="shared" si="23"/>
        <v>3</v>
      </c>
      <c r="BA79" s="11"/>
      <c r="BB79" s="43">
        <f>VLOOKUP($C79, Table4[#All], 31, 0)</f>
        <v>0</v>
      </c>
      <c r="BC79" s="43">
        <f>VLOOKUP($C79, Table4[#All], 32, 0)</f>
        <v>0.61109999999999998</v>
      </c>
      <c r="BD79" s="43">
        <f>VLOOKUP($C79, Table4[#All], 33, 0)</f>
        <v>0.11109999999999999</v>
      </c>
      <c r="BE79" s="43">
        <f>VLOOKUP($C79, Table4[#All], 34, 0)</f>
        <v>0.27779999999999999</v>
      </c>
      <c r="BF79" s="9">
        <f>VLOOKUP($C79, Table4[#All], 35, 0)</f>
        <v>0</v>
      </c>
      <c r="BG79" s="10">
        <f t="shared" si="24"/>
        <v>4</v>
      </c>
      <c r="BH79" s="60"/>
      <c r="BI79" s="43">
        <f>VLOOKUP($C79, Table4[#All], 36, 0)</f>
        <v>0</v>
      </c>
      <c r="BJ79" s="9">
        <f>VLOOKUP($C79, Table4[#All], 37, 0)</f>
        <v>0</v>
      </c>
      <c r="BK79" s="43">
        <f>VLOOKUP($C79, Table4[#All], 38, 0)</f>
        <v>0</v>
      </c>
      <c r="BL79" s="43">
        <f>VLOOKUP($C79, Table4[#All], 39, 0)</f>
        <v>0</v>
      </c>
      <c r="BM79" s="9">
        <f>VLOOKUP($C79, Table4[#All], 40, 0)</f>
        <v>0</v>
      </c>
      <c r="BN79" s="10" t="str">
        <f t="shared" si="25"/>
        <v>N/A</v>
      </c>
      <c r="BO79" s="11"/>
      <c r="BP79" s="43">
        <f>VLOOKUP($C79, Table4[#All], 41, 0)</f>
        <v>0.17499999999999999</v>
      </c>
      <c r="BQ79" s="43">
        <f>VLOOKUP($C79, Table4[#All], 42, 0)</f>
        <v>0.32500000000000001</v>
      </c>
      <c r="BR79" s="43">
        <f>VLOOKUP($C79, Table4[#All], 43, 0)</f>
        <v>0.45</v>
      </c>
      <c r="BS79" s="43">
        <f>VLOOKUP($C79, Table4[#All], 44, 0)</f>
        <v>0.05</v>
      </c>
      <c r="BT79" s="43">
        <f>VLOOKUP($C79, Table4[#All], 45, 0)</f>
        <v>0</v>
      </c>
      <c r="BU79" s="10">
        <f t="shared" si="26"/>
        <v>3</v>
      </c>
      <c r="BV79" s="11"/>
      <c r="BW79" s="43">
        <f>VLOOKUP($C79, Table4[#All], 46, 0)</f>
        <v>7.4999999999999997E-2</v>
      </c>
      <c r="BX79" s="43">
        <f>VLOOKUP($C79, Table4[#All], 47, 0)</f>
        <v>0.1</v>
      </c>
      <c r="BY79" s="43">
        <f>VLOOKUP($C79, Table4[#All], 48, 0)</f>
        <v>0.72499999999999998</v>
      </c>
      <c r="BZ79" s="43">
        <f>VLOOKUP($C79, Table4[#All], 49, 0)</f>
        <v>7.4999999999999997E-2</v>
      </c>
      <c r="CA79" s="43">
        <f>VLOOKUP($C79, Table4[#All], 50, 0)</f>
        <v>2.5000000000000001E-2</v>
      </c>
      <c r="CB79" s="10">
        <f t="shared" si="27"/>
        <v>3</v>
      </c>
      <c r="CC79" s="60"/>
      <c r="CD79" s="43">
        <f>VLOOKUP($C79, Table4[#All], 51, 0)</f>
        <v>0.4</v>
      </c>
      <c r="CE79" s="43">
        <f>VLOOKUP($C79, Table4[#All], 52, 0)</f>
        <v>0.55000000000000004</v>
      </c>
      <c r="CF79" s="43">
        <f>VLOOKUP($C79, Table4[#All], 53, 0)</f>
        <v>0.05</v>
      </c>
      <c r="CG79" s="43"/>
      <c r="CH79" s="43"/>
      <c r="CI79" s="12">
        <f t="shared" si="28"/>
        <v>2</v>
      </c>
      <c r="CJ79" s="13"/>
      <c r="CK79" s="43">
        <f>VLOOKUP($C79, Table4[#All], 54, 0)</f>
        <v>0</v>
      </c>
      <c r="CL79" s="43">
        <f>VLOOKUP($C79, Table4[#All], 55, 0)</f>
        <v>0.05</v>
      </c>
      <c r="CM79" s="43">
        <f>VLOOKUP($C79, Table4[#All], 56, 0)</f>
        <v>0.95</v>
      </c>
      <c r="CN79" s="9">
        <f>VLOOKUP($C79, Table4[#All], 57, 0)</f>
        <v>0</v>
      </c>
      <c r="CO79" s="9"/>
      <c r="CP79" s="10">
        <f t="shared" si="29"/>
        <v>3</v>
      </c>
      <c r="CQ79" s="11"/>
      <c r="CR79" s="43">
        <f>VLOOKUP($C79, Table4[#All], 58, 0)</f>
        <v>0</v>
      </c>
      <c r="CS79" s="43">
        <f>VLOOKUP($C79, Table4[#All], 59, 0)</f>
        <v>0.3</v>
      </c>
      <c r="CT79" s="43">
        <f>VLOOKUP($C79, Table4[#All], 60, 0)</f>
        <v>0.27500000000000002</v>
      </c>
      <c r="CU79" s="43">
        <f>VLOOKUP($C79, Table4[#All], 61, 0)</f>
        <v>0.42499999999999999</v>
      </c>
      <c r="CV79" s="9">
        <f>VLOOKUP($C79, Table4[#All], 62, 0)</f>
        <v>0</v>
      </c>
      <c r="CW79" s="10">
        <f t="shared" si="30"/>
        <v>4</v>
      </c>
      <c r="CX79" s="60"/>
      <c r="CY79" s="43">
        <f>VLOOKUP($C79, Table4[#All], 63, 0)</f>
        <v>0.86670000000000003</v>
      </c>
      <c r="CZ79" s="43">
        <f>VLOOKUP($C79, Table4[#All], 64, 0)</f>
        <v>0.1333</v>
      </c>
      <c r="DA79" s="43">
        <f>VLOOKUP($C79, Table4[#All], 65, 0)</f>
        <v>0</v>
      </c>
      <c r="DB79" s="43">
        <f>VLOOKUP($C79, Table4[#All], 66, 0)</f>
        <v>0</v>
      </c>
      <c r="DC79" s="43"/>
      <c r="DD79" s="10">
        <f t="shared" si="31"/>
        <v>1</v>
      </c>
    </row>
    <row r="80" spans="1:108" ht="16.2" thickTop="1" thickBot="1" x14ac:dyDescent="0.4">
      <c r="A80" s="47" t="s">
        <v>223</v>
      </c>
      <c r="B80" s="47" t="s">
        <v>232</v>
      </c>
      <c r="C80" s="47" t="s">
        <v>233</v>
      </c>
      <c r="D80" s="11"/>
      <c r="E80" s="43">
        <f>VLOOKUP($C80, Table4[#All], 2, 0)</f>
        <v>0</v>
      </c>
      <c r="F80" s="43">
        <f>VLOOKUP($C80, Table4[#All], 3, 0)</f>
        <v>1</v>
      </c>
      <c r="G80" s="43">
        <f>VLOOKUP($C80, Table4[#All], 4, 0)</f>
        <v>0</v>
      </c>
      <c r="H80" s="43">
        <f>VLOOKUP($C80, Table4[#All], 5, 0)</f>
        <v>0</v>
      </c>
      <c r="I80" s="43">
        <f>VLOOKUP($C80, Table4[#All], 6, 0)</f>
        <v>0</v>
      </c>
      <c r="J80" s="10">
        <f t="shared" si="17"/>
        <v>2</v>
      </c>
      <c r="K80" s="11"/>
      <c r="L80" s="43">
        <f>VLOOKUP($C80, Table4[#All], 7, 0)</f>
        <v>0.6</v>
      </c>
      <c r="M80" s="43">
        <f>VLOOKUP($C80, Table4[#All], 8, 0)</f>
        <v>0.1714</v>
      </c>
      <c r="N80" s="43">
        <f>VLOOKUP($C80, Table4[#All], 9, 0)</f>
        <v>0.2286</v>
      </c>
      <c r="O80" s="43">
        <f>VLOOKUP($C80, Table4[#All], 10, 0)</f>
        <v>0</v>
      </c>
      <c r="P80" s="43"/>
      <c r="Q80" s="10">
        <f t="shared" si="18"/>
        <v>3</v>
      </c>
      <c r="R80" s="11"/>
      <c r="S80" s="43">
        <f>VLOOKUP($C80, Table4[#All], 11, 0)</f>
        <v>0</v>
      </c>
      <c r="T80" s="43">
        <f>VLOOKUP($C80, Table4[#All], 12, 0)</f>
        <v>0.2</v>
      </c>
      <c r="U80" s="43">
        <f>VLOOKUP($C80, Table4[#All], 13, 0)</f>
        <v>0.8</v>
      </c>
      <c r="V80" s="43">
        <f>VLOOKUP($C80, Table4[#All], 14, 0)</f>
        <v>0</v>
      </c>
      <c r="W80" s="9"/>
      <c r="X80" s="10">
        <f t="shared" si="19"/>
        <v>3</v>
      </c>
      <c r="Y80" s="11"/>
      <c r="Z80" s="43">
        <f>VLOOKUP($C80, Table4[#All], 15, 0)</f>
        <v>0</v>
      </c>
      <c r="AA80" s="43">
        <f>VLOOKUP($C80, Table4[#All], 16, 0)</f>
        <v>0</v>
      </c>
      <c r="AB80" s="43">
        <f>VLOOKUP($C80, Table4[#All], 17, 0)</f>
        <v>0.28570000000000001</v>
      </c>
      <c r="AC80" s="43">
        <f>VLOOKUP($C80, Table4[#All], 18, 0)</f>
        <v>0.71430000000000005</v>
      </c>
      <c r="AD80" s="9">
        <f>VLOOKUP($C80, Table4[#All], 19, 0)</f>
        <v>0</v>
      </c>
      <c r="AE80" s="10">
        <f t="shared" si="20"/>
        <v>4</v>
      </c>
      <c r="AF80" s="11"/>
      <c r="AG80" s="43">
        <f>VLOOKUP($C80, Table4[#All], 20, 0)</f>
        <v>0</v>
      </c>
      <c r="AH80" s="43">
        <f>VLOOKUP($C80, Table4[#All], 21, 0)</f>
        <v>0.74290000000000012</v>
      </c>
      <c r="AI80" s="43">
        <f>VLOOKUP($C80, Table4[#All], 22, 0)</f>
        <v>0.2571</v>
      </c>
      <c r="AJ80" s="43">
        <f>VLOOKUP($C80, Table4[#All], 23, 0)</f>
        <v>0</v>
      </c>
      <c r="AK80" s="43"/>
      <c r="AL80" s="10">
        <f t="shared" si="21"/>
        <v>3</v>
      </c>
      <c r="AM80" s="11"/>
      <c r="AN80" s="43">
        <f>VLOOKUP($C80, Table4[#All], 24, 0)</f>
        <v>0</v>
      </c>
      <c r="AO80" s="43">
        <f>VLOOKUP($C80, Table4[#All], 25, 0)</f>
        <v>5.7099999999999998E-2</v>
      </c>
      <c r="AP80" s="43">
        <f>VLOOKUP($C80, Table4[#All], 26, 0)</f>
        <v>0.94290000000000007</v>
      </c>
      <c r="AQ80" s="43"/>
      <c r="AR80" s="9"/>
      <c r="AS80" s="12">
        <f t="shared" si="22"/>
        <v>3</v>
      </c>
      <c r="AT80" s="11"/>
      <c r="AU80" s="43">
        <f>VLOOKUP($C80, Table4[#All], 27, 0)</f>
        <v>0.4</v>
      </c>
      <c r="AV80" s="43">
        <f>VLOOKUP($C80, Table4[#All], 28, 0)</f>
        <v>0.51429999999999998</v>
      </c>
      <c r="AW80" s="43">
        <f>VLOOKUP($C80, Table4[#All], 29, 0)</f>
        <v>8.5699999999999998E-2</v>
      </c>
      <c r="AX80" s="9"/>
      <c r="AY80" s="9">
        <f>VLOOKUP($C80, Table4[#All], 30, 0)</f>
        <v>0</v>
      </c>
      <c r="AZ80" s="10">
        <f t="shared" si="23"/>
        <v>2</v>
      </c>
      <c r="BA80" s="11"/>
      <c r="BB80" s="43">
        <f>VLOOKUP($C80, Table4[#All], 31, 0)</f>
        <v>9.0899999999999995E-2</v>
      </c>
      <c r="BC80" s="43">
        <f>VLOOKUP($C80, Table4[#All], 32, 0)</f>
        <v>0.45450000000000002</v>
      </c>
      <c r="BD80" s="43">
        <f>VLOOKUP($C80, Table4[#All], 33, 0)</f>
        <v>0.2727</v>
      </c>
      <c r="BE80" s="43">
        <f>VLOOKUP($C80, Table4[#All], 34, 0)</f>
        <v>0.18179999999999999</v>
      </c>
      <c r="BF80" s="9">
        <f>VLOOKUP($C80, Table4[#All], 35, 0)</f>
        <v>0</v>
      </c>
      <c r="BG80" s="10">
        <f t="shared" si="24"/>
        <v>3</v>
      </c>
      <c r="BH80" s="60"/>
      <c r="BI80" s="43">
        <f>VLOOKUP($C80, Table4[#All], 36, 0)</f>
        <v>0</v>
      </c>
      <c r="BJ80" s="9">
        <f>VLOOKUP($C80, Table4[#All], 37, 0)</f>
        <v>0</v>
      </c>
      <c r="BK80" s="43">
        <f>VLOOKUP($C80, Table4[#All], 38, 0)</f>
        <v>0</v>
      </c>
      <c r="BL80" s="43">
        <f>VLOOKUP($C80, Table4[#All], 39, 0)</f>
        <v>0</v>
      </c>
      <c r="BM80" s="9">
        <f>VLOOKUP($C80, Table4[#All], 40, 0)</f>
        <v>0</v>
      </c>
      <c r="BN80" s="10" t="str">
        <f t="shared" si="25"/>
        <v>N/A</v>
      </c>
      <c r="BO80" s="11"/>
      <c r="BP80" s="43">
        <f>VLOOKUP($C80, Table4[#All], 41, 0)</f>
        <v>0.2286</v>
      </c>
      <c r="BQ80" s="43">
        <f>VLOOKUP($C80, Table4[#All], 42, 0)</f>
        <v>0.4</v>
      </c>
      <c r="BR80" s="43">
        <f>VLOOKUP($C80, Table4[#All], 43, 0)</f>
        <v>0.2286</v>
      </c>
      <c r="BS80" s="43">
        <f>VLOOKUP($C80, Table4[#All], 44, 0)</f>
        <v>0.1429</v>
      </c>
      <c r="BT80" s="43">
        <f>VLOOKUP($C80, Table4[#All], 45, 0)</f>
        <v>0</v>
      </c>
      <c r="BU80" s="10">
        <f t="shared" si="26"/>
        <v>3</v>
      </c>
      <c r="BV80" s="11"/>
      <c r="BW80" s="43">
        <f>VLOOKUP($C80, Table4[#All], 46, 0)</f>
        <v>0</v>
      </c>
      <c r="BX80" s="43">
        <f>VLOOKUP($C80, Table4[#All], 47, 0)</f>
        <v>0.1143</v>
      </c>
      <c r="BY80" s="43">
        <f>VLOOKUP($C80, Table4[#All], 48, 0)</f>
        <v>0.65709999999999991</v>
      </c>
      <c r="BZ80" s="43">
        <f>VLOOKUP($C80, Table4[#All], 49, 0)</f>
        <v>0.2</v>
      </c>
      <c r="CA80" s="43">
        <f>VLOOKUP($C80, Table4[#All], 50, 0)</f>
        <v>2.86E-2</v>
      </c>
      <c r="CB80" s="10">
        <f t="shared" si="27"/>
        <v>4</v>
      </c>
      <c r="CC80" s="60"/>
      <c r="CD80" s="43">
        <f>VLOOKUP($C80, Table4[#All], 51, 0)</f>
        <v>0.1429</v>
      </c>
      <c r="CE80" s="43">
        <f>VLOOKUP($C80, Table4[#All], 52, 0)</f>
        <v>0.85709999999999997</v>
      </c>
      <c r="CF80" s="43">
        <f>VLOOKUP($C80, Table4[#All], 53, 0)</f>
        <v>0</v>
      </c>
      <c r="CG80" s="43"/>
      <c r="CH80" s="43"/>
      <c r="CI80" s="12">
        <f t="shared" si="28"/>
        <v>2</v>
      </c>
      <c r="CJ80" s="13"/>
      <c r="CK80" s="43">
        <f>VLOOKUP($C80, Table4[#All], 54, 0)</f>
        <v>0</v>
      </c>
      <c r="CL80" s="43">
        <f>VLOOKUP($C80, Table4[#All], 55, 0)</f>
        <v>0</v>
      </c>
      <c r="CM80" s="43">
        <f>VLOOKUP($C80, Table4[#All], 56, 0)</f>
        <v>1</v>
      </c>
      <c r="CN80" s="9">
        <f>VLOOKUP($C80, Table4[#All], 57, 0)</f>
        <v>0</v>
      </c>
      <c r="CO80" s="9"/>
      <c r="CP80" s="10">
        <f t="shared" si="29"/>
        <v>3</v>
      </c>
      <c r="CQ80" s="11"/>
      <c r="CR80" s="43">
        <f>VLOOKUP($C80, Table4[#All], 58, 0)</f>
        <v>0</v>
      </c>
      <c r="CS80" s="43">
        <f>VLOOKUP($C80, Table4[#All], 59, 0)</f>
        <v>0.2571</v>
      </c>
      <c r="CT80" s="43">
        <f>VLOOKUP($C80, Table4[#All], 60, 0)</f>
        <v>0.2571</v>
      </c>
      <c r="CU80" s="43">
        <f>VLOOKUP($C80, Table4[#All], 61, 0)</f>
        <v>0.48570000000000002</v>
      </c>
      <c r="CV80" s="9">
        <f>VLOOKUP($C80, Table4[#All], 62, 0)</f>
        <v>0</v>
      </c>
      <c r="CW80" s="10">
        <f t="shared" si="30"/>
        <v>4</v>
      </c>
      <c r="CX80" s="60"/>
      <c r="CY80" s="43">
        <f>VLOOKUP($C80, Table4[#All], 63, 0)</f>
        <v>1</v>
      </c>
      <c r="CZ80" s="43">
        <f>VLOOKUP($C80, Table4[#All], 64, 0)</f>
        <v>0</v>
      </c>
      <c r="DA80" s="43">
        <f>VLOOKUP($C80, Table4[#All], 65, 0)</f>
        <v>0</v>
      </c>
      <c r="DB80" s="43">
        <f>VLOOKUP($C80, Table4[#All], 66, 0)</f>
        <v>0</v>
      </c>
      <c r="DC80" s="43"/>
      <c r="DD80" s="10">
        <f t="shared" si="31"/>
        <v>1</v>
      </c>
    </row>
    <row r="81" spans="1:108" ht="16.2" thickTop="1" thickBot="1" x14ac:dyDescent="0.4">
      <c r="A81" s="47" t="s">
        <v>234</v>
      </c>
      <c r="B81" s="47" t="s">
        <v>235</v>
      </c>
      <c r="C81" s="47" t="s">
        <v>236</v>
      </c>
      <c r="D81" s="11"/>
      <c r="E81" s="43">
        <f>VLOOKUP($C81, Table4[#All], 2, 0)</f>
        <v>1</v>
      </c>
      <c r="F81" s="43">
        <f>VLOOKUP($C81, Table4[#All], 3, 0)</f>
        <v>0</v>
      </c>
      <c r="G81" s="43">
        <f>VLOOKUP($C81, Table4[#All], 4, 0)</f>
        <v>0</v>
      </c>
      <c r="H81" s="43">
        <f>VLOOKUP($C81, Table4[#All], 5, 0)</f>
        <v>0</v>
      </c>
      <c r="I81" s="43">
        <f>VLOOKUP($C81, Table4[#All], 6, 0)</f>
        <v>0</v>
      </c>
      <c r="J81" s="10">
        <f t="shared" si="17"/>
        <v>1</v>
      </c>
      <c r="K81" s="11"/>
      <c r="L81" s="43">
        <f>VLOOKUP($C81, Table4[#All], 7, 0)</f>
        <v>0.6875</v>
      </c>
      <c r="M81" s="43">
        <f>VLOOKUP($C81, Table4[#All], 8, 0)</f>
        <v>0.3125</v>
      </c>
      <c r="N81" s="43">
        <f>VLOOKUP($C81, Table4[#All], 9, 0)</f>
        <v>0</v>
      </c>
      <c r="O81" s="43">
        <f>VLOOKUP($C81, Table4[#All], 10, 0)</f>
        <v>0</v>
      </c>
      <c r="P81" s="43"/>
      <c r="Q81" s="10">
        <f t="shared" si="18"/>
        <v>2</v>
      </c>
      <c r="R81" s="11"/>
      <c r="S81" s="43">
        <f>VLOOKUP($C81, Table4[#All], 11, 0)</f>
        <v>0.5625</v>
      </c>
      <c r="T81" s="43">
        <f>VLOOKUP($C81, Table4[#All], 12, 0)</f>
        <v>6.25E-2</v>
      </c>
      <c r="U81" s="43">
        <f>VLOOKUP($C81, Table4[#All], 13, 0)</f>
        <v>0.375</v>
      </c>
      <c r="V81" s="43">
        <f>VLOOKUP($C81, Table4[#All], 14, 0)</f>
        <v>0</v>
      </c>
      <c r="W81" s="9"/>
      <c r="X81" s="10">
        <f t="shared" si="19"/>
        <v>3</v>
      </c>
      <c r="Y81" s="11"/>
      <c r="Z81" s="43">
        <f>VLOOKUP($C81, Table4[#All], 15, 0)</f>
        <v>0</v>
      </c>
      <c r="AA81" s="43">
        <f>VLOOKUP($C81, Table4[#All], 16, 0)</f>
        <v>0.5</v>
      </c>
      <c r="AB81" s="43">
        <f>VLOOKUP($C81, Table4[#All], 17, 0)</f>
        <v>0.3125</v>
      </c>
      <c r="AC81" s="43">
        <f>VLOOKUP($C81, Table4[#All], 18, 0)</f>
        <v>0.1875</v>
      </c>
      <c r="AD81" s="9">
        <f>VLOOKUP($C81, Table4[#All], 19, 0)</f>
        <v>0</v>
      </c>
      <c r="AE81" s="10">
        <f t="shared" si="20"/>
        <v>3</v>
      </c>
      <c r="AF81" s="11"/>
      <c r="AG81" s="43">
        <f>VLOOKUP($C81, Table4[#All], 20, 0)</f>
        <v>0</v>
      </c>
      <c r="AH81" s="43">
        <f>VLOOKUP($C81, Table4[#All], 21, 0)</f>
        <v>0.75</v>
      </c>
      <c r="AI81" s="43">
        <f>VLOOKUP($C81, Table4[#All], 22, 0)</f>
        <v>0.25</v>
      </c>
      <c r="AJ81" s="43">
        <f>VLOOKUP($C81, Table4[#All], 23, 0)</f>
        <v>0</v>
      </c>
      <c r="AK81" s="43"/>
      <c r="AL81" s="10">
        <f t="shared" si="21"/>
        <v>3</v>
      </c>
      <c r="AM81" s="11"/>
      <c r="AN81" s="43">
        <f>VLOOKUP($C81, Table4[#All], 24, 0)</f>
        <v>0</v>
      </c>
      <c r="AO81" s="43">
        <f>VLOOKUP($C81, Table4[#All], 25, 0)</f>
        <v>0.75</v>
      </c>
      <c r="AP81" s="43">
        <f>VLOOKUP($C81, Table4[#All], 26, 0)</f>
        <v>0.25</v>
      </c>
      <c r="AQ81" s="43"/>
      <c r="AR81" s="9"/>
      <c r="AS81" s="12">
        <f t="shared" si="22"/>
        <v>3</v>
      </c>
      <c r="AT81" s="11"/>
      <c r="AU81" s="43">
        <f>VLOOKUP($C81, Table4[#All], 27, 0)</f>
        <v>0</v>
      </c>
      <c r="AV81" s="43">
        <f>VLOOKUP($C81, Table4[#All], 28, 0)</f>
        <v>0.5625</v>
      </c>
      <c r="AW81" s="43">
        <f>VLOOKUP($C81, Table4[#All], 29, 0)</f>
        <v>0.4375</v>
      </c>
      <c r="AX81" s="9"/>
      <c r="AY81" s="9">
        <f>VLOOKUP($C81, Table4[#All], 30, 0)</f>
        <v>0</v>
      </c>
      <c r="AZ81" s="10">
        <f t="shared" si="23"/>
        <v>3</v>
      </c>
      <c r="BA81" s="11"/>
      <c r="BB81" s="43">
        <f>VLOOKUP($C81, Table4[#All], 31, 0)</f>
        <v>1</v>
      </c>
      <c r="BC81" s="43">
        <f>VLOOKUP($C81, Table4[#All], 32, 0)</f>
        <v>0</v>
      </c>
      <c r="BD81" s="43">
        <f>VLOOKUP($C81, Table4[#All], 33, 0)</f>
        <v>0</v>
      </c>
      <c r="BE81" s="43">
        <f>VLOOKUP($C81, Table4[#All], 34, 0)</f>
        <v>0</v>
      </c>
      <c r="BF81" s="9">
        <f>VLOOKUP($C81, Table4[#All], 35, 0)</f>
        <v>0</v>
      </c>
      <c r="BG81" s="10">
        <f t="shared" si="24"/>
        <v>1</v>
      </c>
      <c r="BH81" s="60"/>
      <c r="BI81" s="43">
        <f>VLOOKUP($C81, Table4[#All], 36, 0)</f>
        <v>0</v>
      </c>
      <c r="BJ81" s="9">
        <f>VLOOKUP($C81, Table4[#All], 37, 0)</f>
        <v>0</v>
      </c>
      <c r="BK81" s="43">
        <f>VLOOKUP($C81, Table4[#All], 38, 0)</f>
        <v>0</v>
      </c>
      <c r="BL81" s="43">
        <f>VLOOKUP($C81, Table4[#All], 39, 0)</f>
        <v>0</v>
      </c>
      <c r="BM81" s="9">
        <f>VLOOKUP($C81, Table4[#All], 40, 0)</f>
        <v>0</v>
      </c>
      <c r="BN81" s="10" t="str">
        <f t="shared" si="25"/>
        <v>N/A</v>
      </c>
      <c r="BO81" s="11"/>
      <c r="BP81" s="43">
        <f>VLOOKUP($C81, Table4[#All], 41, 0)</f>
        <v>0.625</v>
      </c>
      <c r="BQ81" s="43">
        <f>VLOOKUP($C81, Table4[#All], 42, 0)</f>
        <v>0.3125</v>
      </c>
      <c r="BR81" s="43">
        <f>VLOOKUP($C81, Table4[#All], 43, 0)</f>
        <v>6.25E-2</v>
      </c>
      <c r="BS81" s="43">
        <f>VLOOKUP($C81, Table4[#All], 44, 0)</f>
        <v>0</v>
      </c>
      <c r="BT81" s="43">
        <f>VLOOKUP($C81, Table4[#All], 45, 0)</f>
        <v>0</v>
      </c>
      <c r="BU81" s="10">
        <f t="shared" si="26"/>
        <v>2</v>
      </c>
      <c r="BV81" s="11"/>
      <c r="BW81" s="43">
        <f>VLOOKUP($C81, Table4[#All], 46, 0)</f>
        <v>0.8125</v>
      </c>
      <c r="BX81" s="43">
        <f>VLOOKUP($C81, Table4[#All], 47, 0)</f>
        <v>0.1875</v>
      </c>
      <c r="BY81" s="43">
        <f>VLOOKUP($C81, Table4[#All], 48, 0)</f>
        <v>0</v>
      </c>
      <c r="BZ81" s="43">
        <f>VLOOKUP($C81, Table4[#All], 49, 0)</f>
        <v>0</v>
      </c>
      <c r="CA81" s="43">
        <f>VLOOKUP($C81, Table4[#All], 50, 0)</f>
        <v>0</v>
      </c>
      <c r="CB81" s="10">
        <f t="shared" si="27"/>
        <v>1</v>
      </c>
      <c r="CC81" s="60"/>
      <c r="CD81" s="43">
        <f>VLOOKUP($C81, Table4[#All], 51, 0)</f>
        <v>0.3125</v>
      </c>
      <c r="CE81" s="43">
        <f>VLOOKUP($C81, Table4[#All], 52, 0)</f>
        <v>0.375</v>
      </c>
      <c r="CF81" s="43">
        <f>VLOOKUP($C81, Table4[#All], 53, 0)</f>
        <v>0.3125</v>
      </c>
      <c r="CG81" s="43"/>
      <c r="CH81" s="43"/>
      <c r="CI81" s="12">
        <f t="shared" si="28"/>
        <v>3</v>
      </c>
      <c r="CJ81" s="13"/>
      <c r="CK81" s="43">
        <f>VLOOKUP($C81, Table4[#All], 54, 0)</f>
        <v>0</v>
      </c>
      <c r="CL81" s="43">
        <f>VLOOKUP($C81, Table4[#All], 55, 0)</f>
        <v>0.875</v>
      </c>
      <c r="CM81" s="43">
        <f>VLOOKUP($C81, Table4[#All], 56, 0)</f>
        <v>0.125</v>
      </c>
      <c r="CN81" s="9">
        <f>VLOOKUP($C81, Table4[#All], 57, 0)</f>
        <v>0</v>
      </c>
      <c r="CO81" s="9"/>
      <c r="CP81" s="10">
        <f t="shared" si="29"/>
        <v>2</v>
      </c>
      <c r="CQ81" s="11"/>
      <c r="CR81" s="43">
        <f>VLOOKUP($C81, Table4[#All], 58, 0)</f>
        <v>0</v>
      </c>
      <c r="CS81" s="43">
        <f>VLOOKUP($C81, Table4[#All], 59, 0)</f>
        <v>0.5625</v>
      </c>
      <c r="CT81" s="43">
        <f>VLOOKUP($C81, Table4[#All], 60, 0)</f>
        <v>0.4375</v>
      </c>
      <c r="CU81" s="43">
        <f>VLOOKUP($C81, Table4[#All], 61, 0)</f>
        <v>0</v>
      </c>
      <c r="CV81" s="9">
        <f>VLOOKUP($C81, Table4[#All], 62, 0)</f>
        <v>0</v>
      </c>
      <c r="CW81" s="10">
        <f t="shared" si="30"/>
        <v>3</v>
      </c>
      <c r="CX81" s="60"/>
      <c r="CY81" s="43">
        <f>VLOOKUP($C81, Table4[#All], 63, 0)</f>
        <v>0.125</v>
      </c>
      <c r="CZ81" s="43">
        <f>VLOOKUP($C81, Table4[#All], 64, 0)</f>
        <v>0.375</v>
      </c>
      <c r="DA81" s="43">
        <f>VLOOKUP($C81, Table4[#All], 65, 0)</f>
        <v>0.375</v>
      </c>
      <c r="DB81" s="43">
        <f>VLOOKUP($C81, Table4[#All], 66, 0)</f>
        <v>0.125</v>
      </c>
      <c r="DC81" s="43"/>
      <c r="DD81" s="10">
        <f t="shared" si="31"/>
        <v>3</v>
      </c>
    </row>
    <row r="82" spans="1:108" ht="16.2" thickTop="1" thickBot="1" x14ac:dyDescent="0.4">
      <c r="A82" s="47" t="s">
        <v>234</v>
      </c>
      <c r="B82" s="47" t="s">
        <v>237</v>
      </c>
      <c r="C82" s="47" t="s">
        <v>238</v>
      </c>
      <c r="D82" s="11"/>
      <c r="E82" s="43">
        <f>VLOOKUP($C82, Table4[#All], 2, 0)</f>
        <v>1</v>
      </c>
      <c r="F82" s="43">
        <f>VLOOKUP($C82, Table4[#All], 3, 0)</f>
        <v>0</v>
      </c>
      <c r="G82" s="43">
        <f>VLOOKUP($C82, Table4[#All], 4, 0)</f>
        <v>0</v>
      </c>
      <c r="H82" s="43">
        <f>VLOOKUP($C82, Table4[#All], 5, 0)</f>
        <v>0</v>
      </c>
      <c r="I82" s="43">
        <f>VLOOKUP($C82, Table4[#All], 6, 0)</f>
        <v>0</v>
      </c>
      <c r="J82" s="10">
        <f t="shared" si="17"/>
        <v>1</v>
      </c>
      <c r="K82" s="11"/>
      <c r="L82" s="43">
        <f>VLOOKUP($C82, Table4[#All], 7, 0)</f>
        <v>1</v>
      </c>
      <c r="M82" s="43">
        <f>VLOOKUP($C82, Table4[#All], 8, 0)</f>
        <v>0</v>
      </c>
      <c r="N82" s="43">
        <f>VLOOKUP($C82, Table4[#All], 9, 0)</f>
        <v>0</v>
      </c>
      <c r="O82" s="43">
        <f>VLOOKUP($C82, Table4[#All], 10, 0)</f>
        <v>0</v>
      </c>
      <c r="P82" s="43"/>
      <c r="Q82" s="10">
        <f t="shared" si="18"/>
        <v>1</v>
      </c>
      <c r="R82" s="11"/>
      <c r="S82" s="43">
        <f>VLOOKUP($C82, Table4[#All], 11, 0)</f>
        <v>0</v>
      </c>
      <c r="T82" s="43">
        <f>VLOOKUP($C82, Table4[#All], 12, 0)</f>
        <v>0</v>
      </c>
      <c r="U82" s="43">
        <f>VLOOKUP($C82, Table4[#All], 13, 0)</f>
        <v>1</v>
      </c>
      <c r="V82" s="43">
        <f>VLOOKUP($C82, Table4[#All], 14, 0)</f>
        <v>0</v>
      </c>
      <c r="W82" s="9"/>
      <c r="X82" s="10">
        <f t="shared" si="19"/>
        <v>3</v>
      </c>
      <c r="Y82" s="11"/>
      <c r="Z82" s="43">
        <f>VLOOKUP($C82, Table4[#All], 15, 0)</f>
        <v>0</v>
      </c>
      <c r="AA82" s="43">
        <f>VLOOKUP($C82, Table4[#All], 16, 0)</f>
        <v>1</v>
      </c>
      <c r="AB82" s="43">
        <f>VLOOKUP($C82, Table4[#All], 17, 0)</f>
        <v>0</v>
      </c>
      <c r="AC82" s="43">
        <f>VLOOKUP($C82, Table4[#All], 18, 0)</f>
        <v>0</v>
      </c>
      <c r="AD82" s="9">
        <f>VLOOKUP($C82, Table4[#All], 19, 0)</f>
        <v>0</v>
      </c>
      <c r="AE82" s="10">
        <f t="shared" si="20"/>
        <v>2</v>
      </c>
      <c r="AF82" s="11"/>
      <c r="AG82" s="43">
        <f>VLOOKUP($C82, Table4[#All], 20, 0)</f>
        <v>0</v>
      </c>
      <c r="AH82" s="43">
        <f>VLOOKUP($C82, Table4[#All], 21, 0)</f>
        <v>1</v>
      </c>
      <c r="AI82" s="43">
        <f>VLOOKUP($C82, Table4[#All], 22, 0)</f>
        <v>0</v>
      </c>
      <c r="AJ82" s="43">
        <f>VLOOKUP($C82, Table4[#All], 23, 0)</f>
        <v>0</v>
      </c>
      <c r="AK82" s="43"/>
      <c r="AL82" s="10">
        <f t="shared" si="21"/>
        <v>2</v>
      </c>
      <c r="AM82" s="11"/>
      <c r="AN82" s="43">
        <f>VLOOKUP($C82, Table4[#All], 24, 0)</f>
        <v>0</v>
      </c>
      <c r="AO82" s="43">
        <f>VLOOKUP($C82, Table4[#All], 25, 0)</f>
        <v>0</v>
      </c>
      <c r="AP82" s="43">
        <f>VLOOKUP($C82, Table4[#All], 26, 0)</f>
        <v>1</v>
      </c>
      <c r="AQ82" s="43"/>
      <c r="AR82" s="9"/>
      <c r="AS82" s="12">
        <f t="shared" si="22"/>
        <v>3</v>
      </c>
      <c r="AT82" s="11"/>
      <c r="AU82" s="43">
        <f>VLOOKUP($C82, Table4[#All], 27, 0)</f>
        <v>0.17649999999999999</v>
      </c>
      <c r="AV82" s="43">
        <f>VLOOKUP($C82, Table4[#All], 28, 0)</f>
        <v>0.8234999999999999</v>
      </c>
      <c r="AW82" s="43">
        <f>VLOOKUP($C82, Table4[#All], 29, 0)</f>
        <v>0</v>
      </c>
      <c r="AX82" s="9"/>
      <c r="AY82" s="9">
        <f>VLOOKUP($C82, Table4[#All], 30, 0)</f>
        <v>0</v>
      </c>
      <c r="AZ82" s="10">
        <f t="shared" si="23"/>
        <v>2</v>
      </c>
      <c r="BA82" s="11"/>
      <c r="BB82" s="43">
        <f>VLOOKUP($C82, Table4[#All], 31, 0)</f>
        <v>0</v>
      </c>
      <c r="BC82" s="43">
        <f>VLOOKUP($C82, Table4[#All], 32, 0)</f>
        <v>0.77780000000000005</v>
      </c>
      <c r="BD82" s="43">
        <f>VLOOKUP($C82, Table4[#All], 33, 0)</f>
        <v>0.22219999999999998</v>
      </c>
      <c r="BE82" s="43">
        <f>VLOOKUP($C82, Table4[#All], 34, 0)</f>
        <v>0</v>
      </c>
      <c r="BF82" s="9">
        <f>VLOOKUP($C82, Table4[#All], 35, 0)</f>
        <v>0</v>
      </c>
      <c r="BG82" s="10">
        <f t="shared" si="24"/>
        <v>3</v>
      </c>
      <c r="BH82" s="60"/>
      <c r="BI82" s="43">
        <f>VLOOKUP($C82, Table4[#All], 36, 0)</f>
        <v>0</v>
      </c>
      <c r="BJ82" s="9">
        <f>VLOOKUP($C82, Table4[#All], 37, 0)</f>
        <v>0</v>
      </c>
      <c r="BK82" s="43">
        <f>VLOOKUP($C82, Table4[#All], 38, 0)</f>
        <v>0</v>
      </c>
      <c r="BL82" s="43">
        <f>VLOOKUP($C82, Table4[#All], 39, 0)</f>
        <v>0</v>
      </c>
      <c r="BM82" s="9">
        <f>VLOOKUP($C82, Table4[#All], 40, 0)</f>
        <v>0</v>
      </c>
      <c r="BN82" s="10" t="str">
        <f t="shared" si="25"/>
        <v>N/A</v>
      </c>
      <c r="BO82" s="11"/>
      <c r="BP82" s="43">
        <f>VLOOKUP($C82, Table4[#All], 41, 0)</f>
        <v>0</v>
      </c>
      <c r="BQ82" s="43">
        <f>VLOOKUP($C82, Table4[#All], 42, 0)</f>
        <v>1</v>
      </c>
      <c r="BR82" s="43">
        <f>VLOOKUP($C82, Table4[#All], 43, 0)</f>
        <v>0</v>
      </c>
      <c r="BS82" s="43">
        <f>VLOOKUP($C82, Table4[#All], 44, 0)</f>
        <v>0</v>
      </c>
      <c r="BT82" s="43">
        <f>VLOOKUP($C82, Table4[#All], 45, 0)</f>
        <v>0</v>
      </c>
      <c r="BU82" s="10">
        <f t="shared" si="26"/>
        <v>2</v>
      </c>
      <c r="BV82" s="11"/>
      <c r="BW82" s="43">
        <f>VLOOKUP($C82, Table4[#All], 46, 0)</f>
        <v>0</v>
      </c>
      <c r="BX82" s="43">
        <f>VLOOKUP($C82, Table4[#All], 47, 0)</f>
        <v>0</v>
      </c>
      <c r="BY82" s="43">
        <f>VLOOKUP($C82, Table4[#All], 48, 0)</f>
        <v>0.52939999999999998</v>
      </c>
      <c r="BZ82" s="43">
        <f>VLOOKUP($C82, Table4[#All], 49, 0)</f>
        <v>0.47060000000000002</v>
      </c>
      <c r="CA82" s="43">
        <f>VLOOKUP($C82, Table4[#All], 50, 0)</f>
        <v>0</v>
      </c>
      <c r="CB82" s="10">
        <f t="shared" si="27"/>
        <v>4</v>
      </c>
      <c r="CC82" s="60"/>
      <c r="CD82" s="43">
        <f>VLOOKUP($C82, Table4[#All], 51, 0)</f>
        <v>0.58820000000000006</v>
      </c>
      <c r="CE82" s="43">
        <f>VLOOKUP($C82, Table4[#All], 52, 0)</f>
        <v>0.4118</v>
      </c>
      <c r="CF82" s="43">
        <f>VLOOKUP($C82, Table4[#All], 53, 0)</f>
        <v>0</v>
      </c>
      <c r="CG82" s="43"/>
      <c r="CH82" s="43"/>
      <c r="CI82" s="12">
        <f t="shared" si="28"/>
        <v>2</v>
      </c>
      <c r="CJ82" s="13"/>
      <c r="CK82" s="43">
        <f>VLOOKUP($C82, Table4[#All], 54, 0)</f>
        <v>0</v>
      </c>
      <c r="CL82" s="43">
        <f>VLOOKUP($C82, Table4[#All], 55, 0)</f>
        <v>1</v>
      </c>
      <c r="CM82" s="43">
        <f>VLOOKUP($C82, Table4[#All], 56, 0)</f>
        <v>0</v>
      </c>
      <c r="CN82" s="9">
        <f>VLOOKUP($C82, Table4[#All], 57, 0)</f>
        <v>0</v>
      </c>
      <c r="CO82" s="9"/>
      <c r="CP82" s="10">
        <f t="shared" si="29"/>
        <v>2</v>
      </c>
      <c r="CQ82" s="11"/>
      <c r="CR82" s="43">
        <f>VLOOKUP($C82, Table4[#All], 58, 0)</f>
        <v>0</v>
      </c>
      <c r="CS82" s="43">
        <f>VLOOKUP($C82, Table4[#All], 59, 0)</f>
        <v>1</v>
      </c>
      <c r="CT82" s="43">
        <f>VLOOKUP($C82, Table4[#All], 60, 0)</f>
        <v>0</v>
      </c>
      <c r="CU82" s="43">
        <f>VLOOKUP($C82, Table4[#All], 61, 0)</f>
        <v>0</v>
      </c>
      <c r="CV82" s="9">
        <f>VLOOKUP($C82, Table4[#All], 62, 0)</f>
        <v>0</v>
      </c>
      <c r="CW82" s="10">
        <f t="shared" si="30"/>
        <v>2</v>
      </c>
      <c r="CX82" s="60"/>
      <c r="CY82" s="43">
        <f>VLOOKUP($C82, Table4[#All], 63, 0)</f>
        <v>0.25</v>
      </c>
      <c r="CZ82" s="43">
        <f>VLOOKUP($C82, Table4[#All], 64, 0)</f>
        <v>0.75</v>
      </c>
      <c r="DA82" s="43">
        <f>VLOOKUP($C82, Table4[#All], 65, 0)</f>
        <v>0</v>
      </c>
      <c r="DB82" s="43">
        <f>VLOOKUP($C82, Table4[#All], 66, 0)</f>
        <v>0</v>
      </c>
      <c r="DC82" s="43"/>
      <c r="DD82" s="10">
        <f t="shared" si="31"/>
        <v>2</v>
      </c>
    </row>
    <row r="83" spans="1:108" ht="16.2" thickTop="1" thickBot="1" x14ac:dyDescent="0.4">
      <c r="A83" s="47" t="s">
        <v>234</v>
      </c>
      <c r="B83" s="47" t="s">
        <v>239</v>
      </c>
      <c r="C83" s="47" t="s">
        <v>240</v>
      </c>
      <c r="D83" s="11"/>
      <c r="E83" s="43">
        <f>VLOOKUP($C83, Table4[#All], 2, 0)</f>
        <v>1</v>
      </c>
      <c r="F83" s="43">
        <f>VLOOKUP($C83, Table4[#All], 3, 0)</f>
        <v>0</v>
      </c>
      <c r="G83" s="43">
        <f>VLOOKUP($C83, Table4[#All], 4, 0)</f>
        <v>0</v>
      </c>
      <c r="H83" s="43">
        <f>VLOOKUP($C83, Table4[#All], 5, 0)</f>
        <v>0</v>
      </c>
      <c r="I83" s="43">
        <f>VLOOKUP($C83, Table4[#All], 6, 0)</f>
        <v>0</v>
      </c>
      <c r="J83" s="10">
        <f t="shared" si="17"/>
        <v>1</v>
      </c>
      <c r="K83" s="11"/>
      <c r="L83" s="43">
        <f>VLOOKUP($C83, Table4[#All], 7, 0)</f>
        <v>0.59260000000000002</v>
      </c>
      <c r="M83" s="43">
        <f>VLOOKUP($C83, Table4[#All], 8, 0)</f>
        <v>0.33329999999999999</v>
      </c>
      <c r="N83" s="43">
        <f>VLOOKUP($C83, Table4[#All], 9, 0)</f>
        <v>7.4099999999999999E-2</v>
      </c>
      <c r="O83" s="43">
        <f>VLOOKUP($C83, Table4[#All], 10, 0)</f>
        <v>0</v>
      </c>
      <c r="P83" s="43"/>
      <c r="Q83" s="10">
        <f t="shared" si="18"/>
        <v>2</v>
      </c>
      <c r="R83" s="11"/>
      <c r="S83" s="43">
        <f>VLOOKUP($C83, Table4[#All], 11, 0)</f>
        <v>0.1852</v>
      </c>
      <c r="T83" s="43">
        <f>VLOOKUP($C83, Table4[#All], 12, 0)</f>
        <v>7.4099999999999999E-2</v>
      </c>
      <c r="U83" s="43">
        <f>VLOOKUP($C83, Table4[#All], 13, 0)</f>
        <v>0.74069999999999991</v>
      </c>
      <c r="V83" s="43">
        <f>VLOOKUP($C83, Table4[#All], 14, 0)</f>
        <v>0</v>
      </c>
      <c r="W83" s="9"/>
      <c r="X83" s="10">
        <f t="shared" si="19"/>
        <v>3</v>
      </c>
      <c r="Y83" s="11"/>
      <c r="Z83" s="43">
        <f>VLOOKUP($C83, Table4[#All], 15, 0)</f>
        <v>0</v>
      </c>
      <c r="AA83" s="43">
        <f>VLOOKUP($C83, Table4[#All], 16, 0)</f>
        <v>0.40740000000000004</v>
      </c>
      <c r="AB83" s="43">
        <f>VLOOKUP($C83, Table4[#All], 17, 0)</f>
        <v>0.40740000000000004</v>
      </c>
      <c r="AC83" s="43">
        <f>VLOOKUP($C83, Table4[#All], 18, 0)</f>
        <v>0.1852</v>
      </c>
      <c r="AD83" s="9">
        <f>VLOOKUP($C83, Table4[#All], 19, 0)</f>
        <v>0</v>
      </c>
      <c r="AE83" s="10">
        <f t="shared" si="20"/>
        <v>3</v>
      </c>
      <c r="AF83" s="11"/>
      <c r="AG83" s="43">
        <f>VLOOKUP($C83, Table4[#All], 20, 0)</f>
        <v>0</v>
      </c>
      <c r="AH83" s="43">
        <f>VLOOKUP($C83, Table4[#All], 21, 0)</f>
        <v>0.62960000000000005</v>
      </c>
      <c r="AI83" s="43">
        <f>VLOOKUP($C83, Table4[#All], 22, 0)</f>
        <v>0.14810000000000001</v>
      </c>
      <c r="AJ83" s="43">
        <f>VLOOKUP($C83, Table4[#All], 23, 0)</f>
        <v>0.22219999999999998</v>
      </c>
      <c r="AK83" s="43"/>
      <c r="AL83" s="10">
        <f t="shared" si="21"/>
        <v>4</v>
      </c>
      <c r="AM83" s="11"/>
      <c r="AN83" s="43">
        <f>VLOOKUP($C83, Table4[#All], 24, 0)</f>
        <v>0</v>
      </c>
      <c r="AO83" s="43">
        <f>VLOOKUP($C83, Table4[#All], 25, 0)</f>
        <v>0.44439999999999996</v>
      </c>
      <c r="AP83" s="43">
        <f>VLOOKUP($C83, Table4[#All], 26, 0)</f>
        <v>0.55559999999999998</v>
      </c>
      <c r="AQ83" s="43"/>
      <c r="AR83" s="9"/>
      <c r="AS83" s="12">
        <f t="shared" si="22"/>
        <v>3</v>
      </c>
      <c r="AT83" s="11"/>
      <c r="AU83" s="43">
        <f>VLOOKUP($C83, Table4[#All], 27, 0)</f>
        <v>0</v>
      </c>
      <c r="AV83" s="43">
        <f>VLOOKUP($C83, Table4[#All], 28, 0)</f>
        <v>0.70369999999999999</v>
      </c>
      <c r="AW83" s="43">
        <f>VLOOKUP($C83, Table4[#All], 29, 0)</f>
        <v>0.29630000000000001</v>
      </c>
      <c r="AX83" s="9"/>
      <c r="AY83" s="9">
        <f>VLOOKUP($C83, Table4[#All], 30, 0)</f>
        <v>0</v>
      </c>
      <c r="AZ83" s="10">
        <f t="shared" si="23"/>
        <v>3</v>
      </c>
      <c r="BA83" s="11"/>
      <c r="BB83" s="43">
        <f>VLOOKUP($C83, Table4[#All], 31, 0)</f>
        <v>0.86959999999999993</v>
      </c>
      <c r="BC83" s="43">
        <f>VLOOKUP($C83, Table4[#All], 32, 0)</f>
        <v>0.13039999999999999</v>
      </c>
      <c r="BD83" s="43">
        <f>VLOOKUP($C83, Table4[#All], 33, 0)</f>
        <v>0</v>
      </c>
      <c r="BE83" s="43">
        <f>VLOOKUP($C83, Table4[#All], 34, 0)</f>
        <v>0</v>
      </c>
      <c r="BF83" s="9">
        <f>VLOOKUP($C83, Table4[#All], 35, 0)</f>
        <v>0</v>
      </c>
      <c r="BG83" s="10">
        <f t="shared" si="24"/>
        <v>1</v>
      </c>
      <c r="BH83" s="60"/>
      <c r="BI83" s="43">
        <f>VLOOKUP($C83, Table4[#All], 36, 0)</f>
        <v>0</v>
      </c>
      <c r="BJ83" s="9">
        <f>VLOOKUP($C83, Table4[#All], 37, 0)</f>
        <v>0</v>
      </c>
      <c r="BK83" s="43">
        <f>VLOOKUP($C83, Table4[#All], 38, 0)</f>
        <v>0</v>
      </c>
      <c r="BL83" s="43">
        <f>VLOOKUP($C83, Table4[#All], 39, 0)</f>
        <v>0</v>
      </c>
      <c r="BM83" s="9">
        <f>VLOOKUP($C83, Table4[#All], 40, 0)</f>
        <v>0</v>
      </c>
      <c r="BN83" s="10" t="str">
        <f t="shared" si="25"/>
        <v>N/A</v>
      </c>
      <c r="BO83" s="11"/>
      <c r="BP83" s="43">
        <f>VLOOKUP($C83, Table4[#All], 41, 0)</f>
        <v>0.51849999999999996</v>
      </c>
      <c r="BQ83" s="43">
        <f>VLOOKUP($C83, Table4[#All], 42, 0)</f>
        <v>0.22219999999999998</v>
      </c>
      <c r="BR83" s="43">
        <f>VLOOKUP($C83, Table4[#All], 43, 0)</f>
        <v>0.1852</v>
      </c>
      <c r="BS83" s="43">
        <f>VLOOKUP($C83, Table4[#All], 44, 0)</f>
        <v>3.7000000000000005E-2</v>
      </c>
      <c r="BT83" s="43">
        <f>VLOOKUP($C83, Table4[#All], 45, 0)</f>
        <v>3.7000000000000005E-2</v>
      </c>
      <c r="BU83" s="10">
        <f t="shared" si="26"/>
        <v>3</v>
      </c>
      <c r="BV83" s="11"/>
      <c r="BW83" s="43">
        <f>VLOOKUP($C83, Table4[#All], 46, 0)</f>
        <v>0.81480000000000008</v>
      </c>
      <c r="BX83" s="43">
        <f>VLOOKUP($C83, Table4[#All], 47, 0)</f>
        <v>0.1852</v>
      </c>
      <c r="BY83" s="43">
        <f>VLOOKUP($C83, Table4[#All], 48, 0)</f>
        <v>0</v>
      </c>
      <c r="BZ83" s="43">
        <f>VLOOKUP($C83, Table4[#All], 49, 0)</f>
        <v>0</v>
      </c>
      <c r="CA83" s="43">
        <f>VLOOKUP($C83, Table4[#All], 50, 0)</f>
        <v>0</v>
      </c>
      <c r="CB83" s="10">
        <f t="shared" si="27"/>
        <v>1</v>
      </c>
      <c r="CC83" s="60"/>
      <c r="CD83" s="43">
        <f>VLOOKUP($C83, Table4[#All], 51, 0)</f>
        <v>0.55559999999999998</v>
      </c>
      <c r="CE83" s="43">
        <f>VLOOKUP($C83, Table4[#All], 52, 0)</f>
        <v>3.7000000000000005E-2</v>
      </c>
      <c r="CF83" s="43">
        <f>VLOOKUP($C83, Table4[#All], 53, 0)</f>
        <v>0.40740000000000004</v>
      </c>
      <c r="CG83" s="43"/>
      <c r="CH83" s="43"/>
      <c r="CI83" s="12">
        <f t="shared" si="28"/>
        <v>3</v>
      </c>
      <c r="CJ83" s="13"/>
      <c r="CK83" s="43">
        <f>VLOOKUP($C83, Table4[#All], 54, 0)</f>
        <v>0</v>
      </c>
      <c r="CL83" s="43">
        <f>VLOOKUP($C83, Table4[#All], 55, 0)</f>
        <v>0.74069999999999991</v>
      </c>
      <c r="CM83" s="43">
        <f>VLOOKUP($C83, Table4[#All], 56, 0)</f>
        <v>0.25929999999999997</v>
      </c>
      <c r="CN83" s="9">
        <f>VLOOKUP($C83, Table4[#All], 57, 0)</f>
        <v>0</v>
      </c>
      <c r="CO83" s="9"/>
      <c r="CP83" s="10">
        <f t="shared" si="29"/>
        <v>3</v>
      </c>
      <c r="CQ83" s="11"/>
      <c r="CR83" s="43">
        <f>VLOOKUP($C83, Table4[#All], 58, 0)</f>
        <v>0</v>
      </c>
      <c r="CS83" s="43">
        <f>VLOOKUP($C83, Table4[#All], 59, 0)</f>
        <v>0.40740000000000004</v>
      </c>
      <c r="CT83" s="43">
        <f>VLOOKUP($C83, Table4[#All], 60, 0)</f>
        <v>0.55559999999999998</v>
      </c>
      <c r="CU83" s="43">
        <f>VLOOKUP($C83, Table4[#All], 61, 0)</f>
        <v>3.7000000000000005E-2</v>
      </c>
      <c r="CV83" s="9">
        <f>VLOOKUP($C83, Table4[#All], 62, 0)</f>
        <v>0</v>
      </c>
      <c r="CW83" s="10">
        <f t="shared" si="30"/>
        <v>3</v>
      </c>
      <c r="CX83" s="60"/>
      <c r="CY83" s="43">
        <f>VLOOKUP($C83, Table4[#All], 63, 0)</f>
        <v>0.73680000000000012</v>
      </c>
      <c r="CZ83" s="43">
        <f>VLOOKUP($C83, Table4[#All], 64, 0)</f>
        <v>0.15789999999999998</v>
      </c>
      <c r="DA83" s="43">
        <f>VLOOKUP($C83, Table4[#All], 65, 0)</f>
        <v>0.10529999999999999</v>
      </c>
      <c r="DB83" s="43">
        <f>VLOOKUP($C83, Table4[#All], 66, 0)</f>
        <v>0</v>
      </c>
      <c r="DC83" s="43"/>
      <c r="DD83" s="10">
        <f t="shared" si="31"/>
        <v>2</v>
      </c>
    </row>
    <row r="84" spans="1:108" ht="16.2" thickTop="1" thickBot="1" x14ac:dyDescent="0.4">
      <c r="A84" s="47" t="s">
        <v>234</v>
      </c>
      <c r="B84" s="47" t="s">
        <v>241</v>
      </c>
      <c r="C84" s="47" t="s">
        <v>242</v>
      </c>
      <c r="D84" s="11"/>
      <c r="E84" s="43">
        <f>VLOOKUP($C84, Table4[#All], 2, 0)</f>
        <v>1</v>
      </c>
      <c r="F84" s="43">
        <f>VLOOKUP($C84, Table4[#All], 3, 0)</f>
        <v>0</v>
      </c>
      <c r="G84" s="43">
        <f>VLOOKUP($C84, Table4[#All], 4, 0)</f>
        <v>0</v>
      </c>
      <c r="H84" s="43">
        <f>VLOOKUP($C84, Table4[#All], 5, 0)</f>
        <v>0</v>
      </c>
      <c r="I84" s="43">
        <f>VLOOKUP($C84, Table4[#All], 6, 0)</f>
        <v>0</v>
      </c>
      <c r="J84" s="10">
        <f t="shared" si="17"/>
        <v>1</v>
      </c>
      <c r="K84" s="11"/>
      <c r="L84" s="43">
        <f>VLOOKUP($C84, Table4[#All], 7, 0)</f>
        <v>0.52380000000000004</v>
      </c>
      <c r="M84" s="43">
        <f>VLOOKUP($C84, Table4[#All], 8, 0)</f>
        <v>0.28570000000000001</v>
      </c>
      <c r="N84" s="43">
        <f>VLOOKUP($C84, Table4[#All], 9, 0)</f>
        <v>0.1905</v>
      </c>
      <c r="O84" s="43">
        <f>VLOOKUP($C84, Table4[#All], 10, 0)</f>
        <v>0</v>
      </c>
      <c r="P84" s="43"/>
      <c r="Q84" s="10">
        <f t="shared" si="18"/>
        <v>2</v>
      </c>
      <c r="R84" s="11"/>
      <c r="S84" s="43">
        <f>VLOOKUP($C84, Table4[#All], 11, 0)</f>
        <v>0.28570000000000001</v>
      </c>
      <c r="T84" s="43">
        <f>VLOOKUP($C84, Table4[#All], 12, 0)</f>
        <v>0.1905</v>
      </c>
      <c r="U84" s="43">
        <f>VLOOKUP($C84, Table4[#All], 13, 0)</f>
        <v>0.52380000000000004</v>
      </c>
      <c r="V84" s="43">
        <f>VLOOKUP($C84, Table4[#All], 14, 0)</f>
        <v>0</v>
      </c>
      <c r="W84" s="9"/>
      <c r="X84" s="10">
        <f t="shared" si="19"/>
        <v>3</v>
      </c>
      <c r="Y84" s="11"/>
      <c r="Z84" s="43">
        <f>VLOOKUP($C84, Table4[#All], 15, 0)</f>
        <v>0</v>
      </c>
      <c r="AA84" s="43">
        <f>VLOOKUP($C84, Table4[#All], 16, 0)</f>
        <v>0.57140000000000002</v>
      </c>
      <c r="AB84" s="43">
        <f>VLOOKUP($C84, Table4[#All], 17, 0)</f>
        <v>0.23809999999999998</v>
      </c>
      <c r="AC84" s="43">
        <f>VLOOKUP($C84, Table4[#All], 18, 0)</f>
        <v>0.1905</v>
      </c>
      <c r="AD84" s="9">
        <f>VLOOKUP($C84, Table4[#All], 19, 0)</f>
        <v>0</v>
      </c>
      <c r="AE84" s="10">
        <f t="shared" si="20"/>
        <v>3</v>
      </c>
      <c r="AF84" s="11"/>
      <c r="AG84" s="43">
        <f>VLOOKUP($C84, Table4[#All], 20, 0)</f>
        <v>4.7599999999999996E-2</v>
      </c>
      <c r="AH84" s="43">
        <f>VLOOKUP($C84, Table4[#All], 21, 0)</f>
        <v>0.57140000000000002</v>
      </c>
      <c r="AI84" s="43">
        <f>VLOOKUP($C84, Table4[#All], 22, 0)</f>
        <v>0.1429</v>
      </c>
      <c r="AJ84" s="43">
        <f>VLOOKUP($C84, Table4[#All], 23, 0)</f>
        <v>0.23809999999999998</v>
      </c>
      <c r="AK84" s="43"/>
      <c r="AL84" s="10">
        <f t="shared" si="21"/>
        <v>4</v>
      </c>
      <c r="AM84" s="11"/>
      <c r="AN84" s="43">
        <f>VLOOKUP($C84, Table4[#All], 24, 0)</f>
        <v>0</v>
      </c>
      <c r="AO84" s="43">
        <f>VLOOKUP($C84, Table4[#All], 25, 0)</f>
        <v>0.66670000000000007</v>
      </c>
      <c r="AP84" s="43">
        <f>VLOOKUP($C84, Table4[#All], 26, 0)</f>
        <v>0.33329999999999999</v>
      </c>
      <c r="AQ84" s="43"/>
      <c r="AR84" s="9"/>
      <c r="AS84" s="12">
        <f t="shared" si="22"/>
        <v>3</v>
      </c>
      <c r="AT84" s="11"/>
      <c r="AU84" s="43">
        <f>VLOOKUP($C84, Table4[#All], 27, 0)</f>
        <v>0.1429</v>
      </c>
      <c r="AV84" s="43">
        <f>VLOOKUP($C84, Table4[#All], 28, 0)</f>
        <v>0.38100000000000001</v>
      </c>
      <c r="AW84" s="43">
        <f>VLOOKUP($C84, Table4[#All], 29, 0)</f>
        <v>0.47619999999999996</v>
      </c>
      <c r="AX84" s="9"/>
      <c r="AY84" s="9">
        <f>VLOOKUP($C84, Table4[#All], 30, 0)</f>
        <v>0</v>
      </c>
      <c r="AZ84" s="10">
        <f t="shared" si="23"/>
        <v>3</v>
      </c>
      <c r="BA84" s="11"/>
      <c r="BB84" s="43">
        <f>VLOOKUP($C84, Table4[#All], 31, 0)</f>
        <v>0.84209999999999996</v>
      </c>
      <c r="BC84" s="43">
        <f>VLOOKUP($C84, Table4[#All], 32, 0)</f>
        <v>0.10529999999999999</v>
      </c>
      <c r="BD84" s="43">
        <f>VLOOKUP($C84, Table4[#All], 33, 0)</f>
        <v>5.2600000000000001E-2</v>
      </c>
      <c r="BE84" s="43">
        <f>VLOOKUP($C84, Table4[#All], 34, 0)</f>
        <v>0</v>
      </c>
      <c r="BF84" s="9">
        <f>VLOOKUP($C84, Table4[#All], 35, 0)</f>
        <v>0</v>
      </c>
      <c r="BG84" s="10">
        <f t="shared" si="24"/>
        <v>1</v>
      </c>
      <c r="BH84" s="60"/>
      <c r="BI84" s="43">
        <f>VLOOKUP($C84, Table4[#All], 36, 0)</f>
        <v>0</v>
      </c>
      <c r="BJ84" s="9">
        <f>VLOOKUP($C84, Table4[#All], 37, 0)</f>
        <v>0</v>
      </c>
      <c r="BK84" s="43">
        <f>VLOOKUP($C84, Table4[#All], 38, 0)</f>
        <v>0</v>
      </c>
      <c r="BL84" s="43">
        <f>VLOOKUP($C84, Table4[#All], 39, 0)</f>
        <v>0</v>
      </c>
      <c r="BM84" s="9">
        <f>VLOOKUP($C84, Table4[#All], 40, 0)</f>
        <v>0</v>
      </c>
      <c r="BN84" s="10" t="str">
        <f t="shared" si="25"/>
        <v>N/A</v>
      </c>
      <c r="BO84" s="11"/>
      <c r="BP84" s="43">
        <f>VLOOKUP($C84, Table4[#All], 41, 0)</f>
        <v>0.47619999999999996</v>
      </c>
      <c r="BQ84" s="43">
        <f>VLOOKUP($C84, Table4[#All], 42, 0)</f>
        <v>0.28570000000000001</v>
      </c>
      <c r="BR84" s="43">
        <f>VLOOKUP($C84, Table4[#All], 43, 0)</f>
        <v>0.1905</v>
      </c>
      <c r="BS84" s="43">
        <f>VLOOKUP($C84, Table4[#All], 44, 0)</f>
        <v>4.7599999999999996E-2</v>
      </c>
      <c r="BT84" s="43">
        <f>VLOOKUP($C84, Table4[#All], 45, 0)</f>
        <v>0</v>
      </c>
      <c r="BU84" s="10">
        <f t="shared" si="26"/>
        <v>3</v>
      </c>
      <c r="BV84" s="11"/>
      <c r="BW84" s="43">
        <f>VLOOKUP($C84, Table4[#All], 46, 0)</f>
        <v>0.90480000000000005</v>
      </c>
      <c r="BX84" s="43">
        <f>VLOOKUP($C84, Table4[#All], 47, 0)</f>
        <v>9.5199999999999993E-2</v>
      </c>
      <c r="BY84" s="43">
        <f>VLOOKUP($C84, Table4[#All], 48, 0)</f>
        <v>0</v>
      </c>
      <c r="BZ84" s="43">
        <f>VLOOKUP($C84, Table4[#All], 49, 0)</f>
        <v>0</v>
      </c>
      <c r="CA84" s="43">
        <f>VLOOKUP($C84, Table4[#All], 50, 0)</f>
        <v>0</v>
      </c>
      <c r="CB84" s="10">
        <f t="shared" si="27"/>
        <v>1</v>
      </c>
      <c r="CC84" s="60"/>
      <c r="CD84" s="43">
        <f>VLOOKUP($C84, Table4[#All], 51, 0)</f>
        <v>0.42859999999999998</v>
      </c>
      <c r="CE84" s="43">
        <f>VLOOKUP($C84, Table4[#All], 52, 0)</f>
        <v>9.5199999999999993E-2</v>
      </c>
      <c r="CF84" s="43">
        <f>VLOOKUP($C84, Table4[#All], 53, 0)</f>
        <v>0.47619999999999996</v>
      </c>
      <c r="CG84" s="43"/>
      <c r="CH84" s="43"/>
      <c r="CI84" s="12">
        <f t="shared" si="28"/>
        <v>3</v>
      </c>
      <c r="CJ84" s="13"/>
      <c r="CK84" s="43">
        <f>VLOOKUP($C84, Table4[#All], 54, 0)</f>
        <v>0</v>
      </c>
      <c r="CL84" s="43">
        <f>VLOOKUP($C84, Table4[#All], 55, 0)</f>
        <v>0.85709999999999997</v>
      </c>
      <c r="CM84" s="43">
        <f>VLOOKUP($C84, Table4[#All], 56, 0)</f>
        <v>0.1429</v>
      </c>
      <c r="CN84" s="9">
        <f>VLOOKUP($C84, Table4[#All], 57, 0)</f>
        <v>0</v>
      </c>
      <c r="CO84" s="9"/>
      <c r="CP84" s="10">
        <f t="shared" si="29"/>
        <v>2</v>
      </c>
      <c r="CQ84" s="11"/>
      <c r="CR84" s="43">
        <f>VLOOKUP($C84, Table4[#All], 58, 0)</f>
        <v>0</v>
      </c>
      <c r="CS84" s="43">
        <f>VLOOKUP($C84, Table4[#All], 59, 0)</f>
        <v>0.38100000000000001</v>
      </c>
      <c r="CT84" s="43">
        <f>VLOOKUP($C84, Table4[#All], 60, 0)</f>
        <v>0.57140000000000002</v>
      </c>
      <c r="CU84" s="43">
        <f>VLOOKUP($C84, Table4[#All], 61, 0)</f>
        <v>4.7599999999999996E-2</v>
      </c>
      <c r="CV84" s="9">
        <f>VLOOKUP($C84, Table4[#All], 62, 0)</f>
        <v>0</v>
      </c>
      <c r="CW84" s="10">
        <f t="shared" si="30"/>
        <v>3</v>
      </c>
      <c r="CX84" s="60"/>
      <c r="CY84" s="43">
        <f>VLOOKUP($C84, Table4[#All], 63, 0)</f>
        <v>0.11109999999999999</v>
      </c>
      <c r="CZ84" s="43">
        <f>VLOOKUP($C84, Table4[#All], 64, 0)</f>
        <v>0.61109999999999998</v>
      </c>
      <c r="DA84" s="43">
        <f>VLOOKUP($C84, Table4[#All], 65, 0)</f>
        <v>0.27779999999999999</v>
      </c>
      <c r="DB84" s="43">
        <f>VLOOKUP($C84, Table4[#All], 66, 0)</f>
        <v>0</v>
      </c>
      <c r="DC84" s="43"/>
      <c r="DD84" s="10">
        <f t="shared" si="31"/>
        <v>3</v>
      </c>
    </row>
    <row r="85" spans="1:108" ht="16.2" thickTop="1" thickBot="1" x14ac:dyDescent="0.4">
      <c r="A85" s="47" t="s">
        <v>234</v>
      </c>
      <c r="B85" s="47" t="s">
        <v>243</v>
      </c>
      <c r="C85" s="47" t="s">
        <v>244</v>
      </c>
      <c r="D85" s="11"/>
      <c r="E85" s="43">
        <f>VLOOKUP($C85, Table4[#All], 2, 0)</f>
        <v>1</v>
      </c>
      <c r="F85" s="43">
        <f>VLOOKUP($C85, Table4[#All], 3, 0)</f>
        <v>0</v>
      </c>
      <c r="G85" s="43">
        <f>VLOOKUP($C85, Table4[#All], 4, 0)</f>
        <v>0</v>
      </c>
      <c r="H85" s="43">
        <f>VLOOKUP($C85, Table4[#All], 5, 0)</f>
        <v>0</v>
      </c>
      <c r="I85" s="43">
        <f>VLOOKUP($C85, Table4[#All], 6, 0)</f>
        <v>0</v>
      </c>
      <c r="J85" s="10">
        <f t="shared" si="17"/>
        <v>1</v>
      </c>
      <c r="K85" s="11"/>
      <c r="L85" s="43">
        <f>VLOOKUP($C85, Table4[#All], 7, 0)</f>
        <v>0.8125</v>
      </c>
      <c r="M85" s="43">
        <f>VLOOKUP($C85, Table4[#All], 8, 0)</f>
        <v>0.1875</v>
      </c>
      <c r="N85" s="43">
        <f>VLOOKUP($C85, Table4[#All], 9, 0)</f>
        <v>0</v>
      </c>
      <c r="O85" s="43">
        <f>VLOOKUP($C85, Table4[#All], 10, 0)</f>
        <v>0</v>
      </c>
      <c r="P85" s="43"/>
      <c r="Q85" s="10">
        <f t="shared" si="18"/>
        <v>1</v>
      </c>
      <c r="R85" s="11"/>
      <c r="S85" s="43">
        <f>VLOOKUP($C85, Table4[#All], 11, 0)</f>
        <v>0.3125</v>
      </c>
      <c r="T85" s="43">
        <f>VLOOKUP($C85, Table4[#All], 12, 0)</f>
        <v>0.125</v>
      </c>
      <c r="U85" s="43">
        <f>VLOOKUP($C85, Table4[#All], 13, 0)</f>
        <v>0.5625</v>
      </c>
      <c r="V85" s="43">
        <f>VLOOKUP($C85, Table4[#All], 14, 0)</f>
        <v>0</v>
      </c>
      <c r="W85" s="9"/>
      <c r="X85" s="10">
        <f t="shared" si="19"/>
        <v>3</v>
      </c>
      <c r="Y85" s="11"/>
      <c r="Z85" s="43">
        <f>VLOOKUP($C85, Table4[#All], 15, 0)</f>
        <v>0</v>
      </c>
      <c r="AA85" s="43">
        <f>VLOOKUP($C85, Table4[#All], 16, 0)</f>
        <v>0.5</v>
      </c>
      <c r="AB85" s="43">
        <f>VLOOKUP($C85, Table4[#All], 17, 0)</f>
        <v>0.1875</v>
      </c>
      <c r="AC85" s="43">
        <f>VLOOKUP($C85, Table4[#All], 18, 0)</f>
        <v>0.3125</v>
      </c>
      <c r="AD85" s="9">
        <f>VLOOKUP($C85, Table4[#All], 19, 0)</f>
        <v>0</v>
      </c>
      <c r="AE85" s="10">
        <f t="shared" si="20"/>
        <v>4</v>
      </c>
      <c r="AF85" s="11"/>
      <c r="AG85" s="43">
        <f>VLOOKUP($C85, Table4[#All], 20, 0)</f>
        <v>0</v>
      </c>
      <c r="AH85" s="43">
        <f>VLOOKUP($C85, Table4[#All], 21, 0)</f>
        <v>0.6875</v>
      </c>
      <c r="AI85" s="43">
        <f>VLOOKUP($C85, Table4[#All], 22, 0)</f>
        <v>0.125</v>
      </c>
      <c r="AJ85" s="43">
        <f>VLOOKUP($C85, Table4[#All], 23, 0)</f>
        <v>0.1875</v>
      </c>
      <c r="AK85" s="43"/>
      <c r="AL85" s="10">
        <f t="shared" si="21"/>
        <v>3</v>
      </c>
      <c r="AM85" s="11"/>
      <c r="AN85" s="43">
        <f>VLOOKUP($C85, Table4[#All], 24, 0)</f>
        <v>0</v>
      </c>
      <c r="AO85" s="43">
        <f>VLOOKUP($C85, Table4[#All], 25, 0)</f>
        <v>0.625</v>
      </c>
      <c r="AP85" s="43">
        <f>VLOOKUP($C85, Table4[#All], 26, 0)</f>
        <v>0.375</v>
      </c>
      <c r="AQ85" s="43"/>
      <c r="AR85" s="9"/>
      <c r="AS85" s="12">
        <f t="shared" si="22"/>
        <v>3</v>
      </c>
      <c r="AT85" s="11"/>
      <c r="AU85" s="43">
        <f>VLOOKUP($C85, Table4[#All], 27, 0)</f>
        <v>0</v>
      </c>
      <c r="AV85" s="43">
        <f>VLOOKUP($C85, Table4[#All], 28, 0)</f>
        <v>0.5625</v>
      </c>
      <c r="AW85" s="43">
        <f>VLOOKUP($C85, Table4[#All], 29, 0)</f>
        <v>0.4375</v>
      </c>
      <c r="AX85" s="9"/>
      <c r="AY85" s="9">
        <f>VLOOKUP($C85, Table4[#All], 30, 0)</f>
        <v>0</v>
      </c>
      <c r="AZ85" s="10">
        <f t="shared" si="23"/>
        <v>3</v>
      </c>
      <c r="BA85" s="11"/>
      <c r="BB85" s="43">
        <f>VLOOKUP($C85, Table4[#All], 31, 0)</f>
        <v>0.85709999999999997</v>
      </c>
      <c r="BC85" s="43">
        <f>VLOOKUP($C85, Table4[#All], 32, 0)</f>
        <v>0.1429</v>
      </c>
      <c r="BD85" s="43">
        <f>VLOOKUP($C85, Table4[#All], 33, 0)</f>
        <v>0</v>
      </c>
      <c r="BE85" s="43">
        <f>VLOOKUP($C85, Table4[#All], 34, 0)</f>
        <v>0</v>
      </c>
      <c r="BF85" s="9">
        <f>VLOOKUP($C85, Table4[#All], 35, 0)</f>
        <v>0</v>
      </c>
      <c r="BG85" s="10">
        <f t="shared" si="24"/>
        <v>1</v>
      </c>
      <c r="BH85" s="60"/>
      <c r="BI85" s="43">
        <f>VLOOKUP($C85, Table4[#All], 36, 0)</f>
        <v>0</v>
      </c>
      <c r="BJ85" s="9">
        <f>VLOOKUP($C85, Table4[#All], 37, 0)</f>
        <v>0</v>
      </c>
      <c r="BK85" s="43">
        <f>VLOOKUP($C85, Table4[#All], 38, 0)</f>
        <v>0</v>
      </c>
      <c r="BL85" s="43">
        <f>VLOOKUP($C85, Table4[#All], 39, 0)</f>
        <v>0</v>
      </c>
      <c r="BM85" s="9">
        <f>VLOOKUP($C85, Table4[#All], 40, 0)</f>
        <v>0</v>
      </c>
      <c r="BN85" s="10" t="str">
        <f t="shared" si="25"/>
        <v>N/A</v>
      </c>
      <c r="BO85" s="11"/>
      <c r="BP85" s="43">
        <f>VLOOKUP($C85, Table4[#All], 41, 0)</f>
        <v>0.75</v>
      </c>
      <c r="BQ85" s="43">
        <f>VLOOKUP($C85, Table4[#All], 42, 0)</f>
        <v>0.25</v>
      </c>
      <c r="BR85" s="43">
        <f>VLOOKUP($C85, Table4[#All], 43, 0)</f>
        <v>0</v>
      </c>
      <c r="BS85" s="43">
        <f>VLOOKUP($C85, Table4[#All], 44, 0)</f>
        <v>0</v>
      </c>
      <c r="BT85" s="43">
        <f>VLOOKUP($C85, Table4[#All], 45, 0)</f>
        <v>0</v>
      </c>
      <c r="BU85" s="10">
        <f t="shared" si="26"/>
        <v>2</v>
      </c>
      <c r="BV85" s="11"/>
      <c r="BW85" s="43">
        <f>VLOOKUP($C85, Table4[#All], 46, 0)</f>
        <v>0.9375</v>
      </c>
      <c r="BX85" s="43">
        <f>VLOOKUP($C85, Table4[#All], 47, 0)</f>
        <v>6.25E-2</v>
      </c>
      <c r="BY85" s="43">
        <f>VLOOKUP($C85, Table4[#All], 48, 0)</f>
        <v>0</v>
      </c>
      <c r="BZ85" s="43">
        <f>VLOOKUP($C85, Table4[#All], 49, 0)</f>
        <v>0</v>
      </c>
      <c r="CA85" s="43">
        <f>VLOOKUP($C85, Table4[#All], 50, 0)</f>
        <v>0</v>
      </c>
      <c r="CB85" s="10">
        <f t="shared" si="27"/>
        <v>1</v>
      </c>
      <c r="CC85" s="60"/>
      <c r="CD85" s="43">
        <f>VLOOKUP($C85, Table4[#All], 51, 0)</f>
        <v>0.5</v>
      </c>
      <c r="CE85" s="43">
        <f>VLOOKUP($C85, Table4[#All], 52, 0)</f>
        <v>0.5</v>
      </c>
      <c r="CF85" s="43">
        <f>VLOOKUP($C85, Table4[#All], 53, 0)</f>
        <v>0</v>
      </c>
      <c r="CG85" s="43"/>
      <c r="CH85" s="43"/>
      <c r="CI85" s="12">
        <f t="shared" si="28"/>
        <v>2</v>
      </c>
      <c r="CJ85" s="13"/>
      <c r="CK85" s="43">
        <f>VLOOKUP($C85, Table4[#All], 54, 0)</f>
        <v>0</v>
      </c>
      <c r="CL85" s="43">
        <f>VLOOKUP($C85, Table4[#All], 55, 0)</f>
        <v>0.6875</v>
      </c>
      <c r="CM85" s="43">
        <f>VLOOKUP($C85, Table4[#All], 56, 0)</f>
        <v>0.3125</v>
      </c>
      <c r="CN85" s="9">
        <f>VLOOKUP($C85, Table4[#All], 57, 0)</f>
        <v>0</v>
      </c>
      <c r="CO85" s="9"/>
      <c r="CP85" s="10">
        <f t="shared" si="29"/>
        <v>3</v>
      </c>
      <c r="CQ85" s="11"/>
      <c r="CR85" s="43">
        <f>VLOOKUP($C85, Table4[#All], 58, 0)</f>
        <v>0</v>
      </c>
      <c r="CS85" s="43">
        <f>VLOOKUP($C85, Table4[#All], 59, 0)</f>
        <v>0.3125</v>
      </c>
      <c r="CT85" s="43">
        <f>VLOOKUP($C85, Table4[#All], 60, 0)</f>
        <v>0.6875</v>
      </c>
      <c r="CU85" s="43">
        <f>VLOOKUP($C85, Table4[#All], 61, 0)</f>
        <v>0</v>
      </c>
      <c r="CV85" s="9">
        <f>VLOOKUP($C85, Table4[#All], 62, 0)</f>
        <v>0</v>
      </c>
      <c r="CW85" s="10">
        <f t="shared" si="30"/>
        <v>3</v>
      </c>
      <c r="CX85" s="60"/>
      <c r="CY85" s="43">
        <f>VLOOKUP($C85, Table4[#All], 63, 0)</f>
        <v>0.28570000000000001</v>
      </c>
      <c r="CZ85" s="43">
        <f>VLOOKUP($C85, Table4[#All], 64, 0)</f>
        <v>0.64290000000000003</v>
      </c>
      <c r="DA85" s="43">
        <f>VLOOKUP($C85, Table4[#All], 65, 0)</f>
        <v>7.1399999999999991E-2</v>
      </c>
      <c r="DB85" s="43">
        <f>VLOOKUP($C85, Table4[#All], 66, 0)</f>
        <v>0</v>
      </c>
      <c r="DC85" s="43"/>
      <c r="DD85" s="10">
        <f t="shared" si="31"/>
        <v>2</v>
      </c>
    </row>
    <row r="86" spans="1:108" ht="16.2" thickTop="1" thickBot="1" x14ac:dyDescent="0.4">
      <c r="A86" s="47" t="s">
        <v>234</v>
      </c>
      <c r="B86" s="47" t="s">
        <v>245</v>
      </c>
      <c r="C86" s="47" t="s">
        <v>246</v>
      </c>
      <c r="D86" s="11"/>
      <c r="E86" s="43">
        <f>VLOOKUP($C86, Table4[#All], 2, 0)</f>
        <v>1</v>
      </c>
      <c r="F86" s="43">
        <f>VLOOKUP($C86, Table4[#All], 3, 0)</f>
        <v>0</v>
      </c>
      <c r="G86" s="43">
        <f>VLOOKUP($C86, Table4[#All], 4, 0)</f>
        <v>0</v>
      </c>
      <c r="H86" s="43">
        <f>VLOOKUP($C86, Table4[#All], 5, 0)</f>
        <v>0</v>
      </c>
      <c r="I86" s="43">
        <f>VLOOKUP($C86, Table4[#All], 6, 0)</f>
        <v>0</v>
      </c>
      <c r="J86" s="10">
        <f t="shared" si="17"/>
        <v>1</v>
      </c>
      <c r="K86" s="11"/>
      <c r="L86" s="43">
        <f>VLOOKUP($C86, Table4[#All], 7, 0)</f>
        <v>0.66670000000000007</v>
      </c>
      <c r="M86" s="43">
        <f>VLOOKUP($C86, Table4[#All], 8, 0)</f>
        <v>0.33329999999999999</v>
      </c>
      <c r="N86" s="43">
        <f>VLOOKUP($C86, Table4[#All], 9, 0)</f>
        <v>0</v>
      </c>
      <c r="O86" s="43">
        <f>VLOOKUP($C86, Table4[#All], 10, 0)</f>
        <v>0</v>
      </c>
      <c r="P86" s="43"/>
      <c r="Q86" s="10">
        <f t="shared" si="18"/>
        <v>2</v>
      </c>
      <c r="R86" s="11"/>
      <c r="S86" s="43">
        <f>VLOOKUP($C86, Table4[#All], 11, 0)</f>
        <v>0.22219999999999998</v>
      </c>
      <c r="T86" s="43">
        <f>VLOOKUP($C86, Table4[#All], 12, 0)</f>
        <v>0</v>
      </c>
      <c r="U86" s="43">
        <f>VLOOKUP($C86, Table4[#All], 13, 0)</f>
        <v>0.77780000000000005</v>
      </c>
      <c r="V86" s="43">
        <f>VLOOKUP($C86, Table4[#All], 14, 0)</f>
        <v>0</v>
      </c>
      <c r="W86" s="9"/>
      <c r="X86" s="10">
        <f t="shared" si="19"/>
        <v>3</v>
      </c>
      <c r="Y86" s="11"/>
      <c r="Z86" s="43">
        <f>VLOOKUP($C86, Table4[#All], 15, 0)</f>
        <v>0</v>
      </c>
      <c r="AA86" s="43">
        <f>VLOOKUP($C86, Table4[#All], 16, 0)</f>
        <v>0.66670000000000007</v>
      </c>
      <c r="AB86" s="43">
        <f>VLOOKUP($C86, Table4[#All], 17, 0)</f>
        <v>0</v>
      </c>
      <c r="AC86" s="43">
        <f>VLOOKUP($C86, Table4[#All], 18, 0)</f>
        <v>0.33329999999999999</v>
      </c>
      <c r="AD86" s="9">
        <f>VLOOKUP($C86, Table4[#All], 19, 0)</f>
        <v>0</v>
      </c>
      <c r="AE86" s="10">
        <f t="shared" si="20"/>
        <v>4</v>
      </c>
      <c r="AF86" s="11"/>
      <c r="AG86" s="43">
        <f>VLOOKUP($C86, Table4[#All], 20, 0)</f>
        <v>0</v>
      </c>
      <c r="AH86" s="43">
        <f>VLOOKUP($C86, Table4[#All], 21, 0)</f>
        <v>1</v>
      </c>
      <c r="AI86" s="43">
        <f>VLOOKUP($C86, Table4[#All], 22, 0)</f>
        <v>0</v>
      </c>
      <c r="AJ86" s="43">
        <f>VLOOKUP($C86, Table4[#All], 23, 0)</f>
        <v>0</v>
      </c>
      <c r="AK86" s="43"/>
      <c r="AL86" s="10">
        <f t="shared" si="21"/>
        <v>2</v>
      </c>
      <c r="AM86" s="11"/>
      <c r="AN86" s="43">
        <f>VLOOKUP($C86, Table4[#All], 24, 0)</f>
        <v>0</v>
      </c>
      <c r="AO86" s="43">
        <f>VLOOKUP($C86, Table4[#All], 25, 0)</f>
        <v>0.22219999999999998</v>
      </c>
      <c r="AP86" s="43">
        <f>VLOOKUP($C86, Table4[#All], 26, 0)</f>
        <v>0.77780000000000005</v>
      </c>
      <c r="AQ86" s="43"/>
      <c r="AR86" s="9"/>
      <c r="AS86" s="12">
        <f t="shared" si="22"/>
        <v>3</v>
      </c>
      <c r="AT86" s="11"/>
      <c r="AU86" s="43">
        <f>VLOOKUP($C86, Table4[#All], 27, 0)</f>
        <v>0</v>
      </c>
      <c r="AV86" s="43">
        <f>VLOOKUP($C86, Table4[#All], 28, 0)</f>
        <v>0.44439999999999996</v>
      </c>
      <c r="AW86" s="43">
        <f>VLOOKUP($C86, Table4[#All], 29, 0)</f>
        <v>0.55559999999999998</v>
      </c>
      <c r="AX86" s="9"/>
      <c r="AY86" s="9">
        <f>VLOOKUP($C86, Table4[#All], 30, 0)</f>
        <v>0</v>
      </c>
      <c r="AZ86" s="10">
        <f t="shared" si="23"/>
        <v>3</v>
      </c>
      <c r="BA86" s="11"/>
      <c r="BB86" s="43">
        <f>VLOOKUP($C86, Table4[#All], 31, 0)</f>
        <v>0.66670000000000007</v>
      </c>
      <c r="BC86" s="43">
        <f>VLOOKUP($C86, Table4[#All], 32, 0)</f>
        <v>0.22219999999999998</v>
      </c>
      <c r="BD86" s="43">
        <f>VLOOKUP($C86, Table4[#All], 33, 0)</f>
        <v>0</v>
      </c>
      <c r="BE86" s="43">
        <f>VLOOKUP($C86, Table4[#All], 34, 0)</f>
        <v>0.11109999999999999</v>
      </c>
      <c r="BF86" s="9">
        <f>VLOOKUP($C86, Table4[#All], 35, 0)</f>
        <v>0</v>
      </c>
      <c r="BG86" s="10">
        <f t="shared" si="24"/>
        <v>2</v>
      </c>
      <c r="BH86" s="60"/>
      <c r="BI86" s="43">
        <f>VLOOKUP($C86, Table4[#All], 36, 0)</f>
        <v>0</v>
      </c>
      <c r="BJ86" s="9">
        <f>VLOOKUP($C86, Table4[#All], 37, 0)</f>
        <v>0</v>
      </c>
      <c r="BK86" s="43">
        <f>VLOOKUP($C86, Table4[#All], 38, 0)</f>
        <v>0</v>
      </c>
      <c r="BL86" s="43">
        <f>VLOOKUP($C86, Table4[#All], 39, 0)</f>
        <v>0</v>
      </c>
      <c r="BM86" s="9">
        <f>VLOOKUP($C86, Table4[#All], 40, 0)</f>
        <v>0</v>
      </c>
      <c r="BN86" s="10" t="str">
        <f t="shared" si="25"/>
        <v>N/A</v>
      </c>
      <c r="BO86" s="11"/>
      <c r="BP86" s="43">
        <f>VLOOKUP($C86, Table4[#All], 41, 0)</f>
        <v>0.22219999999999998</v>
      </c>
      <c r="BQ86" s="43">
        <f>VLOOKUP($C86, Table4[#All], 42, 0)</f>
        <v>0.66670000000000007</v>
      </c>
      <c r="BR86" s="43">
        <f>VLOOKUP($C86, Table4[#All], 43, 0)</f>
        <v>0.11109999999999999</v>
      </c>
      <c r="BS86" s="43">
        <f>VLOOKUP($C86, Table4[#All], 44, 0)</f>
        <v>0</v>
      </c>
      <c r="BT86" s="43">
        <f>VLOOKUP($C86, Table4[#All], 45, 0)</f>
        <v>0</v>
      </c>
      <c r="BU86" s="10">
        <f t="shared" si="26"/>
        <v>2</v>
      </c>
      <c r="BV86" s="11"/>
      <c r="BW86" s="43">
        <f>VLOOKUP($C86, Table4[#All], 46, 0)</f>
        <v>0.55559999999999998</v>
      </c>
      <c r="BX86" s="43">
        <f>VLOOKUP($C86, Table4[#All], 47, 0)</f>
        <v>0</v>
      </c>
      <c r="BY86" s="43">
        <f>VLOOKUP($C86, Table4[#All], 48, 0)</f>
        <v>0</v>
      </c>
      <c r="BZ86" s="43">
        <f>VLOOKUP($C86, Table4[#All], 49, 0)</f>
        <v>0.44439999999999996</v>
      </c>
      <c r="CA86" s="43">
        <f>VLOOKUP($C86, Table4[#All], 50, 0)</f>
        <v>0</v>
      </c>
      <c r="CB86" s="10">
        <f t="shared" si="27"/>
        <v>4</v>
      </c>
      <c r="CC86" s="60"/>
      <c r="CD86" s="43">
        <f>VLOOKUP($C86, Table4[#All], 51, 0)</f>
        <v>0.11109999999999999</v>
      </c>
      <c r="CE86" s="43">
        <f>VLOOKUP($C86, Table4[#All], 52, 0)</f>
        <v>0.55559999999999998</v>
      </c>
      <c r="CF86" s="43">
        <f>VLOOKUP($C86, Table4[#All], 53, 0)</f>
        <v>0.33329999999999999</v>
      </c>
      <c r="CG86" s="43"/>
      <c r="CH86" s="43"/>
      <c r="CI86" s="12">
        <f t="shared" si="28"/>
        <v>3</v>
      </c>
      <c r="CJ86" s="13"/>
      <c r="CK86" s="43">
        <f>VLOOKUP($C86, Table4[#All], 54, 0)</f>
        <v>0</v>
      </c>
      <c r="CL86" s="43">
        <f>VLOOKUP($C86, Table4[#All], 55, 0)</f>
        <v>0.77780000000000005</v>
      </c>
      <c r="CM86" s="43">
        <f>VLOOKUP($C86, Table4[#All], 56, 0)</f>
        <v>0.22219999999999998</v>
      </c>
      <c r="CN86" s="9">
        <f>VLOOKUP($C86, Table4[#All], 57, 0)</f>
        <v>0</v>
      </c>
      <c r="CO86" s="9"/>
      <c r="CP86" s="10">
        <f t="shared" si="29"/>
        <v>3</v>
      </c>
      <c r="CQ86" s="11"/>
      <c r="CR86" s="43">
        <f>VLOOKUP($C86, Table4[#All], 58, 0)</f>
        <v>0</v>
      </c>
      <c r="CS86" s="43">
        <f>VLOOKUP($C86, Table4[#All], 59, 0)</f>
        <v>0.88890000000000002</v>
      </c>
      <c r="CT86" s="43">
        <f>VLOOKUP($C86, Table4[#All], 60, 0)</f>
        <v>0.11109999999999999</v>
      </c>
      <c r="CU86" s="43">
        <f>VLOOKUP($C86, Table4[#All], 61, 0)</f>
        <v>0</v>
      </c>
      <c r="CV86" s="9">
        <f>VLOOKUP($C86, Table4[#All], 62, 0)</f>
        <v>0</v>
      </c>
      <c r="CW86" s="10">
        <f t="shared" si="30"/>
        <v>2</v>
      </c>
      <c r="CX86" s="60"/>
      <c r="CY86" s="43">
        <f>VLOOKUP($C86, Table4[#All], 63, 0)</f>
        <v>0.375</v>
      </c>
      <c r="CZ86" s="43">
        <f>VLOOKUP($C86, Table4[#All], 64, 0)</f>
        <v>0.625</v>
      </c>
      <c r="DA86" s="43">
        <f>VLOOKUP($C86, Table4[#All], 65, 0)</f>
        <v>0</v>
      </c>
      <c r="DB86" s="43">
        <f>VLOOKUP($C86, Table4[#All], 66, 0)</f>
        <v>0</v>
      </c>
      <c r="DC86" s="43"/>
      <c r="DD86" s="10">
        <f t="shared" si="31"/>
        <v>2</v>
      </c>
    </row>
    <row r="87" spans="1:108" ht="16.2" thickTop="1" thickBot="1" x14ac:dyDescent="0.4">
      <c r="A87" s="47" t="s">
        <v>234</v>
      </c>
      <c r="B87" s="47" t="s">
        <v>247</v>
      </c>
      <c r="C87" s="47" t="s">
        <v>248</v>
      </c>
      <c r="D87" s="11"/>
      <c r="E87" s="43">
        <f>VLOOKUP($C87, Table4[#All], 2, 0)</f>
        <v>1</v>
      </c>
      <c r="F87" s="43">
        <f>VLOOKUP($C87, Table4[#All], 3, 0)</f>
        <v>0</v>
      </c>
      <c r="G87" s="43">
        <f>VLOOKUP($C87, Table4[#All], 4, 0)</f>
        <v>0</v>
      </c>
      <c r="H87" s="43">
        <f>VLOOKUP($C87, Table4[#All], 5, 0)</f>
        <v>0</v>
      </c>
      <c r="I87" s="43">
        <f>VLOOKUP($C87, Table4[#All], 6, 0)</f>
        <v>0</v>
      </c>
      <c r="J87" s="10">
        <f t="shared" si="17"/>
        <v>1</v>
      </c>
      <c r="K87" s="11"/>
      <c r="L87" s="43">
        <f>VLOOKUP($C87, Table4[#All], 7, 0)</f>
        <v>1</v>
      </c>
      <c r="M87" s="43">
        <f>VLOOKUP($C87, Table4[#All], 8, 0)</f>
        <v>0</v>
      </c>
      <c r="N87" s="43">
        <f>VLOOKUP($C87, Table4[#All], 9, 0)</f>
        <v>0</v>
      </c>
      <c r="O87" s="43">
        <f>VLOOKUP($C87, Table4[#All], 10, 0)</f>
        <v>0</v>
      </c>
      <c r="P87" s="43"/>
      <c r="Q87" s="10">
        <f t="shared" si="18"/>
        <v>1</v>
      </c>
      <c r="R87" s="11"/>
      <c r="S87" s="43">
        <f>VLOOKUP($C87, Table4[#All], 11, 0)</f>
        <v>0</v>
      </c>
      <c r="T87" s="43">
        <f>VLOOKUP($C87, Table4[#All], 12, 0)</f>
        <v>0.1429</v>
      </c>
      <c r="U87" s="43">
        <f>VLOOKUP($C87, Table4[#All], 13, 0)</f>
        <v>0.85709999999999997</v>
      </c>
      <c r="V87" s="43">
        <f>VLOOKUP($C87, Table4[#All], 14, 0)</f>
        <v>0</v>
      </c>
      <c r="W87" s="9"/>
      <c r="X87" s="10">
        <f t="shared" si="19"/>
        <v>3</v>
      </c>
      <c r="Y87" s="11"/>
      <c r="Z87" s="43">
        <f>VLOOKUP($C87, Table4[#All], 15, 0)</f>
        <v>0</v>
      </c>
      <c r="AA87" s="43">
        <f>VLOOKUP($C87, Table4[#All], 16, 0)</f>
        <v>1</v>
      </c>
      <c r="AB87" s="43">
        <f>VLOOKUP($C87, Table4[#All], 17, 0)</f>
        <v>0</v>
      </c>
      <c r="AC87" s="43">
        <f>VLOOKUP($C87, Table4[#All], 18, 0)</f>
        <v>0</v>
      </c>
      <c r="AD87" s="9">
        <f>VLOOKUP($C87, Table4[#All], 19, 0)</f>
        <v>0</v>
      </c>
      <c r="AE87" s="10">
        <f t="shared" si="20"/>
        <v>2</v>
      </c>
      <c r="AF87" s="11"/>
      <c r="AG87" s="43">
        <f>VLOOKUP($C87, Table4[#All], 20, 0)</f>
        <v>0</v>
      </c>
      <c r="AH87" s="43">
        <f>VLOOKUP($C87, Table4[#All], 21, 0)</f>
        <v>1</v>
      </c>
      <c r="AI87" s="43">
        <f>VLOOKUP($C87, Table4[#All], 22, 0)</f>
        <v>0</v>
      </c>
      <c r="AJ87" s="43">
        <f>VLOOKUP($C87, Table4[#All], 23, 0)</f>
        <v>0</v>
      </c>
      <c r="AK87" s="43"/>
      <c r="AL87" s="10">
        <f t="shared" si="21"/>
        <v>2</v>
      </c>
      <c r="AM87" s="11"/>
      <c r="AN87" s="43">
        <f>VLOOKUP($C87, Table4[#All], 24, 0)</f>
        <v>4.7599999999999996E-2</v>
      </c>
      <c r="AO87" s="43">
        <f>VLOOKUP($C87, Table4[#All], 25, 0)</f>
        <v>0.28570000000000001</v>
      </c>
      <c r="AP87" s="43">
        <f>VLOOKUP($C87, Table4[#All], 26, 0)</f>
        <v>0.66670000000000007</v>
      </c>
      <c r="AQ87" s="43"/>
      <c r="AR87" s="9"/>
      <c r="AS87" s="12">
        <f t="shared" si="22"/>
        <v>3</v>
      </c>
      <c r="AT87" s="11"/>
      <c r="AU87" s="43">
        <f>VLOOKUP($C87, Table4[#All], 27, 0)</f>
        <v>0</v>
      </c>
      <c r="AV87" s="43">
        <f>VLOOKUP($C87, Table4[#All], 28, 0)</f>
        <v>1</v>
      </c>
      <c r="AW87" s="43">
        <f>VLOOKUP($C87, Table4[#All], 29, 0)</f>
        <v>0</v>
      </c>
      <c r="AX87" s="9"/>
      <c r="AY87" s="9">
        <f>VLOOKUP($C87, Table4[#All], 30, 0)</f>
        <v>0</v>
      </c>
      <c r="AZ87" s="10">
        <f t="shared" si="23"/>
        <v>2</v>
      </c>
      <c r="BA87" s="11"/>
      <c r="BB87" s="43">
        <f>VLOOKUP($C87, Table4[#All], 31, 0)</f>
        <v>0.25</v>
      </c>
      <c r="BC87" s="43">
        <f>VLOOKUP($C87, Table4[#All], 32, 0)</f>
        <v>0.5</v>
      </c>
      <c r="BD87" s="43">
        <f>VLOOKUP($C87, Table4[#All], 33, 0)</f>
        <v>0.1875</v>
      </c>
      <c r="BE87" s="43">
        <f>VLOOKUP($C87, Table4[#All], 34, 0)</f>
        <v>6.25E-2</v>
      </c>
      <c r="BF87" s="9">
        <f>VLOOKUP($C87, Table4[#All], 35, 0)</f>
        <v>0</v>
      </c>
      <c r="BG87" s="10">
        <f t="shared" si="24"/>
        <v>3</v>
      </c>
      <c r="BH87" s="60"/>
      <c r="BI87" s="43">
        <f>VLOOKUP($C87, Table4[#All], 36, 0)</f>
        <v>0</v>
      </c>
      <c r="BJ87" s="9">
        <f>VLOOKUP($C87, Table4[#All], 37, 0)</f>
        <v>0</v>
      </c>
      <c r="BK87" s="43">
        <f>VLOOKUP($C87, Table4[#All], 38, 0)</f>
        <v>0</v>
      </c>
      <c r="BL87" s="43">
        <f>VLOOKUP($C87, Table4[#All], 39, 0)</f>
        <v>0</v>
      </c>
      <c r="BM87" s="9">
        <f>VLOOKUP($C87, Table4[#All], 40, 0)</f>
        <v>0</v>
      </c>
      <c r="BN87" s="10" t="str">
        <f t="shared" si="25"/>
        <v>N/A</v>
      </c>
      <c r="BO87" s="11"/>
      <c r="BP87" s="43">
        <f>VLOOKUP($C87, Table4[#All], 41, 0)</f>
        <v>0</v>
      </c>
      <c r="BQ87" s="43">
        <f>VLOOKUP($C87, Table4[#All], 42, 0)</f>
        <v>0.8095</v>
      </c>
      <c r="BR87" s="43">
        <f>VLOOKUP($C87, Table4[#All], 43, 0)</f>
        <v>4.7599999999999996E-2</v>
      </c>
      <c r="BS87" s="43">
        <f>VLOOKUP($C87, Table4[#All], 44, 0)</f>
        <v>9.5199999999999993E-2</v>
      </c>
      <c r="BT87" s="43">
        <f>VLOOKUP($C87, Table4[#All], 45, 0)</f>
        <v>4.7599999999999996E-2</v>
      </c>
      <c r="BU87" s="10">
        <f t="shared" si="26"/>
        <v>2</v>
      </c>
      <c r="BV87" s="11"/>
      <c r="BW87" s="43">
        <f>VLOOKUP($C87, Table4[#All], 46, 0)</f>
        <v>0</v>
      </c>
      <c r="BX87" s="43">
        <f>VLOOKUP($C87, Table4[#All], 47, 0)</f>
        <v>0</v>
      </c>
      <c r="BY87" s="43">
        <f>VLOOKUP($C87, Table4[#All], 48, 0)</f>
        <v>0</v>
      </c>
      <c r="BZ87" s="43">
        <f>VLOOKUP($C87, Table4[#All], 49, 0)</f>
        <v>1</v>
      </c>
      <c r="CA87" s="43">
        <f>VLOOKUP($C87, Table4[#All], 50, 0)</f>
        <v>0</v>
      </c>
      <c r="CB87" s="10">
        <f t="shared" si="27"/>
        <v>4</v>
      </c>
      <c r="CC87" s="60"/>
      <c r="CD87" s="43">
        <f>VLOOKUP($C87, Table4[#All], 51, 0)</f>
        <v>0.38100000000000001</v>
      </c>
      <c r="CE87" s="43">
        <f>VLOOKUP($C87, Table4[#All], 52, 0)</f>
        <v>0.47619999999999996</v>
      </c>
      <c r="CF87" s="43">
        <f>VLOOKUP($C87, Table4[#All], 53, 0)</f>
        <v>0.1429</v>
      </c>
      <c r="CG87" s="43"/>
      <c r="CH87" s="43"/>
      <c r="CI87" s="12">
        <f t="shared" si="28"/>
        <v>2</v>
      </c>
      <c r="CJ87" s="13"/>
      <c r="CK87" s="43">
        <f>VLOOKUP($C87, Table4[#All], 54, 0)</f>
        <v>0</v>
      </c>
      <c r="CL87" s="43">
        <f>VLOOKUP($C87, Table4[#All], 55, 0)</f>
        <v>0.95239999999999991</v>
      </c>
      <c r="CM87" s="43">
        <f>VLOOKUP($C87, Table4[#All], 56, 0)</f>
        <v>4.7599999999999996E-2</v>
      </c>
      <c r="CN87" s="9">
        <f>VLOOKUP($C87, Table4[#All], 57, 0)</f>
        <v>0</v>
      </c>
      <c r="CO87" s="9"/>
      <c r="CP87" s="10">
        <f t="shared" si="29"/>
        <v>2</v>
      </c>
      <c r="CQ87" s="11"/>
      <c r="CR87" s="43">
        <f>VLOOKUP($C87, Table4[#All], 58, 0)</f>
        <v>4.7599999999999996E-2</v>
      </c>
      <c r="CS87" s="43">
        <f>VLOOKUP($C87, Table4[#All], 59, 0)</f>
        <v>0.95239999999999991</v>
      </c>
      <c r="CT87" s="43">
        <f>VLOOKUP($C87, Table4[#All], 60, 0)</f>
        <v>0</v>
      </c>
      <c r="CU87" s="43">
        <f>VLOOKUP($C87, Table4[#All], 61, 0)</f>
        <v>0</v>
      </c>
      <c r="CV87" s="9">
        <f>VLOOKUP($C87, Table4[#All], 62, 0)</f>
        <v>0</v>
      </c>
      <c r="CW87" s="10">
        <f t="shared" si="30"/>
        <v>2</v>
      </c>
      <c r="CX87" s="60"/>
      <c r="CY87" s="43">
        <f>VLOOKUP($C87, Table4[#All], 63, 0)</f>
        <v>0.1429</v>
      </c>
      <c r="CZ87" s="43">
        <f>VLOOKUP($C87, Table4[#All], 64, 0)</f>
        <v>0.85709999999999997</v>
      </c>
      <c r="DA87" s="43">
        <f>VLOOKUP($C87, Table4[#All], 65, 0)</f>
        <v>0</v>
      </c>
      <c r="DB87" s="43">
        <f>VLOOKUP($C87, Table4[#All], 66, 0)</f>
        <v>0</v>
      </c>
      <c r="DC87" s="43"/>
      <c r="DD87" s="10">
        <f t="shared" si="31"/>
        <v>2</v>
      </c>
    </row>
    <row r="88" spans="1:108" ht="16.2" thickTop="1" thickBot="1" x14ac:dyDescent="0.4">
      <c r="A88" s="47" t="s">
        <v>249</v>
      </c>
      <c r="B88" s="47" t="s">
        <v>250</v>
      </c>
      <c r="C88" s="47" t="s">
        <v>251</v>
      </c>
      <c r="D88" s="11"/>
      <c r="E88" s="43">
        <f>VLOOKUP($C88, Table4[#All], 2, 0)</f>
        <v>1</v>
      </c>
      <c r="F88" s="43">
        <f>VLOOKUP($C88, Table4[#All], 3, 0)</f>
        <v>0</v>
      </c>
      <c r="G88" s="43">
        <f>VLOOKUP($C88, Table4[#All], 4, 0)</f>
        <v>0</v>
      </c>
      <c r="H88" s="43">
        <f>VLOOKUP($C88, Table4[#All], 5, 0)</f>
        <v>0</v>
      </c>
      <c r="I88" s="43">
        <f>VLOOKUP($C88, Table4[#All], 6, 0)</f>
        <v>0</v>
      </c>
      <c r="J88" s="10">
        <f t="shared" si="17"/>
        <v>1</v>
      </c>
      <c r="K88" s="11"/>
      <c r="L88" s="43">
        <f>VLOOKUP($C88, Table4[#All], 7, 0)</f>
        <v>0.80330000000000001</v>
      </c>
      <c r="M88" s="43">
        <f>VLOOKUP($C88, Table4[#All], 8, 0)</f>
        <v>9.8400000000000001E-2</v>
      </c>
      <c r="N88" s="43">
        <f>VLOOKUP($C88, Table4[#All], 9, 0)</f>
        <v>0</v>
      </c>
      <c r="O88" s="43">
        <f>VLOOKUP($C88, Table4[#All], 10, 0)</f>
        <v>9.8400000000000001E-2</v>
      </c>
      <c r="P88" s="43"/>
      <c r="Q88" s="10">
        <f t="shared" si="18"/>
        <v>1</v>
      </c>
      <c r="R88" s="11"/>
      <c r="S88" s="43">
        <f>VLOOKUP($C88, Table4[#All], 11, 0)</f>
        <v>0.21820000000000001</v>
      </c>
      <c r="T88" s="43">
        <f>VLOOKUP($C88, Table4[#All], 12, 0)</f>
        <v>0</v>
      </c>
      <c r="U88" s="43">
        <f>VLOOKUP($C88, Table4[#All], 13, 0)</f>
        <v>0.78180000000000005</v>
      </c>
      <c r="V88" s="43">
        <f>VLOOKUP($C88, Table4[#All], 14, 0)</f>
        <v>0</v>
      </c>
      <c r="W88" s="9"/>
      <c r="X88" s="10">
        <f t="shared" si="19"/>
        <v>3</v>
      </c>
      <c r="Y88" s="11"/>
      <c r="Z88" s="43">
        <f>VLOOKUP($C88, Table4[#All], 15, 0)</f>
        <v>0</v>
      </c>
      <c r="AA88" s="43">
        <f>VLOOKUP($C88, Table4[#All], 16, 0)</f>
        <v>0.54100000000000004</v>
      </c>
      <c r="AB88" s="43">
        <f>VLOOKUP($C88, Table4[#All], 17, 0)</f>
        <v>0.19670000000000001</v>
      </c>
      <c r="AC88" s="43">
        <f>VLOOKUP($C88, Table4[#All], 18, 0)</f>
        <v>0.26229999999999998</v>
      </c>
      <c r="AD88" s="9">
        <f>VLOOKUP($C88, Table4[#All], 19, 0)</f>
        <v>0</v>
      </c>
      <c r="AE88" s="10">
        <f t="shared" si="20"/>
        <v>4</v>
      </c>
      <c r="AF88" s="11"/>
      <c r="AG88" s="43">
        <f>VLOOKUP($C88, Table4[#All], 20, 0)</f>
        <v>0.18030000000000002</v>
      </c>
      <c r="AH88" s="43">
        <f>VLOOKUP($C88, Table4[#All], 21, 0)</f>
        <v>0.47539999999999999</v>
      </c>
      <c r="AI88" s="43">
        <f>VLOOKUP($C88, Table4[#All], 22, 0)</f>
        <v>0.34429999999999999</v>
      </c>
      <c r="AJ88" s="43">
        <f>VLOOKUP($C88, Table4[#All], 23, 0)</f>
        <v>0</v>
      </c>
      <c r="AK88" s="43"/>
      <c r="AL88" s="10">
        <f t="shared" si="21"/>
        <v>3</v>
      </c>
      <c r="AM88" s="11"/>
      <c r="AN88" s="43">
        <f>VLOOKUP($C88, Table4[#All], 24, 0)</f>
        <v>0</v>
      </c>
      <c r="AO88" s="43">
        <f>VLOOKUP($C88, Table4[#All], 25, 0)</f>
        <v>0.56859999999999999</v>
      </c>
      <c r="AP88" s="43">
        <f>VLOOKUP($C88, Table4[#All], 26, 0)</f>
        <v>0.43140000000000001</v>
      </c>
      <c r="AQ88" s="43"/>
      <c r="AR88" s="9"/>
      <c r="AS88" s="12">
        <f t="shared" si="22"/>
        <v>3</v>
      </c>
      <c r="AT88" s="11"/>
      <c r="AU88" s="43">
        <f>VLOOKUP($C88, Table4[#All], 27, 0)</f>
        <v>0.36070000000000002</v>
      </c>
      <c r="AV88" s="43">
        <f>VLOOKUP($C88, Table4[#All], 28, 0)</f>
        <v>0.59020000000000006</v>
      </c>
      <c r="AW88" s="43">
        <f>VLOOKUP($C88, Table4[#All], 29, 0)</f>
        <v>4.9200000000000001E-2</v>
      </c>
      <c r="AX88" s="9"/>
      <c r="AY88" s="9">
        <f>VLOOKUP($C88, Table4[#All], 30, 0)</f>
        <v>0</v>
      </c>
      <c r="AZ88" s="10">
        <f t="shared" si="23"/>
        <v>2</v>
      </c>
      <c r="BA88" s="11"/>
      <c r="BB88" s="43">
        <f>VLOOKUP($C88, Table4[#All], 31, 0)</f>
        <v>0.56520000000000004</v>
      </c>
      <c r="BC88" s="43">
        <f>VLOOKUP($C88, Table4[#All], 32, 0)</f>
        <v>0.39130000000000004</v>
      </c>
      <c r="BD88" s="43">
        <f>VLOOKUP($C88, Table4[#All], 33, 0)</f>
        <v>4.3499999999999997E-2</v>
      </c>
      <c r="BE88" s="43">
        <f>VLOOKUP($C88, Table4[#All], 34, 0)</f>
        <v>0</v>
      </c>
      <c r="BF88" s="9">
        <f>VLOOKUP($C88, Table4[#All], 35, 0)</f>
        <v>0</v>
      </c>
      <c r="BG88" s="10">
        <f t="shared" si="24"/>
        <v>2</v>
      </c>
      <c r="BH88" s="60"/>
      <c r="BI88" s="43">
        <f>VLOOKUP($C88, Table4[#All], 36, 0)</f>
        <v>1</v>
      </c>
      <c r="BJ88" s="9">
        <f>VLOOKUP($C88, Table4[#All], 37, 0)</f>
        <v>0</v>
      </c>
      <c r="BK88" s="43">
        <f>VLOOKUP($C88, Table4[#All], 38, 0)</f>
        <v>0</v>
      </c>
      <c r="BL88" s="43">
        <f>VLOOKUP($C88, Table4[#All], 39, 0)</f>
        <v>0</v>
      </c>
      <c r="BM88" s="9">
        <f>VLOOKUP($C88, Table4[#All], 40, 0)</f>
        <v>0</v>
      </c>
      <c r="BN88" s="10">
        <f t="shared" si="25"/>
        <v>1</v>
      </c>
      <c r="BO88" s="11"/>
      <c r="BP88" s="43">
        <f>VLOOKUP($C88, Table4[#All], 41, 0)</f>
        <v>1.6399999999999998E-2</v>
      </c>
      <c r="BQ88" s="43">
        <f>VLOOKUP($C88, Table4[#All], 42, 0)</f>
        <v>0.65569999999999995</v>
      </c>
      <c r="BR88" s="43">
        <f>VLOOKUP($C88, Table4[#All], 43, 0)</f>
        <v>0.3115</v>
      </c>
      <c r="BS88" s="43">
        <f>VLOOKUP($C88, Table4[#All], 44, 0)</f>
        <v>1.6399999999999998E-2</v>
      </c>
      <c r="BT88" s="43">
        <f>VLOOKUP($C88, Table4[#All], 45, 0)</f>
        <v>0</v>
      </c>
      <c r="BU88" s="10">
        <f t="shared" si="26"/>
        <v>3</v>
      </c>
      <c r="BV88" s="11"/>
      <c r="BW88" s="43">
        <f>VLOOKUP($C88, Table4[#All], 46, 0)</f>
        <v>0.377</v>
      </c>
      <c r="BX88" s="43">
        <f>VLOOKUP($C88, Table4[#All], 47, 0)</f>
        <v>0.55740000000000001</v>
      </c>
      <c r="BY88" s="43">
        <f>VLOOKUP($C88, Table4[#All], 48, 0)</f>
        <v>6.5599999999999992E-2</v>
      </c>
      <c r="BZ88" s="43">
        <f>VLOOKUP($C88, Table4[#All], 49, 0)</f>
        <v>0</v>
      </c>
      <c r="CA88" s="43">
        <f>VLOOKUP($C88, Table4[#All], 50, 0)</f>
        <v>0</v>
      </c>
      <c r="CB88" s="10">
        <f t="shared" si="27"/>
        <v>2</v>
      </c>
      <c r="CC88" s="60"/>
      <c r="CD88" s="43">
        <f>VLOOKUP($C88, Table4[#All], 51, 0)</f>
        <v>0.34429999999999999</v>
      </c>
      <c r="CE88" s="43">
        <f>VLOOKUP($C88, Table4[#All], 52, 0)</f>
        <v>0.59020000000000006</v>
      </c>
      <c r="CF88" s="43">
        <f>VLOOKUP($C88, Table4[#All], 53, 0)</f>
        <v>6.5599999999999992E-2</v>
      </c>
      <c r="CG88" s="43"/>
      <c r="CH88" s="43"/>
      <c r="CI88" s="12">
        <f t="shared" si="28"/>
        <v>2</v>
      </c>
      <c r="CJ88" s="13"/>
      <c r="CK88" s="43">
        <f>VLOOKUP($C88, Table4[#All], 54, 0)</f>
        <v>0</v>
      </c>
      <c r="CL88" s="43">
        <f>VLOOKUP($C88, Table4[#All], 55, 0)</f>
        <v>0.68849999999999989</v>
      </c>
      <c r="CM88" s="43">
        <f>VLOOKUP($C88, Table4[#All], 56, 0)</f>
        <v>0.3115</v>
      </c>
      <c r="CN88" s="9">
        <f>VLOOKUP($C88, Table4[#All], 57, 0)</f>
        <v>0</v>
      </c>
      <c r="CO88" s="9"/>
      <c r="CP88" s="10">
        <f t="shared" si="29"/>
        <v>3</v>
      </c>
      <c r="CQ88" s="11"/>
      <c r="CR88" s="43">
        <f>VLOOKUP($C88, Table4[#All], 58, 0)</f>
        <v>0.1148</v>
      </c>
      <c r="CS88" s="43">
        <f>VLOOKUP($C88, Table4[#All], 59, 0)</f>
        <v>0.86890000000000001</v>
      </c>
      <c r="CT88" s="43">
        <f>VLOOKUP($C88, Table4[#All], 60, 0)</f>
        <v>1.6399999999999998E-2</v>
      </c>
      <c r="CU88" s="43">
        <f>VLOOKUP($C88, Table4[#All], 61, 0)</f>
        <v>0</v>
      </c>
      <c r="CV88" s="9">
        <f>VLOOKUP($C88, Table4[#All], 62, 0)</f>
        <v>0</v>
      </c>
      <c r="CW88" s="10">
        <f t="shared" si="30"/>
        <v>2</v>
      </c>
      <c r="CX88" s="60"/>
      <c r="CY88" s="43">
        <f>VLOOKUP($C88, Table4[#All], 63, 0)</f>
        <v>0.88239999999999996</v>
      </c>
      <c r="CZ88" s="43">
        <f>VLOOKUP($C88, Table4[#All], 64, 0)</f>
        <v>5.8799999999999998E-2</v>
      </c>
      <c r="DA88" s="43">
        <f>VLOOKUP($C88, Table4[#All], 65, 0)</f>
        <v>5.8799999999999998E-2</v>
      </c>
      <c r="DB88" s="43">
        <f>VLOOKUP($C88, Table4[#All], 66, 0)</f>
        <v>0</v>
      </c>
      <c r="DC88" s="43"/>
      <c r="DD88" s="10">
        <f t="shared" si="31"/>
        <v>1</v>
      </c>
    </row>
    <row r="89" spans="1:108" ht="16.2" thickTop="1" thickBot="1" x14ac:dyDescent="0.4">
      <c r="A89" s="47" t="s">
        <v>249</v>
      </c>
      <c r="B89" s="47" t="s">
        <v>252</v>
      </c>
      <c r="C89" s="47" t="s">
        <v>253</v>
      </c>
      <c r="D89" s="11"/>
      <c r="E89" s="43">
        <f>VLOOKUP($C89, Table4[#All], 2, 0)</f>
        <v>1</v>
      </c>
      <c r="F89" s="43">
        <f>VLOOKUP($C89, Table4[#All], 3, 0)</f>
        <v>0</v>
      </c>
      <c r="G89" s="43">
        <f>VLOOKUP($C89, Table4[#All], 4, 0)</f>
        <v>0</v>
      </c>
      <c r="H89" s="43">
        <f>VLOOKUP($C89, Table4[#All], 5, 0)</f>
        <v>0</v>
      </c>
      <c r="I89" s="43">
        <f>VLOOKUP($C89, Table4[#All], 6, 0)</f>
        <v>0</v>
      </c>
      <c r="J89" s="10">
        <f t="shared" si="17"/>
        <v>1</v>
      </c>
      <c r="K89" s="11"/>
      <c r="L89" s="43">
        <f>VLOOKUP($C89, Table4[#All], 7, 0)</f>
        <v>0.89659999999999995</v>
      </c>
      <c r="M89" s="43">
        <f>VLOOKUP($C89, Table4[#All], 8, 0)</f>
        <v>3.4500000000000003E-2</v>
      </c>
      <c r="N89" s="43">
        <f>VLOOKUP($C89, Table4[#All], 9, 0)</f>
        <v>6.9000000000000006E-2</v>
      </c>
      <c r="O89" s="43">
        <f>VLOOKUP($C89, Table4[#All], 10, 0)</f>
        <v>0</v>
      </c>
      <c r="P89" s="43"/>
      <c r="Q89" s="10">
        <f t="shared" si="18"/>
        <v>1</v>
      </c>
      <c r="R89" s="11"/>
      <c r="S89" s="43">
        <f>VLOOKUP($C89, Table4[#All], 11, 0)</f>
        <v>0.13789999999999999</v>
      </c>
      <c r="T89" s="43">
        <f>VLOOKUP($C89, Table4[#All], 12, 0)</f>
        <v>0</v>
      </c>
      <c r="U89" s="43">
        <f>VLOOKUP($C89, Table4[#All], 13, 0)</f>
        <v>0.86209999999999998</v>
      </c>
      <c r="V89" s="43">
        <f>VLOOKUP($C89, Table4[#All], 14, 0)</f>
        <v>0</v>
      </c>
      <c r="W89" s="9"/>
      <c r="X89" s="10">
        <f t="shared" si="19"/>
        <v>3</v>
      </c>
      <c r="Y89" s="11"/>
      <c r="Z89" s="43">
        <f>VLOOKUP($C89, Table4[#All], 15, 0)</f>
        <v>0</v>
      </c>
      <c r="AA89" s="43">
        <f>VLOOKUP($C89, Table4[#All], 16, 0)</f>
        <v>0</v>
      </c>
      <c r="AB89" s="43">
        <f>VLOOKUP($C89, Table4[#All], 17, 0)</f>
        <v>0</v>
      </c>
      <c r="AC89" s="43">
        <f>VLOOKUP($C89, Table4[#All], 18, 0)</f>
        <v>0.68969999999999998</v>
      </c>
      <c r="AD89" s="9">
        <f>VLOOKUP($C89, Table4[#All], 19, 0)</f>
        <v>0.31030000000000002</v>
      </c>
      <c r="AE89" s="10">
        <f t="shared" si="20"/>
        <v>5</v>
      </c>
      <c r="AF89" s="11"/>
      <c r="AG89" s="43">
        <f>VLOOKUP($C89, Table4[#All], 20, 0)</f>
        <v>0</v>
      </c>
      <c r="AH89" s="43">
        <f>VLOOKUP($C89, Table4[#All], 21, 0)</f>
        <v>0</v>
      </c>
      <c r="AI89" s="43">
        <f>VLOOKUP($C89, Table4[#All], 22, 0)</f>
        <v>0.93099999999999994</v>
      </c>
      <c r="AJ89" s="43">
        <f>VLOOKUP($C89, Table4[#All], 23, 0)</f>
        <v>6.9000000000000006E-2</v>
      </c>
      <c r="AK89" s="43"/>
      <c r="AL89" s="10">
        <f t="shared" si="21"/>
        <v>3</v>
      </c>
      <c r="AM89" s="11"/>
      <c r="AN89" s="43">
        <f>VLOOKUP($C89, Table4[#All], 24, 0)</f>
        <v>0</v>
      </c>
      <c r="AO89" s="43">
        <f>VLOOKUP($C89, Table4[#All], 25, 0)</f>
        <v>0.86209999999999998</v>
      </c>
      <c r="AP89" s="43">
        <f>VLOOKUP($C89, Table4[#All], 26, 0)</f>
        <v>0.13789999999999999</v>
      </c>
      <c r="AQ89" s="43"/>
      <c r="AR89" s="9"/>
      <c r="AS89" s="12">
        <f t="shared" si="22"/>
        <v>2</v>
      </c>
      <c r="AT89" s="11"/>
      <c r="AU89" s="43">
        <f>VLOOKUP($C89, Table4[#All], 27, 0)</f>
        <v>0</v>
      </c>
      <c r="AV89" s="43">
        <f>VLOOKUP($C89, Table4[#All], 28, 0)</f>
        <v>0</v>
      </c>
      <c r="AW89" s="43">
        <f>VLOOKUP($C89, Table4[#All], 29, 0)</f>
        <v>0.2069</v>
      </c>
      <c r="AX89" s="9"/>
      <c r="AY89" s="9">
        <f>VLOOKUP($C89, Table4[#All], 30, 0)</f>
        <v>0.79310000000000003</v>
      </c>
      <c r="AZ89" s="10">
        <f t="shared" si="23"/>
        <v>5</v>
      </c>
      <c r="BA89" s="11"/>
      <c r="BB89" s="43">
        <f>VLOOKUP($C89, Table4[#All], 31, 0)</f>
        <v>0</v>
      </c>
      <c r="BC89" s="43">
        <f>VLOOKUP($C89, Table4[#All], 32, 0)</f>
        <v>0.21429999999999999</v>
      </c>
      <c r="BD89" s="43">
        <f>VLOOKUP($C89, Table4[#All], 33, 0)</f>
        <v>0.32140000000000002</v>
      </c>
      <c r="BE89" s="43">
        <f>VLOOKUP($C89, Table4[#All], 34, 0)</f>
        <v>0.46429999999999999</v>
      </c>
      <c r="BF89" s="9">
        <f>VLOOKUP($C89, Table4[#All], 35, 0)</f>
        <v>0</v>
      </c>
      <c r="BG89" s="10">
        <f t="shared" si="24"/>
        <v>4</v>
      </c>
      <c r="BH89" s="60"/>
      <c r="BI89" s="43">
        <f>VLOOKUP($C89, Table4[#All], 36, 0)</f>
        <v>0</v>
      </c>
      <c r="BJ89" s="9">
        <f>VLOOKUP($C89, Table4[#All], 37, 0)</f>
        <v>0</v>
      </c>
      <c r="BK89" s="43">
        <f>VLOOKUP($C89, Table4[#All], 38, 0)</f>
        <v>0</v>
      </c>
      <c r="BL89" s="43">
        <f>VLOOKUP($C89, Table4[#All], 39, 0)</f>
        <v>0</v>
      </c>
      <c r="BM89" s="9">
        <f>VLOOKUP($C89, Table4[#All], 40, 0)</f>
        <v>1</v>
      </c>
      <c r="BN89" s="10">
        <f t="shared" si="25"/>
        <v>5</v>
      </c>
      <c r="BO89" s="11"/>
      <c r="BP89" s="43">
        <f>VLOOKUP($C89, Table4[#All], 41, 0)</f>
        <v>0.68969999999999998</v>
      </c>
      <c r="BQ89" s="43">
        <f>VLOOKUP($C89, Table4[#All], 42, 0)</f>
        <v>3.4500000000000003E-2</v>
      </c>
      <c r="BR89" s="43">
        <f>VLOOKUP($C89, Table4[#All], 43, 0)</f>
        <v>6.9000000000000006E-2</v>
      </c>
      <c r="BS89" s="43">
        <f>VLOOKUP($C89, Table4[#All], 44, 0)</f>
        <v>3.4500000000000003E-2</v>
      </c>
      <c r="BT89" s="43">
        <f>VLOOKUP($C89, Table4[#All], 45, 0)</f>
        <v>0.1724</v>
      </c>
      <c r="BU89" s="10">
        <f t="shared" si="26"/>
        <v>4</v>
      </c>
      <c r="BV89" s="11"/>
      <c r="BW89" s="43">
        <f>VLOOKUP($C89, Table4[#All], 46, 0)</f>
        <v>3.4500000000000003E-2</v>
      </c>
      <c r="BX89" s="43">
        <f>VLOOKUP($C89, Table4[#All], 47, 0)</f>
        <v>0.2069</v>
      </c>
      <c r="BY89" s="43">
        <f>VLOOKUP($C89, Table4[#All], 48, 0)</f>
        <v>0.3448</v>
      </c>
      <c r="BZ89" s="43">
        <f>VLOOKUP($C89, Table4[#All], 49, 0)</f>
        <v>0.4138</v>
      </c>
      <c r="CA89" s="43">
        <f>VLOOKUP($C89, Table4[#All], 50, 0)</f>
        <v>0</v>
      </c>
      <c r="CB89" s="10">
        <f t="shared" si="27"/>
        <v>4</v>
      </c>
      <c r="CC89" s="60"/>
      <c r="CD89" s="43">
        <f>VLOOKUP($C89, Table4[#All], 51, 0)</f>
        <v>0.86209999999999998</v>
      </c>
      <c r="CE89" s="43">
        <f>VLOOKUP($C89, Table4[#All], 52, 0)</f>
        <v>6.9000000000000006E-2</v>
      </c>
      <c r="CF89" s="43">
        <f>VLOOKUP($C89, Table4[#All], 53, 0)</f>
        <v>6.9000000000000006E-2</v>
      </c>
      <c r="CG89" s="43"/>
      <c r="CH89" s="43"/>
      <c r="CI89" s="12">
        <f t="shared" si="28"/>
        <v>1</v>
      </c>
      <c r="CJ89" s="13"/>
      <c r="CK89" s="43">
        <f>VLOOKUP($C89, Table4[#All], 54, 0)</f>
        <v>0</v>
      </c>
      <c r="CL89" s="43">
        <f>VLOOKUP($C89, Table4[#All], 55, 0)</f>
        <v>0</v>
      </c>
      <c r="CM89" s="43">
        <f>VLOOKUP($C89, Table4[#All], 56, 0)</f>
        <v>0.72409999999999997</v>
      </c>
      <c r="CN89" s="9">
        <f>VLOOKUP($C89, Table4[#All], 57, 0)</f>
        <v>0.27589999999999998</v>
      </c>
      <c r="CO89" s="9"/>
      <c r="CP89" s="10">
        <f t="shared" si="29"/>
        <v>4</v>
      </c>
      <c r="CQ89" s="11"/>
      <c r="CR89" s="43">
        <f>VLOOKUP($C89, Table4[#All], 58, 0)</f>
        <v>0</v>
      </c>
      <c r="CS89" s="43">
        <f>VLOOKUP($C89, Table4[#All], 59, 0)</f>
        <v>0.13789999999999999</v>
      </c>
      <c r="CT89" s="43">
        <f>VLOOKUP($C89, Table4[#All], 60, 0)</f>
        <v>0.48280000000000001</v>
      </c>
      <c r="CU89" s="43">
        <f>VLOOKUP($C89, Table4[#All], 61, 0)</f>
        <v>0.37929999999999997</v>
      </c>
      <c r="CV89" s="9">
        <f>VLOOKUP($C89, Table4[#All], 62, 0)</f>
        <v>0</v>
      </c>
      <c r="CW89" s="10">
        <f t="shared" si="30"/>
        <v>4</v>
      </c>
      <c r="CX89" s="60"/>
      <c r="CY89" s="43">
        <f>VLOOKUP($C89, Table4[#All], 63, 0)</f>
        <v>0.96430000000000005</v>
      </c>
      <c r="CZ89" s="43">
        <f>VLOOKUP($C89, Table4[#All], 64, 0)</f>
        <v>3.5699999999999996E-2</v>
      </c>
      <c r="DA89" s="43">
        <f>VLOOKUP($C89, Table4[#All], 65, 0)</f>
        <v>0</v>
      </c>
      <c r="DB89" s="43">
        <f>VLOOKUP($C89, Table4[#All], 66, 0)</f>
        <v>0</v>
      </c>
      <c r="DC89" s="43"/>
      <c r="DD89" s="10">
        <f t="shared" si="31"/>
        <v>1</v>
      </c>
    </row>
    <row r="90" spans="1:108" ht="16.2" thickTop="1" thickBot="1" x14ac:dyDescent="0.4">
      <c r="A90" s="47" t="s">
        <v>249</v>
      </c>
      <c r="B90" s="47" t="s">
        <v>254</v>
      </c>
      <c r="C90" s="47" t="s">
        <v>255</v>
      </c>
      <c r="D90" s="11"/>
      <c r="E90" s="43">
        <f>VLOOKUP($C90, Table4[#All], 2, 0)</f>
        <v>1</v>
      </c>
      <c r="F90" s="43">
        <f>VLOOKUP($C90, Table4[#All], 3, 0)</f>
        <v>0</v>
      </c>
      <c r="G90" s="43">
        <f>VLOOKUP($C90, Table4[#All], 4, 0)</f>
        <v>0</v>
      </c>
      <c r="H90" s="43">
        <f>VLOOKUP($C90, Table4[#All], 5, 0)</f>
        <v>0</v>
      </c>
      <c r="I90" s="43">
        <f>VLOOKUP($C90, Table4[#All], 6, 0)</f>
        <v>0</v>
      </c>
      <c r="J90" s="10">
        <f t="shared" si="17"/>
        <v>1</v>
      </c>
      <c r="K90" s="11"/>
      <c r="L90" s="43">
        <f>VLOOKUP($C90, Table4[#All], 7, 0)</f>
        <v>0.78569999999999995</v>
      </c>
      <c r="M90" s="43">
        <f>VLOOKUP($C90, Table4[#All], 8, 0)</f>
        <v>0.17859999999999998</v>
      </c>
      <c r="N90" s="43">
        <f>VLOOKUP($C90, Table4[#All], 9, 0)</f>
        <v>3.5699999999999996E-2</v>
      </c>
      <c r="O90" s="43">
        <f>VLOOKUP($C90, Table4[#All], 10, 0)</f>
        <v>0</v>
      </c>
      <c r="P90" s="43"/>
      <c r="Q90" s="10">
        <f t="shared" si="18"/>
        <v>2</v>
      </c>
      <c r="R90" s="11"/>
      <c r="S90" s="43">
        <f>VLOOKUP($C90, Table4[#All], 11, 0)</f>
        <v>0</v>
      </c>
      <c r="T90" s="43">
        <f>VLOOKUP($C90, Table4[#All], 12, 0)</f>
        <v>0</v>
      </c>
      <c r="U90" s="43">
        <f>VLOOKUP($C90, Table4[#All], 13, 0)</f>
        <v>1</v>
      </c>
      <c r="V90" s="43">
        <f>VLOOKUP($C90, Table4[#All], 14, 0)</f>
        <v>0</v>
      </c>
      <c r="W90" s="9"/>
      <c r="X90" s="10">
        <f t="shared" si="19"/>
        <v>3</v>
      </c>
      <c r="Y90" s="11"/>
      <c r="Z90" s="43">
        <f>VLOOKUP($C90, Table4[#All], 15, 0)</f>
        <v>0</v>
      </c>
      <c r="AA90" s="43">
        <f>VLOOKUP($C90, Table4[#All], 16, 0)</f>
        <v>0</v>
      </c>
      <c r="AB90" s="43">
        <f>VLOOKUP($C90, Table4[#All], 17, 0)</f>
        <v>0.5</v>
      </c>
      <c r="AC90" s="43">
        <f>VLOOKUP($C90, Table4[#All], 18, 0)</f>
        <v>0.5</v>
      </c>
      <c r="AD90" s="9">
        <f>VLOOKUP($C90, Table4[#All], 19, 0)</f>
        <v>0</v>
      </c>
      <c r="AE90" s="10">
        <f t="shared" si="20"/>
        <v>4</v>
      </c>
      <c r="AF90" s="11"/>
      <c r="AG90" s="43">
        <f>VLOOKUP($C90, Table4[#All], 20, 0)</f>
        <v>3.5699999999999996E-2</v>
      </c>
      <c r="AH90" s="43">
        <f>VLOOKUP($C90, Table4[#All], 21, 0)</f>
        <v>0.42859999999999998</v>
      </c>
      <c r="AI90" s="43">
        <f>VLOOKUP($C90, Table4[#All], 22, 0)</f>
        <v>0.53569999999999995</v>
      </c>
      <c r="AJ90" s="43">
        <f>VLOOKUP($C90, Table4[#All], 23, 0)</f>
        <v>0</v>
      </c>
      <c r="AK90" s="43"/>
      <c r="AL90" s="10">
        <f t="shared" si="21"/>
        <v>3</v>
      </c>
      <c r="AM90" s="11"/>
      <c r="AN90" s="43">
        <f>VLOOKUP($C90, Table4[#All], 24, 0)</f>
        <v>0</v>
      </c>
      <c r="AO90" s="43">
        <f>VLOOKUP($C90, Table4[#All], 25, 0)</f>
        <v>0.59260000000000002</v>
      </c>
      <c r="AP90" s="43">
        <f>VLOOKUP($C90, Table4[#All], 26, 0)</f>
        <v>0.40740000000000004</v>
      </c>
      <c r="AQ90" s="43"/>
      <c r="AR90" s="9"/>
      <c r="AS90" s="12">
        <f t="shared" si="22"/>
        <v>3</v>
      </c>
      <c r="AT90" s="11"/>
      <c r="AU90" s="43">
        <f>VLOOKUP($C90, Table4[#All], 27, 0)</f>
        <v>0.1429</v>
      </c>
      <c r="AV90" s="43">
        <f>VLOOKUP($C90, Table4[#All], 28, 0)</f>
        <v>0.71430000000000005</v>
      </c>
      <c r="AW90" s="43">
        <f>VLOOKUP($C90, Table4[#All], 29, 0)</f>
        <v>0.1429</v>
      </c>
      <c r="AX90" s="9"/>
      <c r="AY90" s="9">
        <f>VLOOKUP($C90, Table4[#All], 30, 0)</f>
        <v>0</v>
      </c>
      <c r="AZ90" s="10">
        <f t="shared" si="23"/>
        <v>2</v>
      </c>
      <c r="BA90" s="11"/>
      <c r="BB90" s="43">
        <f>VLOOKUP($C90, Table4[#All], 31, 0)</f>
        <v>0.5</v>
      </c>
      <c r="BC90" s="43">
        <f>VLOOKUP($C90, Table4[#All], 32, 0)</f>
        <v>0.3</v>
      </c>
      <c r="BD90" s="43">
        <f>VLOOKUP($C90, Table4[#All], 33, 0)</f>
        <v>0.2</v>
      </c>
      <c r="BE90" s="43">
        <f>VLOOKUP($C90, Table4[#All], 34, 0)</f>
        <v>0</v>
      </c>
      <c r="BF90" s="9">
        <f>VLOOKUP($C90, Table4[#All], 35, 0)</f>
        <v>0</v>
      </c>
      <c r="BG90" s="10">
        <f t="shared" si="24"/>
        <v>3</v>
      </c>
      <c r="BH90" s="60"/>
      <c r="BI90" s="43">
        <f>VLOOKUP($C90, Table4[#All], 36, 0)</f>
        <v>0</v>
      </c>
      <c r="BJ90" s="9">
        <f>VLOOKUP($C90, Table4[#All], 37, 0)</f>
        <v>0</v>
      </c>
      <c r="BK90" s="43">
        <f>VLOOKUP($C90, Table4[#All], 38, 0)</f>
        <v>0</v>
      </c>
      <c r="BL90" s="43">
        <f>VLOOKUP($C90, Table4[#All], 39, 0)</f>
        <v>0</v>
      </c>
      <c r="BM90" s="9">
        <f>VLOOKUP($C90, Table4[#All], 40, 0)</f>
        <v>1</v>
      </c>
      <c r="BN90" s="10">
        <f t="shared" si="25"/>
        <v>5</v>
      </c>
      <c r="BO90" s="11"/>
      <c r="BP90" s="43">
        <f>VLOOKUP($C90, Table4[#All], 41, 0)</f>
        <v>0</v>
      </c>
      <c r="BQ90" s="43">
        <f>VLOOKUP($C90, Table4[#All], 42, 0)</f>
        <v>0.5</v>
      </c>
      <c r="BR90" s="43">
        <f>VLOOKUP($C90, Table4[#All], 43, 0)</f>
        <v>0.32140000000000002</v>
      </c>
      <c r="BS90" s="43">
        <f>VLOOKUP($C90, Table4[#All], 44, 0)</f>
        <v>0.17859999999999998</v>
      </c>
      <c r="BT90" s="43">
        <f>VLOOKUP($C90, Table4[#All], 45, 0)</f>
        <v>0</v>
      </c>
      <c r="BU90" s="10">
        <f t="shared" si="26"/>
        <v>3</v>
      </c>
      <c r="BV90" s="11"/>
      <c r="BW90" s="43">
        <f>VLOOKUP($C90, Table4[#All], 46, 0)</f>
        <v>0.1429</v>
      </c>
      <c r="BX90" s="43">
        <f>VLOOKUP($C90, Table4[#All], 47, 0)</f>
        <v>0.71430000000000005</v>
      </c>
      <c r="BY90" s="43">
        <f>VLOOKUP($C90, Table4[#All], 48, 0)</f>
        <v>0.1429</v>
      </c>
      <c r="BZ90" s="43">
        <f>VLOOKUP($C90, Table4[#All], 49, 0)</f>
        <v>0</v>
      </c>
      <c r="CA90" s="43">
        <f>VLOOKUP($C90, Table4[#All], 50, 0)</f>
        <v>0</v>
      </c>
      <c r="CB90" s="10">
        <f t="shared" si="27"/>
        <v>2</v>
      </c>
      <c r="CC90" s="60"/>
      <c r="CD90" s="43">
        <f>VLOOKUP($C90, Table4[#All], 51, 0)</f>
        <v>0.17859999999999998</v>
      </c>
      <c r="CE90" s="43">
        <f>VLOOKUP($C90, Table4[#All], 52, 0)</f>
        <v>0.67859999999999998</v>
      </c>
      <c r="CF90" s="43">
        <f>VLOOKUP($C90, Table4[#All], 53, 0)</f>
        <v>0.1429</v>
      </c>
      <c r="CG90" s="43"/>
      <c r="CH90" s="43"/>
      <c r="CI90" s="12">
        <f t="shared" si="28"/>
        <v>2</v>
      </c>
      <c r="CJ90" s="13"/>
      <c r="CK90" s="43">
        <f>VLOOKUP($C90, Table4[#All], 54, 0)</f>
        <v>0</v>
      </c>
      <c r="CL90" s="43">
        <f>VLOOKUP($C90, Table4[#All], 55, 0)</f>
        <v>0.21429999999999999</v>
      </c>
      <c r="CM90" s="43">
        <f>VLOOKUP($C90, Table4[#All], 56, 0)</f>
        <v>0.71430000000000005</v>
      </c>
      <c r="CN90" s="9">
        <f>VLOOKUP($C90, Table4[#All], 57, 0)</f>
        <v>7.1399999999999991E-2</v>
      </c>
      <c r="CO90" s="9"/>
      <c r="CP90" s="10">
        <f t="shared" si="29"/>
        <v>3</v>
      </c>
      <c r="CQ90" s="11"/>
      <c r="CR90" s="43">
        <f>VLOOKUP($C90, Table4[#All], 58, 0)</f>
        <v>0</v>
      </c>
      <c r="CS90" s="43">
        <f>VLOOKUP($C90, Table4[#All], 59, 0)</f>
        <v>0.1429</v>
      </c>
      <c r="CT90" s="43">
        <f>VLOOKUP($C90, Table4[#All], 60, 0)</f>
        <v>0.42859999999999998</v>
      </c>
      <c r="CU90" s="43">
        <f>VLOOKUP($C90, Table4[#All], 61, 0)</f>
        <v>0.39289999999999997</v>
      </c>
      <c r="CV90" s="9">
        <f>VLOOKUP($C90, Table4[#All], 62, 0)</f>
        <v>3.5699999999999996E-2</v>
      </c>
      <c r="CW90" s="10">
        <f t="shared" si="30"/>
        <v>4</v>
      </c>
      <c r="CX90" s="60"/>
      <c r="CY90" s="43">
        <f>VLOOKUP($C90, Table4[#All], 63, 0)</f>
        <v>0.4</v>
      </c>
      <c r="CZ90" s="43">
        <f>VLOOKUP($C90, Table4[#All], 64, 0)</f>
        <v>0.6</v>
      </c>
      <c r="DA90" s="43">
        <f>VLOOKUP($C90, Table4[#All], 65, 0)</f>
        <v>0</v>
      </c>
      <c r="DB90" s="43">
        <f>VLOOKUP($C90, Table4[#All], 66, 0)</f>
        <v>0</v>
      </c>
      <c r="DC90" s="43"/>
      <c r="DD90" s="10">
        <f t="shared" si="31"/>
        <v>2</v>
      </c>
    </row>
    <row r="91" spans="1:108" ht="16.2" thickTop="1" thickBot="1" x14ac:dyDescent="0.4">
      <c r="A91" s="47" t="s">
        <v>249</v>
      </c>
      <c r="B91" s="47" t="s">
        <v>256</v>
      </c>
      <c r="C91" s="47" t="s">
        <v>257</v>
      </c>
      <c r="D91" s="11"/>
      <c r="E91" s="43">
        <f>VLOOKUP($C91, Table4[#All], 2, 0)</f>
        <v>1</v>
      </c>
      <c r="F91" s="43">
        <f>VLOOKUP($C91, Table4[#All], 3, 0)</f>
        <v>0</v>
      </c>
      <c r="G91" s="43">
        <f>VLOOKUP($C91, Table4[#All], 4, 0)</f>
        <v>0</v>
      </c>
      <c r="H91" s="43">
        <f>VLOOKUP($C91, Table4[#All], 5, 0)</f>
        <v>0</v>
      </c>
      <c r="I91" s="43">
        <f>VLOOKUP($C91, Table4[#All], 6, 0)</f>
        <v>0</v>
      </c>
      <c r="J91" s="10">
        <f t="shared" si="17"/>
        <v>1</v>
      </c>
      <c r="K91" s="11"/>
      <c r="L91" s="43">
        <f>VLOOKUP($C91, Table4[#All], 7, 0)</f>
        <v>0.54170000000000007</v>
      </c>
      <c r="M91" s="43">
        <f>VLOOKUP($C91, Table4[#All], 8, 0)</f>
        <v>0.20829999999999999</v>
      </c>
      <c r="N91" s="43">
        <f>VLOOKUP($C91, Table4[#All], 9, 0)</f>
        <v>0.16670000000000001</v>
      </c>
      <c r="O91" s="43">
        <f>VLOOKUP($C91, Table4[#All], 10, 0)</f>
        <v>8.3299999999999999E-2</v>
      </c>
      <c r="P91" s="43"/>
      <c r="Q91" s="10">
        <f t="shared" si="18"/>
        <v>3</v>
      </c>
      <c r="R91" s="11"/>
      <c r="S91" s="43">
        <f>VLOOKUP($C91, Table4[#All], 11, 0)</f>
        <v>0</v>
      </c>
      <c r="T91" s="43">
        <f>VLOOKUP($C91, Table4[#All], 12, 0)</f>
        <v>0</v>
      </c>
      <c r="U91" s="43">
        <f>VLOOKUP($C91, Table4[#All], 13, 0)</f>
        <v>1</v>
      </c>
      <c r="V91" s="43">
        <f>VLOOKUP($C91, Table4[#All], 14, 0)</f>
        <v>0</v>
      </c>
      <c r="W91" s="9"/>
      <c r="X91" s="10">
        <f t="shared" si="19"/>
        <v>3</v>
      </c>
      <c r="Y91" s="11"/>
      <c r="Z91" s="43">
        <f>VLOOKUP($C91, Table4[#All], 15, 0)</f>
        <v>0</v>
      </c>
      <c r="AA91" s="43">
        <f>VLOOKUP($C91, Table4[#All], 16, 0)</f>
        <v>0</v>
      </c>
      <c r="AB91" s="43">
        <f>VLOOKUP($C91, Table4[#All], 17, 0)</f>
        <v>0.5</v>
      </c>
      <c r="AC91" s="43">
        <f>VLOOKUP($C91, Table4[#All], 18, 0)</f>
        <v>0.5</v>
      </c>
      <c r="AD91" s="9">
        <f>VLOOKUP($C91, Table4[#All], 19, 0)</f>
        <v>0</v>
      </c>
      <c r="AE91" s="10">
        <f t="shared" si="20"/>
        <v>4</v>
      </c>
      <c r="AF91" s="11"/>
      <c r="AG91" s="43">
        <f>VLOOKUP($C91, Table4[#All], 20, 0)</f>
        <v>0</v>
      </c>
      <c r="AH91" s="43">
        <f>VLOOKUP($C91, Table4[#All], 21, 0)</f>
        <v>0.66670000000000007</v>
      </c>
      <c r="AI91" s="43">
        <f>VLOOKUP($C91, Table4[#All], 22, 0)</f>
        <v>0.33329999999999999</v>
      </c>
      <c r="AJ91" s="43">
        <f>VLOOKUP($C91, Table4[#All], 23, 0)</f>
        <v>0</v>
      </c>
      <c r="AK91" s="43"/>
      <c r="AL91" s="10">
        <f t="shared" si="21"/>
        <v>3</v>
      </c>
      <c r="AM91" s="11"/>
      <c r="AN91" s="43">
        <f>VLOOKUP($C91, Table4[#All], 24, 0)</f>
        <v>0</v>
      </c>
      <c r="AO91" s="43">
        <f>VLOOKUP($C91, Table4[#All], 25, 0)</f>
        <v>0.91299999999999992</v>
      </c>
      <c r="AP91" s="43">
        <f>VLOOKUP($C91, Table4[#All], 26, 0)</f>
        <v>8.6999999999999994E-2</v>
      </c>
      <c r="AQ91" s="43"/>
      <c r="AR91" s="9"/>
      <c r="AS91" s="12">
        <f t="shared" si="22"/>
        <v>2</v>
      </c>
      <c r="AT91" s="11"/>
      <c r="AU91" s="43">
        <f>VLOOKUP($C91, Table4[#All], 27, 0)</f>
        <v>0.45829999999999999</v>
      </c>
      <c r="AV91" s="43">
        <f>VLOOKUP($C91, Table4[#All], 28, 0)</f>
        <v>0.33329999999999999</v>
      </c>
      <c r="AW91" s="43">
        <f>VLOOKUP($C91, Table4[#All], 29, 0)</f>
        <v>0.20829999999999999</v>
      </c>
      <c r="AX91" s="9"/>
      <c r="AY91" s="9">
        <f>VLOOKUP($C91, Table4[#All], 30, 0)</f>
        <v>0</v>
      </c>
      <c r="AZ91" s="10">
        <f t="shared" si="23"/>
        <v>3</v>
      </c>
      <c r="BA91" s="11"/>
      <c r="BB91" s="43">
        <f>VLOOKUP($C91, Table4[#All], 31, 0)</f>
        <v>0.2</v>
      </c>
      <c r="BC91" s="43">
        <f>VLOOKUP($C91, Table4[#All], 32, 0)</f>
        <v>0.3</v>
      </c>
      <c r="BD91" s="43">
        <f>VLOOKUP($C91, Table4[#All], 33, 0)</f>
        <v>0.4</v>
      </c>
      <c r="BE91" s="43">
        <f>VLOOKUP($C91, Table4[#All], 34, 0)</f>
        <v>0.1</v>
      </c>
      <c r="BF91" s="9">
        <f>VLOOKUP($C91, Table4[#All], 35, 0)</f>
        <v>0</v>
      </c>
      <c r="BG91" s="10">
        <f t="shared" si="24"/>
        <v>3</v>
      </c>
      <c r="BH91" s="60"/>
      <c r="BI91" s="43">
        <f>VLOOKUP($C91, Table4[#All], 36, 0)</f>
        <v>0</v>
      </c>
      <c r="BJ91" s="9">
        <f>VLOOKUP($C91, Table4[#All], 37, 0)</f>
        <v>0</v>
      </c>
      <c r="BK91" s="43">
        <f>VLOOKUP($C91, Table4[#All], 38, 0)</f>
        <v>0</v>
      </c>
      <c r="BL91" s="43">
        <f>VLOOKUP($C91, Table4[#All], 39, 0)</f>
        <v>0</v>
      </c>
      <c r="BM91" s="9">
        <f>VLOOKUP($C91, Table4[#All], 40, 0)</f>
        <v>1</v>
      </c>
      <c r="BN91" s="10">
        <f t="shared" si="25"/>
        <v>5</v>
      </c>
      <c r="BO91" s="11"/>
      <c r="BP91" s="43">
        <f>VLOOKUP($C91, Table4[#All], 41, 0)</f>
        <v>0</v>
      </c>
      <c r="BQ91" s="43">
        <f>VLOOKUP($C91, Table4[#All], 42, 0)</f>
        <v>0.33329999999999999</v>
      </c>
      <c r="BR91" s="43">
        <f>VLOOKUP($C91, Table4[#All], 43, 0)</f>
        <v>0.54170000000000007</v>
      </c>
      <c r="BS91" s="43">
        <f>VLOOKUP($C91, Table4[#All], 44, 0)</f>
        <v>0.125</v>
      </c>
      <c r="BT91" s="43">
        <f>VLOOKUP($C91, Table4[#All], 45, 0)</f>
        <v>0</v>
      </c>
      <c r="BU91" s="10">
        <f t="shared" si="26"/>
        <v>3</v>
      </c>
      <c r="BV91" s="11"/>
      <c r="BW91" s="43">
        <f>VLOOKUP($C91, Table4[#All], 46, 0)</f>
        <v>0.125</v>
      </c>
      <c r="BX91" s="43">
        <f>VLOOKUP($C91, Table4[#All], 47, 0)</f>
        <v>0.66670000000000007</v>
      </c>
      <c r="BY91" s="43">
        <f>VLOOKUP($C91, Table4[#All], 48, 0)</f>
        <v>0.16670000000000001</v>
      </c>
      <c r="BZ91" s="43">
        <f>VLOOKUP($C91, Table4[#All], 49, 0)</f>
        <v>4.1700000000000001E-2</v>
      </c>
      <c r="CA91" s="43">
        <f>VLOOKUP($C91, Table4[#All], 50, 0)</f>
        <v>0</v>
      </c>
      <c r="CB91" s="10">
        <f t="shared" si="27"/>
        <v>3</v>
      </c>
      <c r="CC91" s="60"/>
      <c r="CD91" s="43">
        <f>VLOOKUP($C91, Table4[#All], 51, 0)</f>
        <v>4.1700000000000001E-2</v>
      </c>
      <c r="CE91" s="43">
        <f>VLOOKUP($C91, Table4[#All], 52, 0)</f>
        <v>0.875</v>
      </c>
      <c r="CF91" s="43">
        <f>VLOOKUP($C91, Table4[#All], 53, 0)</f>
        <v>8.3299999999999999E-2</v>
      </c>
      <c r="CG91" s="43"/>
      <c r="CH91" s="43"/>
      <c r="CI91" s="12">
        <f t="shared" si="28"/>
        <v>2</v>
      </c>
      <c r="CJ91" s="13"/>
      <c r="CK91" s="43">
        <f>VLOOKUP($C91, Table4[#All], 54, 0)</f>
        <v>0</v>
      </c>
      <c r="CL91" s="43">
        <f>VLOOKUP($C91, Table4[#All], 55, 0)</f>
        <v>0.20829999999999999</v>
      </c>
      <c r="CM91" s="43">
        <f>VLOOKUP($C91, Table4[#All], 56, 0)</f>
        <v>0.70829999999999993</v>
      </c>
      <c r="CN91" s="9">
        <f>VLOOKUP($C91, Table4[#All], 57, 0)</f>
        <v>8.3299999999999999E-2</v>
      </c>
      <c r="CO91" s="9"/>
      <c r="CP91" s="10">
        <f t="shared" si="29"/>
        <v>3</v>
      </c>
      <c r="CQ91" s="11"/>
      <c r="CR91" s="43">
        <f>VLOOKUP($C91, Table4[#All], 58, 0)</f>
        <v>0</v>
      </c>
      <c r="CS91" s="43">
        <f>VLOOKUP($C91, Table4[#All], 59, 0)</f>
        <v>4.1700000000000001E-2</v>
      </c>
      <c r="CT91" s="43">
        <f>VLOOKUP($C91, Table4[#All], 60, 0)</f>
        <v>0.45829999999999999</v>
      </c>
      <c r="CU91" s="43">
        <f>VLOOKUP($C91, Table4[#All], 61, 0)</f>
        <v>0.5</v>
      </c>
      <c r="CV91" s="9">
        <f>VLOOKUP($C91, Table4[#All], 62, 0)</f>
        <v>0</v>
      </c>
      <c r="CW91" s="10">
        <f t="shared" si="30"/>
        <v>4</v>
      </c>
      <c r="CX91" s="60"/>
      <c r="CY91" s="43">
        <f>VLOOKUP($C91, Table4[#All], 63, 0)</f>
        <v>0.33329999999999999</v>
      </c>
      <c r="CZ91" s="43">
        <f>VLOOKUP($C91, Table4[#All], 64, 0)</f>
        <v>0.66670000000000007</v>
      </c>
      <c r="DA91" s="43">
        <f>VLOOKUP($C91, Table4[#All], 65, 0)</f>
        <v>0</v>
      </c>
      <c r="DB91" s="43">
        <f>VLOOKUP($C91, Table4[#All], 66, 0)</f>
        <v>0</v>
      </c>
      <c r="DC91" s="43"/>
      <c r="DD91" s="10">
        <f t="shared" si="31"/>
        <v>2</v>
      </c>
    </row>
    <row r="92" spans="1:108" ht="16.2" thickTop="1" thickBot="1" x14ac:dyDescent="0.4">
      <c r="A92" s="47" t="s">
        <v>249</v>
      </c>
      <c r="B92" s="47" t="s">
        <v>258</v>
      </c>
      <c r="C92" s="47" t="s">
        <v>259</v>
      </c>
      <c r="D92" s="11"/>
      <c r="E92" s="43">
        <f>VLOOKUP($C92, Table4[#All], 2, 0)</f>
        <v>1</v>
      </c>
      <c r="F92" s="43">
        <f>VLOOKUP($C92, Table4[#All], 3, 0)</f>
        <v>0</v>
      </c>
      <c r="G92" s="43">
        <f>VLOOKUP($C92, Table4[#All], 4, 0)</f>
        <v>0</v>
      </c>
      <c r="H92" s="43">
        <f>VLOOKUP($C92, Table4[#All], 5, 0)</f>
        <v>0</v>
      </c>
      <c r="I92" s="43">
        <f>VLOOKUP($C92, Table4[#All], 6, 0)</f>
        <v>0</v>
      </c>
      <c r="J92" s="10">
        <f t="shared" si="17"/>
        <v>1</v>
      </c>
      <c r="K92" s="11"/>
      <c r="L92" s="43">
        <f>VLOOKUP($C92, Table4[#All], 7, 0)</f>
        <v>0.623</v>
      </c>
      <c r="M92" s="43">
        <f>VLOOKUP($C92, Table4[#All], 8, 0)</f>
        <v>0.24590000000000001</v>
      </c>
      <c r="N92" s="43">
        <f>VLOOKUP($C92, Table4[#All], 9, 0)</f>
        <v>4.9200000000000001E-2</v>
      </c>
      <c r="O92" s="43">
        <f>VLOOKUP($C92, Table4[#All], 10, 0)</f>
        <v>8.199999999999999E-2</v>
      </c>
      <c r="P92" s="43"/>
      <c r="Q92" s="10">
        <f t="shared" si="18"/>
        <v>2</v>
      </c>
      <c r="R92" s="11"/>
      <c r="S92" s="43">
        <f>VLOOKUP($C92, Table4[#All], 11, 0)</f>
        <v>0</v>
      </c>
      <c r="T92" s="43">
        <f>VLOOKUP($C92, Table4[#All], 12, 0)</f>
        <v>0</v>
      </c>
      <c r="U92" s="43">
        <f>VLOOKUP($C92, Table4[#All], 13, 0)</f>
        <v>1</v>
      </c>
      <c r="V92" s="43">
        <f>VLOOKUP($C92, Table4[#All], 14, 0)</f>
        <v>0</v>
      </c>
      <c r="W92" s="9"/>
      <c r="X92" s="10">
        <f t="shared" si="19"/>
        <v>3</v>
      </c>
      <c r="Y92" s="11"/>
      <c r="Z92" s="43">
        <f>VLOOKUP($C92, Table4[#All], 15, 0)</f>
        <v>0</v>
      </c>
      <c r="AA92" s="43">
        <f>VLOOKUP($C92, Table4[#All], 16, 0)</f>
        <v>3.2799999999999996E-2</v>
      </c>
      <c r="AB92" s="43">
        <f>VLOOKUP($C92, Table4[#All], 17, 0)</f>
        <v>0.49180000000000001</v>
      </c>
      <c r="AC92" s="43">
        <f>VLOOKUP($C92, Table4[#All], 18, 0)</f>
        <v>0.47539999999999999</v>
      </c>
      <c r="AD92" s="9">
        <f>VLOOKUP($C92, Table4[#All], 19, 0)</f>
        <v>0</v>
      </c>
      <c r="AE92" s="10">
        <f t="shared" si="20"/>
        <v>4</v>
      </c>
      <c r="AF92" s="11"/>
      <c r="AG92" s="43">
        <f>VLOOKUP($C92, Table4[#All], 20, 0)</f>
        <v>3.2799999999999996E-2</v>
      </c>
      <c r="AH92" s="43">
        <f>VLOOKUP($C92, Table4[#All], 21, 0)</f>
        <v>0.60659999999999992</v>
      </c>
      <c r="AI92" s="43">
        <f>VLOOKUP($C92, Table4[#All], 22, 0)</f>
        <v>0.36070000000000002</v>
      </c>
      <c r="AJ92" s="43">
        <f>VLOOKUP($C92, Table4[#All], 23, 0)</f>
        <v>0</v>
      </c>
      <c r="AK92" s="43"/>
      <c r="AL92" s="10">
        <f t="shared" si="21"/>
        <v>3</v>
      </c>
      <c r="AM92" s="11"/>
      <c r="AN92" s="43">
        <f>VLOOKUP($C92, Table4[#All], 24, 0)</f>
        <v>0</v>
      </c>
      <c r="AO92" s="43">
        <f>VLOOKUP($C92, Table4[#All], 25, 0)</f>
        <v>0.77969999999999995</v>
      </c>
      <c r="AP92" s="43">
        <f>VLOOKUP($C92, Table4[#All], 26, 0)</f>
        <v>0.22030000000000002</v>
      </c>
      <c r="AQ92" s="43"/>
      <c r="AR92" s="9"/>
      <c r="AS92" s="12">
        <f t="shared" si="22"/>
        <v>3</v>
      </c>
      <c r="AT92" s="11"/>
      <c r="AU92" s="43">
        <f>VLOOKUP($C92, Table4[#All], 27, 0)</f>
        <v>0.31670000000000004</v>
      </c>
      <c r="AV92" s="43">
        <f>VLOOKUP($C92, Table4[#All], 28, 0)</f>
        <v>0.5333</v>
      </c>
      <c r="AW92" s="43">
        <f>VLOOKUP($C92, Table4[#All], 29, 0)</f>
        <v>0.15</v>
      </c>
      <c r="AX92" s="9"/>
      <c r="AY92" s="9">
        <f>VLOOKUP($C92, Table4[#All], 30, 0)</f>
        <v>0</v>
      </c>
      <c r="AZ92" s="10">
        <f t="shared" si="23"/>
        <v>2</v>
      </c>
      <c r="BA92" s="11"/>
      <c r="BB92" s="43">
        <f>VLOOKUP($C92, Table4[#All], 31, 0)</f>
        <v>0.16</v>
      </c>
      <c r="BC92" s="43">
        <f>VLOOKUP($C92, Table4[#All], 32, 0)</f>
        <v>0.32</v>
      </c>
      <c r="BD92" s="43">
        <f>VLOOKUP($C92, Table4[#All], 33, 0)</f>
        <v>0.48</v>
      </c>
      <c r="BE92" s="43">
        <f>VLOOKUP($C92, Table4[#All], 34, 0)</f>
        <v>0.04</v>
      </c>
      <c r="BF92" s="9">
        <f>VLOOKUP($C92, Table4[#All], 35, 0)</f>
        <v>0</v>
      </c>
      <c r="BG92" s="10">
        <f t="shared" si="24"/>
        <v>3</v>
      </c>
      <c r="BH92" s="60"/>
      <c r="BI92" s="43">
        <f>VLOOKUP($C92, Table4[#All], 36, 0)</f>
        <v>0</v>
      </c>
      <c r="BJ92" s="9">
        <f>VLOOKUP($C92, Table4[#All], 37, 0)</f>
        <v>0</v>
      </c>
      <c r="BK92" s="43">
        <f>VLOOKUP($C92, Table4[#All], 38, 0)</f>
        <v>0</v>
      </c>
      <c r="BL92" s="43">
        <f>VLOOKUP($C92, Table4[#All], 39, 0)</f>
        <v>0</v>
      </c>
      <c r="BM92" s="9">
        <f>VLOOKUP($C92, Table4[#All], 40, 0)</f>
        <v>1</v>
      </c>
      <c r="BN92" s="10">
        <f t="shared" si="25"/>
        <v>5</v>
      </c>
      <c r="BO92" s="11"/>
      <c r="BP92" s="43">
        <f>VLOOKUP($C92, Table4[#All], 41, 0)</f>
        <v>0</v>
      </c>
      <c r="BQ92" s="43">
        <f>VLOOKUP($C92, Table4[#All], 42, 0)</f>
        <v>0.32789999999999997</v>
      </c>
      <c r="BR92" s="43">
        <f>VLOOKUP($C92, Table4[#All], 43, 0)</f>
        <v>0.40979999999999994</v>
      </c>
      <c r="BS92" s="43">
        <f>VLOOKUP($C92, Table4[#All], 44, 0)</f>
        <v>0.21309999999999998</v>
      </c>
      <c r="BT92" s="43">
        <f>VLOOKUP($C92, Table4[#All], 45, 0)</f>
        <v>4.9200000000000001E-2</v>
      </c>
      <c r="BU92" s="10">
        <f t="shared" si="26"/>
        <v>4</v>
      </c>
      <c r="BV92" s="11"/>
      <c r="BW92" s="43">
        <f>VLOOKUP($C92, Table4[#All], 46, 0)</f>
        <v>0.26229999999999998</v>
      </c>
      <c r="BX92" s="43">
        <f>VLOOKUP($C92, Table4[#All], 47, 0)</f>
        <v>0.54100000000000004</v>
      </c>
      <c r="BY92" s="43">
        <f>VLOOKUP($C92, Table4[#All], 48, 0)</f>
        <v>0.19670000000000001</v>
      </c>
      <c r="BZ92" s="43">
        <f>VLOOKUP($C92, Table4[#All], 49, 0)</f>
        <v>0</v>
      </c>
      <c r="CA92" s="43">
        <f>VLOOKUP($C92, Table4[#All], 50, 0)</f>
        <v>0</v>
      </c>
      <c r="CB92" s="10">
        <f t="shared" si="27"/>
        <v>2</v>
      </c>
      <c r="CC92" s="60"/>
      <c r="CD92" s="43">
        <f>VLOOKUP($C92, Table4[#All], 51, 0)</f>
        <v>0.19670000000000001</v>
      </c>
      <c r="CE92" s="43">
        <f>VLOOKUP($C92, Table4[#All], 52, 0)</f>
        <v>0.80330000000000001</v>
      </c>
      <c r="CF92" s="43">
        <f>VLOOKUP($C92, Table4[#All], 53, 0)</f>
        <v>0</v>
      </c>
      <c r="CG92" s="43"/>
      <c r="CH92" s="43"/>
      <c r="CI92" s="12">
        <f t="shared" si="28"/>
        <v>2</v>
      </c>
      <c r="CJ92" s="13"/>
      <c r="CK92" s="43">
        <f>VLOOKUP($C92, Table4[#All], 54, 0)</f>
        <v>0</v>
      </c>
      <c r="CL92" s="43">
        <f>VLOOKUP($C92, Table4[#All], 55, 0)</f>
        <v>0.22949999999999998</v>
      </c>
      <c r="CM92" s="43">
        <f>VLOOKUP($C92, Table4[#All], 56, 0)</f>
        <v>0.70489999999999997</v>
      </c>
      <c r="CN92" s="9">
        <f>VLOOKUP($C92, Table4[#All], 57, 0)</f>
        <v>6.5599999999999992E-2</v>
      </c>
      <c r="CO92" s="9"/>
      <c r="CP92" s="10">
        <f t="shared" si="29"/>
        <v>3</v>
      </c>
      <c r="CQ92" s="11"/>
      <c r="CR92" s="43">
        <f>VLOOKUP($C92, Table4[#All], 58, 0)</f>
        <v>0</v>
      </c>
      <c r="CS92" s="43">
        <f>VLOOKUP($C92, Table4[#All], 59, 0)</f>
        <v>0.13109999999999999</v>
      </c>
      <c r="CT92" s="43">
        <f>VLOOKUP($C92, Table4[#All], 60, 0)</f>
        <v>0.50819999999999999</v>
      </c>
      <c r="CU92" s="43">
        <f>VLOOKUP($C92, Table4[#All], 61, 0)</f>
        <v>0.34429999999999999</v>
      </c>
      <c r="CV92" s="9">
        <f>VLOOKUP($C92, Table4[#All], 62, 0)</f>
        <v>1.6399999999999998E-2</v>
      </c>
      <c r="CW92" s="10">
        <f t="shared" si="30"/>
        <v>4</v>
      </c>
      <c r="CX92" s="60"/>
      <c r="CY92" s="43">
        <f>VLOOKUP($C92, Table4[#All], 63, 0)</f>
        <v>0.41670000000000001</v>
      </c>
      <c r="CZ92" s="43">
        <f>VLOOKUP($C92, Table4[#All], 64, 0)</f>
        <v>0.45829999999999999</v>
      </c>
      <c r="DA92" s="43">
        <f>VLOOKUP($C92, Table4[#All], 65, 0)</f>
        <v>0.125</v>
      </c>
      <c r="DB92" s="43">
        <f>VLOOKUP($C92, Table4[#All], 66, 0)</f>
        <v>0</v>
      </c>
      <c r="DC92" s="43"/>
      <c r="DD92" s="10">
        <f t="shared" si="31"/>
        <v>2</v>
      </c>
    </row>
    <row r="93" spans="1:108" ht="16.2" thickTop="1" thickBot="1" x14ac:dyDescent="0.4">
      <c r="A93" s="47" t="s">
        <v>249</v>
      </c>
      <c r="B93" s="47" t="s">
        <v>260</v>
      </c>
      <c r="C93" s="47" t="s">
        <v>261</v>
      </c>
      <c r="D93" s="11"/>
      <c r="E93" s="43">
        <f>VLOOKUP($C93, Table4[#All], 2, 0)</f>
        <v>1</v>
      </c>
      <c r="F93" s="43">
        <f>VLOOKUP($C93, Table4[#All], 3, 0)</f>
        <v>0</v>
      </c>
      <c r="G93" s="43">
        <f>VLOOKUP($C93, Table4[#All], 4, 0)</f>
        <v>0</v>
      </c>
      <c r="H93" s="43">
        <f>VLOOKUP($C93, Table4[#All], 5, 0)</f>
        <v>0</v>
      </c>
      <c r="I93" s="43">
        <f>VLOOKUP($C93, Table4[#All], 6, 0)</f>
        <v>0</v>
      </c>
      <c r="J93" s="10">
        <f t="shared" si="17"/>
        <v>1</v>
      </c>
      <c r="K93" s="11"/>
      <c r="L93" s="43">
        <f>VLOOKUP($C93, Table4[#All], 7, 0)</f>
        <v>0.68420000000000003</v>
      </c>
      <c r="M93" s="43">
        <f>VLOOKUP($C93, Table4[#All], 8, 0)</f>
        <v>0.21050000000000002</v>
      </c>
      <c r="N93" s="43">
        <f>VLOOKUP($C93, Table4[#All], 9, 0)</f>
        <v>0</v>
      </c>
      <c r="O93" s="43">
        <f>VLOOKUP($C93, Table4[#All], 10, 0)</f>
        <v>0.10529999999999999</v>
      </c>
      <c r="P93" s="43"/>
      <c r="Q93" s="10">
        <f t="shared" si="18"/>
        <v>2</v>
      </c>
      <c r="R93" s="11"/>
      <c r="S93" s="43">
        <f>VLOOKUP($C93, Table4[#All], 11, 0)</f>
        <v>0.17649999999999999</v>
      </c>
      <c r="T93" s="43">
        <f>VLOOKUP($C93, Table4[#All], 12, 0)</f>
        <v>5.8799999999999998E-2</v>
      </c>
      <c r="U93" s="43">
        <f>VLOOKUP($C93, Table4[#All], 13, 0)</f>
        <v>0.76469999999999994</v>
      </c>
      <c r="V93" s="43">
        <f>VLOOKUP($C93, Table4[#All], 14, 0)</f>
        <v>0</v>
      </c>
      <c r="W93" s="9"/>
      <c r="X93" s="10">
        <f t="shared" si="19"/>
        <v>3</v>
      </c>
      <c r="Y93" s="11"/>
      <c r="Z93" s="43">
        <f>VLOOKUP($C93, Table4[#All], 15, 0)</f>
        <v>0</v>
      </c>
      <c r="AA93" s="43">
        <f>VLOOKUP($C93, Table4[#All], 16, 0)</f>
        <v>0.52629999999999999</v>
      </c>
      <c r="AB93" s="43">
        <f>VLOOKUP($C93, Table4[#All], 17, 0)</f>
        <v>0.31579999999999997</v>
      </c>
      <c r="AC93" s="43">
        <f>VLOOKUP($C93, Table4[#All], 18, 0)</f>
        <v>0.15789999999999998</v>
      </c>
      <c r="AD93" s="9">
        <f>VLOOKUP($C93, Table4[#All], 19, 0)</f>
        <v>0</v>
      </c>
      <c r="AE93" s="10">
        <f t="shared" si="20"/>
        <v>3</v>
      </c>
      <c r="AF93" s="11"/>
      <c r="AG93" s="43">
        <f>VLOOKUP($C93, Table4[#All], 20, 0)</f>
        <v>0.10529999999999999</v>
      </c>
      <c r="AH93" s="43">
        <f>VLOOKUP($C93, Table4[#All], 21, 0)</f>
        <v>0.63159999999999994</v>
      </c>
      <c r="AI93" s="43">
        <f>VLOOKUP($C93, Table4[#All], 22, 0)</f>
        <v>0.26319999999999999</v>
      </c>
      <c r="AJ93" s="43">
        <f>VLOOKUP($C93, Table4[#All], 23, 0)</f>
        <v>0</v>
      </c>
      <c r="AK93" s="43"/>
      <c r="AL93" s="10">
        <f t="shared" si="21"/>
        <v>3</v>
      </c>
      <c r="AM93" s="11"/>
      <c r="AN93" s="43">
        <f>VLOOKUP($C93, Table4[#All], 24, 0)</f>
        <v>0</v>
      </c>
      <c r="AO93" s="43">
        <f>VLOOKUP($C93, Table4[#All], 25, 0)</f>
        <v>0.66670000000000007</v>
      </c>
      <c r="AP93" s="43">
        <f>VLOOKUP($C93, Table4[#All], 26, 0)</f>
        <v>0.33329999999999999</v>
      </c>
      <c r="AQ93" s="43"/>
      <c r="AR93" s="9"/>
      <c r="AS93" s="12">
        <f t="shared" si="22"/>
        <v>3</v>
      </c>
      <c r="AT93" s="11"/>
      <c r="AU93" s="43">
        <f>VLOOKUP($C93, Table4[#All], 27, 0)</f>
        <v>0.10529999999999999</v>
      </c>
      <c r="AV93" s="43">
        <f>VLOOKUP($C93, Table4[#All], 28, 0)</f>
        <v>0.63159999999999994</v>
      </c>
      <c r="AW93" s="43">
        <f>VLOOKUP($C93, Table4[#All], 29, 0)</f>
        <v>0.26319999999999999</v>
      </c>
      <c r="AX93" s="9"/>
      <c r="AY93" s="9">
        <f>VLOOKUP($C93, Table4[#All], 30, 0)</f>
        <v>0</v>
      </c>
      <c r="AZ93" s="10">
        <f t="shared" si="23"/>
        <v>3</v>
      </c>
      <c r="BA93" s="11"/>
      <c r="BB93" s="43">
        <f>VLOOKUP($C93, Table4[#All], 31, 0)</f>
        <v>0.76469999999999994</v>
      </c>
      <c r="BC93" s="43">
        <f>VLOOKUP($C93, Table4[#All], 32, 0)</f>
        <v>0.23530000000000001</v>
      </c>
      <c r="BD93" s="43">
        <f>VLOOKUP($C93, Table4[#All], 33, 0)</f>
        <v>0</v>
      </c>
      <c r="BE93" s="43">
        <f>VLOOKUP($C93, Table4[#All], 34, 0)</f>
        <v>0</v>
      </c>
      <c r="BF93" s="9">
        <f>VLOOKUP($C93, Table4[#All], 35, 0)</f>
        <v>0</v>
      </c>
      <c r="BG93" s="10">
        <f t="shared" si="24"/>
        <v>2</v>
      </c>
      <c r="BH93" s="60"/>
      <c r="BI93" s="43">
        <f>VLOOKUP($C93, Table4[#All], 36, 0)</f>
        <v>0</v>
      </c>
      <c r="BJ93" s="9">
        <f>VLOOKUP($C93, Table4[#All], 37, 0)</f>
        <v>0</v>
      </c>
      <c r="BK93" s="43">
        <f>VLOOKUP($C93, Table4[#All], 38, 0)</f>
        <v>0</v>
      </c>
      <c r="BL93" s="43">
        <f>VLOOKUP($C93, Table4[#All], 39, 0)</f>
        <v>0</v>
      </c>
      <c r="BM93" s="9">
        <f>VLOOKUP($C93, Table4[#All], 40, 0)</f>
        <v>1</v>
      </c>
      <c r="BN93" s="10">
        <f t="shared" si="25"/>
        <v>5</v>
      </c>
      <c r="BO93" s="11"/>
      <c r="BP93" s="43">
        <f>VLOOKUP($C93, Table4[#All], 41, 0)</f>
        <v>0</v>
      </c>
      <c r="BQ93" s="43">
        <f>VLOOKUP($C93, Table4[#All], 42, 0)</f>
        <v>0.31579999999999997</v>
      </c>
      <c r="BR93" s="43">
        <f>VLOOKUP($C93, Table4[#All], 43, 0)</f>
        <v>0.47369999999999995</v>
      </c>
      <c r="BS93" s="43">
        <f>VLOOKUP($C93, Table4[#All], 44, 0)</f>
        <v>0.21050000000000002</v>
      </c>
      <c r="BT93" s="43">
        <f>VLOOKUP($C93, Table4[#All], 45, 0)</f>
        <v>0</v>
      </c>
      <c r="BU93" s="10">
        <f t="shared" si="26"/>
        <v>4</v>
      </c>
      <c r="BV93" s="11"/>
      <c r="BW93" s="43">
        <f>VLOOKUP($C93, Table4[#All], 46, 0)</f>
        <v>0</v>
      </c>
      <c r="BX93" s="43">
        <f>VLOOKUP($C93, Table4[#All], 47, 0)</f>
        <v>1</v>
      </c>
      <c r="BY93" s="43">
        <f>VLOOKUP($C93, Table4[#All], 48, 0)</f>
        <v>0</v>
      </c>
      <c r="BZ93" s="43">
        <f>VLOOKUP($C93, Table4[#All], 49, 0)</f>
        <v>0</v>
      </c>
      <c r="CA93" s="43">
        <f>VLOOKUP($C93, Table4[#All], 50, 0)</f>
        <v>0</v>
      </c>
      <c r="CB93" s="10">
        <f t="shared" si="27"/>
        <v>2</v>
      </c>
      <c r="CC93" s="60"/>
      <c r="CD93" s="43">
        <f>VLOOKUP($C93, Table4[#All], 51, 0)</f>
        <v>0</v>
      </c>
      <c r="CE93" s="43">
        <f>VLOOKUP($C93, Table4[#All], 52, 0)</f>
        <v>0.10529999999999999</v>
      </c>
      <c r="CF93" s="43">
        <f>VLOOKUP($C93, Table4[#All], 53, 0)</f>
        <v>0.89469999999999994</v>
      </c>
      <c r="CG93" s="43"/>
      <c r="CH93" s="43"/>
      <c r="CI93" s="12">
        <f t="shared" si="28"/>
        <v>3</v>
      </c>
      <c r="CJ93" s="13"/>
      <c r="CK93" s="43">
        <f>VLOOKUP($C93, Table4[#All], 54, 0)</f>
        <v>0</v>
      </c>
      <c r="CL93" s="43">
        <f>VLOOKUP($C93, Table4[#All], 55, 0)</f>
        <v>0.84209999999999996</v>
      </c>
      <c r="CM93" s="43">
        <f>VLOOKUP($C93, Table4[#All], 56, 0)</f>
        <v>0.15789999999999998</v>
      </c>
      <c r="CN93" s="9">
        <f>VLOOKUP($C93, Table4[#All], 57, 0)</f>
        <v>0</v>
      </c>
      <c r="CO93" s="9"/>
      <c r="CP93" s="10">
        <f t="shared" si="29"/>
        <v>2</v>
      </c>
      <c r="CQ93" s="11"/>
      <c r="CR93" s="43">
        <f>VLOOKUP($C93, Table4[#All], 58, 0)</f>
        <v>0.26319999999999999</v>
      </c>
      <c r="CS93" s="43">
        <f>VLOOKUP($C93, Table4[#All], 59, 0)</f>
        <v>0.73680000000000012</v>
      </c>
      <c r="CT93" s="43">
        <f>VLOOKUP($C93, Table4[#All], 60, 0)</f>
        <v>0</v>
      </c>
      <c r="CU93" s="43">
        <f>VLOOKUP($C93, Table4[#All], 61, 0)</f>
        <v>0</v>
      </c>
      <c r="CV93" s="9">
        <f>VLOOKUP($C93, Table4[#All], 62, 0)</f>
        <v>0</v>
      </c>
      <c r="CW93" s="10">
        <f t="shared" si="30"/>
        <v>2</v>
      </c>
      <c r="CX93" s="60"/>
      <c r="CY93" s="43">
        <f>VLOOKUP($C93, Table4[#All], 63, 0)</f>
        <v>1</v>
      </c>
      <c r="CZ93" s="43">
        <f>VLOOKUP($C93, Table4[#All], 64, 0)</f>
        <v>0</v>
      </c>
      <c r="DA93" s="43">
        <f>VLOOKUP($C93, Table4[#All], 65, 0)</f>
        <v>0</v>
      </c>
      <c r="DB93" s="43">
        <f>VLOOKUP($C93, Table4[#All], 66, 0)</f>
        <v>0</v>
      </c>
      <c r="DC93" s="43"/>
      <c r="DD93" s="10">
        <f t="shared" si="31"/>
        <v>1</v>
      </c>
    </row>
    <row r="94" spans="1:108" ht="16.2" thickTop="1" thickBot="1" x14ac:dyDescent="0.4">
      <c r="A94" s="47" t="s">
        <v>249</v>
      </c>
      <c r="B94" s="47" t="s">
        <v>262</v>
      </c>
      <c r="C94" s="47" t="s">
        <v>263</v>
      </c>
      <c r="D94" s="11"/>
      <c r="E94" s="43">
        <f>VLOOKUP($C94, Table4[#All], 2, 0)</f>
        <v>1</v>
      </c>
      <c r="F94" s="43">
        <f>VLOOKUP($C94, Table4[#All], 3, 0)</f>
        <v>0</v>
      </c>
      <c r="G94" s="43">
        <f>VLOOKUP($C94, Table4[#All], 4, 0)</f>
        <v>0</v>
      </c>
      <c r="H94" s="43">
        <f>VLOOKUP($C94, Table4[#All], 5, 0)</f>
        <v>0</v>
      </c>
      <c r="I94" s="43">
        <f>VLOOKUP($C94, Table4[#All], 6, 0)</f>
        <v>0</v>
      </c>
      <c r="J94" s="10">
        <f t="shared" si="17"/>
        <v>1</v>
      </c>
      <c r="K94" s="11"/>
      <c r="L94" s="43">
        <f>VLOOKUP($C94, Table4[#All], 7, 0)</f>
        <v>0.68</v>
      </c>
      <c r="M94" s="43">
        <f>VLOOKUP($C94, Table4[#All], 8, 0)</f>
        <v>0.24</v>
      </c>
      <c r="N94" s="43">
        <f>VLOOKUP($C94, Table4[#All], 9, 0)</f>
        <v>0.08</v>
      </c>
      <c r="O94" s="43">
        <f>VLOOKUP($C94, Table4[#All], 10, 0)</f>
        <v>0</v>
      </c>
      <c r="P94" s="43"/>
      <c r="Q94" s="10">
        <f t="shared" si="18"/>
        <v>2</v>
      </c>
      <c r="R94" s="11"/>
      <c r="S94" s="43">
        <f>VLOOKUP($C94, Table4[#All], 11, 0)</f>
        <v>0</v>
      </c>
      <c r="T94" s="43">
        <f>VLOOKUP($C94, Table4[#All], 12, 0)</f>
        <v>0</v>
      </c>
      <c r="U94" s="43">
        <f>VLOOKUP($C94, Table4[#All], 13, 0)</f>
        <v>1</v>
      </c>
      <c r="V94" s="43">
        <f>VLOOKUP($C94, Table4[#All], 14, 0)</f>
        <v>0</v>
      </c>
      <c r="W94" s="9"/>
      <c r="X94" s="10">
        <f t="shared" si="19"/>
        <v>3</v>
      </c>
      <c r="Y94" s="11"/>
      <c r="Z94" s="43">
        <f>VLOOKUP($C94, Table4[#All], 15, 0)</f>
        <v>0</v>
      </c>
      <c r="AA94" s="43">
        <f>VLOOKUP($C94, Table4[#All], 16, 0)</f>
        <v>0.08</v>
      </c>
      <c r="AB94" s="43">
        <f>VLOOKUP($C94, Table4[#All], 17, 0)</f>
        <v>0.44</v>
      </c>
      <c r="AC94" s="43">
        <f>VLOOKUP($C94, Table4[#All], 18, 0)</f>
        <v>0.48</v>
      </c>
      <c r="AD94" s="9">
        <f>VLOOKUP($C94, Table4[#All], 19, 0)</f>
        <v>0</v>
      </c>
      <c r="AE94" s="10">
        <f t="shared" si="20"/>
        <v>4</v>
      </c>
      <c r="AF94" s="11"/>
      <c r="AG94" s="43">
        <f>VLOOKUP($C94, Table4[#All], 20, 0)</f>
        <v>0.08</v>
      </c>
      <c r="AH94" s="43">
        <f>VLOOKUP($C94, Table4[#All], 21, 0)</f>
        <v>0.52</v>
      </c>
      <c r="AI94" s="43">
        <f>VLOOKUP($C94, Table4[#All], 22, 0)</f>
        <v>0.4</v>
      </c>
      <c r="AJ94" s="43">
        <f>VLOOKUP($C94, Table4[#All], 23, 0)</f>
        <v>0</v>
      </c>
      <c r="AK94" s="43"/>
      <c r="AL94" s="10">
        <f t="shared" si="21"/>
        <v>3</v>
      </c>
      <c r="AM94" s="11"/>
      <c r="AN94" s="43">
        <f>VLOOKUP($C94, Table4[#All], 24, 0)</f>
        <v>0</v>
      </c>
      <c r="AO94" s="43">
        <f>VLOOKUP($C94, Table4[#All], 25, 0)</f>
        <v>0.83329999999999993</v>
      </c>
      <c r="AP94" s="43">
        <f>VLOOKUP($C94, Table4[#All], 26, 0)</f>
        <v>0.16670000000000001</v>
      </c>
      <c r="AQ94" s="43"/>
      <c r="AR94" s="9"/>
      <c r="AS94" s="12">
        <f t="shared" si="22"/>
        <v>2</v>
      </c>
      <c r="AT94" s="11"/>
      <c r="AU94" s="43">
        <f>VLOOKUP($C94, Table4[#All], 27, 0)</f>
        <v>0.24</v>
      </c>
      <c r="AV94" s="43">
        <f>VLOOKUP($C94, Table4[#All], 28, 0)</f>
        <v>0.72</v>
      </c>
      <c r="AW94" s="43">
        <f>VLOOKUP($C94, Table4[#All], 29, 0)</f>
        <v>0.04</v>
      </c>
      <c r="AX94" s="9"/>
      <c r="AY94" s="9">
        <f>VLOOKUP($C94, Table4[#All], 30, 0)</f>
        <v>0</v>
      </c>
      <c r="AZ94" s="10">
        <f t="shared" si="23"/>
        <v>2</v>
      </c>
      <c r="BA94" s="11"/>
      <c r="BB94" s="43">
        <f>VLOOKUP($C94, Table4[#All], 31, 0)</f>
        <v>0.25</v>
      </c>
      <c r="BC94" s="43">
        <f>VLOOKUP($C94, Table4[#All], 32, 0)</f>
        <v>0.16670000000000001</v>
      </c>
      <c r="BD94" s="43">
        <f>VLOOKUP($C94, Table4[#All], 33, 0)</f>
        <v>0.5</v>
      </c>
      <c r="BE94" s="43">
        <f>VLOOKUP($C94, Table4[#All], 34, 0)</f>
        <v>8.3299999999999999E-2</v>
      </c>
      <c r="BF94" s="9">
        <f>VLOOKUP($C94, Table4[#All], 35, 0)</f>
        <v>0</v>
      </c>
      <c r="BG94" s="10">
        <f t="shared" si="24"/>
        <v>3</v>
      </c>
      <c r="BH94" s="60"/>
      <c r="BI94" s="43">
        <f>VLOOKUP($C94, Table4[#All], 36, 0)</f>
        <v>0</v>
      </c>
      <c r="BJ94" s="9">
        <f>VLOOKUP($C94, Table4[#All], 37, 0)</f>
        <v>0</v>
      </c>
      <c r="BK94" s="43">
        <f>VLOOKUP($C94, Table4[#All], 38, 0)</f>
        <v>0</v>
      </c>
      <c r="BL94" s="43">
        <f>VLOOKUP($C94, Table4[#All], 39, 0)</f>
        <v>0</v>
      </c>
      <c r="BM94" s="9">
        <f>VLOOKUP($C94, Table4[#All], 40, 0)</f>
        <v>1</v>
      </c>
      <c r="BN94" s="10">
        <f t="shared" si="25"/>
        <v>5</v>
      </c>
      <c r="BO94" s="11"/>
      <c r="BP94" s="43">
        <f>VLOOKUP($C94, Table4[#All], 41, 0)</f>
        <v>0</v>
      </c>
      <c r="BQ94" s="43">
        <f>VLOOKUP($C94, Table4[#All], 42, 0)</f>
        <v>0.36</v>
      </c>
      <c r="BR94" s="43">
        <f>VLOOKUP($C94, Table4[#All], 43, 0)</f>
        <v>0.48</v>
      </c>
      <c r="BS94" s="43">
        <f>VLOOKUP($C94, Table4[#All], 44, 0)</f>
        <v>0.16</v>
      </c>
      <c r="BT94" s="43">
        <f>VLOOKUP($C94, Table4[#All], 45, 0)</f>
        <v>0</v>
      </c>
      <c r="BU94" s="10">
        <f t="shared" si="26"/>
        <v>3</v>
      </c>
      <c r="BV94" s="11"/>
      <c r="BW94" s="43">
        <f>VLOOKUP($C94, Table4[#All], 46, 0)</f>
        <v>0.16</v>
      </c>
      <c r="BX94" s="43">
        <f>VLOOKUP($C94, Table4[#All], 47, 0)</f>
        <v>0.6</v>
      </c>
      <c r="BY94" s="43">
        <f>VLOOKUP($C94, Table4[#All], 48, 0)</f>
        <v>0.24</v>
      </c>
      <c r="BZ94" s="43">
        <f>VLOOKUP($C94, Table4[#All], 49, 0)</f>
        <v>0</v>
      </c>
      <c r="CA94" s="43">
        <f>VLOOKUP($C94, Table4[#All], 50, 0)</f>
        <v>0</v>
      </c>
      <c r="CB94" s="10">
        <f t="shared" si="27"/>
        <v>3</v>
      </c>
      <c r="CC94" s="60"/>
      <c r="CD94" s="43">
        <f>VLOOKUP($C94, Table4[#All], 51, 0)</f>
        <v>0</v>
      </c>
      <c r="CE94" s="43">
        <f>VLOOKUP($C94, Table4[#All], 52, 0)</f>
        <v>0.88</v>
      </c>
      <c r="CF94" s="43">
        <f>VLOOKUP($C94, Table4[#All], 53, 0)</f>
        <v>0.12</v>
      </c>
      <c r="CG94" s="43"/>
      <c r="CH94" s="43"/>
      <c r="CI94" s="12">
        <f t="shared" si="28"/>
        <v>2</v>
      </c>
      <c r="CJ94" s="13"/>
      <c r="CK94" s="43">
        <f>VLOOKUP($C94, Table4[#All], 54, 0)</f>
        <v>0</v>
      </c>
      <c r="CL94" s="43">
        <f>VLOOKUP($C94, Table4[#All], 55, 0)</f>
        <v>0.24</v>
      </c>
      <c r="CM94" s="43">
        <f>VLOOKUP($C94, Table4[#All], 56, 0)</f>
        <v>0.68</v>
      </c>
      <c r="CN94" s="9">
        <f>VLOOKUP($C94, Table4[#All], 57, 0)</f>
        <v>0.08</v>
      </c>
      <c r="CO94" s="9"/>
      <c r="CP94" s="10">
        <f t="shared" si="29"/>
        <v>3</v>
      </c>
      <c r="CQ94" s="11"/>
      <c r="CR94" s="43">
        <f>VLOOKUP($C94, Table4[#All], 58, 0)</f>
        <v>0</v>
      </c>
      <c r="CS94" s="43">
        <f>VLOOKUP($C94, Table4[#All], 59, 0)</f>
        <v>0.2</v>
      </c>
      <c r="CT94" s="43">
        <f>VLOOKUP($C94, Table4[#All], 60, 0)</f>
        <v>0.44</v>
      </c>
      <c r="CU94" s="43">
        <f>VLOOKUP($C94, Table4[#All], 61, 0)</f>
        <v>0.36</v>
      </c>
      <c r="CV94" s="9">
        <f>VLOOKUP($C94, Table4[#All], 62, 0)</f>
        <v>0</v>
      </c>
      <c r="CW94" s="10">
        <f t="shared" si="30"/>
        <v>4</v>
      </c>
      <c r="CX94" s="60"/>
      <c r="CY94" s="43">
        <f>VLOOKUP($C94, Table4[#All], 63, 0)</f>
        <v>0.5</v>
      </c>
      <c r="CZ94" s="43">
        <f>VLOOKUP($C94, Table4[#All], 64, 0)</f>
        <v>0.33329999999999999</v>
      </c>
      <c r="DA94" s="43">
        <f>VLOOKUP($C94, Table4[#All], 65, 0)</f>
        <v>0.16670000000000001</v>
      </c>
      <c r="DB94" s="43">
        <f>VLOOKUP($C94, Table4[#All], 66, 0)</f>
        <v>0</v>
      </c>
      <c r="DC94" s="43"/>
      <c r="DD94" s="10">
        <f t="shared" si="31"/>
        <v>2</v>
      </c>
    </row>
    <row r="95" spans="1:108" ht="16.2" thickTop="1" thickBot="1" x14ac:dyDescent="0.4">
      <c r="A95" s="47" t="s">
        <v>249</v>
      </c>
      <c r="B95" s="47" t="s">
        <v>264</v>
      </c>
      <c r="C95" s="47" t="s">
        <v>265</v>
      </c>
      <c r="D95" s="11"/>
      <c r="E95" s="43">
        <f>VLOOKUP($C95, Table4[#All], 2, 0)</f>
        <v>1</v>
      </c>
      <c r="F95" s="43">
        <f>VLOOKUP($C95, Table4[#All], 3, 0)</f>
        <v>0</v>
      </c>
      <c r="G95" s="43">
        <f>VLOOKUP($C95, Table4[#All], 4, 0)</f>
        <v>0</v>
      </c>
      <c r="H95" s="43">
        <f>VLOOKUP($C95, Table4[#All], 5, 0)</f>
        <v>0</v>
      </c>
      <c r="I95" s="43">
        <f>VLOOKUP($C95, Table4[#All], 6, 0)</f>
        <v>0</v>
      </c>
      <c r="J95" s="10">
        <f t="shared" si="17"/>
        <v>1</v>
      </c>
      <c r="K95" s="11"/>
      <c r="L95" s="43">
        <f>VLOOKUP($C95, Table4[#All], 7, 0)</f>
        <v>0.63890000000000002</v>
      </c>
      <c r="M95" s="43">
        <f>VLOOKUP($C95, Table4[#All], 8, 0)</f>
        <v>0.33329999999999999</v>
      </c>
      <c r="N95" s="43">
        <f>VLOOKUP($C95, Table4[#All], 9, 0)</f>
        <v>2.7799999999999998E-2</v>
      </c>
      <c r="O95" s="43">
        <f>VLOOKUP($C95, Table4[#All], 10, 0)</f>
        <v>0</v>
      </c>
      <c r="P95" s="43"/>
      <c r="Q95" s="10">
        <f t="shared" si="18"/>
        <v>2</v>
      </c>
      <c r="R95" s="11"/>
      <c r="S95" s="43">
        <f>VLOOKUP($C95, Table4[#All], 11, 0)</f>
        <v>0</v>
      </c>
      <c r="T95" s="43">
        <f>VLOOKUP($C95, Table4[#All], 12, 0)</f>
        <v>0</v>
      </c>
      <c r="U95" s="43">
        <f>VLOOKUP($C95, Table4[#All], 13, 0)</f>
        <v>1</v>
      </c>
      <c r="V95" s="43">
        <f>VLOOKUP($C95, Table4[#All], 14, 0)</f>
        <v>0</v>
      </c>
      <c r="W95" s="9"/>
      <c r="X95" s="10">
        <f t="shared" si="19"/>
        <v>3</v>
      </c>
      <c r="Y95" s="11"/>
      <c r="Z95" s="43">
        <f>VLOOKUP($C95, Table4[#All], 15, 0)</f>
        <v>0</v>
      </c>
      <c r="AA95" s="43">
        <f>VLOOKUP($C95, Table4[#All], 16, 0)</f>
        <v>0</v>
      </c>
      <c r="AB95" s="43">
        <f>VLOOKUP($C95, Table4[#All], 17, 0)</f>
        <v>0.41670000000000001</v>
      </c>
      <c r="AC95" s="43">
        <f>VLOOKUP($C95, Table4[#All], 18, 0)</f>
        <v>0.58329999999999993</v>
      </c>
      <c r="AD95" s="9">
        <f>VLOOKUP($C95, Table4[#All], 19, 0)</f>
        <v>0</v>
      </c>
      <c r="AE95" s="10">
        <f t="shared" si="20"/>
        <v>4</v>
      </c>
      <c r="AF95" s="11"/>
      <c r="AG95" s="43">
        <f>VLOOKUP($C95, Table4[#All], 20, 0)</f>
        <v>0</v>
      </c>
      <c r="AH95" s="43">
        <f>VLOOKUP($C95, Table4[#All], 21, 0)</f>
        <v>0.61109999999999998</v>
      </c>
      <c r="AI95" s="43">
        <f>VLOOKUP($C95, Table4[#All], 22, 0)</f>
        <v>0.38890000000000002</v>
      </c>
      <c r="AJ95" s="43">
        <f>VLOOKUP($C95, Table4[#All], 23, 0)</f>
        <v>0</v>
      </c>
      <c r="AK95" s="43"/>
      <c r="AL95" s="10">
        <f t="shared" si="21"/>
        <v>3</v>
      </c>
      <c r="AM95" s="11"/>
      <c r="AN95" s="43">
        <f>VLOOKUP($C95, Table4[#All], 24, 0)</f>
        <v>0</v>
      </c>
      <c r="AO95" s="43">
        <f>VLOOKUP($C95, Table4[#All], 25, 0)</f>
        <v>0.80559999999999998</v>
      </c>
      <c r="AP95" s="43">
        <f>VLOOKUP($C95, Table4[#All], 26, 0)</f>
        <v>0.19440000000000002</v>
      </c>
      <c r="AQ95" s="43"/>
      <c r="AR95" s="9"/>
      <c r="AS95" s="12">
        <f t="shared" si="22"/>
        <v>2</v>
      </c>
      <c r="AT95" s="11"/>
      <c r="AU95" s="43">
        <f>VLOOKUP($C95, Table4[#All], 27, 0)</f>
        <v>0.27779999999999999</v>
      </c>
      <c r="AV95" s="43">
        <f>VLOOKUP($C95, Table4[#All], 28, 0)</f>
        <v>0.63890000000000002</v>
      </c>
      <c r="AW95" s="43">
        <f>VLOOKUP($C95, Table4[#All], 29, 0)</f>
        <v>8.3299999999999999E-2</v>
      </c>
      <c r="AX95" s="9"/>
      <c r="AY95" s="9">
        <f>VLOOKUP($C95, Table4[#All], 30, 0)</f>
        <v>0</v>
      </c>
      <c r="AZ95" s="10">
        <f t="shared" si="23"/>
        <v>2</v>
      </c>
      <c r="BA95" s="11"/>
      <c r="BB95" s="43">
        <f>VLOOKUP($C95, Table4[#All], 31, 0)</f>
        <v>0.2</v>
      </c>
      <c r="BC95" s="43">
        <f>VLOOKUP($C95, Table4[#All], 32, 0)</f>
        <v>0.1333</v>
      </c>
      <c r="BD95" s="43">
        <f>VLOOKUP($C95, Table4[#All], 33, 0)</f>
        <v>0.5333</v>
      </c>
      <c r="BE95" s="43">
        <f>VLOOKUP($C95, Table4[#All], 34, 0)</f>
        <v>0.1333</v>
      </c>
      <c r="BF95" s="9">
        <f>VLOOKUP($C95, Table4[#All], 35, 0)</f>
        <v>0</v>
      </c>
      <c r="BG95" s="10">
        <f t="shared" si="24"/>
        <v>3</v>
      </c>
      <c r="BH95" s="60"/>
      <c r="BI95" s="43">
        <f>VLOOKUP($C95, Table4[#All], 36, 0)</f>
        <v>0</v>
      </c>
      <c r="BJ95" s="9">
        <f>VLOOKUP($C95, Table4[#All], 37, 0)</f>
        <v>0</v>
      </c>
      <c r="BK95" s="43">
        <f>VLOOKUP($C95, Table4[#All], 38, 0)</f>
        <v>0</v>
      </c>
      <c r="BL95" s="43">
        <f>VLOOKUP($C95, Table4[#All], 39, 0)</f>
        <v>0</v>
      </c>
      <c r="BM95" s="9">
        <f>VLOOKUP($C95, Table4[#All], 40, 0)</f>
        <v>1</v>
      </c>
      <c r="BN95" s="10">
        <f t="shared" si="25"/>
        <v>5</v>
      </c>
      <c r="BO95" s="11"/>
      <c r="BP95" s="43">
        <f>VLOOKUP($C95, Table4[#All], 41, 0)</f>
        <v>0</v>
      </c>
      <c r="BQ95" s="43">
        <f>VLOOKUP($C95, Table4[#All], 42, 0)</f>
        <v>0.55559999999999998</v>
      </c>
      <c r="BR95" s="43">
        <f>VLOOKUP($C95, Table4[#All], 43, 0)</f>
        <v>0.36109999999999998</v>
      </c>
      <c r="BS95" s="43">
        <f>VLOOKUP($C95, Table4[#All], 44, 0)</f>
        <v>8.3299999999999999E-2</v>
      </c>
      <c r="BT95" s="43">
        <f>VLOOKUP($C95, Table4[#All], 45, 0)</f>
        <v>0</v>
      </c>
      <c r="BU95" s="10">
        <f t="shared" si="26"/>
        <v>3</v>
      </c>
      <c r="BV95" s="11"/>
      <c r="BW95" s="43">
        <f>VLOOKUP($C95, Table4[#All], 46, 0)</f>
        <v>0.1389</v>
      </c>
      <c r="BX95" s="43">
        <f>VLOOKUP($C95, Table4[#All], 47, 0)</f>
        <v>0.61109999999999998</v>
      </c>
      <c r="BY95" s="43">
        <f>VLOOKUP($C95, Table4[#All], 48, 0)</f>
        <v>0.22219999999999998</v>
      </c>
      <c r="BZ95" s="43">
        <f>VLOOKUP($C95, Table4[#All], 49, 0)</f>
        <v>2.7799999999999998E-2</v>
      </c>
      <c r="CA95" s="43">
        <f>VLOOKUP($C95, Table4[#All], 50, 0)</f>
        <v>0</v>
      </c>
      <c r="CB95" s="10">
        <f t="shared" si="27"/>
        <v>3</v>
      </c>
      <c r="CC95" s="60"/>
      <c r="CD95" s="43">
        <f>VLOOKUP($C95, Table4[#All], 51, 0)</f>
        <v>8.3299999999999999E-2</v>
      </c>
      <c r="CE95" s="43">
        <f>VLOOKUP($C95, Table4[#All], 52, 0)</f>
        <v>0.80559999999999998</v>
      </c>
      <c r="CF95" s="43">
        <f>VLOOKUP($C95, Table4[#All], 53, 0)</f>
        <v>0.11109999999999999</v>
      </c>
      <c r="CG95" s="43"/>
      <c r="CH95" s="43"/>
      <c r="CI95" s="12">
        <f t="shared" si="28"/>
        <v>2</v>
      </c>
      <c r="CJ95" s="13"/>
      <c r="CK95" s="43">
        <f>VLOOKUP($C95, Table4[#All], 54, 0)</f>
        <v>0</v>
      </c>
      <c r="CL95" s="43">
        <f>VLOOKUP($C95, Table4[#All], 55, 0)</f>
        <v>0.19440000000000002</v>
      </c>
      <c r="CM95" s="43">
        <f>VLOOKUP($C95, Table4[#All], 56, 0)</f>
        <v>0.72219999999999995</v>
      </c>
      <c r="CN95" s="9">
        <f>VLOOKUP($C95, Table4[#All], 57, 0)</f>
        <v>8.3299999999999999E-2</v>
      </c>
      <c r="CO95" s="9"/>
      <c r="CP95" s="10">
        <f t="shared" si="29"/>
        <v>3</v>
      </c>
      <c r="CQ95" s="11"/>
      <c r="CR95" s="43">
        <f>VLOOKUP($C95, Table4[#All], 58, 0)</f>
        <v>0</v>
      </c>
      <c r="CS95" s="43">
        <f>VLOOKUP($C95, Table4[#All], 59, 0)</f>
        <v>5.5599999999999997E-2</v>
      </c>
      <c r="CT95" s="43">
        <f>VLOOKUP($C95, Table4[#All], 60, 0)</f>
        <v>0.52780000000000005</v>
      </c>
      <c r="CU95" s="43">
        <f>VLOOKUP($C95, Table4[#All], 61, 0)</f>
        <v>0.41670000000000001</v>
      </c>
      <c r="CV95" s="9">
        <f>VLOOKUP($C95, Table4[#All], 62, 0)</f>
        <v>0</v>
      </c>
      <c r="CW95" s="10">
        <f t="shared" si="30"/>
        <v>4</v>
      </c>
      <c r="CX95" s="60"/>
      <c r="CY95" s="43">
        <f>VLOOKUP($C95, Table4[#All], 63, 0)</f>
        <v>0.2</v>
      </c>
      <c r="CZ95" s="43">
        <f>VLOOKUP($C95, Table4[#All], 64, 0)</f>
        <v>0.5333</v>
      </c>
      <c r="DA95" s="43">
        <f>VLOOKUP($C95, Table4[#All], 65, 0)</f>
        <v>0.26669999999999999</v>
      </c>
      <c r="DB95" s="43">
        <f>VLOOKUP($C95, Table4[#All], 66, 0)</f>
        <v>0</v>
      </c>
      <c r="DC95" s="43"/>
      <c r="DD95" s="10">
        <f t="shared" si="31"/>
        <v>3</v>
      </c>
    </row>
    <row r="96" spans="1:108" ht="16.2" thickTop="1" thickBot="1" x14ac:dyDescent="0.4">
      <c r="A96" s="47" t="s">
        <v>249</v>
      </c>
      <c r="B96" s="47" t="s">
        <v>266</v>
      </c>
      <c r="C96" s="47" t="s">
        <v>267</v>
      </c>
      <c r="D96" s="11"/>
      <c r="E96" s="43">
        <f>VLOOKUP($C96, Table4[#All], 2, 0)</f>
        <v>1</v>
      </c>
      <c r="F96" s="43">
        <f>VLOOKUP($C96, Table4[#All], 3, 0)</f>
        <v>0</v>
      </c>
      <c r="G96" s="43">
        <f>VLOOKUP($C96, Table4[#All], 4, 0)</f>
        <v>0</v>
      </c>
      <c r="H96" s="43">
        <f>VLOOKUP($C96, Table4[#All], 5, 0)</f>
        <v>0</v>
      </c>
      <c r="I96" s="43">
        <f>VLOOKUP($C96, Table4[#All], 6, 0)</f>
        <v>0</v>
      </c>
      <c r="J96" s="10">
        <f t="shared" si="17"/>
        <v>1</v>
      </c>
      <c r="K96" s="11"/>
      <c r="L96" s="43">
        <f>VLOOKUP($C96, Table4[#All], 7, 0)</f>
        <v>0.94440000000000002</v>
      </c>
      <c r="M96" s="43">
        <f>VLOOKUP($C96, Table4[#All], 8, 0)</f>
        <v>2.7799999999999998E-2</v>
      </c>
      <c r="N96" s="43">
        <f>VLOOKUP($C96, Table4[#All], 9, 0)</f>
        <v>2.7799999999999998E-2</v>
      </c>
      <c r="O96" s="43">
        <f>VLOOKUP($C96, Table4[#All], 10, 0)</f>
        <v>0</v>
      </c>
      <c r="P96" s="43"/>
      <c r="Q96" s="10">
        <f t="shared" si="18"/>
        <v>1</v>
      </c>
      <c r="R96" s="11"/>
      <c r="S96" s="43">
        <f>VLOOKUP($C96, Table4[#All], 11, 0)</f>
        <v>0.27779999999999999</v>
      </c>
      <c r="T96" s="43">
        <f>VLOOKUP($C96, Table4[#All], 12, 0)</f>
        <v>0</v>
      </c>
      <c r="U96" s="43">
        <f>VLOOKUP($C96, Table4[#All], 13, 0)</f>
        <v>0.72219999999999995</v>
      </c>
      <c r="V96" s="43">
        <f>VLOOKUP($C96, Table4[#All], 14, 0)</f>
        <v>0</v>
      </c>
      <c r="W96" s="9"/>
      <c r="X96" s="10">
        <f t="shared" si="19"/>
        <v>3</v>
      </c>
      <c r="Y96" s="11"/>
      <c r="Z96" s="43">
        <f>VLOOKUP($C96, Table4[#All], 15, 0)</f>
        <v>0</v>
      </c>
      <c r="AA96" s="43">
        <f>VLOOKUP($C96, Table4[#All], 16, 0)</f>
        <v>0</v>
      </c>
      <c r="AB96" s="43">
        <f>VLOOKUP($C96, Table4[#All], 17, 0)</f>
        <v>2.7799999999999998E-2</v>
      </c>
      <c r="AC96" s="43">
        <f>VLOOKUP($C96, Table4[#All], 18, 0)</f>
        <v>0.88890000000000002</v>
      </c>
      <c r="AD96" s="9">
        <f>VLOOKUP($C96, Table4[#All], 19, 0)</f>
        <v>8.3299999999999999E-2</v>
      </c>
      <c r="AE96" s="10">
        <f t="shared" si="20"/>
        <v>4</v>
      </c>
      <c r="AF96" s="11"/>
      <c r="AG96" s="43">
        <f>VLOOKUP($C96, Table4[#All], 20, 0)</f>
        <v>0</v>
      </c>
      <c r="AH96" s="43">
        <f>VLOOKUP($C96, Table4[#All], 21, 0)</f>
        <v>2.7799999999999998E-2</v>
      </c>
      <c r="AI96" s="43">
        <f>VLOOKUP($C96, Table4[#All], 22, 0)</f>
        <v>0.94440000000000002</v>
      </c>
      <c r="AJ96" s="43">
        <f>VLOOKUP($C96, Table4[#All], 23, 0)</f>
        <v>2.7799999999999998E-2</v>
      </c>
      <c r="AK96" s="43"/>
      <c r="AL96" s="10">
        <f t="shared" si="21"/>
        <v>3</v>
      </c>
      <c r="AM96" s="11"/>
      <c r="AN96" s="43">
        <f>VLOOKUP($C96, Table4[#All], 24, 0)</f>
        <v>0</v>
      </c>
      <c r="AO96" s="43">
        <f>VLOOKUP($C96, Table4[#All], 25, 0)</f>
        <v>0.97219999999999995</v>
      </c>
      <c r="AP96" s="43">
        <f>VLOOKUP($C96, Table4[#All], 26, 0)</f>
        <v>2.7799999999999998E-2</v>
      </c>
      <c r="AQ96" s="43"/>
      <c r="AR96" s="9"/>
      <c r="AS96" s="12">
        <f t="shared" si="22"/>
        <v>2</v>
      </c>
      <c r="AT96" s="11"/>
      <c r="AU96" s="43">
        <f>VLOOKUP($C96, Table4[#All], 27, 0)</f>
        <v>0</v>
      </c>
      <c r="AV96" s="43">
        <f>VLOOKUP($C96, Table4[#All], 28, 0)</f>
        <v>2.7799999999999998E-2</v>
      </c>
      <c r="AW96" s="43">
        <f>VLOOKUP($C96, Table4[#All], 29, 0)</f>
        <v>0.1389</v>
      </c>
      <c r="AX96" s="9"/>
      <c r="AY96" s="9">
        <f>VLOOKUP($C96, Table4[#All], 30, 0)</f>
        <v>0.83329999999999993</v>
      </c>
      <c r="AZ96" s="10">
        <f t="shared" si="23"/>
        <v>5</v>
      </c>
      <c r="BA96" s="11"/>
      <c r="BB96" s="43">
        <f>VLOOKUP($C96, Table4[#All], 31, 0)</f>
        <v>0</v>
      </c>
      <c r="BC96" s="43">
        <f>VLOOKUP($C96, Table4[#All], 32, 0)</f>
        <v>0.25</v>
      </c>
      <c r="BD96" s="43">
        <f>VLOOKUP($C96, Table4[#All], 33, 0)</f>
        <v>0.30559999999999998</v>
      </c>
      <c r="BE96" s="43">
        <f>VLOOKUP($C96, Table4[#All], 34, 0)</f>
        <v>0.44439999999999996</v>
      </c>
      <c r="BF96" s="9">
        <f>VLOOKUP($C96, Table4[#All], 35, 0)</f>
        <v>0</v>
      </c>
      <c r="BG96" s="10">
        <f t="shared" si="24"/>
        <v>4</v>
      </c>
      <c r="BH96" s="60"/>
      <c r="BI96" s="43">
        <f>VLOOKUP($C96, Table4[#All], 36, 0)</f>
        <v>0</v>
      </c>
      <c r="BJ96" s="9">
        <f>VLOOKUP($C96, Table4[#All], 37, 0)</f>
        <v>0</v>
      </c>
      <c r="BK96" s="43">
        <f>VLOOKUP($C96, Table4[#All], 38, 0)</f>
        <v>0</v>
      </c>
      <c r="BL96" s="43">
        <f>VLOOKUP($C96, Table4[#All], 39, 0)</f>
        <v>0</v>
      </c>
      <c r="BM96" s="9">
        <f>VLOOKUP($C96, Table4[#All], 40, 0)</f>
        <v>1</v>
      </c>
      <c r="BN96" s="10">
        <f t="shared" si="25"/>
        <v>5</v>
      </c>
      <c r="BO96" s="11"/>
      <c r="BP96" s="43">
        <f>VLOOKUP($C96, Table4[#All], 41, 0)</f>
        <v>0.33329999999999999</v>
      </c>
      <c r="BQ96" s="43">
        <f>VLOOKUP($C96, Table4[#All], 42, 0)</f>
        <v>0.1389</v>
      </c>
      <c r="BR96" s="43">
        <f>VLOOKUP($C96, Table4[#All], 43, 0)</f>
        <v>8.3299999999999999E-2</v>
      </c>
      <c r="BS96" s="43">
        <f>VLOOKUP($C96, Table4[#All], 44, 0)</f>
        <v>0.11109999999999999</v>
      </c>
      <c r="BT96" s="43">
        <f>VLOOKUP($C96, Table4[#All], 45, 0)</f>
        <v>0.33329999999999999</v>
      </c>
      <c r="BU96" s="10">
        <f t="shared" si="26"/>
        <v>5</v>
      </c>
      <c r="BV96" s="11"/>
      <c r="BW96" s="43">
        <f>VLOOKUP($C96, Table4[#All], 46, 0)</f>
        <v>2.7799999999999998E-2</v>
      </c>
      <c r="BX96" s="43">
        <f>VLOOKUP($C96, Table4[#All], 47, 0)</f>
        <v>0.11109999999999999</v>
      </c>
      <c r="BY96" s="43">
        <f>VLOOKUP($C96, Table4[#All], 48, 0)</f>
        <v>5.5599999999999997E-2</v>
      </c>
      <c r="BZ96" s="43">
        <f>VLOOKUP($C96, Table4[#All], 49, 0)</f>
        <v>0.80559999999999998</v>
      </c>
      <c r="CA96" s="43">
        <f>VLOOKUP($C96, Table4[#All], 50, 0)</f>
        <v>0</v>
      </c>
      <c r="CB96" s="10">
        <f t="shared" si="27"/>
        <v>4</v>
      </c>
      <c r="CC96" s="60"/>
      <c r="CD96" s="43">
        <f>VLOOKUP($C96, Table4[#All], 51, 0)</f>
        <v>0.19440000000000002</v>
      </c>
      <c r="CE96" s="43">
        <f>VLOOKUP($C96, Table4[#All], 52, 0)</f>
        <v>0.27779999999999999</v>
      </c>
      <c r="CF96" s="43">
        <f>VLOOKUP($C96, Table4[#All], 53, 0)</f>
        <v>0.52780000000000005</v>
      </c>
      <c r="CG96" s="43"/>
      <c r="CH96" s="43"/>
      <c r="CI96" s="12">
        <f t="shared" si="28"/>
        <v>3</v>
      </c>
      <c r="CJ96" s="13"/>
      <c r="CK96" s="43">
        <f>VLOOKUP($C96, Table4[#All], 54, 0)</f>
        <v>0</v>
      </c>
      <c r="CL96" s="43">
        <f>VLOOKUP($C96, Table4[#All], 55, 0)</f>
        <v>2.7799999999999998E-2</v>
      </c>
      <c r="CM96" s="43">
        <f>VLOOKUP($C96, Table4[#All], 56, 0)</f>
        <v>0.77780000000000005</v>
      </c>
      <c r="CN96" s="9">
        <f>VLOOKUP($C96, Table4[#All], 57, 0)</f>
        <v>0.19440000000000002</v>
      </c>
      <c r="CO96" s="9"/>
      <c r="CP96" s="10">
        <f t="shared" si="29"/>
        <v>3</v>
      </c>
      <c r="CQ96" s="11"/>
      <c r="CR96" s="43">
        <f>VLOOKUP($C96, Table4[#All], 58, 0)</f>
        <v>0</v>
      </c>
      <c r="CS96" s="43">
        <f>VLOOKUP($C96, Table4[#All], 59, 0)</f>
        <v>0.77780000000000005</v>
      </c>
      <c r="CT96" s="43">
        <f>VLOOKUP($C96, Table4[#All], 60, 0)</f>
        <v>0.16670000000000001</v>
      </c>
      <c r="CU96" s="43">
        <f>VLOOKUP($C96, Table4[#All], 61, 0)</f>
        <v>5.5599999999999997E-2</v>
      </c>
      <c r="CV96" s="9">
        <f>VLOOKUP($C96, Table4[#All], 62, 0)</f>
        <v>0</v>
      </c>
      <c r="CW96" s="10">
        <f t="shared" si="30"/>
        <v>3</v>
      </c>
      <c r="CX96" s="60"/>
      <c r="CY96" s="43">
        <f>VLOOKUP($C96, Table4[#All], 63, 0)</f>
        <v>0.91670000000000007</v>
      </c>
      <c r="CZ96" s="43">
        <f>VLOOKUP($C96, Table4[#All], 64, 0)</f>
        <v>8.3299999999999999E-2</v>
      </c>
      <c r="DA96" s="43">
        <f>VLOOKUP($C96, Table4[#All], 65, 0)</f>
        <v>0</v>
      </c>
      <c r="DB96" s="43">
        <f>VLOOKUP($C96, Table4[#All], 66, 0)</f>
        <v>0</v>
      </c>
      <c r="DC96" s="43"/>
      <c r="DD96" s="10">
        <f t="shared" si="31"/>
        <v>1</v>
      </c>
    </row>
    <row r="97" spans="1:108" ht="16.2" thickTop="1" thickBot="1" x14ac:dyDescent="0.4">
      <c r="A97" s="47" t="s">
        <v>249</v>
      </c>
      <c r="B97" s="47" t="s">
        <v>268</v>
      </c>
      <c r="C97" s="47" t="s">
        <v>269</v>
      </c>
      <c r="D97" s="11"/>
      <c r="E97" s="43">
        <f>VLOOKUP($C97, Table4[#All], 2, 0)</f>
        <v>1</v>
      </c>
      <c r="F97" s="43">
        <f>VLOOKUP($C97, Table4[#All], 3, 0)</f>
        <v>0</v>
      </c>
      <c r="G97" s="43">
        <f>VLOOKUP($C97, Table4[#All], 4, 0)</f>
        <v>0</v>
      </c>
      <c r="H97" s="43">
        <f>VLOOKUP($C97, Table4[#All], 5, 0)</f>
        <v>0</v>
      </c>
      <c r="I97" s="43">
        <f>VLOOKUP($C97, Table4[#All], 6, 0)</f>
        <v>0</v>
      </c>
      <c r="J97" s="10">
        <f t="shared" si="17"/>
        <v>1</v>
      </c>
      <c r="K97" s="11"/>
      <c r="L97" s="43">
        <f>VLOOKUP($C97, Table4[#All], 7, 0)</f>
        <v>0.53849999999999998</v>
      </c>
      <c r="M97" s="43">
        <f>VLOOKUP($C97, Table4[#All], 8, 0)</f>
        <v>0.26919999999999999</v>
      </c>
      <c r="N97" s="43">
        <f>VLOOKUP($C97, Table4[#All], 9, 0)</f>
        <v>0.11539999999999999</v>
      </c>
      <c r="O97" s="43">
        <f>VLOOKUP($C97, Table4[#All], 10, 0)</f>
        <v>7.690000000000001E-2</v>
      </c>
      <c r="P97" s="43"/>
      <c r="Q97" s="10">
        <f t="shared" si="18"/>
        <v>2</v>
      </c>
      <c r="R97" s="11"/>
      <c r="S97" s="43">
        <f>VLOOKUP($C97, Table4[#All], 11, 0)</f>
        <v>0</v>
      </c>
      <c r="T97" s="43">
        <f>VLOOKUP($C97, Table4[#All], 12, 0)</f>
        <v>0</v>
      </c>
      <c r="U97" s="43">
        <f>VLOOKUP($C97, Table4[#All], 13, 0)</f>
        <v>1</v>
      </c>
      <c r="V97" s="43">
        <f>VLOOKUP($C97, Table4[#All], 14, 0)</f>
        <v>0</v>
      </c>
      <c r="W97" s="9"/>
      <c r="X97" s="10">
        <f t="shared" si="19"/>
        <v>3</v>
      </c>
      <c r="Y97" s="11"/>
      <c r="Z97" s="43">
        <f>VLOOKUP($C97, Table4[#All], 15, 0)</f>
        <v>0</v>
      </c>
      <c r="AA97" s="43">
        <f>VLOOKUP($C97, Table4[#All], 16, 0)</f>
        <v>0</v>
      </c>
      <c r="AB97" s="43">
        <f>VLOOKUP($C97, Table4[#All], 17, 0)</f>
        <v>0.46149999999999997</v>
      </c>
      <c r="AC97" s="43">
        <f>VLOOKUP($C97, Table4[#All], 18, 0)</f>
        <v>0.53849999999999998</v>
      </c>
      <c r="AD97" s="9">
        <f>VLOOKUP($C97, Table4[#All], 19, 0)</f>
        <v>0</v>
      </c>
      <c r="AE97" s="10">
        <f t="shared" si="20"/>
        <v>4</v>
      </c>
      <c r="AF97" s="11"/>
      <c r="AG97" s="43">
        <f>VLOOKUP($C97, Table4[#All], 20, 0)</f>
        <v>0</v>
      </c>
      <c r="AH97" s="43">
        <f>VLOOKUP($C97, Table4[#All], 21, 0)</f>
        <v>0.46149999999999997</v>
      </c>
      <c r="AI97" s="43">
        <f>VLOOKUP($C97, Table4[#All], 22, 0)</f>
        <v>0.53849999999999998</v>
      </c>
      <c r="AJ97" s="43">
        <f>VLOOKUP($C97, Table4[#All], 23, 0)</f>
        <v>0</v>
      </c>
      <c r="AK97" s="43"/>
      <c r="AL97" s="10">
        <f t="shared" si="21"/>
        <v>3</v>
      </c>
      <c r="AM97" s="11"/>
      <c r="AN97" s="43">
        <f>VLOOKUP($C97, Table4[#All], 24, 0)</f>
        <v>0</v>
      </c>
      <c r="AO97" s="43">
        <f>VLOOKUP($C97, Table4[#All], 25, 0)</f>
        <v>0.80769999999999997</v>
      </c>
      <c r="AP97" s="43">
        <f>VLOOKUP($C97, Table4[#All], 26, 0)</f>
        <v>0.1923</v>
      </c>
      <c r="AQ97" s="43"/>
      <c r="AR97" s="9"/>
      <c r="AS97" s="12">
        <f t="shared" si="22"/>
        <v>2</v>
      </c>
      <c r="AT97" s="11"/>
      <c r="AU97" s="43">
        <f>VLOOKUP($C97, Table4[#All], 27, 0)</f>
        <v>0.26919999999999999</v>
      </c>
      <c r="AV97" s="43">
        <f>VLOOKUP($C97, Table4[#All], 28, 0)</f>
        <v>0.46149999999999997</v>
      </c>
      <c r="AW97" s="43">
        <f>VLOOKUP($C97, Table4[#All], 29, 0)</f>
        <v>0.26919999999999999</v>
      </c>
      <c r="AX97" s="9"/>
      <c r="AY97" s="9">
        <f>VLOOKUP($C97, Table4[#All], 30, 0)</f>
        <v>0</v>
      </c>
      <c r="AZ97" s="10">
        <f t="shared" si="23"/>
        <v>3</v>
      </c>
      <c r="BA97" s="11"/>
      <c r="BB97" s="43">
        <f>VLOOKUP($C97, Table4[#All], 31, 0)</f>
        <v>7.690000000000001E-2</v>
      </c>
      <c r="BC97" s="43">
        <f>VLOOKUP($C97, Table4[#All], 32, 0)</f>
        <v>0.3846</v>
      </c>
      <c r="BD97" s="43">
        <f>VLOOKUP($C97, Table4[#All], 33, 0)</f>
        <v>0.30769999999999997</v>
      </c>
      <c r="BE97" s="43">
        <f>VLOOKUP($C97, Table4[#All], 34, 0)</f>
        <v>0.23079999999999998</v>
      </c>
      <c r="BF97" s="9">
        <f>VLOOKUP($C97, Table4[#All], 35, 0)</f>
        <v>0</v>
      </c>
      <c r="BG97" s="10">
        <f t="shared" si="24"/>
        <v>4</v>
      </c>
      <c r="BH97" s="60"/>
      <c r="BI97" s="43">
        <f>VLOOKUP($C97, Table4[#All], 36, 0)</f>
        <v>0</v>
      </c>
      <c r="BJ97" s="9">
        <f>VLOOKUP($C97, Table4[#All], 37, 0)</f>
        <v>0</v>
      </c>
      <c r="BK97" s="43">
        <f>VLOOKUP($C97, Table4[#All], 38, 0)</f>
        <v>0</v>
      </c>
      <c r="BL97" s="43">
        <f>VLOOKUP($C97, Table4[#All], 39, 0)</f>
        <v>0</v>
      </c>
      <c r="BM97" s="9">
        <f>VLOOKUP($C97, Table4[#All], 40, 0)</f>
        <v>1</v>
      </c>
      <c r="BN97" s="10">
        <f t="shared" si="25"/>
        <v>5</v>
      </c>
      <c r="BO97" s="11"/>
      <c r="BP97" s="43">
        <f>VLOOKUP($C97, Table4[#All], 41, 0)</f>
        <v>0</v>
      </c>
      <c r="BQ97" s="43">
        <f>VLOOKUP($C97, Table4[#All], 42, 0)</f>
        <v>0.26919999999999999</v>
      </c>
      <c r="BR97" s="43">
        <f>VLOOKUP($C97, Table4[#All], 43, 0)</f>
        <v>0.57689999999999997</v>
      </c>
      <c r="BS97" s="43">
        <f>VLOOKUP($C97, Table4[#All], 44, 0)</f>
        <v>0.15380000000000002</v>
      </c>
      <c r="BT97" s="43">
        <f>VLOOKUP($C97, Table4[#All], 45, 0)</f>
        <v>0</v>
      </c>
      <c r="BU97" s="10">
        <f t="shared" si="26"/>
        <v>3</v>
      </c>
      <c r="BV97" s="11"/>
      <c r="BW97" s="43">
        <f>VLOOKUP($C97, Table4[#All], 46, 0)</f>
        <v>7.690000000000001E-2</v>
      </c>
      <c r="BX97" s="43">
        <f>VLOOKUP($C97, Table4[#All], 47, 0)</f>
        <v>0.61539999999999995</v>
      </c>
      <c r="BY97" s="43">
        <f>VLOOKUP($C97, Table4[#All], 48, 0)</f>
        <v>0.30769999999999997</v>
      </c>
      <c r="BZ97" s="43">
        <f>VLOOKUP($C97, Table4[#All], 49, 0)</f>
        <v>0</v>
      </c>
      <c r="CA97" s="43">
        <f>VLOOKUP($C97, Table4[#All], 50, 0)</f>
        <v>0</v>
      </c>
      <c r="CB97" s="10">
        <f t="shared" si="27"/>
        <v>3</v>
      </c>
      <c r="CC97" s="60"/>
      <c r="CD97" s="43">
        <f>VLOOKUP($C97, Table4[#All], 51, 0)</f>
        <v>0</v>
      </c>
      <c r="CE97" s="43">
        <f>VLOOKUP($C97, Table4[#All], 52, 0)</f>
        <v>0.84620000000000006</v>
      </c>
      <c r="CF97" s="43">
        <f>VLOOKUP($C97, Table4[#All], 53, 0)</f>
        <v>0.15380000000000002</v>
      </c>
      <c r="CG97" s="43"/>
      <c r="CH97" s="43"/>
      <c r="CI97" s="12">
        <f t="shared" si="28"/>
        <v>2</v>
      </c>
      <c r="CJ97" s="13"/>
      <c r="CK97" s="43">
        <f>VLOOKUP($C97, Table4[#All], 54, 0)</f>
        <v>0</v>
      </c>
      <c r="CL97" s="43">
        <f>VLOOKUP($C97, Table4[#All], 55, 0)</f>
        <v>0.23079999999999998</v>
      </c>
      <c r="CM97" s="43">
        <f>VLOOKUP($C97, Table4[#All], 56, 0)</f>
        <v>0.61539999999999995</v>
      </c>
      <c r="CN97" s="9">
        <f>VLOOKUP($C97, Table4[#All], 57, 0)</f>
        <v>0.15380000000000002</v>
      </c>
      <c r="CO97" s="9"/>
      <c r="CP97" s="10">
        <f t="shared" si="29"/>
        <v>3</v>
      </c>
      <c r="CQ97" s="11"/>
      <c r="CR97" s="43">
        <f>VLOOKUP($C97, Table4[#All], 58, 0)</f>
        <v>0</v>
      </c>
      <c r="CS97" s="43">
        <f>VLOOKUP($C97, Table4[#All], 59, 0)</f>
        <v>0.15380000000000002</v>
      </c>
      <c r="CT97" s="43">
        <f>VLOOKUP($C97, Table4[#All], 60, 0)</f>
        <v>0.3846</v>
      </c>
      <c r="CU97" s="43">
        <f>VLOOKUP($C97, Table4[#All], 61, 0)</f>
        <v>0.46149999999999997</v>
      </c>
      <c r="CV97" s="9">
        <f>VLOOKUP($C97, Table4[#All], 62, 0)</f>
        <v>0</v>
      </c>
      <c r="CW97" s="10">
        <f t="shared" si="30"/>
        <v>4</v>
      </c>
      <c r="CX97" s="60"/>
      <c r="CY97" s="43">
        <f>VLOOKUP($C97, Table4[#All], 63, 0)</f>
        <v>0.46149999999999997</v>
      </c>
      <c r="CZ97" s="43">
        <f>VLOOKUP($C97, Table4[#All], 64, 0)</f>
        <v>0.30769999999999997</v>
      </c>
      <c r="DA97" s="43">
        <f>VLOOKUP($C97, Table4[#All], 65, 0)</f>
        <v>0.23079999999999998</v>
      </c>
      <c r="DB97" s="43">
        <f>VLOOKUP($C97, Table4[#All], 66, 0)</f>
        <v>0</v>
      </c>
      <c r="DC97" s="43"/>
      <c r="DD97" s="10">
        <f t="shared" si="31"/>
        <v>3</v>
      </c>
    </row>
    <row r="98" spans="1:108" ht="16.2" thickTop="1" thickBot="1" x14ac:dyDescent="0.4">
      <c r="A98" s="47" t="s">
        <v>249</v>
      </c>
      <c r="B98" s="47" t="s">
        <v>270</v>
      </c>
      <c r="C98" s="47" t="s">
        <v>271</v>
      </c>
      <c r="D98" s="11"/>
      <c r="E98" s="43">
        <f>VLOOKUP($C98, Table4[#All], 2, 0)</f>
        <v>1</v>
      </c>
      <c r="F98" s="43">
        <f>VLOOKUP($C98, Table4[#All], 3, 0)</f>
        <v>0</v>
      </c>
      <c r="G98" s="43">
        <f>VLOOKUP($C98, Table4[#All], 4, 0)</f>
        <v>0</v>
      </c>
      <c r="H98" s="43">
        <f>VLOOKUP($C98, Table4[#All], 5, 0)</f>
        <v>0</v>
      </c>
      <c r="I98" s="43">
        <f>VLOOKUP($C98, Table4[#All], 6, 0)</f>
        <v>0</v>
      </c>
      <c r="J98" s="10">
        <f t="shared" si="17"/>
        <v>1</v>
      </c>
      <c r="K98" s="11"/>
      <c r="L98" s="43">
        <f>VLOOKUP($C98, Table4[#All], 7, 0)</f>
        <v>0.6341</v>
      </c>
      <c r="M98" s="43">
        <f>VLOOKUP($C98, Table4[#All], 8, 0)</f>
        <v>0.29270000000000002</v>
      </c>
      <c r="N98" s="43">
        <f>VLOOKUP($C98, Table4[#All], 9, 0)</f>
        <v>7.3200000000000001E-2</v>
      </c>
      <c r="O98" s="43">
        <f>VLOOKUP($C98, Table4[#All], 10, 0)</f>
        <v>0</v>
      </c>
      <c r="P98" s="43"/>
      <c r="Q98" s="10">
        <f t="shared" si="18"/>
        <v>2</v>
      </c>
      <c r="R98" s="11"/>
      <c r="S98" s="43">
        <f>VLOOKUP($C98, Table4[#All], 11, 0)</f>
        <v>0</v>
      </c>
      <c r="T98" s="43">
        <f>VLOOKUP($C98, Table4[#All], 12, 0)</f>
        <v>2.4399999999999998E-2</v>
      </c>
      <c r="U98" s="43">
        <f>VLOOKUP($C98, Table4[#All], 13, 0)</f>
        <v>0.97560000000000002</v>
      </c>
      <c r="V98" s="43">
        <f>VLOOKUP($C98, Table4[#All], 14, 0)</f>
        <v>0</v>
      </c>
      <c r="W98" s="9"/>
      <c r="X98" s="10">
        <f t="shared" si="19"/>
        <v>3</v>
      </c>
      <c r="Y98" s="11"/>
      <c r="Z98" s="43">
        <f>VLOOKUP($C98, Table4[#All], 15, 0)</f>
        <v>0</v>
      </c>
      <c r="AA98" s="43">
        <f>VLOOKUP($C98, Table4[#All], 16, 0)</f>
        <v>0</v>
      </c>
      <c r="AB98" s="43">
        <f>VLOOKUP($C98, Table4[#All], 17, 0)</f>
        <v>0.68290000000000006</v>
      </c>
      <c r="AC98" s="43">
        <f>VLOOKUP($C98, Table4[#All], 18, 0)</f>
        <v>0.31709999999999999</v>
      </c>
      <c r="AD98" s="9">
        <f>VLOOKUP($C98, Table4[#All], 19, 0)</f>
        <v>0</v>
      </c>
      <c r="AE98" s="10">
        <f t="shared" si="20"/>
        <v>4</v>
      </c>
      <c r="AF98" s="11"/>
      <c r="AG98" s="43">
        <f>VLOOKUP($C98, Table4[#All], 20, 0)</f>
        <v>4.8799999999999996E-2</v>
      </c>
      <c r="AH98" s="43">
        <f>VLOOKUP($C98, Table4[#All], 21, 0)</f>
        <v>0.36590000000000006</v>
      </c>
      <c r="AI98" s="43">
        <f>VLOOKUP($C98, Table4[#All], 22, 0)</f>
        <v>0.58540000000000003</v>
      </c>
      <c r="AJ98" s="43">
        <f>VLOOKUP($C98, Table4[#All], 23, 0)</f>
        <v>0</v>
      </c>
      <c r="AK98" s="43"/>
      <c r="AL98" s="10">
        <f t="shared" si="21"/>
        <v>3</v>
      </c>
      <c r="AM98" s="11"/>
      <c r="AN98" s="43">
        <f>VLOOKUP($C98, Table4[#All], 24, 0)</f>
        <v>0</v>
      </c>
      <c r="AO98" s="43">
        <f>VLOOKUP($C98, Table4[#All], 25, 0)</f>
        <v>0.75680000000000003</v>
      </c>
      <c r="AP98" s="43">
        <f>VLOOKUP($C98, Table4[#All], 26, 0)</f>
        <v>0.2432</v>
      </c>
      <c r="AQ98" s="43"/>
      <c r="AR98" s="9"/>
      <c r="AS98" s="12">
        <f t="shared" si="22"/>
        <v>3</v>
      </c>
      <c r="AT98" s="11"/>
      <c r="AU98" s="43">
        <f>VLOOKUP($C98, Table4[#All], 27, 0)</f>
        <v>0.19510000000000002</v>
      </c>
      <c r="AV98" s="43">
        <f>VLOOKUP($C98, Table4[#All], 28, 0)</f>
        <v>0.75609999999999999</v>
      </c>
      <c r="AW98" s="43">
        <f>VLOOKUP($C98, Table4[#All], 29, 0)</f>
        <v>4.8799999999999996E-2</v>
      </c>
      <c r="AX98" s="9"/>
      <c r="AY98" s="9">
        <f>VLOOKUP($C98, Table4[#All], 30, 0)</f>
        <v>0</v>
      </c>
      <c r="AZ98" s="10">
        <f t="shared" si="23"/>
        <v>2</v>
      </c>
      <c r="BA98" s="11"/>
      <c r="BB98" s="43">
        <f>VLOOKUP($C98, Table4[#All], 31, 0)</f>
        <v>0.45</v>
      </c>
      <c r="BC98" s="43">
        <f>VLOOKUP($C98, Table4[#All], 32, 0)</f>
        <v>0.2</v>
      </c>
      <c r="BD98" s="43">
        <f>VLOOKUP($C98, Table4[#All], 33, 0)</f>
        <v>0.3</v>
      </c>
      <c r="BE98" s="43">
        <f>VLOOKUP($C98, Table4[#All], 34, 0)</f>
        <v>0.05</v>
      </c>
      <c r="BF98" s="9">
        <f>VLOOKUP($C98, Table4[#All], 35, 0)</f>
        <v>0</v>
      </c>
      <c r="BG98" s="10">
        <f t="shared" si="24"/>
        <v>3</v>
      </c>
      <c r="BH98" s="60"/>
      <c r="BI98" s="43">
        <f>VLOOKUP($C98, Table4[#All], 36, 0)</f>
        <v>0</v>
      </c>
      <c r="BJ98" s="9">
        <f>VLOOKUP($C98, Table4[#All], 37, 0)</f>
        <v>0</v>
      </c>
      <c r="BK98" s="43">
        <f>VLOOKUP($C98, Table4[#All], 38, 0)</f>
        <v>0</v>
      </c>
      <c r="BL98" s="43">
        <f>VLOOKUP($C98, Table4[#All], 39, 0)</f>
        <v>0</v>
      </c>
      <c r="BM98" s="9">
        <f>VLOOKUP($C98, Table4[#All], 40, 0)</f>
        <v>1</v>
      </c>
      <c r="BN98" s="10">
        <f t="shared" si="25"/>
        <v>5</v>
      </c>
      <c r="BO98" s="11"/>
      <c r="BP98" s="43">
        <f>VLOOKUP($C98, Table4[#All], 41, 0)</f>
        <v>0</v>
      </c>
      <c r="BQ98" s="43">
        <f>VLOOKUP($C98, Table4[#All], 42, 0)</f>
        <v>0.14630000000000001</v>
      </c>
      <c r="BR98" s="43">
        <f>VLOOKUP($C98, Table4[#All], 43, 0)</f>
        <v>0.65849999999999997</v>
      </c>
      <c r="BS98" s="43">
        <f>VLOOKUP($C98, Table4[#All], 44, 0)</f>
        <v>0.19510000000000002</v>
      </c>
      <c r="BT98" s="43">
        <f>VLOOKUP($C98, Table4[#All], 45, 0)</f>
        <v>0</v>
      </c>
      <c r="BU98" s="10">
        <f t="shared" si="26"/>
        <v>3</v>
      </c>
      <c r="BV98" s="11"/>
      <c r="BW98" s="43">
        <f>VLOOKUP($C98, Table4[#All], 46, 0)</f>
        <v>0.14630000000000001</v>
      </c>
      <c r="BX98" s="43">
        <f>VLOOKUP($C98, Table4[#All], 47, 0)</f>
        <v>0.53659999999999997</v>
      </c>
      <c r="BY98" s="43">
        <f>VLOOKUP($C98, Table4[#All], 48, 0)</f>
        <v>0.31709999999999999</v>
      </c>
      <c r="BZ98" s="43">
        <f>VLOOKUP($C98, Table4[#All], 49, 0)</f>
        <v>0</v>
      </c>
      <c r="CA98" s="43">
        <f>VLOOKUP($C98, Table4[#All], 50, 0)</f>
        <v>0</v>
      </c>
      <c r="CB98" s="10">
        <f t="shared" si="27"/>
        <v>3</v>
      </c>
      <c r="CC98" s="60"/>
      <c r="CD98" s="43">
        <f>VLOOKUP($C98, Table4[#All], 51, 0)</f>
        <v>2.4399999999999998E-2</v>
      </c>
      <c r="CE98" s="43">
        <f>VLOOKUP($C98, Table4[#All], 52, 0)</f>
        <v>0.56100000000000005</v>
      </c>
      <c r="CF98" s="43">
        <f>VLOOKUP($C98, Table4[#All], 53, 0)</f>
        <v>0.41460000000000002</v>
      </c>
      <c r="CG98" s="43"/>
      <c r="CH98" s="43"/>
      <c r="CI98" s="12">
        <f t="shared" si="28"/>
        <v>3</v>
      </c>
      <c r="CJ98" s="13"/>
      <c r="CK98" s="43">
        <f>VLOOKUP($C98, Table4[#All], 54, 0)</f>
        <v>0</v>
      </c>
      <c r="CL98" s="43">
        <f>VLOOKUP($C98, Table4[#All], 55, 0)</f>
        <v>7.3200000000000001E-2</v>
      </c>
      <c r="CM98" s="43">
        <f>VLOOKUP($C98, Table4[#All], 56, 0)</f>
        <v>0.80489999999999995</v>
      </c>
      <c r="CN98" s="9">
        <f>VLOOKUP($C98, Table4[#All], 57, 0)</f>
        <v>0.122</v>
      </c>
      <c r="CO98" s="9"/>
      <c r="CP98" s="10">
        <f t="shared" si="29"/>
        <v>3</v>
      </c>
      <c r="CQ98" s="11"/>
      <c r="CR98" s="43">
        <f>VLOOKUP($C98, Table4[#All], 58, 0)</f>
        <v>0</v>
      </c>
      <c r="CS98" s="43">
        <f>VLOOKUP($C98, Table4[#All], 59, 0)</f>
        <v>9.7599999999999992E-2</v>
      </c>
      <c r="CT98" s="43">
        <f>VLOOKUP($C98, Table4[#All], 60, 0)</f>
        <v>0.439</v>
      </c>
      <c r="CU98" s="43">
        <f>VLOOKUP($C98, Table4[#All], 61, 0)</f>
        <v>0.439</v>
      </c>
      <c r="CV98" s="9">
        <f>VLOOKUP($C98, Table4[#All], 62, 0)</f>
        <v>2.4399999999999998E-2</v>
      </c>
      <c r="CW98" s="10">
        <f t="shared" si="30"/>
        <v>4</v>
      </c>
      <c r="CX98" s="60"/>
      <c r="CY98" s="43">
        <f>VLOOKUP($C98, Table4[#All], 63, 0)</f>
        <v>0.5</v>
      </c>
      <c r="CZ98" s="43">
        <f>VLOOKUP($C98, Table4[#All], 64, 0)</f>
        <v>0.45</v>
      </c>
      <c r="DA98" s="43">
        <f>VLOOKUP($C98, Table4[#All], 65, 0)</f>
        <v>0.05</v>
      </c>
      <c r="DB98" s="43">
        <f>VLOOKUP($C98, Table4[#All], 66, 0)</f>
        <v>0</v>
      </c>
      <c r="DC98" s="43"/>
      <c r="DD98" s="10">
        <f t="shared" si="31"/>
        <v>2</v>
      </c>
    </row>
    <row r="99" spans="1:108" ht="16.2" thickTop="1" thickBot="1" x14ac:dyDescent="0.4">
      <c r="A99" s="47" t="s">
        <v>249</v>
      </c>
      <c r="B99" s="47" t="s">
        <v>272</v>
      </c>
      <c r="C99" s="47" t="s">
        <v>273</v>
      </c>
      <c r="D99" s="11"/>
      <c r="E99" s="43">
        <f>VLOOKUP($C99, Table4[#All], 2, 0)</f>
        <v>1</v>
      </c>
      <c r="F99" s="43">
        <f>VLOOKUP($C99, Table4[#All], 3, 0)</f>
        <v>0</v>
      </c>
      <c r="G99" s="43">
        <f>VLOOKUP($C99, Table4[#All], 4, 0)</f>
        <v>0</v>
      </c>
      <c r="H99" s="43">
        <f>VLOOKUP($C99, Table4[#All], 5, 0)</f>
        <v>0</v>
      </c>
      <c r="I99" s="43">
        <f>VLOOKUP($C99, Table4[#All], 6, 0)</f>
        <v>0</v>
      </c>
      <c r="J99" s="10">
        <f t="shared" si="17"/>
        <v>1</v>
      </c>
      <c r="K99" s="11"/>
      <c r="L99" s="43">
        <f>VLOOKUP($C99, Table4[#All], 7, 0)</f>
        <v>0.54170000000000007</v>
      </c>
      <c r="M99" s="43">
        <f>VLOOKUP($C99, Table4[#All], 8, 0)</f>
        <v>0.25</v>
      </c>
      <c r="N99" s="43">
        <f>VLOOKUP($C99, Table4[#All], 9, 0)</f>
        <v>0.20829999999999999</v>
      </c>
      <c r="O99" s="43">
        <f>VLOOKUP($C99, Table4[#All], 10, 0)</f>
        <v>0</v>
      </c>
      <c r="P99" s="43"/>
      <c r="Q99" s="10">
        <f t="shared" si="18"/>
        <v>3</v>
      </c>
      <c r="R99" s="11"/>
      <c r="S99" s="43">
        <f>VLOOKUP($C99, Table4[#All], 11, 0)</f>
        <v>0</v>
      </c>
      <c r="T99" s="43">
        <f>VLOOKUP($C99, Table4[#All], 12, 0)</f>
        <v>0</v>
      </c>
      <c r="U99" s="43">
        <f>VLOOKUP($C99, Table4[#All], 13, 0)</f>
        <v>0.95829999999999993</v>
      </c>
      <c r="V99" s="43">
        <f>VLOOKUP($C99, Table4[#All], 14, 0)</f>
        <v>4.1700000000000001E-2</v>
      </c>
      <c r="W99" s="9"/>
      <c r="X99" s="10">
        <f t="shared" si="19"/>
        <v>3</v>
      </c>
      <c r="Y99" s="11"/>
      <c r="Z99" s="43">
        <f>VLOOKUP($C99, Table4[#All], 15, 0)</f>
        <v>0</v>
      </c>
      <c r="AA99" s="43">
        <f>VLOOKUP($C99, Table4[#All], 16, 0)</f>
        <v>0</v>
      </c>
      <c r="AB99" s="43">
        <f>VLOOKUP($C99, Table4[#All], 17, 0)</f>
        <v>0.41670000000000001</v>
      </c>
      <c r="AC99" s="43">
        <f>VLOOKUP($C99, Table4[#All], 18, 0)</f>
        <v>0.58329999999999993</v>
      </c>
      <c r="AD99" s="9">
        <f>VLOOKUP($C99, Table4[#All], 19, 0)</f>
        <v>0</v>
      </c>
      <c r="AE99" s="10">
        <f t="shared" si="20"/>
        <v>4</v>
      </c>
      <c r="AF99" s="11"/>
      <c r="AG99" s="43">
        <f>VLOOKUP($C99, Table4[#All], 20, 0)</f>
        <v>0</v>
      </c>
      <c r="AH99" s="43">
        <f>VLOOKUP($C99, Table4[#All], 21, 0)</f>
        <v>0.625</v>
      </c>
      <c r="AI99" s="43">
        <f>VLOOKUP($C99, Table4[#All], 22, 0)</f>
        <v>0.375</v>
      </c>
      <c r="AJ99" s="43">
        <f>VLOOKUP($C99, Table4[#All], 23, 0)</f>
        <v>0</v>
      </c>
      <c r="AK99" s="43"/>
      <c r="AL99" s="10">
        <f t="shared" si="21"/>
        <v>3</v>
      </c>
      <c r="AM99" s="11"/>
      <c r="AN99" s="43">
        <f>VLOOKUP($C99, Table4[#All], 24, 0)</f>
        <v>0</v>
      </c>
      <c r="AO99" s="43">
        <f>VLOOKUP($C99, Table4[#All], 25, 0)</f>
        <v>0.77269999999999994</v>
      </c>
      <c r="AP99" s="43">
        <f>VLOOKUP($C99, Table4[#All], 26, 0)</f>
        <v>0.2273</v>
      </c>
      <c r="AQ99" s="43"/>
      <c r="AR99" s="9"/>
      <c r="AS99" s="12">
        <f t="shared" si="22"/>
        <v>3</v>
      </c>
      <c r="AT99" s="11"/>
      <c r="AU99" s="43">
        <f>VLOOKUP($C99, Table4[#All], 27, 0)</f>
        <v>0.29170000000000001</v>
      </c>
      <c r="AV99" s="43">
        <f>VLOOKUP($C99, Table4[#All], 28, 0)</f>
        <v>0.70829999999999993</v>
      </c>
      <c r="AW99" s="43">
        <f>VLOOKUP($C99, Table4[#All], 29, 0)</f>
        <v>0</v>
      </c>
      <c r="AX99" s="9"/>
      <c r="AY99" s="9">
        <f>VLOOKUP($C99, Table4[#All], 30, 0)</f>
        <v>0</v>
      </c>
      <c r="AZ99" s="10">
        <f t="shared" si="23"/>
        <v>2</v>
      </c>
      <c r="BA99" s="11"/>
      <c r="BB99" s="43">
        <f>VLOOKUP($C99, Table4[#All], 31, 0)</f>
        <v>0.44439999999999996</v>
      </c>
      <c r="BC99" s="43">
        <f>VLOOKUP($C99, Table4[#All], 32, 0)</f>
        <v>0.11109999999999999</v>
      </c>
      <c r="BD99" s="43">
        <f>VLOOKUP($C99, Table4[#All], 33, 0)</f>
        <v>0.44439999999999996</v>
      </c>
      <c r="BE99" s="43">
        <f>VLOOKUP($C99, Table4[#All], 34, 0)</f>
        <v>0</v>
      </c>
      <c r="BF99" s="9">
        <f>VLOOKUP($C99, Table4[#All], 35, 0)</f>
        <v>0</v>
      </c>
      <c r="BG99" s="10">
        <f t="shared" si="24"/>
        <v>3</v>
      </c>
      <c r="BH99" s="60"/>
      <c r="BI99" s="43">
        <f>VLOOKUP($C99, Table4[#All], 36, 0)</f>
        <v>0</v>
      </c>
      <c r="BJ99" s="9">
        <f>VLOOKUP($C99, Table4[#All], 37, 0)</f>
        <v>0</v>
      </c>
      <c r="BK99" s="43">
        <f>VLOOKUP($C99, Table4[#All], 38, 0)</f>
        <v>0</v>
      </c>
      <c r="BL99" s="43">
        <f>VLOOKUP($C99, Table4[#All], 39, 0)</f>
        <v>0</v>
      </c>
      <c r="BM99" s="9">
        <f>VLOOKUP($C99, Table4[#All], 40, 0)</f>
        <v>1</v>
      </c>
      <c r="BN99" s="10">
        <f t="shared" si="25"/>
        <v>5</v>
      </c>
      <c r="BO99" s="11"/>
      <c r="BP99" s="43">
        <f>VLOOKUP($C99, Table4[#All], 41, 0)</f>
        <v>0</v>
      </c>
      <c r="BQ99" s="43">
        <f>VLOOKUP($C99, Table4[#All], 42, 0)</f>
        <v>0.45829999999999999</v>
      </c>
      <c r="BR99" s="43">
        <f>VLOOKUP($C99, Table4[#All], 43, 0)</f>
        <v>0.5</v>
      </c>
      <c r="BS99" s="43">
        <f>VLOOKUP($C99, Table4[#All], 44, 0)</f>
        <v>4.1700000000000001E-2</v>
      </c>
      <c r="BT99" s="43">
        <f>VLOOKUP($C99, Table4[#All], 45, 0)</f>
        <v>0</v>
      </c>
      <c r="BU99" s="10">
        <f t="shared" si="26"/>
        <v>3</v>
      </c>
      <c r="BV99" s="11"/>
      <c r="BW99" s="43">
        <f>VLOOKUP($C99, Table4[#All], 46, 0)</f>
        <v>4.1700000000000001E-2</v>
      </c>
      <c r="BX99" s="43">
        <f>VLOOKUP($C99, Table4[#All], 47, 0)</f>
        <v>0.66670000000000007</v>
      </c>
      <c r="BY99" s="43">
        <f>VLOOKUP($C99, Table4[#All], 48, 0)</f>
        <v>0.29170000000000001</v>
      </c>
      <c r="BZ99" s="43">
        <f>VLOOKUP($C99, Table4[#All], 49, 0)</f>
        <v>0</v>
      </c>
      <c r="CA99" s="43">
        <f>VLOOKUP($C99, Table4[#All], 50, 0)</f>
        <v>0</v>
      </c>
      <c r="CB99" s="10">
        <f t="shared" si="27"/>
        <v>3</v>
      </c>
      <c r="CC99" s="60"/>
      <c r="CD99" s="43">
        <f>VLOOKUP($C99, Table4[#All], 51, 0)</f>
        <v>8.3299999999999999E-2</v>
      </c>
      <c r="CE99" s="43">
        <f>VLOOKUP($C99, Table4[#All], 52, 0)</f>
        <v>0.70829999999999993</v>
      </c>
      <c r="CF99" s="43">
        <f>VLOOKUP($C99, Table4[#All], 53, 0)</f>
        <v>0.20829999999999999</v>
      </c>
      <c r="CG99" s="43"/>
      <c r="CH99" s="43"/>
      <c r="CI99" s="12">
        <f t="shared" si="28"/>
        <v>3</v>
      </c>
      <c r="CJ99" s="13"/>
      <c r="CK99" s="43">
        <f>VLOOKUP($C99, Table4[#All], 54, 0)</f>
        <v>0</v>
      </c>
      <c r="CL99" s="43">
        <f>VLOOKUP($C99, Table4[#All], 55, 0)</f>
        <v>0.125</v>
      </c>
      <c r="CM99" s="43">
        <f>VLOOKUP($C99, Table4[#All], 56, 0)</f>
        <v>0.79170000000000007</v>
      </c>
      <c r="CN99" s="9">
        <f>VLOOKUP($C99, Table4[#All], 57, 0)</f>
        <v>8.3299999999999999E-2</v>
      </c>
      <c r="CO99" s="9"/>
      <c r="CP99" s="10">
        <f t="shared" si="29"/>
        <v>3</v>
      </c>
      <c r="CQ99" s="11"/>
      <c r="CR99" s="43">
        <f>VLOOKUP($C99, Table4[#All], 58, 0)</f>
        <v>0</v>
      </c>
      <c r="CS99" s="43">
        <f>VLOOKUP($C99, Table4[#All], 59, 0)</f>
        <v>0.125</v>
      </c>
      <c r="CT99" s="43">
        <f>VLOOKUP($C99, Table4[#All], 60, 0)</f>
        <v>0.45829999999999999</v>
      </c>
      <c r="CU99" s="43">
        <f>VLOOKUP($C99, Table4[#All], 61, 0)</f>
        <v>0.41670000000000001</v>
      </c>
      <c r="CV99" s="9">
        <f>VLOOKUP($C99, Table4[#All], 62, 0)</f>
        <v>0</v>
      </c>
      <c r="CW99" s="10">
        <f t="shared" si="30"/>
        <v>4</v>
      </c>
      <c r="CX99" s="60"/>
      <c r="CY99" s="43">
        <f>VLOOKUP($C99, Table4[#All], 63, 0)</f>
        <v>0.33329999999999999</v>
      </c>
      <c r="CZ99" s="43">
        <f>VLOOKUP($C99, Table4[#All], 64, 0)</f>
        <v>0.55559999999999998</v>
      </c>
      <c r="DA99" s="43">
        <f>VLOOKUP($C99, Table4[#All], 65, 0)</f>
        <v>0.11109999999999999</v>
      </c>
      <c r="DB99" s="43">
        <f>VLOOKUP($C99, Table4[#All], 66, 0)</f>
        <v>0</v>
      </c>
      <c r="DC99" s="43"/>
      <c r="DD99" s="10">
        <f t="shared" si="31"/>
        <v>2</v>
      </c>
    </row>
    <row r="100" spans="1:108" ht="16.2" thickTop="1" thickBot="1" x14ac:dyDescent="0.4">
      <c r="A100" s="47" t="s">
        <v>249</v>
      </c>
      <c r="B100" s="47" t="s">
        <v>274</v>
      </c>
      <c r="C100" s="47" t="s">
        <v>275</v>
      </c>
      <c r="D100" s="11"/>
      <c r="E100" s="43">
        <f>VLOOKUP($C100, Table4[#All], 2, 0)</f>
        <v>1</v>
      </c>
      <c r="F100" s="43">
        <f>VLOOKUP($C100, Table4[#All], 3, 0)</f>
        <v>0</v>
      </c>
      <c r="G100" s="43">
        <f>VLOOKUP($C100, Table4[#All], 4, 0)</f>
        <v>0</v>
      </c>
      <c r="H100" s="43">
        <f>VLOOKUP($C100, Table4[#All], 5, 0)</f>
        <v>0</v>
      </c>
      <c r="I100" s="43">
        <f>VLOOKUP($C100, Table4[#All], 6, 0)</f>
        <v>0</v>
      </c>
      <c r="J100" s="10">
        <f t="shared" si="17"/>
        <v>1</v>
      </c>
      <c r="K100" s="11"/>
      <c r="L100" s="43">
        <f>VLOOKUP($C100, Table4[#All], 7, 0)</f>
        <v>0.56520000000000004</v>
      </c>
      <c r="M100" s="43">
        <f>VLOOKUP($C100, Table4[#All], 8, 0)</f>
        <v>0.13039999999999999</v>
      </c>
      <c r="N100" s="43">
        <f>VLOOKUP($C100, Table4[#All], 9, 0)</f>
        <v>0.30430000000000001</v>
      </c>
      <c r="O100" s="43">
        <f>VLOOKUP($C100, Table4[#All], 10, 0)</f>
        <v>0</v>
      </c>
      <c r="P100" s="43"/>
      <c r="Q100" s="10">
        <f t="shared" si="18"/>
        <v>3</v>
      </c>
      <c r="R100" s="11"/>
      <c r="S100" s="43">
        <f>VLOOKUP($C100, Table4[#All], 11, 0)</f>
        <v>0</v>
      </c>
      <c r="T100" s="43">
        <f>VLOOKUP($C100, Table4[#All], 12, 0)</f>
        <v>0</v>
      </c>
      <c r="U100" s="43">
        <f>VLOOKUP($C100, Table4[#All], 13, 0)</f>
        <v>1</v>
      </c>
      <c r="V100" s="43">
        <f>VLOOKUP($C100, Table4[#All], 14, 0)</f>
        <v>0</v>
      </c>
      <c r="W100" s="9"/>
      <c r="X100" s="10">
        <f t="shared" si="19"/>
        <v>3</v>
      </c>
      <c r="Y100" s="11"/>
      <c r="Z100" s="43">
        <f>VLOOKUP($C100, Table4[#All], 15, 0)</f>
        <v>0</v>
      </c>
      <c r="AA100" s="43">
        <f>VLOOKUP($C100, Table4[#All], 16, 0)</f>
        <v>0.30430000000000001</v>
      </c>
      <c r="AB100" s="43">
        <f>VLOOKUP($C100, Table4[#All], 17, 0)</f>
        <v>0.4783</v>
      </c>
      <c r="AC100" s="43">
        <f>VLOOKUP($C100, Table4[#All], 18, 0)</f>
        <v>0.21739999999999998</v>
      </c>
      <c r="AD100" s="9">
        <f>VLOOKUP($C100, Table4[#All], 19, 0)</f>
        <v>0</v>
      </c>
      <c r="AE100" s="10">
        <f t="shared" si="20"/>
        <v>4</v>
      </c>
      <c r="AF100" s="11"/>
      <c r="AG100" s="43">
        <f>VLOOKUP($C100, Table4[#All], 20, 0)</f>
        <v>8.6999999999999994E-2</v>
      </c>
      <c r="AH100" s="43">
        <f>VLOOKUP($C100, Table4[#All], 21, 0)</f>
        <v>0.3478</v>
      </c>
      <c r="AI100" s="43">
        <f>VLOOKUP($C100, Table4[#All], 22, 0)</f>
        <v>0.56520000000000004</v>
      </c>
      <c r="AJ100" s="43">
        <f>VLOOKUP($C100, Table4[#All], 23, 0)</f>
        <v>0</v>
      </c>
      <c r="AK100" s="43"/>
      <c r="AL100" s="10">
        <f t="shared" si="21"/>
        <v>3</v>
      </c>
      <c r="AM100" s="11"/>
      <c r="AN100" s="43">
        <f>VLOOKUP($C100, Table4[#All], 24, 0)</f>
        <v>0</v>
      </c>
      <c r="AO100" s="43">
        <f>VLOOKUP($C100, Table4[#All], 25, 0)</f>
        <v>0.59089999999999998</v>
      </c>
      <c r="AP100" s="43">
        <f>VLOOKUP($C100, Table4[#All], 26, 0)</f>
        <v>0.40909999999999996</v>
      </c>
      <c r="AQ100" s="43"/>
      <c r="AR100" s="9"/>
      <c r="AS100" s="12">
        <f t="shared" si="22"/>
        <v>3</v>
      </c>
      <c r="AT100" s="11"/>
      <c r="AU100" s="43">
        <f>VLOOKUP($C100, Table4[#All], 27, 0)</f>
        <v>0.1739</v>
      </c>
      <c r="AV100" s="43">
        <f>VLOOKUP($C100, Table4[#All], 28, 0)</f>
        <v>0.56520000000000004</v>
      </c>
      <c r="AW100" s="43">
        <f>VLOOKUP($C100, Table4[#All], 29, 0)</f>
        <v>0.26090000000000002</v>
      </c>
      <c r="AX100" s="9"/>
      <c r="AY100" s="9">
        <f>VLOOKUP($C100, Table4[#All], 30, 0)</f>
        <v>0</v>
      </c>
      <c r="AZ100" s="10">
        <f t="shared" si="23"/>
        <v>3</v>
      </c>
      <c r="BA100" s="11"/>
      <c r="BB100" s="43">
        <f>VLOOKUP($C100, Table4[#All], 31, 0)</f>
        <v>0.8</v>
      </c>
      <c r="BC100" s="43">
        <f>VLOOKUP($C100, Table4[#All], 32, 0)</f>
        <v>0.2</v>
      </c>
      <c r="BD100" s="43">
        <f>VLOOKUP($C100, Table4[#All], 33, 0)</f>
        <v>0</v>
      </c>
      <c r="BE100" s="43">
        <f>VLOOKUP($C100, Table4[#All], 34, 0)</f>
        <v>0</v>
      </c>
      <c r="BF100" s="9">
        <f>VLOOKUP($C100, Table4[#All], 35, 0)</f>
        <v>0</v>
      </c>
      <c r="BG100" s="10">
        <f t="shared" si="24"/>
        <v>2</v>
      </c>
      <c r="BH100" s="60"/>
      <c r="BI100" s="43">
        <f>VLOOKUP($C100, Table4[#All], 36, 0)</f>
        <v>0</v>
      </c>
      <c r="BJ100" s="9">
        <f>VLOOKUP($C100, Table4[#All], 37, 0)</f>
        <v>0</v>
      </c>
      <c r="BK100" s="43">
        <f>VLOOKUP($C100, Table4[#All], 38, 0)</f>
        <v>0</v>
      </c>
      <c r="BL100" s="43">
        <f>VLOOKUP($C100, Table4[#All], 39, 0)</f>
        <v>0</v>
      </c>
      <c r="BM100" s="9">
        <f>VLOOKUP($C100, Table4[#All], 40, 0)</f>
        <v>1</v>
      </c>
      <c r="BN100" s="10">
        <f t="shared" si="25"/>
        <v>5</v>
      </c>
      <c r="BO100" s="11"/>
      <c r="BP100" s="43">
        <f>VLOOKUP($C100, Table4[#All], 41, 0)</f>
        <v>0</v>
      </c>
      <c r="BQ100" s="43">
        <f>VLOOKUP($C100, Table4[#All], 42, 0)</f>
        <v>0.3478</v>
      </c>
      <c r="BR100" s="43">
        <f>VLOOKUP($C100, Table4[#All], 43, 0)</f>
        <v>0.21739999999999998</v>
      </c>
      <c r="BS100" s="43">
        <f>VLOOKUP($C100, Table4[#All], 44, 0)</f>
        <v>0.43479999999999996</v>
      </c>
      <c r="BT100" s="43">
        <f>VLOOKUP($C100, Table4[#All], 45, 0)</f>
        <v>0</v>
      </c>
      <c r="BU100" s="10">
        <f t="shared" si="26"/>
        <v>4</v>
      </c>
      <c r="BV100" s="11"/>
      <c r="BW100" s="43">
        <f>VLOOKUP($C100, Table4[#All], 46, 0)</f>
        <v>0.1739</v>
      </c>
      <c r="BX100" s="43">
        <f>VLOOKUP($C100, Table4[#All], 47, 0)</f>
        <v>0.60870000000000002</v>
      </c>
      <c r="BY100" s="43">
        <f>VLOOKUP($C100, Table4[#All], 48, 0)</f>
        <v>0.21739999999999998</v>
      </c>
      <c r="BZ100" s="43">
        <f>VLOOKUP($C100, Table4[#All], 49, 0)</f>
        <v>0</v>
      </c>
      <c r="CA100" s="43">
        <f>VLOOKUP($C100, Table4[#All], 50, 0)</f>
        <v>0</v>
      </c>
      <c r="CB100" s="10">
        <f t="shared" si="27"/>
        <v>3</v>
      </c>
      <c r="CC100" s="60"/>
      <c r="CD100" s="43">
        <f>VLOOKUP($C100, Table4[#All], 51, 0)</f>
        <v>0</v>
      </c>
      <c r="CE100" s="43">
        <f>VLOOKUP($C100, Table4[#All], 52, 0)</f>
        <v>0.43479999999999996</v>
      </c>
      <c r="CF100" s="43">
        <f>VLOOKUP($C100, Table4[#All], 53, 0)</f>
        <v>0.56520000000000004</v>
      </c>
      <c r="CG100" s="43"/>
      <c r="CH100" s="43"/>
      <c r="CI100" s="12">
        <f t="shared" si="28"/>
        <v>3</v>
      </c>
      <c r="CJ100" s="13"/>
      <c r="CK100" s="43">
        <f>VLOOKUP($C100, Table4[#All], 54, 0)</f>
        <v>0</v>
      </c>
      <c r="CL100" s="43">
        <f>VLOOKUP($C100, Table4[#All], 55, 0)</f>
        <v>0.56520000000000004</v>
      </c>
      <c r="CM100" s="43">
        <f>VLOOKUP($C100, Table4[#All], 56, 0)</f>
        <v>0.43479999999999996</v>
      </c>
      <c r="CN100" s="9">
        <f>VLOOKUP($C100, Table4[#All], 57, 0)</f>
        <v>0</v>
      </c>
      <c r="CO100" s="9"/>
      <c r="CP100" s="10">
        <f t="shared" si="29"/>
        <v>3</v>
      </c>
      <c r="CQ100" s="11"/>
      <c r="CR100" s="43">
        <f>VLOOKUP($C100, Table4[#All], 58, 0)</f>
        <v>0</v>
      </c>
      <c r="CS100" s="43">
        <f>VLOOKUP($C100, Table4[#All], 59, 0)</f>
        <v>0.95650000000000002</v>
      </c>
      <c r="CT100" s="43">
        <f>VLOOKUP($C100, Table4[#All], 60, 0)</f>
        <v>4.3499999999999997E-2</v>
      </c>
      <c r="CU100" s="43">
        <f>VLOOKUP($C100, Table4[#All], 61, 0)</f>
        <v>0</v>
      </c>
      <c r="CV100" s="9">
        <f>VLOOKUP($C100, Table4[#All], 62, 0)</f>
        <v>0</v>
      </c>
      <c r="CW100" s="10">
        <f t="shared" si="30"/>
        <v>2</v>
      </c>
      <c r="CX100" s="60"/>
      <c r="CY100" s="43">
        <f>VLOOKUP($C100, Table4[#All], 63, 0)</f>
        <v>0.875</v>
      </c>
      <c r="CZ100" s="43">
        <f>VLOOKUP($C100, Table4[#All], 64, 0)</f>
        <v>0.125</v>
      </c>
      <c r="DA100" s="43">
        <f>VLOOKUP($C100, Table4[#All], 65, 0)</f>
        <v>0</v>
      </c>
      <c r="DB100" s="43">
        <f>VLOOKUP($C100, Table4[#All], 66, 0)</f>
        <v>0</v>
      </c>
      <c r="DC100" s="43"/>
      <c r="DD100" s="10">
        <f t="shared" si="31"/>
        <v>1</v>
      </c>
    </row>
    <row r="101" spans="1:108" ht="16.2" thickTop="1" thickBot="1" x14ac:dyDescent="0.4">
      <c r="A101" s="47" t="s">
        <v>249</v>
      </c>
      <c r="B101" s="47" t="s">
        <v>276</v>
      </c>
      <c r="C101" s="47" t="s">
        <v>277</v>
      </c>
      <c r="D101" s="11"/>
      <c r="E101" s="43">
        <f>VLOOKUP($C101, Table4[#All], 2, 0)</f>
        <v>1</v>
      </c>
      <c r="F101" s="43">
        <f>VLOOKUP($C101, Table4[#All], 3, 0)</f>
        <v>0</v>
      </c>
      <c r="G101" s="43">
        <f>VLOOKUP($C101, Table4[#All], 4, 0)</f>
        <v>0</v>
      </c>
      <c r="H101" s="43">
        <f>VLOOKUP($C101, Table4[#All], 5, 0)</f>
        <v>0</v>
      </c>
      <c r="I101" s="43">
        <f>VLOOKUP($C101, Table4[#All], 6, 0)</f>
        <v>0</v>
      </c>
      <c r="J101" s="10">
        <f t="shared" si="17"/>
        <v>1</v>
      </c>
      <c r="K101" s="11"/>
      <c r="L101" s="43">
        <f>VLOOKUP($C101, Table4[#All], 7, 0)</f>
        <v>0.16670000000000001</v>
      </c>
      <c r="M101" s="43">
        <f>VLOOKUP($C101, Table4[#All], 8, 0)</f>
        <v>0.61109999999999998</v>
      </c>
      <c r="N101" s="43">
        <f>VLOOKUP($C101, Table4[#All], 9, 0)</f>
        <v>5.5599999999999997E-2</v>
      </c>
      <c r="O101" s="43">
        <f>VLOOKUP($C101, Table4[#All], 10, 0)</f>
        <v>0.16670000000000001</v>
      </c>
      <c r="P101" s="43"/>
      <c r="Q101" s="10">
        <f t="shared" si="18"/>
        <v>3</v>
      </c>
      <c r="R101" s="11"/>
      <c r="S101" s="43">
        <f>VLOOKUP($C101, Table4[#All], 11, 0)</f>
        <v>0</v>
      </c>
      <c r="T101" s="43">
        <f>VLOOKUP($C101, Table4[#All], 12, 0)</f>
        <v>0</v>
      </c>
      <c r="U101" s="43">
        <f>VLOOKUP($C101, Table4[#All], 13, 0)</f>
        <v>1</v>
      </c>
      <c r="V101" s="43">
        <f>VLOOKUP($C101, Table4[#All], 14, 0)</f>
        <v>0</v>
      </c>
      <c r="W101" s="9"/>
      <c r="X101" s="10">
        <f t="shared" si="19"/>
        <v>3</v>
      </c>
      <c r="Y101" s="11"/>
      <c r="Z101" s="43">
        <f>VLOOKUP($C101, Table4[#All], 15, 0)</f>
        <v>0</v>
      </c>
      <c r="AA101" s="43">
        <f>VLOOKUP($C101, Table4[#All], 16, 0)</f>
        <v>0.27779999999999999</v>
      </c>
      <c r="AB101" s="43">
        <f>VLOOKUP($C101, Table4[#All], 17, 0)</f>
        <v>0.33329999999999999</v>
      </c>
      <c r="AC101" s="43">
        <f>VLOOKUP($C101, Table4[#All], 18, 0)</f>
        <v>0.38890000000000002</v>
      </c>
      <c r="AD101" s="9">
        <f>VLOOKUP($C101, Table4[#All], 19, 0)</f>
        <v>0</v>
      </c>
      <c r="AE101" s="10">
        <f t="shared" si="20"/>
        <v>4</v>
      </c>
      <c r="AF101" s="11"/>
      <c r="AG101" s="43">
        <f>VLOOKUP($C101, Table4[#All], 20, 0)</f>
        <v>0</v>
      </c>
      <c r="AH101" s="43">
        <f>VLOOKUP($C101, Table4[#All], 21, 0)</f>
        <v>0.16670000000000001</v>
      </c>
      <c r="AI101" s="43">
        <f>VLOOKUP($C101, Table4[#All], 22, 0)</f>
        <v>0.83329999999999993</v>
      </c>
      <c r="AJ101" s="43">
        <f>VLOOKUP($C101, Table4[#All], 23, 0)</f>
        <v>0</v>
      </c>
      <c r="AK101" s="43"/>
      <c r="AL101" s="10">
        <f t="shared" si="21"/>
        <v>3</v>
      </c>
      <c r="AM101" s="11"/>
      <c r="AN101" s="43">
        <f>VLOOKUP($C101, Table4[#All], 24, 0)</f>
        <v>0</v>
      </c>
      <c r="AO101" s="43">
        <f>VLOOKUP($C101, Table4[#All], 25, 0)</f>
        <v>0.5</v>
      </c>
      <c r="AP101" s="43">
        <f>VLOOKUP($C101, Table4[#All], 26, 0)</f>
        <v>0.5</v>
      </c>
      <c r="AQ101" s="43"/>
      <c r="AR101" s="9"/>
      <c r="AS101" s="12">
        <f t="shared" si="22"/>
        <v>3</v>
      </c>
      <c r="AT101" s="11"/>
      <c r="AU101" s="43">
        <f>VLOOKUP($C101, Table4[#All], 27, 0)</f>
        <v>0</v>
      </c>
      <c r="AV101" s="43">
        <f>VLOOKUP($C101, Table4[#All], 28, 0)</f>
        <v>0.83329999999999993</v>
      </c>
      <c r="AW101" s="43">
        <f>VLOOKUP($C101, Table4[#All], 29, 0)</f>
        <v>0.16670000000000001</v>
      </c>
      <c r="AX101" s="9"/>
      <c r="AY101" s="9">
        <f>VLOOKUP($C101, Table4[#All], 30, 0)</f>
        <v>0</v>
      </c>
      <c r="AZ101" s="10">
        <f t="shared" si="23"/>
        <v>2</v>
      </c>
      <c r="BA101" s="11"/>
      <c r="BB101" s="43">
        <f>VLOOKUP($C101, Table4[#All], 31, 0)</f>
        <v>0.75</v>
      </c>
      <c r="BC101" s="43">
        <f>VLOOKUP($C101, Table4[#All], 32, 0)</f>
        <v>0.25</v>
      </c>
      <c r="BD101" s="43">
        <f>VLOOKUP($C101, Table4[#All], 33, 0)</f>
        <v>0</v>
      </c>
      <c r="BE101" s="43">
        <f>VLOOKUP($C101, Table4[#All], 34, 0)</f>
        <v>0</v>
      </c>
      <c r="BF101" s="9">
        <f>VLOOKUP($C101, Table4[#All], 35, 0)</f>
        <v>0</v>
      </c>
      <c r="BG101" s="10">
        <f t="shared" si="24"/>
        <v>2</v>
      </c>
      <c r="BH101" s="60"/>
      <c r="BI101" s="43">
        <f>VLOOKUP($C101, Table4[#All], 36, 0)</f>
        <v>0</v>
      </c>
      <c r="BJ101" s="9">
        <f>VLOOKUP($C101, Table4[#All], 37, 0)</f>
        <v>0</v>
      </c>
      <c r="BK101" s="43">
        <f>VLOOKUP($C101, Table4[#All], 38, 0)</f>
        <v>0</v>
      </c>
      <c r="BL101" s="43">
        <f>VLOOKUP($C101, Table4[#All], 39, 0)</f>
        <v>0</v>
      </c>
      <c r="BM101" s="9">
        <f>VLOOKUP($C101, Table4[#All], 40, 0)</f>
        <v>1</v>
      </c>
      <c r="BN101" s="10">
        <f t="shared" si="25"/>
        <v>5</v>
      </c>
      <c r="BO101" s="11"/>
      <c r="BP101" s="43">
        <f>VLOOKUP($C101, Table4[#All], 41, 0)</f>
        <v>0</v>
      </c>
      <c r="BQ101" s="43">
        <f>VLOOKUP($C101, Table4[#All], 42, 0)</f>
        <v>0.44439999999999996</v>
      </c>
      <c r="BR101" s="43">
        <f>VLOOKUP($C101, Table4[#All], 43, 0)</f>
        <v>0.44439999999999996</v>
      </c>
      <c r="BS101" s="43">
        <f>VLOOKUP($C101, Table4[#All], 44, 0)</f>
        <v>0.11109999999999999</v>
      </c>
      <c r="BT101" s="43">
        <f>VLOOKUP($C101, Table4[#All], 45, 0)</f>
        <v>0</v>
      </c>
      <c r="BU101" s="10">
        <f t="shared" si="26"/>
        <v>3</v>
      </c>
      <c r="BV101" s="11"/>
      <c r="BW101" s="43">
        <f>VLOOKUP($C101, Table4[#All], 46, 0)</f>
        <v>0</v>
      </c>
      <c r="BX101" s="43">
        <f>VLOOKUP($C101, Table4[#All], 47, 0)</f>
        <v>0.44439999999999996</v>
      </c>
      <c r="BY101" s="43">
        <f>VLOOKUP($C101, Table4[#All], 48, 0)</f>
        <v>0.27779999999999999</v>
      </c>
      <c r="BZ101" s="43">
        <f>VLOOKUP($C101, Table4[#All], 49, 0)</f>
        <v>0.27779999999999999</v>
      </c>
      <c r="CA101" s="43">
        <f>VLOOKUP($C101, Table4[#All], 50, 0)</f>
        <v>0</v>
      </c>
      <c r="CB101" s="10">
        <f t="shared" si="27"/>
        <v>4</v>
      </c>
      <c r="CC101" s="60"/>
      <c r="CD101" s="43">
        <f>VLOOKUP($C101, Table4[#All], 51, 0)</f>
        <v>5.5599999999999997E-2</v>
      </c>
      <c r="CE101" s="43">
        <f>VLOOKUP($C101, Table4[#All], 52, 0)</f>
        <v>0.27779999999999999</v>
      </c>
      <c r="CF101" s="43">
        <f>VLOOKUP($C101, Table4[#All], 53, 0)</f>
        <v>0.66670000000000007</v>
      </c>
      <c r="CG101" s="43"/>
      <c r="CH101" s="43"/>
      <c r="CI101" s="12">
        <f t="shared" si="28"/>
        <v>3</v>
      </c>
      <c r="CJ101" s="13"/>
      <c r="CK101" s="43">
        <f>VLOOKUP($C101, Table4[#All], 54, 0)</f>
        <v>0</v>
      </c>
      <c r="CL101" s="43">
        <f>VLOOKUP($C101, Table4[#All], 55, 0)</f>
        <v>0.55559999999999998</v>
      </c>
      <c r="CM101" s="43">
        <f>VLOOKUP($C101, Table4[#All], 56, 0)</f>
        <v>0.27779999999999999</v>
      </c>
      <c r="CN101" s="9">
        <f>VLOOKUP($C101, Table4[#All], 57, 0)</f>
        <v>0.16670000000000001</v>
      </c>
      <c r="CO101" s="9"/>
      <c r="CP101" s="10">
        <f t="shared" si="29"/>
        <v>3</v>
      </c>
      <c r="CQ101" s="11"/>
      <c r="CR101" s="43">
        <f>VLOOKUP($C101, Table4[#All], 58, 0)</f>
        <v>0</v>
      </c>
      <c r="CS101" s="43">
        <f>VLOOKUP($C101, Table4[#All], 59, 0)</f>
        <v>0.77780000000000005</v>
      </c>
      <c r="CT101" s="43">
        <f>VLOOKUP($C101, Table4[#All], 60, 0)</f>
        <v>0.22219999999999998</v>
      </c>
      <c r="CU101" s="43">
        <f>VLOOKUP($C101, Table4[#All], 61, 0)</f>
        <v>0</v>
      </c>
      <c r="CV101" s="9">
        <f>VLOOKUP($C101, Table4[#All], 62, 0)</f>
        <v>0</v>
      </c>
      <c r="CW101" s="10">
        <f t="shared" si="30"/>
        <v>3</v>
      </c>
      <c r="CX101" s="60"/>
      <c r="CY101" s="43">
        <f>VLOOKUP($C101, Table4[#All], 63, 0)</f>
        <v>1</v>
      </c>
      <c r="CZ101" s="43">
        <f>VLOOKUP($C101, Table4[#All], 64, 0)</f>
        <v>0</v>
      </c>
      <c r="DA101" s="43">
        <f>VLOOKUP($C101, Table4[#All], 65, 0)</f>
        <v>0</v>
      </c>
      <c r="DB101" s="43">
        <f>VLOOKUP($C101, Table4[#All], 66, 0)</f>
        <v>0</v>
      </c>
      <c r="DC101" s="43"/>
      <c r="DD101" s="10">
        <f t="shared" si="31"/>
        <v>1</v>
      </c>
    </row>
    <row r="102" spans="1:108" ht="16.2" thickTop="1" thickBot="1" x14ac:dyDescent="0.4">
      <c r="A102" s="47" t="s">
        <v>249</v>
      </c>
      <c r="B102" s="47" t="s">
        <v>278</v>
      </c>
      <c r="C102" s="47" t="s">
        <v>279</v>
      </c>
      <c r="D102" s="11"/>
      <c r="E102" s="43">
        <f>VLOOKUP($C102, Table4[#All], 2, 0)</f>
        <v>1</v>
      </c>
      <c r="F102" s="43">
        <f>VLOOKUP($C102, Table4[#All], 3, 0)</f>
        <v>0</v>
      </c>
      <c r="G102" s="43">
        <f>VLOOKUP($C102, Table4[#All], 4, 0)</f>
        <v>0</v>
      </c>
      <c r="H102" s="43">
        <f>VLOOKUP($C102, Table4[#All], 5, 0)</f>
        <v>0</v>
      </c>
      <c r="I102" s="43">
        <f>VLOOKUP($C102, Table4[#All], 6, 0)</f>
        <v>0</v>
      </c>
      <c r="J102" s="10">
        <f t="shared" si="17"/>
        <v>1</v>
      </c>
      <c r="K102" s="11"/>
      <c r="L102" s="43">
        <f>VLOOKUP($C102, Table4[#All], 7, 0)</f>
        <v>0.46149999999999997</v>
      </c>
      <c r="M102" s="43">
        <f>VLOOKUP($C102, Table4[#All], 8, 0)</f>
        <v>0.53849999999999998</v>
      </c>
      <c r="N102" s="43">
        <f>VLOOKUP($C102, Table4[#All], 9, 0)</f>
        <v>0</v>
      </c>
      <c r="O102" s="43">
        <f>VLOOKUP($C102, Table4[#All], 10, 0)</f>
        <v>0</v>
      </c>
      <c r="P102" s="43"/>
      <c r="Q102" s="10">
        <f t="shared" si="18"/>
        <v>2</v>
      </c>
      <c r="R102" s="11"/>
      <c r="S102" s="43">
        <f>VLOOKUP($C102, Table4[#All], 11, 0)</f>
        <v>0</v>
      </c>
      <c r="T102" s="43">
        <f>VLOOKUP($C102, Table4[#All], 12, 0)</f>
        <v>0</v>
      </c>
      <c r="U102" s="43">
        <f>VLOOKUP($C102, Table4[#All], 13, 0)</f>
        <v>1</v>
      </c>
      <c r="V102" s="43">
        <f>VLOOKUP($C102, Table4[#All], 14, 0)</f>
        <v>0</v>
      </c>
      <c r="W102" s="9"/>
      <c r="X102" s="10">
        <f t="shared" si="19"/>
        <v>3</v>
      </c>
      <c r="Y102" s="11"/>
      <c r="Z102" s="43">
        <f>VLOOKUP($C102, Table4[#All], 15, 0)</f>
        <v>0</v>
      </c>
      <c r="AA102" s="43">
        <f>VLOOKUP($C102, Table4[#All], 16, 0)</f>
        <v>0.3846</v>
      </c>
      <c r="AB102" s="43">
        <f>VLOOKUP($C102, Table4[#All], 17, 0)</f>
        <v>0.23079999999999998</v>
      </c>
      <c r="AC102" s="43">
        <f>VLOOKUP($C102, Table4[#All], 18, 0)</f>
        <v>0.3846</v>
      </c>
      <c r="AD102" s="9">
        <f>VLOOKUP($C102, Table4[#All], 19, 0)</f>
        <v>0</v>
      </c>
      <c r="AE102" s="10">
        <f t="shared" si="20"/>
        <v>4</v>
      </c>
      <c r="AF102" s="11"/>
      <c r="AG102" s="43">
        <f>VLOOKUP($C102, Table4[#All], 20, 0)</f>
        <v>0</v>
      </c>
      <c r="AH102" s="43">
        <f>VLOOKUP($C102, Table4[#All], 21, 0)</f>
        <v>0.3846</v>
      </c>
      <c r="AI102" s="43">
        <f>VLOOKUP($C102, Table4[#All], 22, 0)</f>
        <v>0.61539999999999995</v>
      </c>
      <c r="AJ102" s="43">
        <f>VLOOKUP($C102, Table4[#All], 23, 0)</f>
        <v>0</v>
      </c>
      <c r="AK102" s="43"/>
      <c r="AL102" s="10">
        <f t="shared" si="21"/>
        <v>3</v>
      </c>
      <c r="AM102" s="11"/>
      <c r="AN102" s="43">
        <f>VLOOKUP($C102, Table4[#All], 24, 0)</f>
        <v>0</v>
      </c>
      <c r="AO102" s="43">
        <f>VLOOKUP($C102, Table4[#All], 25, 0)</f>
        <v>0.69230000000000003</v>
      </c>
      <c r="AP102" s="43">
        <f>VLOOKUP($C102, Table4[#All], 26, 0)</f>
        <v>0.30769999999999997</v>
      </c>
      <c r="AQ102" s="43"/>
      <c r="AR102" s="9"/>
      <c r="AS102" s="12">
        <f t="shared" si="22"/>
        <v>3</v>
      </c>
      <c r="AT102" s="11"/>
      <c r="AU102" s="43">
        <f>VLOOKUP($C102, Table4[#All], 27, 0)</f>
        <v>0.15380000000000002</v>
      </c>
      <c r="AV102" s="43">
        <f>VLOOKUP($C102, Table4[#All], 28, 0)</f>
        <v>0.53849999999999998</v>
      </c>
      <c r="AW102" s="43">
        <f>VLOOKUP($C102, Table4[#All], 29, 0)</f>
        <v>0.30769999999999997</v>
      </c>
      <c r="AX102" s="9"/>
      <c r="AY102" s="9">
        <f>VLOOKUP($C102, Table4[#All], 30, 0)</f>
        <v>0</v>
      </c>
      <c r="AZ102" s="10">
        <f t="shared" si="23"/>
        <v>3</v>
      </c>
      <c r="BA102" s="11"/>
      <c r="BB102" s="43">
        <f>VLOOKUP($C102, Table4[#All], 31, 0)</f>
        <v>0.6</v>
      </c>
      <c r="BC102" s="43">
        <f>VLOOKUP($C102, Table4[#All], 32, 0)</f>
        <v>0.4</v>
      </c>
      <c r="BD102" s="43">
        <f>VLOOKUP($C102, Table4[#All], 33, 0)</f>
        <v>0</v>
      </c>
      <c r="BE102" s="43">
        <f>VLOOKUP($C102, Table4[#All], 34, 0)</f>
        <v>0</v>
      </c>
      <c r="BF102" s="9">
        <f>VLOOKUP($C102, Table4[#All], 35, 0)</f>
        <v>0</v>
      </c>
      <c r="BG102" s="10">
        <f t="shared" si="24"/>
        <v>2</v>
      </c>
      <c r="BH102" s="60"/>
      <c r="BI102" s="43">
        <f>VLOOKUP($C102, Table4[#All], 36, 0)</f>
        <v>0</v>
      </c>
      <c r="BJ102" s="9">
        <f>VLOOKUP($C102, Table4[#All], 37, 0)</f>
        <v>0</v>
      </c>
      <c r="BK102" s="43">
        <f>VLOOKUP($C102, Table4[#All], 38, 0)</f>
        <v>0</v>
      </c>
      <c r="BL102" s="43">
        <f>VLOOKUP($C102, Table4[#All], 39, 0)</f>
        <v>0</v>
      </c>
      <c r="BM102" s="9">
        <f>VLOOKUP($C102, Table4[#All], 40, 0)</f>
        <v>1</v>
      </c>
      <c r="BN102" s="10">
        <f t="shared" si="25"/>
        <v>5</v>
      </c>
      <c r="BO102" s="11"/>
      <c r="BP102" s="43">
        <f>VLOOKUP($C102, Table4[#All], 41, 0)</f>
        <v>0</v>
      </c>
      <c r="BQ102" s="43">
        <f>VLOOKUP($C102, Table4[#All], 42, 0)</f>
        <v>0.61539999999999995</v>
      </c>
      <c r="BR102" s="43">
        <f>VLOOKUP($C102, Table4[#All], 43, 0)</f>
        <v>0</v>
      </c>
      <c r="BS102" s="43">
        <f>VLOOKUP($C102, Table4[#All], 44, 0)</f>
        <v>0.3846</v>
      </c>
      <c r="BT102" s="43">
        <f>VLOOKUP($C102, Table4[#All], 45, 0)</f>
        <v>0</v>
      </c>
      <c r="BU102" s="10">
        <f t="shared" si="26"/>
        <v>4</v>
      </c>
      <c r="BV102" s="11"/>
      <c r="BW102" s="43">
        <f>VLOOKUP($C102, Table4[#All], 46, 0)</f>
        <v>0</v>
      </c>
      <c r="BX102" s="43">
        <f>VLOOKUP($C102, Table4[#All], 47, 0)</f>
        <v>0.61539999999999995</v>
      </c>
      <c r="BY102" s="43">
        <f>VLOOKUP($C102, Table4[#All], 48, 0)</f>
        <v>0.3846</v>
      </c>
      <c r="BZ102" s="43">
        <f>VLOOKUP($C102, Table4[#All], 49, 0)</f>
        <v>0</v>
      </c>
      <c r="CA102" s="43">
        <f>VLOOKUP($C102, Table4[#All], 50, 0)</f>
        <v>0</v>
      </c>
      <c r="CB102" s="10">
        <f t="shared" si="27"/>
        <v>3</v>
      </c>
      <c r="CC102" s="60"/>
      <c r="CD102" s="43">
        <f>VLOOKUP($C102, Table4[#All], 51, 0)</f>
        <v>0</v>
      </c>
      <c r="CE102" s="43">
        <f>VLOOKUP($C102, Table4[#All], 52, 0)</f>
        <v>0.46149999999999997</v>
      </c>
      <c r="CF102" s="43">
        <f>VLOOKUP($C102, Table4[#All], 53, 0)</f>
        <v>0.53849999999999998</v>
      </c>
      <c r="CG102" s="43"/>
      <c r="CH102" s="43"/>
      <c r="CI102" s="12">
        <f t="shared" si="28"/>
        <v>3</v>
      </c>
      <c r="CJ102" s="13"/>
      <c r="CK102" s="43">
        <f>VLOOKUP($C102, Table4[#All], 54, 0)</f>
        <v>0</v>
      </c>
      <c r="CL102" s="43">
        <f>VLOOKUP($C102, Table4[#All], 55, 0)</f>
        <v>0.53849999999999998</v>
      </c>
      <c r="CM102" s="43">
        <f>VLOOKUP($C102, Table4[#All], 56, 0)</f>
        <v>0.46149999999999997</v>
      </c>
      <c r="CN102" s="9">
        <f>VLOOKUP($C102, Table4[#All], 57, 0)</f>
        <v>0</v>
      </c>
      <c r="CO102" s="9"/>
      <c r="CP102" s="10">
        <f t="shared" si="29"/>
        <v>3</v>
      </c>
      <c r="CQ102" s="11"/>
      <c r="CR102" s="43">
        <f>VLOOKUP($C102, Table4[#All], 58, 0)</f>
        <v>0</v>
      </c>
      <c r="CS102" s="43">
        <f>VLOOKUP($C102, Table4[#All], 59, 0)</f>
        <v>1</v>
      </c>
      <c r="CT102" s="43">
        <f>VLOOKUP($C102, Table4[#All], 60, 0)</f>
        <v>0</v>
      </c>
      <c r="CU102" s="43">
        <f>VLOOKUP($C102, Table4[#All], 61, 0)</f>
        <v>0</v>
      </c>
      <c r="CV102" s="9">
        <f>VLOOKUP($C102, Table4[#All], 62, 0)</f>
        <v>0</v>
      </c>
      <c r="CW102" s="10">
        <f t="shared" si="30"/>
        <v>2</v>
      </c>
      <c r="CX102" s="60"/>
      <c r="CY102" s="43">
        <f>VLOOKUP($C102, Table4[#All], 63, 0)</f>
        <v>1</v>
      </c>
      <c r="CZ102" s="43">
        <f>VLOOKUP($C102, Table4[#All], 64, 0)</f>
        <v>0</v>
      </c>
      <c r="DA102" s="43">
        <f>VLOOKUP($C102, Table4[#All], 65, 0)</f>
        <v>0</v>
      </c>
      <c r="DB102" s="43">
        <f>VLOOKUP($C102, Table4[#All], 66, 0)</f>
        <v>0</v>
      </c>
      <c r="DC102" s="43"/>
      <c r="DD102" s="10">
        <f t="shared" si="31"/>
        <v>1</v>
      </c>
    </row>
    <row r="103" spans="1:108" ht="16.2" thickTop="1" thickBot="1" x14ac:dyDescent="0.4">
      <c r="A103" s="47" t="s">
        <v>280</v>
      </c>
      <c r="B103" s="47" t="s">
        <v>280</v>
      </c>
      <c r="C103" s="47" t="s">
        <v>281</v>
      </c>
      <c r="D103" s="11"/>
      <c r="E103" s="43">
        <f>VLOOKUP($C103, Table4[#All], 2, 0)</f>
        <v>1</v>
      </c>
      <c r="F103" s="43">
        <f>VLOOKUP($C103, Table4[#All], 3, 0)</f>
        <v>0</v>
      </c>
      <c r="G103" s="43">
        <f>VLOOKUP($C103, Table4[#All], 4, 0)</f>
        <v>0</v>
      </c>
      <c r="H103" s="43">
        <f>VLOOKUP($C103, Table4[#All], 5, 0)</f>
        <v>0</v>
      </c>
      <c r="I103" s="43">
        <f>VLOOKUP($C103, Table4[#All], 6, 0)</f>
        <v>0</v>
      </c>
      <c r="J103" s="10">
        <f t="shared" si="17"/>
        <v>1</v>
      </c>
      <c r="K103" s="11"/>
      <c r="L103" s="43">
        <f>VLOOKUP($C103, Table4[#All], 7, 0)</f>
        <v>0.375</v>
      </c>
      <c r="M103" s="43">
        <f>VLOOKUP($C103, Table4[#All], 8, 0)</f>
        <v>0.1875</v>
      </c>
      <c r="N103" s="43">
        <f>VLOOKUP($C103, Table4[#All], 9, 0)</f>
        <v>0.25</v>
      </c>
      <c r="O103" s="43">
        <f>VLOOKUP($C103, Table4[#All], 10, 0)</f>
        <v>0.1875</v>
      </c>
      <c r="P103" s="43"/>
      <c r="Q103" s="10">
        <f t="shared" si="18"/>
        <v>3</v>
      </c>
      <c r="R103" s="11"/>
      <c r="S103" s="43">
        <f>VLOOKUP($C103, Table4[#All], 11, 0)</f>
        <v>0.3846</v>
      </c>
      <c r="T103" s="43">
        <f>VLOOKUP($C103, Table4[#All], 12, 0)</f>
        <v>0.15380000000000002</v>
      </c>
      <c r="U103" s="43">
        <f>VLOOKUP($C103, Table4[#All], 13, 0)</f>
        <v>0.46149999999999997</v>
      </c>
      <c r="V103" s="43">
        <f>VLOOKUP($C103, Table4[#All], 14, 0)</f>
        <v>0</v>
      </c>
      <c r="W103" s="9"/>
      <c r="X103" s="10">
        <f t="shared" si="19"/>
        <v>3</v>
      </c>
      <c r="Y103" s="11"/>
      <c r="Z103" s="43">
        <f>VLOOKUP($C103, Table4[#All], 15, 0)</f>
        <v>3.1200000000000002E-2</v>
      </c>
      <c r="AA103" s="43">
        <f>VLOOKUP($C103, Table4[#All], 16, 0)</f>
        <v>0.46880000000000005</v>
      </c>
      <c r="AB103" s="43">
        <f>VLOOKUP($C103, Table4[#All], 17, 0)</f>
        <v>0.40619999999999995</v>
      </c>
      <c r="AC103" s="43">
        <f>VLOOKUP($C103, Table4[#All], 18, 0)</f>
        <v>9.3800000000000008E-2</v>
      </c>
      <c r="AD103" s="9">
        <f>VLOOKUP($C103, Table4[#All], 19, 0)</f>
        <v>0</v>
      </c>
      <c r="AE103" s="10">
        <f t="shared" si="20"/>
        <v>3</v>
      </c>
      <c r="AF103" s="11"/>
      <c r="AG103" s="43">
        <f>VLOOKUP($C103, Table4[#All], 20, 0)</f>
        <v>0</v>
      </c>
      <c r="AH103" s="43">
        <f>VLOOKUP($C103, Table4[#All], 21, 0)</f>
        <v>0.375</v>
      </c>
      <c r="AI103" s="43">
        <f>VLOOKUP($C103, Table4[#All], 22, 0)</f>
        <v>0.59379999999999999</v>
      </c>
      <c r="AJ103" s="43">
        <f>VLOOKUP($C103, Table4[#All], 23, 0)</f>
        <v>3.1200000000000002E-2</v>
      </c>
      <c r="AK103" s="43"/>
      <c r="AL103" s="10">
        <f t="shared" si="21"/>
        <v>3</v>
      </c>
      <c r="AM103" s="11"/>
      <c r="AN103" s="43">
        <f>VLOOKUP($C103, Table4[#All], 24, 0)</f>
        <v>0</v>
      </c>
      <c r="AO103" s="43">
        <f>VLOOKUP($C103, Table4[#All], 25, 0)</f>
        <v>0.82140000000000002</v>
      </c>
      <c r="AP103" s="43">
        <f>VLOOKUP($C103, Table4[#All], 26, 0)</f>
        <v>0.17859999999999998</v>
      </c>
      <c r="AQ103" s="43"/>
      <c r="AR103" s="9"/>
      <c r="AS103" s="12">
        <f t="shared" si="22"/>
        <v>2</v>
      </c>
      <c r="AT103" s="11"/>
      <c r="AU103" s="43">
        <f>VLOOKUP($C103, Table4[#All], 27, 0)</f>
        <v>0.15620000000000001</v>
      </c>
      <c r="AV103" s="43">
        <f>VLOOKUP($C103, Table4[#All], 28, 0)</f>
        <v>0.5625</v>
      </c>
      <c r="AW103" s="43">
        <f>VLOOKUP($C103, Table4[#All], 29, 0)</f>
        <v>0.28120000000000001</v>
      </c>
      <c r="AX103" s="9"/>
      <c r="AY103" s="9">
        <f>VLOOKUP($C103, Table4[#All], 30, 0)</f>
        <v>0</v>
      </c>
      <c r="AZ103" s="10">
        <f t="shared" si="23"/>
        <v>3</v>
      </c>
      <c r="BA103" s="11"/>
      <c r="BB103" s="43">
        <f>VLOOKUP($C103, Table4[#All], 31, 0)</f>
        <v>0.45450000000000002</v>
      </c>
      <c r="BC103" s="43">
        <f>VLOOKUP($C103, Table4[#All], 32, 0)</f>
        <v>0.40909999999999996</v>
      </c>
      <c r="BD103" s="43">
        <f>VLOOKUP($C103, Table4[#All], 33, 0)</f>
        <v>4.5499999999999999E-2</v>
      </c>
      <c r="BE103" s="43">
        <f>VLOOKUP($C103, Table4[#All], 34, 0)</f>
        <v>9.0899999999999995E-2</v>
      </c>
      <c r="BF103" s="9">
        <f>VLOOKUP($C103, Table4[#All], 35, 0)</f>
        <v>0</v>
      </c>
      <c r="BG103" s="10">
        <f t="shared" si="24"/>
        <v>2</v>
      </c>
      <c r="BH103" s="60"/>
      <c r="BI103" s="43">
        <f>VLOOKUP($C103, Table4[#All], 36, 0)</f>
        <v>0.8</v>
      </c>
      <c r="BJ103" s="9">
        <f>VLOOKUP($C103, Table4[#All], 37, 0)</f>
        <v>0.2</v>
      </c>
      <c r="BK103" s="43">
        <f>VLOOKUP($C103, Table4[#All], 38, 0)</f>
        <v>0</v>
      </c>
      <c r="BL103" s="43">
        <f>VLOOKUP($C103, Table4[#All], 39, 0)</f>
        <v>0</v>
      </c>
      <c r="BM103" s="9">
        <f>VLOOKUP($C103, Table4[#All], 40, 0)</f>
        <v>0</v>
      </c>
      <c r="BN103" s="10">
        <f t="shared" si="25"/>
        <v>2</v>
      </c>
      <c r="BO103" s="11"/>
      <c r="BP103" s="43">
        <f>VLOOKUP($C103, Table4[#All], 41, 0)</f>
        <v>0.125</v>
      </c>
      <c r="BQ103" s="43">
        <f>VLOOKUP($C103, Table4[#All], 42, 0)</f>
        <v>0.5625</v>
      </c>
      <c r="BR103" s="43">
        <f>VLOOKUP($C103, Table4[#All], 43, 0)</f>
        <v>0.15620000000000001</v>
      </c>
      <c r="BS103" s="43">
        <f>VLOOKUP($C103, Table4[#All], 44, 0)</f>
        <v>9.3800000000000008E-2</v>
      </c>
      <c r="BT103" s="43">
        <f>VLOOKUP($C103, Table4[#All], 45, 0)</f>
        <v>6.25E-2</v>
      </c>
      <c r="BU103" s="10">
        <f t="shared" si="26"/>
        <v>3</v>
      </c>
      <c r="BV103" s="11"/>
      <c r="BW103" s="43">
        <f>VLOOKUP($C103, Table4[#All], 46, 0)</f>
        <v>0.34380000000000005</v>
      </c>
      <c r="BX103" s="43">
        <f>VLOOKUP($C103, Table4[#All], 47, 0)</f>
        <v>0.375</v>
      </c>
      <c r="BY103" s="43">
        <f>VLOOKUP($C103, Table4[#All], 48, 0)</f>
        <v>0.21879999999999999</v>
      </c>
      <c r="BZ103" s="43">
        <f>VLOOKUP($C103, Table4[#All], 49, 0)</f>
        <v>6.25E-2</v>
      </c>
      <c r="CA103" s="43">
        <f>VLOOKUP($C103, Table4[#All], 50, 0)</f>
        <v>0</v>
      </c>
      <c r="CB103" s="10">
        <f t="shared" si="27"/>
        <v>3</v>
      </c>
      <c r="CC103" s="60"/>
      <c r="CD103" s="43">
        <f>VLOOKUP($C103, Table4[#All], 51, 0)</f>
        <v>0.4375</v>
      </c>
      <c r="CE103" s="43">
        <f>VLOOKUP($C103, Table4[#All], 52, 0)</f>
        <v>0.46880000000000005</v>
      </c>
      <c r="CF103" s="43">
        <f>VLOOKUP($C103, Table4[#All], 53, 0)</f>
        <v>9.3800000000000008E-2</v>
      </c>
      <c r="CG103" s="43"/>
      <c r="CH103" s="43"/>
      <c r="CI103" s="12">
        <f t="shared" si="28"/>
        <v>2</v>
      </c>
      <c r="CJ103" s="13"/>
      <c r="CK103" s="43">
        <f>VLOOKUP($C103, Table4[#All], 54, 0)</f>
        <v>0</v>
      </c>
      <c r="CL103" s="43">
        <f>VLOOKUP($C103, Table4[#All], 55, 0)</f>
        <v>0.8125</v>
      </c>
      <c r="CM103" s="43">
        <f>VLOOKUP($C103, Table4[#All], 56, 0)</f>
        <v>0.15620000000000001</v>
      </c>
      <c r="CN103" s="9">
        <f>VLOOKUP($C103, Table4[#All], 57, 0)</f>
        <v>3.1200000000000002E-2</v>
      </c>
      <c r="CO103" s="9"/>
      <c r="CP103" s="10">
        <f t="shared" si="29"/>
        <v>2</v>
      </c>
      <c r="CQ103" s="11"/>
      <c r="CR103" s="43">
        <f>VLOOKUP($C103, Table4[#All], 58, 0)</f>
        <v>0</v>
      </c>
      <c r="CS103" s="43">
        <f>VLOOKUP($C103, Table4[#All], 59, 0)</f>
        <v>0.46880000000000005</v>
      </c>
      <c r="CT103" s="43">
        <f>VLOOKUP($C103, Table4[#All], 60, 0)</f>
        <v>0.4375</v>
      </c>
      <c r="CU103" s="43">
        <f>VLOOKUP($C103, Table4[#All], 61, 0)</f>
        <v>9.3800000000000008E-2</v>
      </c>
      <c r="CV103" s="9">
        <f>VLOOKUP($C103, Table4[#All], 62, 0)</f>
        <v>0</v>
      </c>
      <c r="CW103" s="10">
        <f t="shared" si="30"/>
        <v>3</v>
      </c>
      <c r="CX103" s="60"/>
      <c r="CY103" s="43">
        <f>VLOOKUP($C103, Table4[#All], 63, 0)</f>
        <v>0</v>
      </c>
      <c r="CZ103" s="43">
        <f>VLOOKUP($C103, Table4[#All], 64, 0)</f>
        <v>0.21050000000000002</v>
      </c>
      <c r="DA103" s="43">
        <f>VLOOKUP($C103, Table4[#All], 65, 0)</f>
        <v>0.73680000000000012</v>
      </c>
      <c r="DB103" s="43">
        <f>VLOOKUP($C103, Table4[#All], 66, 0)</f>
        <v>5.2600000000000001E-2</v>
      </c>
      <c r="DC103" s="43"/>
      <c r="DD103" s="10">
        <f t="shared" si="31"/>
        <v>3</v>
      </c>
    </row>
    <row r="104" spans="1:108" ht="16.2" thickTop="1" thickBot="1" x14ac:dyDescent="0.4">
      <c r="A104" s="47" t="s">
        <v>280</v>
      </c>
      <c r="B104" s="47" t="s">
        <v>282</v>
      </c>
      <c r="C104" s="47" t="s">
        <v>283</v>
      </c>
      <c r="D104" s="11"/>
      <c r="E104" s="43">
        <f>VLOOKUP($C104, Table4[#All], 2, 0)</f>
        <v>0</v>
      </c>
      <c r="F104" s="43">
        <f>VLOOKUP($C104, Table4[#All], 3, 0)</f>
        <v>1</v>
      </c>
      <c r="G104" s="43">
        <f>VLOOKUP($C104, Table4[#All], 4, 0)</f>
        <v>0</v>
      </c>
      <c r="H104" s="43">
        <f>VLOOKUP($C104, Table4[#All], 5, 0)</f>
        <v>0</v>
      </c>
      <c r="I104" s="43">
        <f>VLOOKUP($C104, Table4[#All], 6, 0)</f>
        <v>0</v>
      </c>
      <c r="J104" s="10">
        <f t="shared" si="17"/>
        <v>2</v>
      </c>
      <c r="K104" s="11"/>
      <c r="L104" s="43">
        <f>VLOOKUP($C104, Table4[#All], 7, 0)</f>
        <v>0.33329999999999999</v>
      </c>
      <c r="M104" s="43">
        <f>VLOOKUP($C104, Table4[#All], 8, 0)</f>
        <v>0</v>
      </c>
      <c r="N104" s="43">
        <f>VLOOKUP($C104, Table4[#All], 9, 0)</f>
        <v>0.1905</v>
      </c>
      <c r="O104" s="43">
        <f>VLOOKUP($C104, Table4[#All], 10, 0)</f>
        <v>0.47619999999999996</v>
      </c>
      <c r="P104" s="43"/>
      <c r="Q104" s="10">
        <f t="shared" si="18"/>
        <v>4</v>
      </c>
      <c r="R104" s="11"/>
      <c r="S104" s="43">
        <f>VLOOKUP($C104, Table4[#All], 11, 0)</f>
        <v>9.0899999999999995E-2</v>
      </c>
      <c r="T104" s="43">
        <f>VLOOKUP($C104, Table4[#All], 12, 0)</f>
        <v>9.0899999999999995E-2</v>
      </c>
      <c r="U104" s="43">
        <f>VLOOKUP($C104, Table4[#All], 13, 0)</f>
        <v>0.81819999999999993</v>
      </c>
      <c r="V104" s="43">
        <f>VLOOKUP($C104, Table4[#All], 14, 0)</f>
        <v>0</v>
      </c>
      <c r="W104" s="9"/>
      <c r="X104" s="10">
        <f t="shared" si="19"/>
        <v>3</v>
      </c>
      <c r="Y104" s="11"/>
      <c r="Z104" s="43">
        <f>VLOOKUP($C104, Table4[#All], 15, 0)</f>
        <v>4.7599999999999996E-2</v>
      </c>
      <c r="AA104" s="43">
        <f>VLOOKUP($C104, Table4[#All], 16, 0)</f>
        <v>0.42859999999999998</v>
      </c>
      <c r="AB104" s="43">
        <f>VLOOKUP($C104, Table4[#All], 17, 0)</f>
        <v>0.47619999999999996</v>
      </c>
      <c r="AC104" s="43">
        <f>VLOOKUP($C104, Table4[#All], 18, 0)</f>
        <v>4.7599999999999996E-2</v>
      </c>
      <c r="AD104" s="9">
        <f>VLOOKUP($C104, Table4[#All], 19, 0)</f>
        <v>0</v>
      </c>
      <c r="AE104" s="10">
        <f t="shared" si="20"/>
        <v>3</v>
      </c>
      <c r="AF104" s="11"/>
      <c r="AG104" s="43">
        <f>VLOOKUP($C104, Table4[#All], 20, 0)</f>
        <v>0</v>
      </c>
      <c r="AH104" s="43">
        <f>VLOOKUP($C104, Table4[#All], 21, 0)</f>
        <v>0.33329999999999999</v>
      </c>
      <c r="AI104" s="43">
        <f>VLOOKUP($C104, Table4[#All], 22, 0)</f>
        <v>0.61899999999999999</v>
      </c>
      <c r="AJ104" s="43">
        <f>VLOOKUP($C104, Table4[#All], 23, 0)</f>
        <v>4.7599999999999996E-2</v>
      </c>
      <c r="AK104" s="43"/>
      <c r="AL104" s="10">
        <f t="shared" si="21"/>
        <v>3</v>
      </c>
      <c r="AM104" s="11"/>
      <c r="AN104" s="43">
        <f>VLOOKUP($C104, Table4[#All], 24, 0)</f>
        <v>0</v>
      </c>
      <c r="AO104" s="43">
        <f>VLOOKUP($C104, Table4[#All], 25, 0)</f>
        <v>0.85</v>
      </c>
      <c r="AP104" s="43">
        <f>VLOOKUP($C104, Table4[#All], 26, 0)</f>
        <v>0.15</v>
      </c>
      <c r="AQ104" s="43"/>
      <c r="AR104" s="9"/>
      <c r="AS104" s="12">
        <f t="shared" si="22"/>
        <v>2</v>
      </c>
      <c r="AT104" s="11"/>
      <c r="AU104" s="43">
        <f>VLOOKUP($C104, Table4[#All], 27, 0)</f>
        <v>4.7599999999999996E-2</v>
      </c>
      <c r="AV104" s="43">
        <f>VLOOKUP($C104, Table4[#All], 28, 0)</f>
        <v>0.57140000000000002</v>
      </c>
      <c r="AW104" s="43">
        <f>VLOOKUP($C104, Table4[#All], 29, 0)</f>
        <v>0.38100000000000001</v>
      </c>
      <c r="AX104" s="9"/>
      <c r="AY104" s="9">
        <f>VLOOKUP($C104, Table4[#All], 30, 0)</f>
        <v>0</v>
      </c>
      <c r="AZ104" s="10">
        <f t="shared" si="23"/>
        <v>3</v>
      </c>
      <c r="BA104" s="11"/>
      <c r="BB104" s="43">
        <f>VLOOKUP($C104, Table4[#All], 31, 0)</f>
        <v>0.7</v>
      </c>
      <c r="BC104" s="43">
        <f>VLOOKUP($C104, Table4[#All], 32, 0)</f>
        <v>0.15</v>
      </c>
      <c r="BD104" s="43">
        <f>VLOOKUP($C104, Table4[#All], 33, 0)</f>
        <v>0.05</v>
      </c>
      <c r="BE104" s="43">
        <f>VLOOKUP($C104, Table4[#All], 34, 0)</f>
        <v>0.1</v>
      </c>
      <c r="BF104" s="9">
        <f>VLOOKUP($C104, Table4[#All], 35, 0)</f>
        <v>0</v>
      </c>
      <c r="BG104" s="10">
        <f t="shared" si="24"/>
        <v>2</v>
      </c>
      <c r="BH104" s="60"/>
      <c r="BI104" s="43">
        <f>VLOOKUP($C104, Table4[#All], 36, 0)</f>
        <v>0.16980000000000001</v>
      </c>
      <c r="BJ104" s="9">
        <f>VLOOKUP($C104, Table4[#All], 37, 0)</f>
        <v>0</v>
      </c>
      <c r="BK104" s="43">
        <f>VLOOKUP($C104, Table4[#All], 38, 0)</f>
        <v>0</v>
      </c>
      <c r="BL104" s="43">
        <f>VLOOKUP($C104, Table4[#All], 39, 0)</f>
        <v>0</v>
      </c>
      <c r="BM104" s="9">
        <f>VLOOKUP($C104, Table4[#All], 40, 0)</f>
        <v>0.83019999999999994</v>
      </c>
      <c r="BN104" s="10">
        <f t="shared" si="25"/>
        <v>5</v>
      </c>
      <c r="BO104" s="11"/>
      <c r="BP104" s="43">
        <f>VLOOKUP($C104, Table4[#All], 41, 0)</f>
        <v>0</v>
      </c>
      <c r="BQ104" s="43">
        <f>VLOOKUP($C104, Table4[#All], 42, 0)</f>
        <v>0.76190000000000002</v>
      </c>
      <c r="BR104" s="43">
        <f>VLOOKUP($C104, Table4[#All], 43, 0)</f>
        <v>4.7599999999999996E-2</v>
      </c>
      <c r="BS104" s="43">
        <f>VLOOKUP($C104, Table4[#All], 44, 0)</f>
        <v>9.5199999999999993E-2</v>
      </c>
      <c r="BT104" s="43">
        <f>VLOOKUP($C104, Table4[#All], 45, 0)</f>
        <v>9.5199999999999993E-2</v>
      </c>
      <c r="BU104" s="10">
        <f t="shared" si="26"/>
        <v>3</v>
      </c>
      <c r="BV104" s="11"/>
      <c r="BW104" s="43">
        <f>VLOOKUP($C104, Table4[#All], 46, 0)</f>
        <v>4.7599999999999996E-2</v>
      </c>
      <c r="BX104" s="43">
        <f>VLOOKUP($C104, Table4[#All], 47, 0)</f>
        <v>0.57140000000000002</v>
      </c>
      <c r="BY104" s="43">
        <f>VLOOKUP($C104, Table4[#All], 48, 0)</f>
        <v>0.28570000000000001</v>
      </c>
      <c r="BZ104" s="43">
        <f>VLOOKUP($C104, Table4[#All], 49, 0)</f>
        <v>9.5199999999999993E-2</v>
      </c>
      <c r="CA104" s="43">
        <f>VLOOKUP($C104, Table4[#All], 50, 0)</f>
        <v>0</v>
      </c>
      <c r="CB104" s="10">
        <f t="shared" si="27"/>
        <v>3</v>
      </c>
      <c r="CC104" s="60"/>
      <c r="CD104" s="43">
        <f>VLOOKUP($C104, Table4[#All], 51, 0)</f>
        <v>0.57140000000000002</v>
      </c>
      <c r="CE104" s="43">
        <f>VLOOKUP($C104, Table4[#All], 52, 0)</f>
        <v>0.1905</v>
      </c>
      <c r="CF104" s="43">
        <f>VLOOKUP($C104, Table4[#All], 53, 0)</f>
        <v>0.23809999999999998</v>
      </c>
      <c r="CG104" s="43"/>
      <c r="CH104" s="43"/>
      <c r="CI104" s="12">
        <f t="shared" si="28"/>
        <v>3</v>
      </c>
      <c r="CJ104" s="13"/>
      <c r="CK104" s="43">
        <f>VLOOKUP($C104, Table4[#All], 54, 0)</f>
        <v>0</v>
      </c>
      <c r="CL104" s="43">
        <f>VLOOKUP($C104, Table4[#All], 55, 0)</f>
        <v>0.52380000000000004</v>
      </c>
      <c r="CM104" s="43">
        <f>VLOOKUP($C104, Table4[#All], 56, 0)</f>
        <v>0.42859999999999998</v>
      </c>
      <c r="CN104" s="9">
        <f>VLOOKUP($C104, Table4[#All], 57, 0)</f>
        <v>4.7599999999999996E-2</v>
      </c>
      <c r="CO104" s="9"/>
      <c r="CP104" s="10">
        <f t="shared" si="29"/>
        <v>3</v>
      </c>
      <c r="CQ104" s="11"/>
      <c r="CR104" s="43">
        <f>VLOOKUP($C104, Table4[#All], 58, 0)</f>
        <v>0</v>
      </c>
      <c r="CS104" s="43">
        <f>VLOOKUP($C104, Table4[#All], 59, 0)</f>
        <v>0.47619999999999996</v>
      </c>
      <c r="CT104" s="43">
        <f>VLOOKUP($C104, Table4[#All], 60, 0)</f>
        <v>0.47619999999999996</v>
      </c>
      <c r="CU104" s="43">
        <f>VLOOKUP($C104, Table4[#All], 61, 0)</f>
        <v>4.7599999999999996E-2</v>
      </c>
      <c r="CV104" s="9">
        <f>VLOOKUP($C104, Table4[#All], 62, 0)</f>
        <v>0</v>
      </c>
      <c r="CW104" s="10">
        <f t="shared" si="30"/>
        <v>3</v>
      </c>
      <c r="CX104" s="60"/>
      <c r="CY104" s="43">
        <f>VLOOKUP($C104, Table4[#All], 63, 0)</f>
        <v>7.690000000000001E-2</v>
      </c>
      <c r="CZ104" s="43">
        <f>VLOOKUP($C104, Table4[#All], 64, 0)</f>
        <v>0.53849999999999998</v>
      </c>
      <c r="DA104" s="43">
        <f>VLOOKUP($C104, Table4[#All], 65, 0)</f>
        <v>0.30769999999999997</v>
      </c>
      <c r="DB104" s="43">
        <f>VLOOKUP($C104, Table4[#All], 66, 0)</f>
        <v>7.690000000000001E-2</v>
      </c>
      <c r="DC104" s="43"/>
      <c r="DD104" s="10">
        <f t="shared" si="31"/>
        <v>3</v>
      </c>
    </row>
    <row r="105" spans="1:108" ht="16.2" thickTop="1" thickBot="1" x14ac:dyDescent="0.4">
      <c r="A105" s="47" t="s">
        <v>280</v>
      </c>
      <c r="B105" s="47" t="s">
        <v>284</v>
      </c>
      <c r="C105" s="47" t="s">
        <v>285</v>
      </c>
      <c r="D105" s="11"/>
      <c r="E105" s="43">
        <f>VLOOKUP($C105, Table4[#All], 2, 0)</f>
        <v>0</v>
      </c>
      <c r="F105" s="43">
        <f>VLOOKUP($C105, Table4[#All], 3, 0)</f>
        <v>0</v>
      </c>
      <c r="G105" s="43">
        <f>VLOOKUP($C105, Table4[#All], 4, 0)</f>
        <v>1</v>
      </c>
      <c r="H105" s="43">
        <f>VLOOKUP($C105, Table4[#All], 5, 0)</f>
        <v>0</v>
      </c>
      <c r="I105" s="43">
        <f>VLOOKUP($C105, Table4[#All], 6, 0)</f>
        <v>0</v>
      </c>
      <c r="J105" s="10">
        <f t="shared" si="17"/>
        <v>3</v>
      </c>
      <c r="K105" s="11"/>
      <c r="L105" s="43">
        <f>VLOOKUP($C105, Table4[#All], 7, 0)</f>
        <v>0.27779999999999999</v>
      </c>
      <c r="M105" s="43">
        <f>VLOOKUP($C105, Table4[#All], 8, 0)</f>
        <v>0.33329999999999999</v>
      </c>
      <c r="N105" s="43">
        <f>VLOOKUP($C105, Table4[#All], 9, 0)</f>
        <v>0.33329999999999999</v>
      </c>
      <c r="O105" s="43">
        <f>VLOOKUP($C105, Table4[#All], 10, 0)</f>
        <v>5.5599999999999997E-2</v>
      </c>
      <c r="P105" s="43"/>
      <c r="Q105" s="10">
        <f t="shared" si="18"/>
        <v>3</v>
      </c>
      <c r="R105" s="11"/>
      <c r="S105" s="43">
        <f>VLOOKUP($C105, Table4[#All], 11, 0)</f>
        <v>0.23530000000000001</v>
      </c>
      <c r="T105" s="43">
        <f>VLOOKUP($C105, Table4[#All], 12, 0)</f>
        <v>0.1176</v>
      </c>
      <c r="U105" s="43">
        <f>VLOOKUP($C105, Table4[#All], 13, 0)</f>
        <v>0.6470999999999999</v>
      </c>
      <c r="V105" s="43">
        <f>VLOOKUP($C105, Table4[#All], 14, 0)</f>
        <v>0</v>
      </c>
      <c r="W105" s="9"/>
      <c r="X105" s="10">
        <f t="shared" si="19"/>
        <v>3</v>
      </c>
      <c r="Y105" s="11"/>
      <c r="Z105" s="43">
        <f>VLOOKUP($C105, Table4[#All], 15, 0)</f>
        <v>0</v>
      </c>
      <c r="AA105" s="43">
        <f>VLOOKUP($C105, Table4[#All], 16, 0)</f>
        <v>0.11109999999999999</v>
      </c>
      <c r="AB105" s="43">
        <f>VLOOKUP($C105, Table4[#All], 17, 0)</f>
        <v>0.61109999999999998</v>
      </c>
      <c r="AC105" s="43">
        <f>VLOOKUP($C105, Table4[#All], 18, 0)</f>
        <v>0.27779999999999999</v>
      </c>
      <c r="AD105" s="9">
        <f>VLOOKUP($C105, Table4[#All], 19, 0)</f>
        <v>0</v>
      </c>
      <c r="AE105" s="10">
        <f t="shared" si="20"/>
        <v>4</v>
      </c>
      <c r="AF105" s="11"/>
      <c r="AG105" s="43">
        <f>VLOOKUP($C105, Table4[#All], 20, 0)</f>
        <v>0</v>
      </c>
      <c r="AH105" s="43">
        <f>VLOOKUP($C105, Table4[#All], 21, 0)</f>
        <v>0.27779999999999999</v>
      </c>
      <c r="AI105" s="43">
        <f>VLOOKUP($C105, Table4[#All], 22, 0)</f>
        <v>0.38890000000000002</v>
      </c>
      <c r="AJ105" s="43">
        <f>VLOOKUP($C105, Table4[#All], 23, 0)</f>
        <v>0.33329999999999999</v>
      </c>
      <c r="AK105" s="43"/>
      <c r="AL105" s="10">
        <f t="shared" si="21"/>
        <v>4</v>
      </c>
      <c r="AM105" s="11"/>
      <c r="AN105" s="43">
        <f>VLOOKUP($C105, Table4[#All], 24, 0)</f>
        <v>0</v>
      </c>
      <c r="AO105" s="43">
        <f>VLOOKUP($C105, Table4[#All], 25, 0)</f>
        <v>0.76469999999999994</v>
      </c>
      <c r="AP105" s="43">
        <f>VLOOKUP($C105, Table4[#All], 26, 0)</f>
        <v>0.23530000000000001</v>
      </c>
      <c r="AQ105" s="43"/>
      <c r="AR105" s="9"/>
      <c r="AS105" s="12">
        <f t="shared" si="22"/>
        <v>3</v>
      </c>
      <c r="AT105" s="11"/>
      <c r="AU105" s="43">
        <f>VLOOKUP($C105, Table4[#All], 27, 0)</f>
        <v>5.5599999999999997E-2</v>
      </c>
      <c r="AV105" s="43">
        <f>VLOOKUP($C105, Table4[#All], 28, 0)</f>
        <v>5.5599999999999997E-2</v>
      </c>
      <c r="AW105" s="43">
        <f>VLOOKUP($C105, Table4[#All], 29, 0)</f>
        <v>0.83329999999999993</v>
      </c>
      <c r="AX105" s="9"/>
      <c r="AY105" s="9">
        <f>VLOOKUP($C105, Table4[#All], 30, 0)</f>
        <v>5.5599999999999997E-2</v>
      </c>
      <c r="AZ105" s="10">
        <f t="shared" si="23"/>
        <v>3</v>
      </c>
      <c r="BA105" s="11"/>
      <c r="BB105" s="43">
        <f>VLOOKUP($C105, Table4[#All], 31, 0)</f>
        <v>0.2</v>
      </c>
      <c r="BC105" s="43">
        <f>VLOOKUP($C105, Table4[#All], 32, 0)</f>
        <v>0.4667</v>
      </c>
      <c r="BD105" s="43">
        <f>VLOOKUP($C105, Table4[#All], 33, 0)</f>
        <v>0.1333</v>
      </c>
      <c r="BE105" s="43">
        <f>VLOOKUP($C105, Table4[#All], 34, 0)</f>
        <v>0.2</v>
      </c>
      <c r="BF105" s="9">
        <f>VLOOKUP($C105, Table4[#All], 35, 0)</f>
        <v>0</v>
      </c>
      <c r="BG105" s="10">
        <f t="shared" si="24"/>
        <v>4</v>
      </c>
      <c r="BH105" s="60"/>
      <c r="BI105" s="43">
        <f>VLOOKUP($C105, Table4[#All], 36, 0)</f>
        <v>0.16980000000000001</v>
      </c>
      <c r="BJ105" s="9">
        <f>VLOOKUP($C105, Table4[#All], 37, 0)</f>
        <v>0</v>
      </c>
      <c r="BK105" s="43">
        <f>VLOOKUP($C105, Table4[#All], 38, 0)</f>
        <v>0</v>
      </c>
      <c r="BL105" s="43">
        <f>VLOOKUP($C105, Table4[#All], 39, 0)</f>
        <v>0</v>
      </c>
      <c r="BM105" s="9">
        <f>VLOOKUP($C105, Table4[#All], 40, 0)</f>
        <v>0.83019999999999994</v>
      </c>
      <c r="BN105" s="10">
        <f t="shared" si="25"/>
        <v>5</v>
      </c>
      <c r="BO105" s="11"/>
      <c r="BP105" s="43">
        <f>VLOOKUP($C105, Table4[#All], 41, 0)</f>
        <v>0</v>
      </c>
      <c r="BQ105" s="43">
        <f>VLOOKUP($C105, Table4[#All], 42, 0)</f>
        <v>0.22219999999999998</v>
      </c>
      <c r="BR105" s="43">
        <f>VLOOKUP($C105, Table4[#All], 43, 0)</f>
        <v>0.16670000000000001</v>
      </c>
      <c r="BS105" s="43">
        <f>VLOOKUP($C105, Table4[#All], 44, 0)</f>
        <v>0.61109999999999998</v>
      </c>
      <c r="BT105" s="43">
        <f>VLOOKUP($C105, Table4[#All], 45, 0)</f>
        <v>0</v>
      </c>
      <c r="BU105" s="10">
        <f t="shared" si="26"/>
        <v>4</v>
      </c>
      <c r="BV105" s="11"/>
      <c r="BW105" s="43">
        <f>VLOOKUP($C105, Table4[#All], 46, 0)</f>
        <v>0</v>
      </c>
      <c r="BX105" s="43">
        <f>VLOOKUP($C105, Table4[#All], 47, 0)</f>
        <v>0.88890000000000002</v>
      </c>
      <c r="BY105" s="43">
        <f>VLOOKUP($C105, Table4[#All], 48, 0)</f>
        <v>0.11109999999999999</v>
      </c>
      <c r="BZ105" s="43">
        <f>VLOOKUP($C105, Table4[#All], 49, 0)</f>
        <v>0</v>
      </c>
      <c r="CA105" s="43">
        <f>VLOOKUP($C105, Table4[#All], 50, 0)</f>
        <v>0</v>
      </c>
      <c r="CB105" s="10">
        <f t="shared" si="27"/>
        <v>2</v>
      </c>
      <c r="CC105" s="60"/>
      <c r="CD105" s="43">
        <f>VLOOKUP($C105, Table4[#All], 51, 0)</f>
        <v>0.66670000000000007</v>
      </c>
      <c r="CE105" s="43">
        <f>VLOOKUP($C105, Table4[#All], 52, 0)</f>
        <v>0.16670000000000001</v>
      </c>
      <c r="CF105" s="43">
        <f>VLOOKUP($C105, Table4[#All], 53, 0)</f>
        <v>0.16670000000000001</v>
      </c>
      <c r="CG105" s="43"/>
      <c r="CH105" s="43"/>
      <c r="CI105" s="12">
        <f t="shared" si="28"/>
        <v>2</v>
      </c>
      <c r="CJ105" s="13"/>
      <c r="CK105" s="43">
        <f>VLOOKUP($C105, Table4[#All], 54, 0)</f>
        <v>0</v>
      </c>
      <c r="CL105" s="43">
        <f>VLOOKUP($C105, Table4[#All], 55, 0)</f>
        <v>0.22219999999999998</v>
      </c>
      <c r="CM105" s="43">
        <f>VLOOKUP($C105, Table4[#All], 56, 0)</f>
        <v>0.66670000000000007</v>
      </c>
      <c r="CN105" s="9">
        <f>VLOOKUP($C105, Table4[#All], 57, 0)</f>
        <v>0.11109999999999999</v>
      </c>
      <c r="CO105" s="9"/>
      <c r="CP105" s="10">
        <f t="shared" si="29"/>
        <v>3</v>
      </c>
      <c r="CQ105" s="11"/>
      <c r="CR105" s="43">
        <f>VLOOKUP($C105, Table4[#All], 58, 0)</f>
        <v>0</v>
      </c>
      <c r="CS105" s="43">
        <f>VLOOKUP($C105, Table4[#All], 59, 0)</f>
        <v>0.11109999999999999</v>
      </c>
      <c r="CT105" s="43">
        <f>VLOOKUP($C105, Table4[#All], 60, 0)</f>
        <v>0.61109999999999998</v>
      </c>
      <c r="CU105" s="43">
        <f>VLOOKUP($C105, Table4[#All], 61, 0)</f>
        <v>0.27779999999999999</v>
      </c>
      <c r="CV105" s="9">
        <f>VLOOKUP($C105, Table4[#All], 62, 0)</f>
        <v>0</v>
      </c>
      <c r="CW105" s="10">
        <f t="shared" si="30"/>
        <v>4</v>
      </c>
      <c r="CX105" s="60"/>
      <c r="CY105" s="43">
        <f>VLOOKUP($C105, Table4[#All], 63, 0)</f>
        <v>7.1399999999999991E-2</v>
      </c>
      <c r="CZ105" s="43">
        <f>VLOOKUP($C105, Table4[#All], 64, 0)</f>
        <v>0</v>
      </c>
      <c r="DA105" s="43">
        <f>VLOOKUP($C105, Table4[#All], 65, 0)</f>
        <v>0.57140000000000002</v>
      </c>
      <c r="DB105" s="43">
        <f>VLOOKUP($C105, Table4[#All], 66, 0)</f>
        <v>0.35710000000000003</v>
      </c>
      <c r="DC105" s="43"/>
      <c r="DD105" s="10">
        <f t="shared" si="31"/>
        <v>4</v>
      </c>
    </row>
    <row r="106" spans="1:108" ht="16.2" thickTop="1" thickBot="1" x14ac:dyDescent="0.4">
      <c r="A106" s="47" t="s">
        <v>280</v>
      </c>
      <c r="B106" s="47" t="s">
        <v>286</v>
      </c>
      <c r="C106" s="47" t="s">
        <v>287</v>
      </c>
      <c r="D106" s="11"/>
      <c r="E106" s="43">
        <f>VLOOKUP($C106, Table4[#All], 2, 0)</f>
        <v>1</v>
      </c>
      <c r="F106" s="43">
        <f>VLOOKUP($C106, Table4[#All], 3, 0)</f>
        <v>0</v>
      </c>
      <c r="G106" s="43">
        <f>VLOOKUP($C106, Table4[#All], 4, 0)</f>
        <v>0</v>
      </c>
      <c r="H106" s="43">
        <f>VLOOKUP($C106, Table4[#All], 5, 0)</f>
        <v>0</v>
      </c>
      <c r="I106" s="43">
        <f>VLOOKUP($C106, Table4[#All], 6, 0)</f>
        <v>0</v>
      </c>
      <c r="J106" s="10">
        <f t="shared" si="17"/>
        <v>1</v>
      </c>
      <c r="K106" s="11"/>
      <c r="L106" s="43">
        <f>VLOOKUP($C106, Table4[#All], 7, 0)</f>
        <v>0.4375</v>
      </c>
      <c r="M106" s="43">
        <f>VLOOKUP($C106, Table4[#All], 8, 0)</f>
        <v>0.1875</v>
      </c>
      <c r="N106" s="43">
        <f>VLOOKUP($C106, Table4[#All], 9, 0)</f>
        <v>0.25</v>
      </c>
      <c r="O106" s="43">
        <f>VLOOKUP($C106, Table4[#All], 10, 0)</f>
        <v>0.125</v>
      </c>
      <c r="P106" s="43"/>
      <c r="Q106" s="10">
        <f t="shared" si="18"/>
        <v>3</v>
      </c>
      <c r="R106" s="11"/>
      <c r="S106" s="43">
        <f>VLOOKUP($C106, Table4[#All], 11, 0)</f>
        <v>0.28570000000000001</v>
      </c>
      <c r="T106" s="43">
        <f>VLOOKUP($C106, Table4[#All], 12, 0)</f>
        <v>7.1399999999999991E-2</v>
      </c>
      <c r="U106" s="43">
        <f>VLOOKUP($C106, Table4[#All], 13, 0)</f>
        <v>0.64290000000000003</v>
      </c>
      <c r="V106" s="43">
        <f>VLOOKUP($C106, Table4[#All], 14, 0)</f>
        <v>0</v>
      </c>
      <c r="W106" s="9"/>
      <c r="X106" s="10">
        <f t="shared" si="19"/>
        <v>3</v>
      </c>
      <c r="Y106" s="11"/>
      <c r="Z106" s="43">
        <f>VLOOKUP($C106, Table4[#All], 15, 0)</f>
        <v>0</v>
      </c>
      <c r="AA106" s="43">
        <f>VLOOKUP($C106, Table4[#All], 16, 0)</f>
        <v>0.4375</v>
      </c>
      <c r="AB106" s="43">
        <f>VLOOKUP($C106, Table4[#All], 17, 0)</f>
        <v>0.5</v>
      </c>
      <c r="AC106" s="43">
        <f>VLOOKUP($C106, Table4[#All], 18, 0)</f>
        <v>6.25E-2</v>
      </c>
      <c r="AD106" s="9">
        <f>VLOOKUP($C106, Table4[#All], 19, 0)</f>
        <v>0</v>
      </c>
      <c r="AE106" s="10">
        <f t="shared" si="20"/>
        <v>3</v>
      </c>
      <c r="AF106" s="11"/>
      <c r="AG106" s="43">
        <f>VLOOKUP($C106, Table4[#All], 20, 0)</f>
        <v>0</v>
      </c>
      <c r="AH106" s="43">
        <f>VLOOKUP($C106, Table4[#All], 21, 0)</f>
        <v>0.1875</v>
      </c>
      <c r="AI106" s="43">
        <f>VLOOKUP($C106, Table4[#All], 22, 0)</f>
        <v>0.75</v>
      </c>
      <c r="AJ106" s="43">
        <f>VLOOKUP($C106, Table4[#All], 23, 0)</f>
        <v>6.25E-2</v>
      </c>
      <c r="AK106" s="43"/>
      <c r="AL106" s="10">
        <f t="shared" si="21"/>
        <v>3</v>
      </c>
      <c r="AM106" s="11"/>
      <c r="AN106" s="43">
        <f>VLOOKUP($C106, Table4[#All], 24, 0)</f>
        <v>0</v>
      </c>
      <c r="AO106" s="43">
        <f>VLOOKUP($C106, Table4[#All], 25, 0)</f>
        <v>0.86670000000000003</v>
      </c>
      <c r="AP106" s="43">
        <f>VLOOKUP($C106, Table4[#All], 26, 0)</f>
        <v>0.1333</v>
      </c>
      <c r="AQ106" s="43"/>
      <c r="AR106" s="9"/>
      <c r="AS106" s="12">
        <f t="shared" si="22"/>
        <v>2</v>
      </c>
      <c r="AT106" s="11"/>
      <c r="AU106" s="43">
        <f>VLOOKUP($C106, Table4[#All], 27, 0)</f>
        <v>0.125</v>
      </c>
      <c r="AV106" s="43">
        <f>VLOOKUP($C106, Table4[#All], 28, 0)</f>
        <v>0.5625</v>
      </c>
      <c r="AW106" s="43">
        <f>VLOOKUP($C106, Table4[#All], 29, 0)</f>
        <v>0.3125</v>
      </c>
      <c r="AX106" s="9"/>
      <c r="AY106" s="9">
        <f>VLOOKUP($C106, Table4[#All], 30, 0)</f>
        <v>0</v>
      </c>
      <c r="AZ106" s="10">
        <f t="shared" si="23"/>
        <v>3</v>
      </c>
      <c r="BA106" s="11"/>
      <c r="BB106" s="43">
        <f>VLOOKUP($C106, Table4[#All], 31, 0)</f>
        <v>0.61539999999999995</v>
      </c>
      <c r="BC106" s="43">
        <f>VLOOKUP($C106, Table4[#All], 32, 0)</f>
        <v>0.30769999999999997</v>
      </c>
      <c r="BD106" s="43">
        <f>VLOOKUP($C106, Table4[#All], 33, 0)</f>
        <v>0</v>
      </c>
      <c r="BE106" s="43">
        <f>VLOOKUP($C106, Table4[#All], 34, 0)</f>
        <v>7.690000000000001E-2</v>
      </c>
      <c r="BF106" s="9">
        <f>VLOOKUP($C106, Table4[#All], 35, 0)</f>
        <v>0</v>
      </c>
      <c r="BG106" s="10">
        <f t="shared" si="24"/>
        <v>2</v>
      </c>
      <c r="BH106" s="60"/>
      <c r="BI106" s="43">
        <f>VLOOKUP($C106, Table4[#All], 36, 0)</f>
        <v>0.16980000000000001</v>
      </c>
      <c r="BJ106" s="9">
        <f>VLOOKUP($C106, Table4[#All], 37, 0)</f>
        <v>0</v>
      </c>
      <c r="BK106" s="43">
        <f>VLOOKUP($C106, Table4[#All], 38, 0)</f>
        <v>0</v>
      </c>
      <c r="BL106" s="43">
        <f>VLOOKUP($C106, Table4[#All], 39, 0)</f>
        <v>0</v>
      </c>
      <c r="BM106" s="9">
        <f>VLOOKUP($C106, Table4[#All], 40, 0)</f>
        <v>0.83019999999999994</v>
      </c>
      <c r="BN106" s="10">
        <f t="shared" si="25"/>
        <v>5</v>
      </c>
      <c r="BO106" s="11"/>
      <c r="BP106" s="43">
        <f>VLOOKUP($C106, Table4[#All], 41, 0)</f>
        <v>0</v>
      </c>
      <c r="BQ106" s="43">
        <f>VLOOKUP($C106, Table4[#All], 42, 0)</f>
        <v>0.8125</v>
      </c>
      <c r="BR106" s="43">
        <f>VLOOKUP($C106, Table4[#All], 43, 0)</f>
        <v>6.25E-2</v>
      </c>
      <c r="BS106" s="43">
        <f>VLOOKUP($C106, Table4[#All], 44, 0)</f>
        <v>0.125</v>
      </c>
      <c r="BT106" s="43">
        <f>VLOOKUP($C106, Table4[#All], 45, 0)</f>
        <v>0</v>
      </c>
      <c r="BU106" s="10">
        <f t="shared" si="26"/>
        <v>2</v>
      </c>
      <c r="BV106" s="11"/>
      <c r="BW106" s="43">
        <f>VLOOKUP($C106, Table4[#All], 46, 0)</f>
        <v>0</v>
      </c>
      <c r="BX106" s="43">
        <f>VLOOKUP($C106, Table4[#All], 47, 0)</f>
        <v>0.625</v>
      </c>
      <c r="BY106" s="43">
        <f>VLOOKUP($C106, Table4[#All], 48, 0)</f>
        <v>0.375</v>
      </c>
      <c r="BZ106" s="43">
        <f>VLOOKUP($C106, Table4[#All], 49, 0)</f>
        <v>0</v>
      </c>
      <c r="CA106" s="43">
        <f>VLOOKUP($C106, Table4[#All], 50, 0)</f>
        <v>0</v>
      </c>
      <c r="CB106" s="10">
        <f t="shared" si="27"/>
        <v>3</v>
      </c>
      <c r="CC106" s="60"/>
      <c r="CD106" s="43">
        <f>VLOOKUP($C106, Table4[#All], 51, 0)</f>
        <v>0.5</v>
      </c>
      <c r="CE106" s="43">
        <f>VLOOKUP($C106, Table4[#All], 52, 0)</f>
        <v>6.25E-2</v>
      </c>
      <c r="CF106" s="43">
        <f>VLOOKUP($C106, Table4[#All], 53, 0)</f>
        <v>0.4375</v>
      </c>
      <c r="CG106" s="43"/>
      <c r="CH106" s="43"/>
      <c r="CI106" s="12">
        <f t="shared" si="28"/>
        <v>3</v>
      </c>
      <c r="CJ106" s="13"/>
      <c r="CK106" s="43">
        <f>VLOOKUP($C106, Table4[#All], 54, 0)</f>
        <v>0</v>
      </c>
      <c r="CL106" s="43">
        <f>VLOOKUP($C106, Table4[#All], 55, 0)</f>
        <v>0.75</v>
      </c>
      <c r="CM106" s="43">
        <f>VLOOKUP($C106, Table4[#All], 56, 0)</f>
        <v>0.25</v>
      </c>
      <c r="CN106" s="9">
        <f>VLOOKUP($C106, Table4[#All], 57, 0)</f>
        <v>0</v>
      </c>
      <c r="CO106" s="9"/>
      <c r="CP106" s="10">
        <f t="shared" si="29"/>
        <v>3</v>
      </c>
      <c r="CQ106" s="11"/>
      <c r="CR106" s="43">
        <f>VLOOKUP($C106, Table4[#All], 58, 0)</f>
        <v>0</v>
      </c>
      <c r="CS106" s="43">
        <f>VLOOKUP($C106, Table4[#All], 59, 0)</f>
        <v>0.3125</v>
      </c>
      <c r="CT106" s="43">
        <f>VLOOKUP($C106, Table4[#All], 60, 0)</f>
        <v>0.6875</v>
      </c>
      <c r="CU106" s="43">
        <f>VLOOKUP($C106, Table4[#All], 61, 0)</f>
        <v>0</v>
      </c>
      <c r="CV106" s="9">
        <f>VLOOKUP($C106, Table4[#All], 62, 0)</f>
        <v>0</v>
      </c>
      <c r="CW106" s="10">
        <f t="shared" si="30"/>
        <v>3</v>
      </c>
      <c r="CX106" s="60"/>
      <c r="CY106" s="43">
        <f>VLOOKUP($C106, Table4[#All], 63, 0)</f>
        <v>0</v>
      </c>
      <c r="CZ106" s="43">
        <f>VLOOKUP($C106, Table4[#All], 64, 0)</f>
        <v>0.45450000000000002</v>
      </c>
      <c r="DA106" s="43">
        <f>VLOOKUP($C106, Table4[#All], 65, 0)</f>
        <v>0.36359999999999998</v>
      </c>
      <c r="DB106" s="43">
        <f>VLOOKUP($C106, Table4[#All], 66, 0)</f>
        <v>0.18179999999999999</v>
      </c>
      <c r="DC106" s="43"/>
      <c r="DD106" s="10">
        <f t="shared" si="31"/>
        <v>3</v>
      </c>
    </row>
    <row r="107" spans="1:108" ht="16.2" thickTop="1" thickBot="1" x14ac:dyDescent="0.4">
      <c r="A107" s="47" t="s">
        <v>280</v>
      </c>
      <c r="B107" s="47" t="s">
        <v>288</v>
      </c>
      <c r="C107" s="47" t="s">
        <v>289</v>
      </c>
      <c r="D107" s="11"/>
      <c r="E107" s="43">
        <f>VLOOKUP($C107, Table4[#All], 2, 0)</f>
        <v>1</v>
      </c>
      <c r="F107" s="43">
        <f>VLOOKUP($C107, Table4[#All], 3, 0)</f>
        <v>0</v>
      </c>
      <c r="G107" s="43">
        <f>VLOOKUP($C107, Table4[#All], 4, 0)</f>
        <v>0</v>
      </c>
      <c r="H107" s="43">
        <f>VLOOKUP($C107, Table4[#All], 5, 0)</f>
        <v>0</v>
      </c>
      <c r="I107" s="43">
        <f>VLOOKUP($C107, Table4[#All], 6, 0)</f>
        <v>0</v>
      </c>
      <c r="J107" s="10">
        <f t="shared" si="17"/>
        <v>1</v>
      </c>
      <c r="K107" s="11"/>
      <c r="L107" s="43">
        <f>VLOOKUP($C107, Table4[#All], 7, 0)</f>
        <v>0.52170000000000005</v>
      </c>
      <c r="M107" s="43">
        <f>VLOOKUP($C107, Table4[#All], 8, 0)</f>
        <v>0.19570000000000001</v>
      </c>
      <c r="N107" s="43">
        <f>VLOOKUP($C107, Table4[#All], 9, 0)</f>
        <v>0.19570000000000001</v>
      </c>
      <c r="O107" s="43">
        <f>VLOOKUP($C107, Table4[#All], 10, 0)</f>
        <v>8.6999999999999994E-2</v>
      </c>
      <c r="P107" s="43"/>
      <c r="Q107" s="10">
        <f t="shared" si="18"/>
        <v>3</v>
      </c>
      <c r="R107" s="11"/>
      <c r="S107" s="43">
        <f>VLOOKUP($C107, Table4[#All], 11, 0)</f>
        <v>0.76190000000000002</v>
      </c>
      <c r="T107" s="43">
        <f>VLOOKUP($C107, Table4[#All], 12, 0)</f>
        <v>0</v>
      </c>
      <c r="U107" s="43">
        <f>VLOOKUP($C107, Table4[#All], 13, 0)</f>
        <v>0.23809999999999998</v>
      </c>
      <c r="V107" s="43">
        <f>VLOOKUP($C107, Table4[#All], 14, 0)</f>
        <v>0</v>
      </c>
      <c r="W107" s="9"/>
      <c r="X107" s="10">
        <f t="shared" si="19"/>
        <v>3</v>
      </c>
      <c r="Y107" s="11"/>
      <c r="Z107" s="43">
        <f>VLOOKUP($C107, Table4[#All], 15, 0)</f>
        <v>0</v>
      </c>
      <c r="AA107" s="43">
        <f>VLOOKUP($C107, Table4[#All], 16, 0)</f>
        <v>0.43479999999999996</v>
      </c>
      <c r="AB107" s="43">
        <f>VLOOKUP($C107, Table4[#All], 17, 0)</f>
        <v>0.43479999999999996</v>
      </c>
      <c r="AC107" s="43">
        <f>VLOOKUP($C107, Table4[#All], 18, 0)</f>
        <v>0.13039999999999999</v>
      </c>
      <c r="AD107" s="9">
        <f>VLOOKUP($C107, Table4[#All], 19, 0)</f>
        <v>0</v>
      </c>
      <c r="AE107" s="10">
        <f t="shared" si="20"/>
        <v>3</v>
      </c>
      <c r="AF107" s="11"/>
      <c r="AG107" s="43">
        <f>VLOOKUP($C107, Table4[#All], 20, 0)</f>
        <v>0</v>
      </c>
      <c r="AH107" s="43">
        <f>VLOOKUP($C107, Table4[#All], 21, 0)</f>
        <v>0.63039999999999996</v>
      </c>
      <c r="AI107" s="43">
        <f>VLOOKUP($C107, Table4[#All], 22, 0)</f>
        <v>0.36959999999999998</v>
      </c>
      <c r="AJ107" s="43">
        <f>VLOOKUP($C107, Table4[#All], 23, 0)</f>
        <v>0</v>
      </c>
      <c r="AK107" s="43"/>
      <c r="AL107" s="10">
        <f t="shared" si="21"/>
        <v>3</v>
      </c>
      <c r="AM107" s="11"/>
      <c r="AN107" s="43">
        <f>VLOOKUP($C107, Table4[#All], 24, 0)</f>
        <v>0</v>
      </c>
      <c r="AO107" s="43">
        <f>VLOOKUP($C107, Table4[#All], 25, 0)</f>
        <v>0.64</v>
      </c>
      <c r="AP107" s="43">
        <f>VLOOKUP($C107, Table4[#All], 26, 0)</f>
        <v>0.36</v>
      </c>
      <c r="AQ107" s="43"/>
      <c r="AR107" s="9"/>
      <c r="AS107" s="12">
        <f t="shared" si="22"/>
        <v>3</v>
      </c>
      <c r="AT107" s="11"/>
      <c r="AU107" s="43">
        <f>VLOOKUP($C107, Table4[#All], 27, 0)</f>
        <v>4.3499999999999997E-2</v>
      </c>
      <c r="AV107" s="43">
        <f>VLOOKUP($C107, Table4[#All], 28, 0)</f>
        <v>0.5</v>
      </c>
      <c r="AW107" s="43">
        <f>VLOOKUP($C107, Table4[#All], 29, 0)</f>
        <v>0.45649999999999996</v>
      </c>
      <c r="AX107" s="9"/>
      <c r="AY107" s="9">
        <f>VLOOKUP($C107, Table4[#All], 30, 0)</f>
        <v>0</v>
      </c>
      <c r="AZ107" s="10">
        <f t="shared" si="23"/>
        <v>3</v>
      </c>
      <c r="BA107" s="11"/>
      <c r="BB107" s="43">
        <f>VLOOKUP($C107, Table4[#All], 31, 0)</f>
        <v>0.23680000000000001</v>
      </c>
      <c r="BC107" s="43">
        <f>VLOOKUP($C107, Table4[#All], 32, 0)</f>
        <v>0.26319999999999999</v>
      </c>
      <c r="BD107" s="43">
        <f>VLOOKUP($C107, Table4[#All], 33, 0)</f>
        <v>0.23680000000000001</v>
      </c>
      <c r="BE107" s="43">
        <f>VLOOKUP($C107, Table4[#All], 34, 0)</f>
        <v>0.26319999999999999</v>
      </c>
      <c r="BF107" s="9">
        <f>VLOOKUP($C107, Table4[#All], 35, 0)</f>
        <v>0</v>
      </c>
      <c r="BG107" s="10">
        <f t="shared" si="24"/>
        <v>4</v>
      </c>
      <c r="BH107" s="60"/>
      <c r="BI107" s="43">
        <f>VLOOKUP($C107, Table4[#All], 36, 0)</f>
        <v>0.81079999999999997</v>
      </c>
      <c r="BJ107" s="9">
        <f>VLOOKUP($C107, Table4[#All], 37, 0)</f>
        <v>0.18920000000000001</v>
      </c>
      <c r="BK107" s="43">
        <f>VLOOKUP($C107, Table4[#All], 38, 0)</f>
        <v>0</v>
      </c>
      <c r="BL107" s="43">
        <f>VLOOKUP($C107, Table4[#All], 39, 0)</f>
        <v>0</v>
      </c>
      <c r="BM107" s="9">
        <f>VLOOKUP($C107, Table4[#All], 40, 0)</f>
        <v>0</v>
      </c>
      <c r="BN107" s="10">
        <f t="shared" si="25"/>
        <v>1</v>
      </c>
      <c r="BO107" s="11"/>
      <c r="BP107" s="43">
        <f>VLOOKUP($C107, Table4[#All], 41, 0)</f>
        <v>0.69569999999999999</v>
      </c>
      <c r="BQ107" s="43">
        <f>VLOOKUP($C107, Table4[#All], 42, 0)</f>
        <v>2.1700000000000001E-2</v>
      </c>
      <c r="BR107" s="43">
        <f>VLOOKUP($C107, Table4[#All], 43, 0)</f>
        <v>0.1739</v>
      </c>
      <c r="BS107" s="43">
        <f>VLOOKUP($C107, Table4[#All], 44, 0)</f>
        <v>8.6999999999999994E-2</v>
      </c>
      <c r="BT107" s="43">
        <f>VLOOKUP($C107, Table4[#All], 45, 0)</f>
        <v>2.1700000000000001E-2</v>
      </c>
      <c r="BU107" s="10">
        <f t="shared" si="26"/>
        <v>3</v>
      </c>
      <c r="BV107" s="11"/>
      <c r="BW107" s="43">
        <f>VLOOKUP($C107, Table4[#All], 46, 0)</f>
        <v>0.52170000000000005</v>
      </c>
      <c r="BX107" s="43">
        <f>VLOOKUP($C107, Table4[#All], 47, 0)</f>
        <v>0.39130000000000004</v>
      </c>
      <c r="BY107" s="43">
        <f>VLOOKUP($C107, Table4[#All], 48, 0)</f>
        <v>8.6999999999999994E-2</v>
      </c>
      <c r="BZ107" s="43">
        <f>VLOOKUP($C107, Table4[#All], 49, 0)</f>
        <v>0</v>
      </c>
      <c r="CA107" s="43">
        <f>VLOOKUP($C107, Table4[#All], 50, 0)</f>
        <v>0</v>
      </c>
      <c r="CB107" s="10">
        <f t="shared" si="27"/>
        <v>2</v>
      </c>
      <c r="CC107" s="60"/>
      <c r="CD107" s="43">
        <f>VLOOKUP($C107, Table4[#All], 51, 0)</f>
        <v>0.54349999999999998</v>
      </c>
      <c r="CE107" s="43">
        <f>VLOOKUP($C107, Table4[#All], 52, 0)</f>
        <v>0.43479999999999996</v>
      </c>
      <c r="CF107" s="43">
        <f>VLOOKUP($C107, Table4[#All], 53, 0)</f>
        <v>2.1700000000000001E-2</v>
      </c>
      <c r="CG107" s="43"/>
      <c r="CH107" s="43"/>
      <c r="CI107" s="12">
        <f t="shared" si="28"/>
        <v>2</v>
      </c>
      <c r="CJ107" s="13"/>
      <c r="CK107" s="43">
        <f>VLOOKUP($C107, Table4[#All], 54, 0)</f>
        <v>0</v>
      </c>
      <c r="CL107" s="43">
        <f>VLOOKUP($C107, Table4[#All], 55, 0)</f>
        <v>0.54349999999999998</v>
      </c>
      <c r="CM107" s="43">
        <f>VLOOKUP($C107, Table4[#All], 56, 0)</f>
        <v>0.45649999999999996</v>
      </c>
      <c r="CN107" s="9">
        <f>VLOOKUP($C107, Table4[#All], 57, 0)</f>
        <v>0</v>
      </c>
      <c r="CO107" s="9"/>
      <c r="CP107" s="10">
        <f t="shared" si="29"/>
        <v>3</v>
      </c>
      <c r="CQ107" s="11"/>
      <c r="CR107" s="43">
        <f>VLOOKUP($C107, Table4[#All], 58, 0)</f>
        <v>0</v>
      </c>
      <c r="CS107" s="43">
        <f>VLOOKUP($C107, Table4[#All], 59, 0)</f>
        <v>0.54349999999999998</v>
      </c>
      <c r="CT107" s="43">
        <f>VLOOKUP($C107, Table4[#All], 60, 0)</f>
        <v>0.3261</v>
      </c>
      <c r="CU107" s="43">
        <f>VLOOKUP($C107, Table4[#All], 61, 0)</f>
        <v>0.13039999999999999</v>
      </c>
      <c r="CV107" s="9">
        <f>VLOOKUP($C107, Table4[#All], 62, 0)</f>
        <v>0</v>
      </c>
      <c r="CW107" s="10">
        <f t="shared" si="30"/>
        <v>3</v>
      </c>
      <c r="CX107" s="60"/>
      <c r="CY107" s="43">
        <f>VLOOKUP($C107, Table4[#All], 63, 0)</f>
        <v>0</v>
      </c>
      <c r="CZ107" s="43">
        <f>VLOOKUP($C107, Table4[#All], 64, 0)</f>
        <v>0.42109999999999997</v>
      </c>
      <c r="DA107" s="43">
        <f>VLOOKUP($C107, Table4[#All], 65, 0)</f>
        <v>0.5</v>
      </c>
      <c r="DB107" s="43">
        <f>VLOOKUP($C107, Table4[#All], 66, 0)</f>
        <v>7.8899999999999998E-2</v>
      </c>
      <c r="DC107" s="43"/>
      <c r="DD107" s="10">
        <f t="shared" si="31"/>
        <v>3</v>
      </c>
    </row>
    <row r="108" spans="1:108" ht="16.2" thickTop="1" thickBot="1" x14ac:dyDescent="0.4">
      <c r="A108" s="47" t="s">
        <v>280</v>
      </c>
      <c r="B108" s="47" t="s">
        <v>290</v>
      </c>
      <c r="C108" s="47" t="s">
        <v>291</v>
      </c>
      <c r="D108" s="11"/>
      <c r="E108" s="43">
        <f>VLOOKUP($C108, Table4[#All], 2, 0)</f>
        <v>1</v>
      </c>
      <c r="F108" s="43">
        <f>VLOOKUP($C108, Table4[#All], 3, 0)</f>
        <v>0</v>
      </c>
      <c r="G108" s="43">
        <f>VLOOKUP($C108, Table4[#All], 4, 0)</f>
        <v>0</v>
      </c>
      <c r="H108" s="43">
        <f>VLOOKUP($C108, Table4[#All], 5, 0)</f>
        <v>0</v>
      </c>
      <c r="I108" s="43">
        <f>VLOOKUP($C108, Table4[#All], 6, 0)</f>
        <v>0</v>
      </c>
      <c r="J108" s="10">
        <f t="shared" si="17"/>
        <v>1</v>
      </c>
      <c r="K108" s="11"/>
      <c r="L108" s="43">
        <f>VLOOKUP($C108, Table4[#All], 7, 0)</f>
        <v>0.375</v>
      </c>
      <c r="M108" s="43">
        <f>VLOOKUP($C108, Table4[#All], 8, 0)</f>
        <v>0.2321</v>
      </c>
      <c r="N108" s="43">
        <f>VLOOKUP($C108, Table4[#All], 9, 0)</f>
        <v>0.32140000000000002</v>
      </c>
      <c r="O108" s="43">
        <f>VLOOKUP($C108, Table4[#All], 10, 0)</f>
        <v>7.1399999999999991E-2</v>
      </c>
      <c r="P108" s="43"/>
      <c r="Q108" s="10">
        <f t="shared" si="18"/>
        <v>3</v>
      </c>
      <c r="R108" s="11"/>
      <c r="S108" s="43">
        <f>VLOOKUP($C108, Table4[#All], 11, 0)</f>
        <v>0.57689999999999997</v>
      </c>
      <c r="T108" s="43">
        <f>VLOOKUP($C108, Table4[#All], 12, 0)</f>
        <v>0</v>
      </c>
      <c r="U108" s="43">
        <f>VLOOKUP($C108, Table4[#All], 13, 0)</f>
        <v>0.42310000000000003</v>
      </c>
      <c r="V108" s="43">
        <f>VLOOKUP($C108, Table4[#All], 14, 0)</f>
        <v>0</v>
      </c>
      <c r="W108" s="9"/>
      <c r="X108" s="10">
        <f t="shared" si="19"/>
        <v>3</v>
      </c>
      <c r="Y108" s="11"/>
      <c r="Z108" s="43">
        <f>VLOOKUP($C108, Table4[#All], 15, 0)</f>
        <v>0</v>
      </c>
      <c r="AA108" s="43">
        <f>VLOOKUP($C108, Table4[#All], 16, 0)</f>
        <v>0.35710000000000003</v>
      </c>
      <c r="AB108" s="43">
        <f>VLOOKUP($C108, Table4[#All], 17, 0)</f>
        <v>0.33929999999999999</v>
      </c>
      <c r="AC108" s="43">
        <f>VLOOKUP($C108, Table4[#All], 18, 0)</f>
        <v>0.30359999999999998</v>
      </c>
      <c r="AD108" s="9">
        <f>VLOOKUP($C108, Table4[#All], 19, 0)</f>
        <v>0</v>
      </c>
      <c r="AE108" s="10">
        <f t="shared" si="20"/>
        <v>4</v>
      </c>
      <c r="AF108" s="11"/>
      <c r="AG108" s="43">
        <f>VLOOKUP($C108, Table4[#All], 20, 0)</f>
        <v>0</v>
      </c>
      <c r="AH108" s="43">
        <f>VLOOKUP($C108, Table4[#All], 21, 0)</f>
        <v>0.67859999999999998</v>
      </c>
      <c r="AI108" s="43">
        <f>VLOOKUP($C108, Table4[#All], 22, 0)</f>
        <v>0.32140000000000002</v>
      </c>
      <c r="AJ108" s="43">
        <f>VLOOKUP($C108, Table4[#All], 23, 0)</f>
        <v>0</v>
      </c>
      <c r="AK108" s="43"/>
      <c r="AL108" s="10">
        <f t="shared" si="21"/>
        <v>3</v>
      </c>
      <c r="AM108" s="11"/>
      <c r="AN108" s="43">
        <f>VLOOKUP($C108, Table4[#All], 24, 0)</f>
        <v>9.5199999999999993E-2</v>
      </c>
      <c r="AO108" s="43">
        <f>VLOOKUP($C108, Table4[#All], 25, 0)</f>
        <v>0.57140000000000002</v>
      </c>
      <c r="AP108" s="43">
        <f>VLOOKUP($C108, Table4[#All], 26, 0)</f>
        <v>0.33329999999999999</v>
      </c>
      <c r="AQ108" s="43"/>
      <c r="AR108" s="9"/>
      <c r="AS108" s="12">
        <f t="shared" si="22"/>
        <v>3</v>
      </c>
      <c r="AT108" s="11"/>
      <c r="AU108" s="43">
        <f>VLOOKUP($C108, Table4[#All], 27, 0)</f>
        <v>7.1399999999999991E-2</v>
      </c>
      <c r="AV108" s="43">
        <f>VLOOKUP($C108, Table4[#All], 28, 0)</f>
        <v>0.53569999999999995</v>
      </c>
      <c r="AW108" s="43">
        <f>VLOOKUP($C108, Table4[#All], 29, 0)</f>
        <v>0.39289999999999997</v>
      </c>
      <c r="AX108" s="9"/>
      <c r="AY108" s="9">
        <f>VLOOKUP($C108, Table4[#All], 30, 0)</f>
        <v>0</v>
      </c>
      <c r="AZ108" s="10">
        <f t="shared" si="23"/>
        <v>3</v>
      </c>
      <c r="BA108" s="11"/>
      <c r="BB108" s="43">
        <f>VLOOKUP($C108, Table4[#All], 31, 0)</f>
        <v>0.15090000000000001</v>
      </c>
      <c r="BC108" s="43">
        <f>VLOOKUP($C108, Table4[#All], 32, 0)</f>
        <v>0.50939999999999996</v>
      </c>
      <c r="BD108" s="43">
        <f>VLOOKUP($C108, Table4[#All], 33, 0)</f>
        <v>9.4299999999999995E-2</v>
      </c>
      <c r="BE108" s="43">
        <f>VLOOKUP($C108, Table4[#All], 34, 0)</f>
        <v>0.24530000000000002</v>
      </c>
      <c r="BF108" s="9">
        <f>VLOOKUP($C108, Table4[#All], 35, 0)</f>
        <v>0</v>
      </c>
      <c r="BG108" s="10">
        <f t="shared" si="24"/>
        <v>4</v>
      </c>
      <c r="BH108" s="60"/>
      <c r="BI108" s="43">
        <f>VLOOKUP($C108, Table4[#All], 36, 0)</f>
        <v>0.16980000000000001</v>
      </c>
      <c r="BJ108" s="9">
        <f>VLOOKUP($C108, Table4[#All], 37, 0)</f>
        <v>0</v>
      </c>
      <c r="BK108" s="43">
        <f>VLOOKUP($C108, Table4[#All], 38, 0)</f>
        <v>0</v>
      </c>
      <c r="BL108" s="43">
        <f>VLOOKUP($C108, Table4[#All], 39, 0)</f>
        <v>0</v>
      </c>
      <c r="BM108" s="9">
        <f>VLOOKUP($C108, Table4[#All], 40, 0)</f>
        <v>0.83019999999999994</v>
      </c>
      <c r="BN108" s="10">
        <f t="shared" si="25"/>
        <v>5</v>
      </c>
      <c r="BO108" s="11"/>
      <c r="BP108" s="43">
        <f>VLOOKUP($C108, Table4[#All], 41, 0)</f>
        <v>0.53569999999999995</v>
      </c>
      <c r="BQ108" s="43">
        <f>VLOOKUP($C108, Table4[#All], 42, 0)</f>
        <v>0.33929999999999999</v>
      </c>
      <c r="BR108" s="43">
        <f>VLOOKUP($C108, Table4[#All], 43, 0)</f>
        <v>5.3600000000000002E-2</v>
      </c>
      <c r="BS108" s="43">
        <f>VLOOKUP($C108, Table4[#All], 44, 0)</f>
        <v>7.1399999999999991E-2</v>
      </c>
      <c r="BT108" s="43">
        <f>VLOOKUP($C108, Table4[#All], 45, 0)</f>
        <v>0</v>
      </c>
      <c r="BU108" s="10">
        <f t="shared" si="26"/>
        <v>2</v>
      </c>
      <c r="BV108" s="11"/>
      <c r="BW108" s="43">
        <f>VLOOKUP($C108, Table4[#All], 46, 0)</f>
        <v>0.53569999999999995</v>
      </c>
      <c r="BX108" s="43">
        <f>VLOOKUP($C108, Table4[#All], 47, 0)</f>
        <v>0.375</v>
      </c>
      <c r="BY108" s="43">
        <f>VLOOKUP($C108, Table4[#All], 48, 0)</f>
        <v>8.929999999999999E-2</v>
      </c>
      <c r="BZ108" s="43">
        <f>VLOOKUP($C108, Table4[#All], 49, 0)</f>
        <v>0</v>
      </c>
      <c r="CA108" s="43">
        <f>VLOOKUP($C108, Table4[#All], 50, 0)</f>
        <v>0</v>
      </c>
      <c r="CB108" s="10">
        <f t="shared" si="27"/>
        <v>2</v>
      </c>
      <c r="CC108" s="60"/>
      <c r="CD108" s="43">
        <f>VLOOKUP($C108, Table4[#All], 51, 0)</f>
        <v>0.48210000000000003</v>
      </c>
      <c r="CE108" s="43">
        <f>VLOOKUP($C108, Table4[#All], 52, 0)</f>
        <v>0.41070000000000001</v>
      </c>
      <c r="CF108" s="43">
        <f>VLOOKUP($C108, Table4[#All], 53, 0)</f>
        <v>0.10710000000000001</v>
      </c>
      <c r="CG108" s="43"/>
      <c r="CH108" s="43"/>
      <c r="CI108" s="12">
        <f t="shared" si="28"/>
        <v>2</v>
      </c>
      <c r="CJ108" s="13"/>
      <c r="CK108" s="43">
        <f>VLOOKUP($C108, Table4[#All], 54, 0)</f>
        <v>0</v>
      </c>
      <c r="CL108" s="43">
        <f>VLOOKUP($C108, Table4[#All], 55, 0)</f>
        <v>0.35710000000000003</v>
      </c>
      <c r="CM108" s="43">
        <f>VLOOKUP($C108, Table4[#All], 56, 0)</f>
        <v>0.64290000000000003</v>
      </c>
      <c r="CN108" s="9">
        <f>VLOOKUP($C108, Table4[#All], 57, 0)</f>
        <v>0</v>
      </c>
      <c r="CO108" s="9"/>
      <c r="CP108" s="10">
        <f t="shared" si="29"/>
        <v>3</v>
      </c>
      <c r="CQ108" s="11"/>
      <c r="CR108" s="43">
        <f>VLOOKUP($C108, Table4[#All], 58, 0)</f>
        <v>1.7899999999999999E-2</v>
      </c>
      <c r="CS108" s="43">
        <f>VLOOKUP($C108, Table4[#All], 59, 0)</f>
        <v>0.33929999999999999</v>
      </c>
      <c r="CT108" s="43">
        <f>VLOOKUP($C108, Table4[#All], 60, 0)</f>
        <v>0.16070000000000001</v>
      </c>
      <c r="CU108" s="43">
        <f>VLOOKUP($C108, Table4[#All], 61, 0)</f>
        <v>0.42859999999999998</v>
      </c>
      <c r="CV108" s="9">
        <f>VLOOKUP($C108, Table4[#All], 62, 0)</f>
        <v>5.3600000000000002E-2</v>
      </c>
      <c r="CW108" s="10">
        <f t="shared" si="30"/>
        <v>4</v>
      </c>
      <c r="CX108" s="60"/>
      <c r="CY108" s="43">
        <f>VLOOKUP($C108, Table4[#All], 63, 0)</f>
        <v>7.5499999999999998E-2</v>
      </c>
      <c r="CZ108" s="43">
        <f>VLOOKUP($C108, Table4[#All], 64, 0)</f>
        <v>0.3962</v>
      </c>
      <c r="DA108" s="43">
        <f>VLOOKUP($C108, Table4[#All], 65, 0)</f>
        <v>0.47170000000000001</v>
      </c>
      <c r="DB108" s="43">
        <f>VLOOKUP($C108, Table4[#All], 66, 0)</f>
        <v>5.6600000000000004E-2</v>
      </c>
      <c r="DC108" s="43"/>
      <c r="DD108" s="10">
        <f t="shared" si="31"/>
        <v>3</v>
      </c>
    </row>
    <row r="109" spans="1:108" ht="16.2" thickTop="1" thickBot="1" x14ac:dyDescent="0.4">
      <c r="A109" s="47" t="s">
        <v>280</v>
      </c>
      <c r="B109" s="47" t="s">
        <v>292</v>
      </c>
      <c r="C109" s="47" t="s">
        <v>293</v>
      </c>
      <c r="D109" s="11"/>
      <c r="E109" s="43">
        <f>VLOOKUP($C109, Table4[#All], 2, 0)</f>
        <v>1</v>
      </c>
      <c r="F109" s="43">
        <f>VLOOKUP($C109, Table4[#All], 3, 0)</f>
        <v>0</v>
      </c>
      <c r="G109" s="43">
        <f>VLOOKUP($C109, Table4[#All], 4, 0)</f>
        <v>0</v>
      </c>
      <c r="H109" s="43">
        <f>VLOOKUP($C109, Table4[#All], 5, 0)</f>
        <v>0</v>
      </c>
      <c r="I109" s="43">
        <f>VLOOKUP($C109, Table4[#All], 6, 0)</f>
        <v>0</v>
      </c>
      <c r="J109" s="10">
        <f t="shared" si="17"/>
        <v>1</v>
      </c>
      <c r="K109" s="11"/>
      <c r="L109" s="43">
        <f>VLOOKUP($C109, Table4[#All], 7, 0)</f>
        <v>0.3538</v>
      </c>
      <c r="M109" s="43">
        <f>VLOOKUP($C109, Table4[#All], 8, 0)</f>
        <v>0.2462</v>
      </c>
      <c r="N109" s="43">
        <f>VLOOKUP($C109, Table4[#All], 9, 0)</f>
        <v>0.26150000000000001</v>
      </c>
      <c r="O109" s="43">
        <f>VLOOKUP($C109, Table4[#All], 10, 0)</f>
        <v>0.13849999999999998</v>
      </c>
      <c r="P109" s="43"/>
      <c r="Q109" s="10">
        <f t="shared" si="18"/>
        <v>3</v>
      </c>
      <c r="R109" s="11"/>
      <c r="S109" s="43">
        <f>VLOOKUP($C109, Table4[#All], 11, 0)</f>
        <v>0</v>
      </c>
      <c r="T109" s="43">
        <f>VLOOKUP($C109, Table4[#All], 12, 0)</f>
        <v>0</v>
      </c>
      <c r="U109" s="43">
        <f>VLOOKUP($C109, Table4[#All], 13, 0)</f>
        <v>1</v>
      </c>
      <c r="V109" s="43">
        <f>VLOOKUP($C109, Table4[#All], 14, 0)</f>
        <v>0</v>
      </c>
      <c r="W109" s="9"/>
      <c r="X109" s="10">
        <f t="shared" si="19"/>
        <v>3</v>
      </c>
      <c r="Y109" s="11"/>
      <c r="Z109" s="43">
        <f>VLOOKUP($C109, Table4[#All], 15, 0)</f>
        <v>0</v>
      </c>
      <c r="AA109" s="43">
        <f>VLOOKUP($C109, Table4[#All], 16, 0)</f>
        <v>0.10769999999999999</v>
      </c>
      <c r="AB109" s="43">
        <f>VLOOKUP($C109, Table4[#All], 17, 0)</f>
        <v>0.55380000000000007</v>
      </c>
      <c r="AC109" s="43">
        <f>VLOOKUP($C109, Table4[#All], 18, 0)</f>
        <v>0.33850000000000002</v>
      </c>
      <c r="AD109" s="9">
        <f>VLOOKUP($C109, Table4[#All], 19, 0)</f>
        <v>0</v>
      </c>
      <c r="AE109" s="10">
        <f t="shared" si="20"/>
        <v>4</v>
      </c>
      <c r="AF109" s="11"/>
      <c r="AG109" s="43">
        <f>VLOOKUP($C109, Table4[#All], 20, 0)</f>
        <v>0</v>
      </c>
      <c r="AH109" s="43">
        <f>VLOOKUP($C109, Table4[#All], 21, 0)</f>
        <v>0.92310000000000003</v>
      </c>
      <c r="AI109" s="43">
        <f>VLOOKUP($C109, Table4[#All], 22, 0)</f>
        <v>7.690000000000001E-2</v>
      </c>
      <c r="AJ109" s="43">
        <f>VLOOKUP($C109, Table4[#All], 23, 0)</f>
        <v>0</v>
      </c>
      <c r="AK109" s="43"/>
      <c r="AL109" s="10">
        <f t="shared" si="21"/>
        <v>2</v>
      </c>
      <c r="AM109" s="11"/>
      <c r="AN109" s="43">
        <f>VLOOKUP($C109, Table4[#All], 24, 0)</f>
        <v>0</v>
      </c>
      <c r="AO109" s="43">
        <f>VLOOKUP($C109, Table4[#All], 25, 0)</f>
        <v>0.57140000000000002</v>
      </c>
      <c r="AP109" s="43">
        <f>VLOOKUP($C109, Table4[#All], 26, 0)</f>
        <v>0.42859999999999998</v>
      </c>
      <c r="AQ109" s="43"/>
      <c r="AR109" s="9"/>
      <c r="AS109" s="12">
        <f t="shared" si="22"/>
        <v>3</v>
      </c>
      <c r="AT109" s="11"/>
      <c r="AU109" s="43">
        <f>VLOOKUP($C109, Table4[#All], 27, 0)</f>
        <v>0.15380000000000002</v>
      </c>
      <c r="AV109" s="43">
        <f>VLOOKUP($C109, Table4[#All], 28, 0)</f>
        <v>0.66150000000000009</v>
      </c>
      <c r="AW109" s="43">
        <f>VLOOKUP($C109, Table4[#All], 29, 0)</f>
        <v>0.18460000000000001</v>
      </c>
      <c r="AX109" s="9"/>
      <c r="AY109" s="9">
        <f>VLOOKUP($C109, Table4[#All], 30, 0)</f>
        <v>0</v>
      </c>
      <c r="AZ109" s="10">
        <f t="shared" si="23"/>
        <v>2</v>
      </c>
      <c r="BA109" s="11"/>
      <c r="BB109" s="43">
        <f>VLOOKUP($C109, Table4[#All], 31, 0)</f>
        <v>0.3846</v>
      </c>
      <c r="BC109" s="43">
        <f>VLOOKUP($C109, Table4[#All], 32, 0)</f>
        <v>0.47689999999999999</v>
      </c>
      <c r="BD109" s="43">
        <f>VLOOKUP($C109, Table4[#All], 33, 0)</f>
        <v>4.6199999999999998E-2</v>
      </c>
      <c r="BE109" s="43">
        <f>VLOOKUP($C109, Table4[#All], 34, 0)</f>
        <v>9.2300000000000007E-2</v>
      </c>
      <c r="BF109" s="9">
        <f>VLOOKUP($C109, Table4[#All], 35, 0)</f>
        <v>0</v>
      </c>
      <c r="BG109" s="10">
        <f t="shared" si="24"/>
        <v>2</v>
      </c>
      <c r="BH109" s="60"/>
      <c r="BI109" s="43">
        <f>VLOOKUP($C109, Table4[#All], 36, 0)</f>
        <v>1</v>
      </c>
      <c r="BJ109" s="9">
        <f>VLOOKUP($C109, Table4[#All], 37, 0)</f>
        <v>0</v>
      </c>
      <c r="BK109" s="43">
        <f>VLOOKUP($C109, Table4[#All], 38, 0)</f>
        <v>0</v>
      </c>
      <c r="BL109" s="43">
        <f>VLOOKUP($C109, Table4[#All], 39, 0)</f>
        <v>0</v>
      </c>
      <c r="BM109" s="9">
        <f>VLOOKUP($C109, Table4[#All], 40, 0)</f>
        <v>0</v>
      </c>
      <c r="BN109" s="10">
        <f t="shared" si="25"/>
        <v>1</v>
      </c>
      <c r="BO109" s="11"/>
      <c r="BP109" s="43">
        <f>VLOOKUP($C109, Table4[#All], 41, 0)</f>
        <v>1.54E-2</v>
      </c>
      <c r="BQ109" s="43">
        <f>VLOOKUP($C109, Table4[#All], 42, 0)</f>
        <v>0.66150000000000009</v>
      </c>
      <c r="BR109" s="43">
        <f>VLOOKUP($C109, Table4[#All], 43, 0)</f>
        <v>9.2300000000000007E-2</v>
      </c>
      <c r="BS109" s="43">
        <f>VLOOKUP($C109, Table4[#All], 44, 0)</f>
        <v>0.16920000000000002</v>
      </c>
      <c r="BT109" s="43">
        <f>VLOOKUP($C109, Table4[#All], 45, 0)</f>
        <v>6.1500000000000006E-2</v>
      </c>
      <c r="BU109" s="10">
        <f t="shared" si="26"/>
        <v>4</v>
      </c>
      <c r="BV109" s="11"/>
      <c r="BW109" s="43">
        <f>VLOOKUP($C109, Table4[#All], 46, 0)</f>
        <v>0.58460000000000001</v>
      </c>
      <c r="BX109" s="43">
        <f>VLOOKUP($C109, Table4[#All], 47, 0)</f>
        <v>0.2462</v>
      </c>
      <c r="BY109" s="43">
        <f>VLOOKUP($C109, Table4[#All], 48, 0)</f>
        <v>0.16920000000000002</v>
      </c>
      <c r="BZ109" s="43">
        <f>VLOOKUP($C109, Table4[#All], 49, 0)</f>
        <v>0</v>
      </c>
      <c r="CA109" s="43">
        <f>VLOOKUP($C109, Table4[#All], 50, 0)</f>
        <v>0</v>
      </c>
      <c r="CB109" s="10">
        <f t="shared" si="27"/>
        <v>2</v>
      </c>
      <c r="CC109" s="60"/>
      <c r="CD109" s="43">
        <f>VLOOKUP($C109, Table4[#All], 51, 0)</f>
        <v>0.33850000000000002</v>
      </c>
      <c r="CE109" s="43">
        <f>VLOOKUP($C109, Table4[#All], 52, 0)</f>
        <v>0.55380000000000007</v>
      </c>
      <c r="CF109" s="43">
        <f>VLOOKUP($C109, Table4[#All], 53, 0)</f>
        <v>0.10769999999999999</v>
      </c>
      <c r="CG109" s="43"/>
      <c r="CH109" s="43"/>
      <c r="CI109" s="12">
        <f t="shared" si="28"/>
        <v>2</v>
      </c>
      <c r="CJ109" s="13"/>
      <c r="CK109" s="43">
        <f>VLOOKUP($C109, Table4[#All], 54, 0)</f>
        <v>0</v>
      </c>
      <c r="CL109" s="43">
        <f>VLOOKUP($C109, Table4[#All], 55, 0)</f>
        <v>0.10769999999999999</v>
      </c>
      <c r="CM109" s="43">
        <f>VLOOKUP($C109, Table4[#All], 56, 0)</f>
        <v>0.89230000000000009</v>
      </c>
      <c r="CN109" s="9">
        <f>VLOOKUP($C109, Table4[#All], 57, 0)</f>
        <v>0</v>
      </c>
      <c r="CO109" s="9"/>
      <c r="CP109" s="10">
        <f t="shared" si="29"/>
        <v>3</v>
      </c>
      <c r="CQ109" s="11"/>
      <c r="CR109" s="43">
        <f>VLOOKUP($C109, Table4[#All], 58, 0)</f>
        <v>0</v>
      </c>
      <c r="CS109" s="43">
        <f>VLOOKUP($C109, Table4[#All], 59, 0)</f>
        <v>0.1231</v>
      </c>
      <c r="CT109" s="43">
        <f>VLOOKUP($C109, Table4[#All], 60, 0)</f>
        <v>0.18460000000000001</v>
      </c>
      <c r="CU109" s="43">
        <f>VLOOKUP($C109, Table4[#All], 61, 0)</f>
        <v>0.44619999999999999</v>
      </c>
      <c r="CV109" s="9">
        <f>VLOOKUP($C109, Table4[#All], 62, 0)</f>
        <v>0.2462</v>
      </c>
      <c r="CW109" s="10">
        <f t="shared" si="30"/>
        <v>5</v>
      </c>
      <c r="CX109" s="60"/>
      <c r="CY109" s="43">
        <f>VLOOKUP($C109, Table4[#All], 63, 0)</f>
        <v>0.2</v>
      </c>
      <c r="CZ109" s="43">
        <f>VLOOKUP($C109, Table4[#All], 64, 0)</f>
        <v>0.43079999999999996</v>
      </c>
      <c r="DA109" s="43">
        <f>VLOOKUP($C109, Table4[#All], 65, 0)</f>
        <v>0.21539999999999998</v>
      </c>
      <c r="DB109" s="43">
        <f>VLOOKUP($C109, Table4[#All], 66, 0)</f>
        <v>0.15380000000000002</v>
      </c>
      <c r="DC109" s="43"/>
      <c r="DD109" s="10">
        <f t="shared" si="31"/>
        <v>3</v>
      </c>
    </row>
    <row r="110" spans="1:108" ht="16.2" thickTop="1" thickBot="1" x14ac:dyDescent="0.4">
      <c r="A110" s="47" t="s">
        <v>294</v>
      </c>
      <c r="B110" s="47" t="s">
        <v>294</v>
      </c>
      <c r="C110" s="47" t="s">
        <v>295</v>
      </c>
      <c r="D110" s="11"/>
      <c r="E110" s="43">
        <f>VLOOKUP($C110, Table4[#All], 2, 0)</f>
        <v>1</v>
      </c>
      <c r="F110" s="43">
        <f>VLOOKUP($C110, Table4[#All], 3, 0)</f>
        <v>0</v>
      </c>
      <c r="G110" s="43">
        <f>VLOOKUP($C110, Table4[#All], 4, 0)</f>
        <v>0</v>
      </c>
      <c r="H110" s="43">
        <f>VLOOKUP($C110, Table4[#All], 5, 0)</f>
        <v>0</v>
      </c>
      <c r="I110" s="43">
        <f>VLOOKUP($C110, Table4[#All], 6, 0)</f>
        <v>0</v>
      </c>
      <c r="J110" s="10">
        <f t="shared" si="17"/>
        <v>1</v>
      </c>
      <c r="K110" s="11"/>
      <c r="L110" s="43">
        <f>VLOOKUP($C110, Table4[#All], 7, 0)</f>
        <v>1</v>
      </c>
      <c r="M110" s="43">
        <f>VLOOKUP($C110, Table4[#All], 8, 0)</f>
        <v>0</v>
      </c>
      <c r="N110" s="43">
        <f>VLOOKUP($C110, Table4[#All], 9, 0)</f>
        <v>0</v>
      </c>
      <c r="O110" s="43">
        <f>VLOOKUP($C110, Table4[#All], 10, 0)</f>
        <v>0</v>
      </c>
      <c r="P110" s="43"/>
      <c r="Q110" s="10">
        <f t="shared" si="18"/>
        <v>1</v>
      </c>
      <c r="R110" s="11"/>
      <c r="S110" s="43">
        <f>VLOOKUP($C110, Table4[#All], 11, 0)</f>
        <v>0.52380000000000004</v>
      </c>
      <c r="T110" s="43">
        <f>VLOOKUP($C110, Table4[#All], 12, 0)</f>
        <v>0</v>
      </c>
      <c r="U110" s="43">
        <f>VLOOKUP($C110, Table4[#All], 13, 0)</f>
        <v>0.45240000000000002</v>
      </c>
      <c r="V110" s="43">
        <f>VLOOKUP($C110, Table4[#All], 14, 0)</f>
        <v>2.3799999999999998E-2</v>
      </c>
      <c r="W110" s="9"/>
      <c r="X110" s="10">
        <f t="shared" si="19"/>
        <v>3</v>
      </c>
      <c r="Y110" s="11"/>
      <c r="Z110" s="43">
        <f>VLOOKUP($C110, Table4[#All], 15, 0)</f>
        <v>0</v>
      </c>
      <c r="AA110" s="43">
        <f>VLOOKUP($C110, Table4[#All], 16, 0)</f>
        <v>4.7599999999999996E-2</v>
      </c>
      <c r="AB110" s="43">
        <f>VLOOKUP($C110, Table4[#All], 17, 0)</f>
        <v>0.54759999999999998</v>
      </c>
      <c r="AC110" s="43">
        <f>VLOOKUP($C110, Table4[#All], 18, 0)</f>
        <v>0.40479999999999999</v>
      </c>
      <c r="AD110" s="9">
        <f>VLOOKUP($C110, Table4[#All], 19, 0)</f>
        <v>0</v>
      </c>
      <c r="AE110" s="10">
        <f t="shared" si="20"/>
        <v>4</v>
      </c>
      <c r="AF110" s="11"/>
      <c r="AG110" s="43">
        <f>VLOOKUP($C110, Table4[#All], 20, 0)</f>
        <v>4.7599999999999996E-2</v>
      </c>
      <c r="AH110" s="43">
        <f>VLOOKUP($C110, Table4[#All], 21, 0)</f>
        <v>0.64290000000000003</v>
      </c>
      <c r="AI110" s="43">
        <f>VLOOKUP($C110, Table4[#All], 22, 0)</f>
        <v>0.28570000000000001</v>
      </c>
      <c r="AJ110" s="43">
        <f>VLOOKUP($C110, Table4[#All], 23, 0)</f>
        <v>2.3799999999999998E-2</v>
      </c>
      <c r="AK110" s="43"/>
      <c r="AL110" s="10">
        <f t="shared" si="21"/>
        <v>3</v>
      </c>
      <c r="AM110" s="11"/>
      <c r="AN110" s="43">
        <f>VLOOKUP($C110, Table4[#All], 24, 0)</f>
        <v>0</v>
      </c>
      <c r="AO110" s="43">
        <f>VLOOKUP($C110, Table4[#All], 25, 0)</f>
        <v>0</v>
      </c>
      <c r="AP110" s="43">
        <f>VLOOKUP($C110, Table4[#All], 26, 0)</f>
        <v>1</v>
      </c>
      <c r="AQ110" s="43"/>
      <c r="AR110" s="9"/>
      <c r="AS110" s="12">
        <f t="shared" si="22"/>
        <v>3</v>
      </c>
      <c r="AT110" s="11"/>
      <c r="AU110" s="43">
        <f>VLOOKUP($C110, Table4[#All], 27, 0)</f>
        <v>0.45240000000000002</v>
      </c>
      <c r="AV110" s="43">
        <f>VLOOKUP($C110, Table4[#All], 28, 0)</f>
        <v>0.5</v>
      </c>
      <c r="AW110" s="43">
        <f>VLOOKUP($C110, Table4[#All], 29, 0)</f>
        <v>4.7599999999999996E-2</v>
      </c>
      <c r="AX110" s="9"/>
      <c r="AY110" s="9">
        <f>VLOOKUP($C110, Table4[#All], 30, 0)</f>
        <v>0</v>
      </c>
      <c r="AZ110" s="10">
        <f t="shared" si="23"/>
        <v>2</v>
      </c>
      <c r="BA110" s="11"/>
      <c r="BB110" s="43">
        <f>VLOOKUP($C110, Table4[#All], 31, 0)</f>
        <v>0.45829999999999999</v>
      </c>
      <c r="BC110" s="43">
        <f>VLOOKUP($C110, Table4[#All], 32, 0)</f>
        <v>8.3299999999999999E-2</v>
      </c>
      <c r="BD110" s="43">
        <f>VLOOKUP($C110, Table4[#All], 33, 0)</f>
        <v>0.41670000000000001</v>
      </c>
      <c r="BE110" s="43">
        <f>VLOOKUP($C110, Table4[#All], 34, 0)</f>
        <v>4.1700000000000001E-2</v>
      </c>
      <c r="BF110" s="9">
        <f>VLOOKUP($C110, Table4[#All], 35, 0)</f>
        <v>0</v>
      </c>
      <c r="BG110" s="10">
        <f t="shared" si="24"/>
        <v>3</v>
      </c>
      <c r="BH110" s="60"/>
      <c r="BI110" s="43">
        <f>VLOOKUP($C110, Table4[#All], 36, 0)</f>
        <v>1</v>
      </c>
      <c r="BJ110" s="9">
        <f>VLOOKUP($C110, Table4[#All], 37, 0)</f>
        <v>0</v>
      </c>
      <c r="BK110" s="43">
        <f>VLOOKUP($C110, Table4[#All], 38, 0)</f>
        <v>0</v>
      </c>
      <c r="BL110" s="43">
        <f>VLOOKUP($C110, Table4[#All], 39, 0)</f>
        <v>0</v>
      </c>
      <c r="BM110" s="9">
        <f>VLOOKUP($C110, Table4[#All], 40, 0)</f>
        <v>0</v>
      </c>
      <c r="BN110" s="10">
        <f t="shared" si="25"/>
        <v>1</v>
      </c>
      <c r="BO110" s="11"/>
      <c r="BP110" s="43">
        <f>VLOOKUP($C110, Table4[#All], 41, 0)</f>
        <v>7.1399999999999991E-2</v>
      </c>
      <c r="BQ110" s="43">
        <f>VLOOKUP($C110, Table4[#All], 42, 0)</f>
        <v>0.6905</v>
      </c>
      <c r="BR110" s="43">
        <f>VLOOKUP($C110, Table4[#All], 43, 0)</f>
        <v>0.16670000000000001</v>
      </c>
      <c r="BS110" s="43">
        <f>VLOOKUP($C110, Table4[#All], 44, 0)</f>
        <v>7.1399999999999991E-2</v>
      </c>
      <c r="BT110" s="43">
        <f>VLOOKUP($C110, Table4[#All], 45, 0)</f>
        <v>0</v>
      </c>
      <c r="BU110" s="10">
        <f t="shared" si="26"/>
        <v>3</v>
      </c>
      <c r="BV110" s="11"/>
      <c r="BW110" s="43">
        <f>VLOOKUP($C110, Table4[#All], 46, 0)</f>
        <v>0.97620000000000007</v>
      </c>
      <c r="BX110" s="43">
        <f>VLOOKUP($C110, Table4[#All], 47, 0)</f>
        <v>2.3799999999999998E-2</v>
      </c>
      <c r="BY110" s="43">
        <f>VLOOKUP($C110, Table4[#All], 48, 0)</f>
        <v>0</v>
      </c>
      <c r="BZ110" s="43">
        <f>VLOOKUP($C110, Table4[#All], 49, 0)</f>
        <v>0</v>
      </c>
      <c r="CA110" s="43">
        <f>VLOOKUP($C110, Table4[#All], 50, 0)</f>
        <v>0</v>
      </c>
      <c r="CB110" s="10">
        <f t="shared" si="27"/>
        <v>1</v>
      </c>
      <c r="CC110" s="60"/>
      <c r="CD110" s="43">
        <f>VLOOKUP($C110, Table4[#All], 51, 0)</f>
        <v>0.95239999999999991</v>
      </c>
      <c r="CE110" s="43">
        <f>VLOOKUP($C110, Table4[#All], 52, 0)</f>
        <v>2.3799999999999998E-2</v>
      </c>
      <c r="CF110" s="43">
        <f>VLOOKUP($C110, Table4[#All], 53, 0)</f>
        <v>2.3799999999999998E-2</v>
      </c>
      <c r="CG110" s="43"/>
      <c r="CH110" s="43"/>
      <c r="CI110" s="12">
        <f t="shared" si="28"/>
        <v>1</v>
      </c>
      <c r="CJ110" s="13"/>
      <c r="CK110" s="43">
        <f>VLOOKUP($C110, Table4[#All], 54, 0)</f>
        <v>0</v>
      </c>
      <c r="CL110" s="43">
        <f>VLOOKUP($C110, Table4[#All], 55, 0)</f>
        <v>0.47619999999999996</v>
      </c>
      <c r="CM110" s="43">
        <f>VLOOKUP($C110, Table4[#All], 56, 0)</f>
        <v>0.52380000000000004</v>
      </c>
      <c r="CN110" s="9">
        <f>VLOOKUP($C110, Table4[#All], 57, 0)</f>
        <v>0</v>
      </c>
      <c r="CO110" s="9"/>
      <c r="CP110" s="10">
        <f t="shared" si="29"/>
        <v>3</v>
      </c>
      <c r="CQ110" s="11"/>
      <c r="CR110" s="43">
        <f>VLOOKUP($C110, Table4[#All], 58, 0)</f>
        <v>0</v>
      </c>
      <c r="CS110" s="43">
        <f>VLOOKUP($C110, Table4[#All], 59, 0)</f>
        <v>0</v>
      </c>
      <c r="CT110" s="43">
        <f>VLOOKUP($C110, Table4[#All], 60, 0)</f>
        <v>0.23809999999999998</v>
      </c>
      <c r="CU110" s="43">
        <f>VLOOKUP($C110, Table4[#All], 61, 0)</f>
        <v>0.73809999999999998</v>
      </c>
      <c r="CV110" s="9">
        <f>VLOOKUP($C110, Table4[#All], 62, 0)</f>
        <v>2.3799999999999998E-2</v>
      </c>
      <c r="CW110" s="10">
        <f t="shared" si="30"/>
        <v>4</v>
      </c>
      <c r="CX110" s="60"/>
      <c r="CY110" s="43">
        <f>VLOOKUP($C110, Table4[#All], 63, 0)</f>
        <v>0.47369999999999995</v>
      </c>
      <c r="CZ110" s="43">
        <f>VLOOKUP($C110, Table4[#All], 64, 0)</f>
        <v>0.47369999999999995</v>
      </c>
      <c r="DA110" s="43">
        <f>VLOOKUP($C110, Table4[#All], 65, 0)</f>
        <v>5.2600000000000001E-2</v>
      </c>
      <c r="DB110" s="43">
        <f>VLOOKUP($C110, Table4[#All], 66, 0)</f>
        <v>0</v>
      </c>
      <c r="DC110" s="43"/>
      <c r="DD110" s="10">
        <f t="shared" si="31"/>
        <v>2</v>
      </c>
    </row>
    <row r="111" spans="1:108" ht="16.2" thickTop="1" thickBot="1" x14ac:dyDescent="0.4">
      <c r="A111" s="47" t="s">
        <v>294</v>
      </c>
      <c r="B111" s="47" t="s">
        <v>296</v>
      </c>
      <c r="C111" s="47" t="s">
        <v>297</v>
      </c>
      <c r="D111" s="11"/>
      <c r="E111" s="43">
        <f>VLOOKUP($C111, Table4[#All], 2, 0)</f>
        <v>1</v>
      </c>
      <c r="F111" s="43">
        <f>VLOOKUP($C111, Table4[#All], 3, 0)</f>
        <v>0</v>
      </c>
      <c r="G111" s="43">
        <f>VLOOKUP($C111, Table4[#All], 4, 0)</f>
        <v>0</v>
      </c>
      <c r="H111" s="43">
        <f>VLOOKUP($C111, Table4[#All], 5, 0)</f>
        <v>0</v>
      </c>
      <c r="I111" s="43">
        <f>VLOOKUP($C111, Table4[#All], 6, 0)</f>
        <v>0</v>
      </c>
      <c r="J111" s="10">
        <f t="shared" si="17"/>
        <v>1</v>
      </c>
      <c r="K111" s="11"/>
      <c r="L111" s="43">
        <f>VLOOKUP($C111, Table4[#All], 7, 0)</f>
        <v>0.88890000000000002</v>
      </c>
      <c r="M111" s="43">
        <f>VLOOKUP($C111, Table4[#All], 8, 0)</f>
        <v>0.11109999999999999</v>
      </c>
      <c r="N111" s="43">
        <f>VLOOKUP($C111, Table4[#All], 9, 0)</f>
        <v>0</v>
      </c>
      <c r="O111" s="43">
        <f>VLOOKUP($C111, Table4[#All], 10, 0)</f>
        <v>0</v>
      </c>
      <c r="P111" s="43"/>
      <c r="Q111" s="10">
        <f t="shared" si="18"/>
        <v>1</v>
      </c>
      <c r="R111" s="11"/>
      <c r="S111" s="43">
        <f>VLOOKUP($C111, Table4[#All], 11, 0)</f>
        <v>5.5599999999999997E-2</v>
      </c>
      <c r="T111" s="43">
        <f>VLOOKUP($C111, Table4[#All], 12, 0)</f>
        <v>0</v>
      </c>
      <c r="U111" s="43">
        <f>VLOOKUP($C111, Table4[#All], 13, 0)</f>
        <v>0.94440000000000002</v>
      </c>
      <c r="V111" s="43">
        <f>VLOOKUP($C111, Table4[#All], 14, 0)</f>
        <v>0</v>
      </c>
      <c r="W111" s="9"/>
      <c r="X111" s="10">
        <f t="shared" si="19"/>
        <v>3</v>
      </c>
      <c r="Y111" s="11"/>
      <c r="Z111" s="43">
        <f>VLOOKUP($C111, Table4[#All], 15, 0)</f>
        <v>0</v>
      </c>
      <c r="AA111" s="43">
        <f>VLOOKUP($C111, Table4[#All], 16, 0)</f>
        <v>0.11109999999999999</v>
      </c>
      <c r="AB111" s="43">
        <f>VLOOKUP($C111, Table4[#All], 17, 0)</f>
        <v>0.27779999999999999</v>
      </c>
      <c r="AC111" s="43">
        <f>VLOOKUP($C111, Table4[#All], 18, 0)</f>
        <v>0.61109999999999998</v>
      </c>
      <c r="AD111" s="9">
        <f>VLOOKUP($C111, Table4[#All], 19, 0)</f>
        <v>0</v>
      </c>
      <c r="AE111" s="10">
        <f t="shared" si="20"/>
        <v>4</v>
      </c>
      <c r="AF111" s="11"/>
      <c r="AG111" s="43">
        <f>VLOOKUP($C111, Table4[#All], 20, 0)</f>
        <v>5.5599999999999997E-2</v>
      </c>
      <c r="AH111" s="43">
        <f>VLOOKUP($C111, Table4[#All], 21, 0)</f>
        <v>0.55559999999999998</v>
      </c>
      <c r="AI111" s="43">
        <f>VLOOKUP($C111, Table4[#All], 22, 0)</f>
        <v>0.27779999999999999</v>
      </c>
      <c r="AJ111" s="43">
        <f>VLOOKUP($C111, Table4[#All], 23, 0)</f>
        <v>0.11109999999999999</v>
      </c>
      <c r="AK111" s="43"/>
      <c r="AL111" s="10">
        <f t="shared" si="21"/>
        <v>3</v>
      </c>
      <c r="AM111" s="11"/>
      <c r="AN111" s="43">
        <f>VLOOKUP($C111, Table4[#All], 24, 0)</f>
        <v>0</v>
      </c>
      <c r="AO111" s="43">
        <f>VLOOKUP($C111, Table4[#All], 25, 0)</f>
        <v>0</v>
      </c>
      <c r="AP111" s="43">
        <f>VLOOKUP($C111, Table4[#All], 26, 0)</f>
        <v>1</v>
      </c>
      <c r="AQ111" s="43"/>
      <c r="AR111" s="9"/>
      <c r="AS111" s="12">
        <f t="shared" si="22"/>
        <v>3</v>
      </c>
      <c r="AT111" s="11"/>
      <c r="AU111" s="43">
        <f>VLOOKUP($C111, Table4[#All], 27, 0)</f>
        <v>0.38890000000000002</v>
      </c>
      <c r="AV111" s="43">
        <f>VLOOKUP($C111, Table4[#All], 28, 0)</f>
        <v>0.55559999999999998</v>
      </c>
      <c r="AW111" s="43">
        <f>VLOOKUP($C111, Table4[#All], 29, 0)</f>
        <v>5.5599999999999997E-2</v>
      </c>
      <c r="AX111" s="9"/>
      <c r="AY111" s="9">
        <f>VLOOKUP($C111, Table4[#All], 30, 0)</f>
        <v>0</v>
      </c>
      <c r="AZ111" s="10">
        <f t="shared" si="23"/>
        <v>2</v>
      </c>
      <c r="BA111" s="11"/>
      <c r="BB111" s="43">
        <f>VLOOKUP($C111, Table4[#All], 31, 0)</f>
        <v>0.44439999999999996</v>
      </c>
      <c r="BC111" s="43">
        <f>VLOOKUP($C111, Table4[#All], 32, 0)</f>
        <v>0.22219999999999998</v>
      </c>
      <c r="BD111" s="43">
        <f>VLOOKUP($C111, Table4[#All], 33, 0)</f>
        <v>0.33329999999999999</v>
      </c>
      <c r="BE111" s="43">
        <f>VLOOKUP($C111, Table4[#All], 34, 0)</f>
        <v>0</v>
      </c>
      <c r="BF111" s="9">
        <f>VLOOKUP($C111, Table4[#All], 35, 0)</f>
        <v>0</v>
      </c>
      <c r="BG111" s="10">
        <f t="shared" si="24"/>
        <v>3</v>
      </c>
      <c r="BH111" s="60"/>
      <c r="BI111" s="43">
        <f>VLOOKUP($C111, Table4[#All], 36, 0)</f>
        <v>0</v>
      </c>
      <c r="BJ111" s="9">
        <f>VLOOKUP($C111, Table4[#All], 37, 0)</f>
        <v>0</v>
      </c>
      <c r="BK111" s="43">
        <f>VLOOKUP($C111, Table4[#All], 38, 0)</f>
        <v>0</v>
      </c>
      <c r="BL111" s="43">
        <f>VLOOKUP($C111, Table4[#All], 39, 0)</f>
        <v>0</v>
      </c>
      <c r="BM111" s="9">
        <f>VLOOKUP($C111, Table4[#All], 40, 0)</f>
        <v>1</v>
      </c>
      <c r="BN111" s="10">
        <f t="shared" si="25"/>
        <v>5</v>
      </c>
      <c r="BO111" s="11"/>
      <c r="BP111" s="43">
        <f>VLOOKUP($C111, Table4[#All], 41, 0)</f>
        <v>0</v>
      </c>
      <c r="BQ111" s="43">
        <f>VLOOKUP($C111, Table4[#All], 42, 0)</f>
        <v>0.38890000000000002</v>
      </c>
      <c r="BR111" s="43">
        <f>VLOOKUP($C111, Table4[#All], 43, 0)</f>
        <v>0.44439999999999996</v>
      </c>
      <c r="BS111" s="43">
        <f>VLOOKUP($C111, Table4[#All], 44, 0)</f>
        <v>0.16670000000000001</v>
      </c>
      <c r="BT111" s="43">
        <f>VLOOKUP($C111, Table4[#All], 45, 0)</f>
        <v>0</v>
      </c>
      <c r="BU111" s="10">
        <f t="shared" si="26"/>
        <v>3</v>
      </c>
      <c r="BV111" s="11"/>
      <c r="BW111" s="43">
        <f>VLOOKUP($C111, Table4[#All], 46, 0)</f>
        <v>0.72219999999999995</v>
      </c>
      <c r="BX111" s="43">
        <f>VLOOKUP($C111, Table4[#All], 47, 0)</f>
        <v>0.22219999999999998</v>
      </c>
      <c r="BY111" s="43">
        <f>VLOOKUP($C111, Table4[#All], 48, 0)</f>
        <v>0</v>
      </c>
      <c r="BZ111" s="43">
        <f>VLOOKUP($C111, Table4[#All], 49, 0)</f>
        <v>5.5599999999999997E-2</v>
      </c>
      <c r="CA111" s="43">
        <f>VLOOKUP($C111, Table4[#All], 50, 0)</f>
        <v>0</v>
      </c>
      <c r="CB111" s="10">
        <f t="shared" si="27"/>
        <v>2</v>
      </c>
      <c r="CC111" s="60"/>
      <c r="CD111" s="43">
        <f>VLOOKUP($C111, Table4[#All], 51, 0)</f>
        <v>0.94440000000000002</v>
      </c>
      <c r="CE111" s="43">
        <f>VLOOKUP($C111, Table4[#All], 52, 0)</f>
        <v>5.5599999999999997E-2</v>
      </c>
      <c r="CF111" s="43">
        <f>VLOOKUP($C111, Table4[#All], 53, 0)</f>
        <v>0</v>
      </c>
      <c r="CG111" s="43"/>
      <c r="CH111" s="43"/>
      <c r="CI111" s="12">
        <f t="shared" si="28"/>
        <v>1</v>
      </c>
      <c r="CJ111" s="13"/>
      <c r="CK111" s="43">
        <f>VLOOKUP($C111, Table4[#All], 54, 0)</f>
        <v>0</v>
      </c>
      <c r="CL111" s="43">
        <f>VLOOKUP($C111, Table4[#All], 55, 0)</f>
        <v>0.11109999999999999</v>
      </c>
      <c r="CM111" s="43">
        <f>VLOOKUP($C111, Table4[#All], 56, 0)</f>
        <v>0.88890000000000002</v>
      </c>
      <c r="CN111" s="9">
        <f>VLOOKUP($C111, Table4[#All], 57, 0)</f>
        <v>0</v>
      </c>
      <c r="CO111" s="9"/>
      <c r="CP111" s="10">
        <f t="shared" si="29"/>
        <v>3</v>
      </c>
      <c r="CQ111" s="11"/>
      <c r="CR111" s="43">
        <f>VLOOKUP($C111, Table4[#All], 58, 0)</f>
        <v>0</v>
      </c>
      <c r="CS111" s="43">
        <f>VLOOKUP($C111, Table4[#All], 59, 0)</f>
        <v>0</v>
      </c>
      <c r="CT111" s="43">
        <f>VLOOKUP($C111, Table4[#All], 60, 0)</f>
        <v>0.33329999999999999</v>
      </c>
      <c r="CU111" s="43">
        <f>VLOOKUP($C111, Table4[#All], 61, 0)</f>
        <v>0.61109999999999998</v>
      </c>
      <c r="CV111" s="9">
        <f>VLOOKUP($C111, Table4[#All], 62, 0)</f>
        <v>5.5599999999999997E-2</v>
      </c>
      <c r="CW111" s="10">
        <f t="shared" si="30"/>
        <v>4</v>
      </c>
      <c r="CX111" s="60"/>
      <c r="CY111" s="43">
        <f>VLOOKUP($C111, Table4[#All], 63, 0)</f>
        <v>0.55559999999999998</v>
      </c>
      <c r="CZ111" s="43">
        <f>VLOOKUP($C111, Table4[#All], 64, 0)</f>
        <v>0.38890000000000002</v>
      </c>
      <c r="DA111" s="43">
        <f>VLOOKUP($C111, Table4[#All], 65, 0)</f>
        <v>5.5599999999999997E-2</v>
      </c>
      <c r="DB111" s="43">
        <f>VLOOKUP($C111, Table4[#All], 66, 0)</f>
        <v>0</v>
      </c>
      <c r="DC111" s="43"/>
      <c r="DD111" s="10">
        <f t="shared" si="31"/>
        <v>2</v>
      </c>
    </row>
    <row r="112" spans="1:108" ht="16.2" thickTop="1" thickBot="1" x14ac:dyDescent="0.4">
      <c r="A112" s="47" t="s">
        <v>294</v>
      </c>
      <c r="B112" s="47" t="s">
        <v>298</v>
      </c>
      <c r="C112" s="47" t="s">
        <v>299</v>
      </c>
      <c r="D112" s="11"/>
      <c r="E112" s="43">
        <f>VLOOKUP($C112, Table4[#All], 2, 0)</f>
        <v>1</v>
      </c>
      <c r="F112" s="43">
        <f>VLOOKUP($C112, Table4[#All], 3, 0)</f>
        <v>0</v>
      </c>
      <c r="G112" s="43">
        <f>VLOOKUP($C112, Table4[#All], 4, 0)</f>
        <v>0</v>
      </c>
      <c r="H112" s="43">
        <f>VLOOKUP($C112, Table4[#All], 5, 0)</f>
        <v>0</v>
      </c>
      <c r="I112" s="43">
        <f>VLOOKUP($C112, Table4[#All], 6, 0)</f>
        <v>0</v>
      </c>
      <c r="J112" s="10">
        <f t="shared" si="17"/>
        <v>1</v>
      </c>
      <c r="K112" s="11"/>
      <c r="L112" s="43">
        <f>VLOOKUP($C112, Table4[#All], 7, 0)</f>
        <v>0.85709999999999997</v>
      </c>
      <c r="M112" s="43">
        <f>VLOOKUP($C112, Table4[#All], 8, 0)</f>
        <v>7.1399999999999991E-2</v>
      </c>
      <c r="N112" s="43">
        <f>VLOOKUP($C112, Table4[#All], 9, 0)</f>
        <v>0</v>
      </c>
      <c r="O112" s="43">
        <f>VLOOKUP($C112, Table4[#All], 10, 0)</f>
        <v>7.1399999999999991E-2</v>
      </c>
      <c r="P112" s="43"/>
      <c r="Q112" s="10">
        <f t="shared" si="18"/>
        <v>1</v>
      </c>
      <c r="R112" s="11"/>
      <c r="S112" s="43">
        <f>VLOOKUP($C112, Table4[#All], 11, 0)</f>
        <v>0.30769999999999997</v>
      </c>
      <c r="T112" s="43">
        <f>VLOOKUP($C112, Table4[#All], 12, 0)</f>
        <v>7.690000000000001E-2</v>
      </c>
      <c r="U112" s="43">
        <f>VLOOKUP($C112, Table4[#All], 13, 0)</f>
        <v>0.61539999999999995</v>
      </c>
      <c r="V112" s="43">
        <f>VLOOKUP($C112, Table4[#All], 14, 0)</f>
        <v>0</v>
      </c>
      <c r="W112" s="9"/>
      <c r="X112" s="10">
        <f t="shared" si="19"/>
        <v>3</v>
      </c>
      <c r="Y112" s="11"/>
      <c r="Z112" s="43">
        <f>VLOOKUP($C112, Table4[#All], 15, 0)</f>
        <v>0</v>
      </c>
      <c r="AA112" s="43">
        <f>VLOOKUP($C112, Table4[#All], 16, 0)</f>
        <v>7.1399999999999991E-2</v>
      </c>
      <c r="AB112" s="43">
        <f>VLOOKUP($C112, Table4[#All], 17, 0)</f>
        <v>0.85709999999999997</v>
      </c>
      <c r="AC112" s="43">
        <f>VLOOKUP($C112, Table4[#All], 18, 0)</f>
        <v>7.1399999999999991E-2</v>
      </c>
      <c r="AD112" s="9">
        <f>VLOOKUP($C112, Table4[#All], 19, 0)</f>
        <v>0</v>
      </c>
      <c r="AE112" s="10">
        <f t="shared" si="20"/>
        <v>3</v>
      </c>
      <c r="AF112" s="11"/>
      <c r="AG112" s="43">
        <f>VLOOKUP($C112, Table4[#All], 20, 0)</f>
        <v>0.1429</v>
      </c>
      <c r="AH112" s="43">
        <f>VLOOKUP($C112, Table4[#All], 21, 0)</f>
        <v>0.42859999999999998</v>
      </c>
      <c r="AI112" s="43">
        <f>VLOOKUP($C112, Table4[#All], 22, 0)</f>
        <v>0.21429999999999999</v>
      </c>
      <c r="AJ112" s="43">
        <f>VLOOKUP($C112, Table4[#All], 23, 0)</f>
        <v>0.21429999999999999</v>
      </c>
      <c r="AK112" s="43"/>
      <c r="AL112" s="10">
        <f t="shared" si="21"/>
        <v>4</v>
      </c>
      <c r="AM112" s="11"/>
      <c r="AN112" s="43">
        <f>VLOOKUP($C112, Table4[#All], 24, 0)</f>
        <v>0</v>
      </c>
      <c r="AO112" s="43">
        <f>VLOOKUP($C112, Table4[#All], 25, 0)</f>
        <v>0</v>
      </c>
      <c r="AP112" s="43">
        <f>VLOOKUP($C112, Table4[#All], 26, 0)</f>
        <v>1</v>
      </c>
      <c r="AQ112" s="43"/>
      <c r="AR112" s="9"/>
      <c r="AS112" s="12">
        <f t="shared" si="22"/>
        <v>3</v>
      </c>
      <c r="AT112" s="11"/>
      <c r="AU112" s="43">
        <f>VLOOKUP($C112, Table4[#All], 27, 0)</f>
        <v>0.57140000000000002</v>
      </c>
      <c r="AV112" s="43">
        <f>VLOOKUP($C112, Table4[#All], 28, 0)</f>
        <v>0.42859999999999998</v>
      </c>
      <c r="AW112" s="43">
        <f>VLOOKUP($C112, Table4[#All], 29, 0)</f>
        <v>0</v>
      </c>
      <c r="AX112" s="9"/>
      <c r="AY112" s="9">
        <f>VLOOKUP($C112, Table4[#All], 30, 0)</f>
        <v>0</v>
      </c>
      <c r="AZ112" s="10">
        <f t="shared" si="23"/>
        <v>2</v>
      </c>
      <c r="BA112" s="11"/>
      <c r="BB112" s="43">
        <f>VLOOKUP($C112, Table4[#All], 31, 0)</f>
        <v>0.71430000000000005</v>
      </c>
      <c r="BC112" s="43">
        <f>VLOOKUP($C112, Table4[#All], 32, 0)</f>
        <v>7.1399999999999991E-2</v>
      </c>
      <c r="BD112" s="43">
        <f>VLOOKUP($C112, Table4[#All], 33, 0)</f>
        <v>0.21429999999999999</v>
      </c>
      <c r="BE112" s="43">
        <f>VLOOKUP($C112, Table4[#All], 34, 0)</f>
        <v>0</v>
      </c>
      <c r="BF112" s="9">
        <f>VLOOKUP($C112, Table4[#All], 35, 0)</f>
        <v>0</v>
      </c>
      <c r="BG112" s="10">
        <f t="shared" si="24"/>
        <v>3</v>
      </c>
      <c r="BH112" s="60"/>
      <c r="BI112" s="43">
        <f>VLOOKUP($C112, Table4[#All], 36, 0)</f>
        <v>0</v>
      </c>
      <c r="BJ112" s="9">
        <f>VLOOKUP($C112, Table4[#All], 37, 0)</f>
        <v>0</v>
      </c>
      <c r="BK112" s="43">
        <f>VLOOKUP($C112, Table4[#All], 38, 0)</f>
        <v>0</v>
      </c>
      <c r="BL112" s="43">
        <f>VLOOKUP($C112, Table4[#All], 39, 0)</f>
        <v>0</v>
      </c>
      <c r="BM112" s="9">
        <f>VLOOKUP($C112, Table4[#All], 40, 0)</f>
        <v>1</v>
      </c>
      <c r="BN112" s="10">
        <f t="shared" si="25"/>
        <v>5</v>
      </c>
      <c r="BO112" s="11"/>
      <c r="BP112" s="43">
        <f>VLOOKUP($C112, Table4[#All], 41, 0)</f>
        <v>0</v>
      </c>
      <c r="BQ112" s="43">
        <f>VLOOKUP($C112, Table4[#All], 42, 0)</f>
        <v>0.35710000000000003</v>
      </c>
      <c r="BR112" s="43">
        <f>VLOOKUP($C112, Table4[#All], 43, 0)</f>
        <v>0.28570000000000001</v>
      </c>
      <c r="BS112" s="43">
        <f>VLOOKUP($C112, Table4[#All], 44, 0)</f>
        <v>0.35710000000000003</v>
      </c>
      <c r="BT112" s="43">
        <f>VLOOKUP($C112, Table4[#All], 45, 0)</f>
        <v>0</v>
      </c>
      <c r="BU112" s="10">
        <f t="shared" si="26"/>
        <v>4</v>
      </c>
      <c r="BV112" s="11"/>
      <c r="BW112" s="43">
        <f>VLOOKUP($C112, Table4[#All], 46, 0)</f>
        <v>1</v>
      </c>
      <c r="BX112" s="43">
        <f>VLOOKUP($C112, Table4[#All], 47, 0)</f>
        <v>0</v>
      </c>
      <c r="BY112" s="43">
        <f>VLOOKUP($C112, Table4[#All], 48, 0)</f>
        <v>0</v>
      </c>
      <c r="BZ112" s="43">
        <f>VLOOKUP($C112, Table4[#All], 49, 0)</f>
        <v>0</v>
      </c>
      <c r="CA112" s="43">
        <f>VLOOKUP($C112, Table4[#All], 50, 0)</f>
        <v>0</v>
      </c>
      <c r="CB112" s="10">
        <f t="shared" si="27"/>
        <v>1</v>
      </c>
      <c r="CC112" s="60"/>
      <c r="CD112" s="43">
        <f>VLOOKUP($C112, Table4[#All], 51, 0)</f>
        <v>1</v>
      </c>
      <c r="CE112" s="43">
        <f>VLOOKUP($C112, Table4[#All], 52, 0)</f>
        <v>0</v>
      </c>
      <c r="CF112" s="43">
        <f>VLOOKUP($C112, Table4[#All], 53, 0)</f>
        <v>0</v>
      </c>
      <c r="CG112" s="43"/>
      <c r="CH112" s="43"/>
      <c r="CI112" s="12">
        <f t="shared" si="28"/>
        <v>1</v>
      </c>
      <c r="CJ112" s="13"/>
      <c r="CK112" s="43">
        <f>VLOOKUP($C112, Table4[#All], 54, 0)</f>
        <v>0</v>
      </c>
      <c r="CL112" s="43">
        <f>VLOOKUP($C112, Table4[#All], 55, 0)</f>
        <v>0.35710000000000003</v>
      </c>
      <c r="CM112" s="43">
        <f>VLOOKUP($C112, Table4[#All], 56, 0)</f>
        <v>0.64290000000000003</v>
      </c>
      <c r="CN112" s="9">
        <f>VLOOKUP($C112, Table4[#All], 57, 0)</f>
        <v>0</v>
      </c>
      <c r="CO112" s="9"/>
      <c r="CP112" s="10">
        <f t="shared" si="29"/>
        <v>3</v>
      </c>
      <c r="CQ112" s="11"/>
      <c r="CR112" s="43">
        <f>VLOOKUP($C112, Table4[#All], 58, 0)</f>
        <v>0</v>
      </c>
      <c r="CS112" s="43">
        <f>VLOOKUP($C112, Table4[#All], 59, 0)</f>
        <v>0</v>
      </c>
      <c r="CT112" s="43">
        <f>VLOOKUP($C112, Table4[#All], 60, 0)</f>
        <v>0.28570000000000001</v>
      </c>
      <c r="CU112" s="43">
        <f>VLOOKUP($C112, Table4[#All], 61, 0)</f>
        <v>0.57140000000000002</v>
      </c>
      <c r="CV112" s="9">
        <f>VLOOKUP($C112, Table4[#All], 62, 0)</f>
        <v>0.1429</v>
      </c>
      <c r="CW112" s="10">
        <f t="shared" si="30"/>
        <v>4</v>
      </c>
      <c r="CX112" s="60"/>
      <c r="CY112" s="43">
        <f>VLOOKUP($C112, Table4[#All], 63, 0)</f>
        <v>1</v>
      </c>
      <c r="CZ112" s="43">
        <f>VLOOKUP($C112, Table4[#All], 64, 0)</f>
        <v>0</v>
      </c>
      <c r="DA112" s="43">
        <f>VLOOKUP($C112, Table4[#All], 65, 0)</f>
        <v>0</v>
      </c>
      <c r="DB112" s="43">
        <f>VLOOKUP($C112, Table4[#All], 66, 0)</f>
        <v>0</v>
      </c>
      <c r="DC112" s="43"/>
      <c r="DD112" s="10">
        <f t="shared" si="31"/>
        <v>1</v>
      </c>
    </row>
    <row r="113" spans="1:108" ht="16.2" thickTop="1" thickBot="1" x14ac:dyDescent="0.4">
      <c r="A113" s="47" t="s">
        <v>294</v>
      </c>
      <c r="B113" s="47" t="s">
        <v>300</v>
      </c>
      <c r="C113" s="47" t="s">
        <v>301</v>
      </c>
      <c r="D113" s="11"/>
      <c r="E113" s="43">
        <f>VLOOKUP($C113, Table4[#All], 2, 0)</f>
        <v>1</v>
      </c>
      <c r="F113" s="43">
        <f>VLOOKUP($C113, Table4[#All], 3, 0)</f>
        <v>0</v>
      </c>
      <c r="G113" s="43">
        <f>VLOOKUP($C113, Table4[#All], 4, 0)</f>
        <v>0</v>
      </c>
      <c r="H113" s="43">
        <f>VLOOKUP($C113, Table4[#All], 5, 0)</f>
        <v>0</v>
      </c>
      <c r="I113" s="43">
        <f>VLOOKUP($C113, Table4[#All], 6, 0)</f>
        <v>0</v>
      </c>
      <c r="J113" s="10">
        <f t="shared" si="17"/>
        <v>1</v>
      </c>
      <c r="K113" s="11"/>
      <c r="L113" s="43">
        <f>VLOOKUP($C113, Table4[#All], 7, 0)</f>
        <v>0.92</v>
      </c>
      <c r="M113" s="43">
        <f>VLOOKUP($C113, Table4[#All], 8, 0)</f>
        <v>0.08</v>
      </c>
      <c r="N113" s="43">
        <f>VLOOKUP($C113, Table4[#All], 9, 0)</f>
        <v>0</v>
      </c>
      <c r="O113" s="43">
        <f>VLOOKUP($C113, Table4[#All], 10, 0)</f>
        <v>0</v>
      </c>
      <c r="P113" s="43"/>
      <c r="Q113" s="10">
        <f t="shared" si="18"/>
        <v>1</v>
      </c>
      <c r="R113" s="11"/>
      <c r="S113" s="43">
        <f>VLOOKUP($C113, Table4[#All], 11, 0)</f>
        <v>0.64</v>
      </c>
      <c r="T113" s="43">
        <f>VLOOKUP($C113, Table4[#All], 12, 0)</f>
        <v>0</v>
      </c>
      <c r="U113" s="43">
        <f>VLOOKUP($C113, Table4[#All], 13, 0)</f>
        <v>0.36</v>
      </c>
      <c r="V113" s="43">
        <f>VLOOKUP($C113, Table4[#All], 14, 0)</f>
        <v>0</v>
      </c>
      <c r="W113" s="9"/>
      <c r="X113" s="10">
        <f t="shared" si="19"/>
        <v>3</v>
      </c>
      <c r="Y113" s="11"/>
      <c r="Z113" s="43">
        <f>VLOOKUP($C113, Table4[#All], 15, 0)</f>
        <v>0</v>
      </c>
      <c r="AA113" s="43">
        <f>VLOOKUP($C113, Table4[#All], 16, 0)</f>
        <v>0</v>
      </c>
      <c r="AB113" s="43">
        <f>VLOOKUP($C113, Table4[#All], 17, 0)</f>
        <v>0.68</v>
      </c>
      <c r="AC113" s="43">
        <f>VLOOKUP($C113, Table4[#All], 18, 0)</f>
        <v>0.32</v>
      </c>
      <c r="AD113" s="9">
        <f>VLOOKUP($C113, Table4[#All], 19, 0)</f>
        <v>0</v>
      </c>
      <c r="AE113" s="10">
        <f t="shared" si="20"/>
        <v>4</v>
      </c>
      <c r="AF113" s="11"/>
      <c r="AG113" s="43">
        <f>VLOOKUP($C113, Table4[#All], 20, 0)</f>
        <v>0</v>
      </c>
      <c r="AH113" s="43">
        <f>VLOOKUP($C113, Table4[#All], 21, 0)</f>
        <v>0.4</v>
      </c>
      <c r="AI113" s="43">
        <f>VLOOKUP($C113, Table4[#All], 22, 0)</f>
        <v>0.4</v>
      </c>
      <c r="AJ113" s="43">
        <f>VLOOKUP($C113, Table4[#All], 23, 0)</f>
        <v>0.2</v>
      </c>
      <c r="AK113" s="43"/>
      <c r="AL113" s="10">
        <f t="shared" si="21"/>
        <v>4</v>
      </c>
      <c r="AM113" s="11"/>
      <c r="AN113" s="43">
        <f>VLOOKUP($C113, Table4[#All], 24, 0)</f>
        <v>0</v>
      </c>
      <c r="AO113" s="43">
        <f>VLOOKUP($C113, Table4[#All], 25, 0)</f>
        <v>0.08</v>
      </c>
      <c r="AP113" s="43">
        <f>VLOOKUP($C113, Table4[#All], 26, 0)</f>
        <v>0.92</v>
      </c>
      <c r="AQ113" s="43"/>
      <c r="AR113" s="9"/>
      <c r="AS113" s="12">
        <f t="shared" si="22"/>
        <v>3</v>
      </c>
      <c r="AT113" s="11"/>
      <c r="AU113" s="43">
        <f>VLOOKUP($C113, Table4[#All], 27, 0)</f>
        <v>0.04</v>
      </c>
      <c r="AV113" s="43">
        <f>VLOOKUP($C113, Table4[#All], 28, 0)</f>
        <v>0.72</v>
      </c>
      <c r="AW113" s="43">
        <f>VLOOKUP($C113, Table4[#All], 29, 0)</f>
        <v>0.24</v>
      </c>
      <c r="AX113" s="9"/>
      <c r="AY113" s="9">
        <f>VLOOKUP($C113, Table4[#All], 30, 0)</f>
        <v>0</v>
      </c>
      <c r="AZ113" s="10">
        <f t="shared" si="23"/>
        <v>3</v>
      </c>
      <c r="BA113" s="11"/>
      <c r="BB113" s="43">
        <f>VLOOKUP($C113, Table4[#All], 31, 0)</f>
        <v>0.26319999999999999</v>
      </c>
      <c r="BC113" s="43">
        <f>VLOOKUP($C113, Table4[#All], 32, 0)</f>
        <v>0.63159999999999994</v>
      </c>
      <c r="BD113" s="43">
        <f>VLOOKUP($C113, Table4[#All], 33, 0)</f>
        <v>0.10529999999999999</v>
      </c>
      <c r="BE113" s="43">
        <f>VLOOKUP($C113, Table4[#All], 34, 0)</f>
        <v>0</v>
      </c>
      <c r="BF113" s="9">
        <f>VLOOKUP($C113, Table4[#All], 35, 0)</f>
        <v>0</v>
      </c>
      <c r="BG113" s="10">
        <f t="shared" si="24"/>
        <v>2</v>
      </c>
      <c r="BH113" s="60"/>
      <c r="BI113" s="43">
        <f>VLOOKUP($C113, Table4[#All], 36, 0)</f>
        <v>0</v>
      </c>
      <c r="BJ113" s="9">
        <f>VLOOKUP($C113, Table4[#All], 37, 0)</f>
        <v>0</v>
      </c>
      <c r="BK113" s="43">
        <f>VLOOKUP($C113, Table4[#All], 38, 0)</f>
        <v>0</v>
      </c>
      <c r="BL113" s="43">
        <f>VLOOKUP($C113, Table4[#All], 39, 0)</f>
        <v>0</v>
      </c>
      <c r="BM113" s="9">
        <f>VLOOKUP($C113, Table4[#All], 40, 0)</f>
        <v>1</v>
      </c>
      <c r="BN113" s="10">
        <f t="shared" si="25"/>
        <v>5</v>
      </c>
      <c r="BO113" s="11"/>
      <c r="BP113" s="43">
        <f>VLOOKUP($C113, Table4[#All], 41, 0)</f>
        <v>0.16</v>
      </c>
      <c r="BQ113" s="43">
        <f>VLOOKUP($C113, Table4[#All], 42, 0)</f>
        <v>0.72</v>
      </c>
      <c r="BR113" s="43">
        <f>VLOOKUP($C113, Table4[#All], 43, 0)</f>
        <v>0.12</v>
      </c>
      <c r="BS113" s="43">
        <f>VLOOKUP($C113, Table4[#All], 44, 0)</f>
        <v>0</v>
      </c>
      <c r="BT113" s="43">
        <f>VLOOKUP($C113, Table4[#All], 45, 0)</f>
        <v>0</v>
      </c>
      <c r="BU113" s="10">
        <f t="shared" si="26"/>
        <v>2</v>
      </c>
      <c r="BV113" s="11"/>
      <c r="BW113" s="43">
        <f>VLOOKUP($C113, Table4[#All], 46, 0)</f>
        <v>0.6</v>
      </c>
      <c r="BX113" s="43">
        <f>VLOOKUP($C113, Table4[#All], 47, 0)</f>
        <v>0.4</v>
      </c>
      <c r="BY113" s="43">
        <f>VLOOKUP($C113, Table4[#All], 48, 0)</f>
        <v>0</v>
      </c>
      <c r="BZ113" s="43">
        <f>VLOOKUP($C113, Table4[#All], 49, 0)</f>
        <v>0</v>
      </c>
      <c r="CA113" s="43">
        <f>VLOOKUP($C113, Table4[#All], 50, 0)</f>
        <v>0</v>
      </c>
      <c r="CB113" s="10">
        <f t="shared" si="27"/>
        <v>2</v>
      </c>
      <c r="CC113" s="60"/>
      <c r="CD113" s="43">
        <f>VLOOKUP($C113, Table4[#All], 51, 0)</f>
        <v>0.52</v>
      </c>
      <c r="CE113" s="43">
        <f>VLOOKUP($C113, Table4[#All], 52, 0)</f>
        <v>0.44</v>
      </c>
      <c r="CF113" s="43">
        <f>VLOOKUP($C113, Table4[#All], 53, 0)</f>
        <v>0.04</v>
      </c>
      <c r="CG113" s="43"/>
      <c r="CH113" s="43"/>
      <c r="CI113" s="12">
        <f t="shared" si="28"/>
        <v>2</v>
      </c>
      <c r="CJ113" s="13"/>
      <c r="CK113" s="43">
        <f>VLOOKUP($C113, Table4[#All], 54, 0)</f>
        <v>0</v>
      </c>
      <c r="CL113" s="43">
        <f>VLOOKUP($C113, Table4[#All], 55, 0)</f>
        <v>0.68</v>
      </c>
      <c r="CM113" s="43">
        <f>VLOOKUP($C113, Table4[#All], 56, 0)</f>
        <v>0.32</v>
      </c>
      <c r="CN113" s="9">
        <f>VLOOKUP($C113, Table4[#All], 57, 0)</f>
        <v>0</v>
      </c>
      <c r="CO113" s="9"/>
      <c r="CP113" s="10">
        <f t="shared" si="29"/>
        <v>3</v>
      </c>
      <c r="CQ113" s="11"/>
      <c r="CR113" s="43">
        <f>VLOOKUP($C113, Table4[#All], 58, 0)</f>
        <v>0</v>
      </c>
      <c r="CS113" s="43">
        <f>VLOOKUP($C113, Table4[#All], 59, 0)</f>
        <v>0.64</v>
      </c>
      <c r="CT113" s="43">
        <f>VLOOKUP($C113, Table4[#All], 60, 0)</f>
        <v>0.36</v>
      </c>
      <c r="CU113" s="43">
        <f>VLOOKUP($C113, Table4[#All], 61, 0)</f>
        <v>0</v>
      </c>
      <c r="CV113" s="9">
        <f>VLOOKUP($C113, Table4[#All], 62, 0)</f>
        <v>0</v>
      </c>
      <c r="CW113" s="10">
        <f t="shared" si="30"/>
        <v>3</v>
      </c>
      <c r="CX113" s="60"/>
      <c r="CY113" s="43">
        <f>VLOOKUP($C113, Table4[#All], 63, 0)</f>
        <v>0.89469999999999994</v>
      </c>
      <c r="CZ113" s="43">
        <f>VLOOKUP($C113, Table4[#All], 64, 0)</f>
        <v>0.10529999999999999</v>
      </c>
      <c r="DA113" s="43">
        <f>VLOOKUP($C113, Table4[#All], 65, 0)</f>
        <v>0</v>
      </c>
      <c r="DB113" s="43">
        <f>VLOOKUP($C113, Table4[#All], 66, 0)</f>
        <v>0</v>
      </c>
      <c r="DC113" s="43"/>
      <c r="DD113" s="10">
        <f t="shared" si="31"/>
        <v>1</v>
      </c>
    </row>
    <row r="114" spans="1:108" ht="16.2" thickTop="1" thickBot="1" x14ac:dyDescent="0.4">
      <c r="A114" s="47" t="s">
        <v>294</v>
      </c>
      <c r="B114" s="47" t="s">
        <v>302</v>
      </c>
      <c r="C114" s="47" t="s">
        <v>303</v>
      </c>
      <c r="D114" s="11"/>
      <c r="E114" s="43">
        <f>VLOOKUP($C114, Table4[#All], 2, 0)</f>
        <v>1</v>
      </c>
      <c r="F114" s="43">
        <f>VLOOKUP($C114, Table4[#All], 3, 0)</f>
        <v>0</v>
      </c>
      <c r="G114" s="43">
        <f>VLOOKUP($C114, Table4[#All], 4, 0)</f>
        <v>0</v>
      </c>
      <c r="H114" s="43">
        <f>VLOOKUP($C114, Table4[#All], 5, 0)</f>
        <v>0</v>
      </c>
      <c r="I114" s="43">
        <f>VLOOKUP($C114, Table4[#All], 6, 0)</f>
        <v>0</v>
      </c>
      <c r="J114" s="10">
        <f t="shared" si="17"/>
        <v>1</v>
      </c>
      <c r="K114" s="11"/>
      <c r="L114" s="43">
        <f>VLOOKUP($C114, Table4[#All], 7, 0)</f>
        <v>0.90480000000000005</v>
      </c>
      <c r="M114" s="43">
        <f>VLOOKUP($C114, Table4[#All], 8, 0)</f>
        <v>9.5199999999999993E-2</v>
      </c>
      <c r="N114" s="43">
        <f>VLOOKUP($C114, Table4[#All], 9, 0)</f>
        <v>0</v>
      </c>
      <c r="O114" s="43">
        <f>VLOOKUP($C114, Table4[#All], 10, 0)</f>
        <v>0</v>
      </c>
      <c r="P114" s="43"/>
      <c r="Q114" s="10">
        <f t="shared" si="18"/>
        <v>1</v>
      </c>
      <c r="R114" s="11"/>
      <c r="S114" s="43">
        <f>VLOOKUP($C114, Table4[#All], 11, 0)</f>
        <v>0.1905</v>
      </c>
      <c r="T114" s="43">
        <f>VLOOKUP($C114, Table4[#All], 12, 0)</f>
        <v>9.5199999999999993E-2</v>
      </c>
      <c r="U114" s="43">
        <f>VLOOKUP($C114, Table4[#All], 13, 0)</f>
        <v>0.71430000000000005</v>
      </c>
      <c r="V114" s="43">
        <f>VLOOKUP($C114, Table4[#All], 14, 0)</f>
        <v>0</v>
      </c>
      <c r="W114" s="9"/>
      <c r="X114" s="10">
        <f t="shared" si="19"/>
        <v>3</v>
      </c>
      <c r="Y114" s="11"/>
      <c r="Z114" s="43">
        <f>VLOOKUP($C114, Table4[#All], 15, 0)</f>
        <v>0</v>
      </c>
      <c r="AA114" s="43">
        <f>VLOOKUP($C114, Table4[#All], 16, 0)</f>
        <v>0</v>
      </c>
      <c r="AB114" s="43">
        <f>VLOOKUP($C114, Table4[#All], 17, 0)</f>
        <v>0.28570000000000001</v>
      </c>
      <c r="AC114" s="43">
        <f>VLOOKUP($C114, Table4[#All], 18, 0)</f>
        <v>0.71430000000000005</v>
      </c>
      <c r="AD114" s="9">
        <f>VLOOKUP($C114, Table4[#All], 19, 0)</f>
        <v>0</v>
      </c>
      <c r="AE114" s="10">
        <f t="shared" si="20"/>
        <v>4</v>
      </c>
      <c r="AF114" s="11"/>
      <c r="AG114" s="43">
        <f>VLOOKUP($C114, Table4[#All], 20, 0)</f>
        <v>0</v>
      </c>
      <c r="AH114" s="43">
        <f>VLOOKUP($C114, Table4[#All], 21, 0)</f>
        <v>0.1905</v>
      </c>
      <c r="AI114" s="43">
        <f>VLOOKUP($C114, Table4[#All], 22, 0)</f>
        <v>0.66670000000000007</v>
      </c>
      <c r="AJ114" s="43">
        <f>VLOOKUP($C114, Table4[#All], 23, 0)</f>
        <v>0.1429</v>
      </c>
      <c r="AK114" s="43"/>
      <c r="AL114" s="10">
        <f t="shared" si="21"/>
        <v>3</v>
      </c>
      <c r="AM114" s="11"/>
      <c r="AN114" s="43">
        <f>VLOOKUP($C114, Table4[#All], 24, 0)</f>
        <v>0</v>
      </c>
      <c r="AO114" s="43">
        <f>VLOOKUP($C114, Table4[#All], 25, 0)</f>
        <v>0</v>
      </c>
      <c r="AP114" s="43">
        <f>VLOOKUP($C114, Table4[#All], 26, 0)</f>
        <v>1</v>
      </c>
      <c r="AQ114" s="43"/>
      <c r="AR114" s="9"/>
      <c r="AS114" s="12">
        <f t="shared" si="22"/>
        <v>3</v>
      </c>
      <c r="AT114" s="11"/>
      <c r="AU114" s="43">
        <f>VLOOKUP($C114, Table4[#All], 27, 0)</f>
        <v>4.7599999999999996E-2</v>
      </c>
      <c r="AV114" s="43">
        <f>VLOOKUP($C114, Table4[#All], 28, 0)</f>
        <v>0.8095</v>
      </c>
      <c r="AW114" s="43">
        <f>VLOOKUP($C114, Table4[#All], 29, 0)</f>
        <v>0.1429</v>
      </c>
      <c r="AX114" s="9"/>
      <c r="AY114" s="9">
        <f>VLOOKUP($C114, Table4[#All], 30, 0)</f>
        <v>0</v>
      </c>
      <c r="AZ114" s="10">
        <f t="shared" si="23"/>
        <v>2</v>
      </c>
      <c r="BA114" s="11"/>
      <c r="BB114" s="43">
        <f>VLOOKUP($C114, Table4[#All], 31, 0)</f>
        <v>0</v>
      </c>
      <c r="BC114" s="43">
        <f>VLOOKUP($C114, Table4[#All], 32, 0)</f>
        <v>0.33329999999999999</v>
      </c>
      <c r="BD114" s="43">
        <f>VLOOKUP($C114, Table4[#All], 33, 0)</f>
        <v>0.57140000000000002</v>
      </c>
      <c r="BE114" s="43">
        <f>VLOOKUP($C114, Table4[#All], 34, 0)</f>
        <v>9.5199999999999993E-2</v>
      </c>
      <c r="BF114" s="9">
        <f>VLOOKUP($C114, Table4[#All], 35, 0)</f>
        <v>0</v>
      </c>
      <c r="BG114" s="10">
        <f t="shared" si="24"/>
        <v>3</v>
      </c>
      <c r="BH114" s="60"/>
      <c r="BI114" s="43">
        <f>VLOOKUP($C114, Table4[#All], 36, 0)</f>
        <v>0</v>
      </c>
      <c r="BJ114" s="9">
        <f>VLOOKUP($C114, Table4[#All], 37, 0)</f>
        <v>0</v>
      </c>
      <c r="BK114" s="43">
        <f>VLOOKUP($C114, Table4[#All], 38, 0)</f>
        <v>0</v>
      </c>
      <c r="BL114" s="43">
        <f>VLOOKUP($C114, Table4[#All], 39, 0)</f>
        <v>0</v>
      </c>
      <c r="BM114" s="9">
        <f>VLOOKUP($C114, Table4[#All], 40, 0)</f>
        <v>1</v>
      </c>
      <c r="BN114" s="10">
        <f t="shared" si="25"/>
        <v>5</v>
      </c>
      <c r="BO114" s="11"/>
      <c r="BP114" s="43">
        <f>VLOOKUP($C114, Table4[#All], 41, 0)</f>
        <v>0</v>
      </c>
      <c r="BQ114" s="43">
        <f>VLOOKUP($C114, Table4[#All], 42, 0)</f>
        <v>0.8095</v>
      </c>
      <c r="BR114" s="43">
        <f>VLOOKUP($C114, Table4[#All], 43, 0)</f>
        <v>0.1429</v>
      </c>
      <c r="BS114" s="43">
        <f>VLOOKUP($C114, Table4[#All], 44, 0)</f>
        <v>4.7599999999999996E-2</v>
      </c>
      <c r="BT114" s="43">
        <f>VLOOKUP($C114, Table4[#All], 45, 0)</f>
        <v>0</v>
      </c>
      <c r="BU114" s="10">
        <f t="shared" si="26"/>
        <v>2</v>
      </c>
      <c r="BV114" s="11"/>
      <c r="BW114" s="43">
        <f>VLOOKUP($C114, Table4[#All], 46, 0)</f>
        <v>0.85709999999999997</v>
      </c>
      <c r="BX114" s="43">
        <f>VLOOKUP($C114, Table4[#All], 47, 0)</f>
        <v>0.1429</v>
      </c>
      <c r="BY114" s="43">
        <f>VLOOKUP($C114, Table4[#All], 48, 0)</f>
        <v>0</v>
      </c>
      <c r="BZ114" s="43">
        <f>VLOOKUP($C114, Table4[#All], 49, 0)</f>
        <v>0</v>
      </c>
      <c r="CA114" s="43">
        <f>VLOOKUP($C114, Table4[#All], 50, 0)</f>
        <v>0</v>
      </c>
      <c r="CB114" s="10">
        <f t="shared" si="27"/>
        <v>1</v>
      </c>
      <c r="CC114" s="60"/>
      <c r="CD114" s="43">
        <f>VLOOKUP($C114, Table4[#All], 51, 0)</f>
        <v>0.57140000000000002</v>
      </c>
      <c r="CE114" s="43">
        <f>VLOOKUP($C114, Table4[#All], 52, 0)</f>
        <v>0.42859999999999998</v>
      </c>
      <c r="CF114" s="43">
        <f>VLOOKUP($C114, Table4[#All], 53, 0)</f>
        <v>0</v>
      </c>
      <c r="CG114" s="43"/>
      <c r="CH114" s="43"/>
      <c r="CI114" s="12">
        <f t="shared" si="28"/>
        <v>2</v>
      </c>
      <c r="CJ114" s="13"/>
      <c r="CK114" s="43">
        <f>VLOOKUP($C114, Table4[#All], 54, 0)</f>
        <v>0</v>
      </c>
      <c r="CL114" s="43">
        <f>VLOOKUP($C114, Table4[#All], 55, 0)</f>
        <v>0</v>
      </c>
      <c r="CM114" s="43">
        <f>VLOOKUP($C114, Table4[#All], 56, 0)</f>
        <v>1</v>
      </c>
      <c r="CN114" s="9">
        <f>VLOOKUP($C114, Table4[#All], 57, 0)</f>
        <v>0</v>
      </c>
      <c r="CO114" s="9"/>
      <c r="CP114" s="10">
        <f t="shared" si="29"/>
        <v>3</v>
      </c>
      <c r="CQ114" s="11"/>
      <c r="CR114" s="43">
        <f>VLOOKUP($C114, Table4[#All], 58, 0)</f>
        <v>0</v>
      </c>
      <c r="CS114" s="43">
        <f>VLOOKUP($C114, Table4[#All], 59, 0)</f>
        <v>4.7599999999999996E-2</v>
      </c>
      <c r="CT114" s="43">
        <f>VLOOKUP($C114, Table4[#All], 60, 0)</f>
        <v>0.23809999999999998</v>
      </c>
      <c r="CU114" s="43">
        <f>VLOOKUP($C114, Table4[#All], 61, 0)</f>
        <v>0.71430000000000005</v>
      </c>
      <c r="CV114" s="9">
        <f>VLOOKUP($C114, Table4[#All], 62, 0)</f>
        <v>0</v>
      </c>
      <c r="CW114" s="10">
        <f t="shared" si="30"/>
        <v>4</v>
      </c>
      <c r="CX114" s="60"/>
      <c r="CY114" s="43">
        <f>VLOOKUP($C114, Table4[#All], 63, 0)</f>
        <v>0.1429</v>
      </c>
      <c r="CZ114" s="43">
        <f>VLOOKUP($C114, Table4[#All], 64, 0)</f>
        <v>0.61899999999999999</v>
      </c>
      <c r="DA114" s="43">
        <f>VLOOKUP($C114, Table4[#All], 65, 0)</f>
        <v>0.23809999999999998</v>
      </c>
      <c r="DB114" s="43">
        <f>VLOOKUP($C114, Table4[#All], 66, 0)</f>
        <v>0</v>
      </c>
      <c r="DC114" s="43"/>
      <c r="DD114" s="10">
        <f t="shared" si="31"/>
        <v>3</v>
      </c>
    </row>
    <row r="115" spans="1:108" ht="16.2" thickTop="1" thickBot="1" x14ac:dyDescent="0.4">
      <c r="A115" s="47" t="s">
        <v>294</v>
      </c>
      <c r="B115" s="47" t="s">
        <v>304</v>
      </c>
      <c r="C115" s="47" t="s">
        <v>305</v>
      </c>
      <c r="D115" s="11"/>
      <c r="E115" s="43">
        <f>VLOOKUP($C115, Table4[#All], 2, 0)</f>
        <v>1</v>
      </c>
      <c r="F115" s="43">
        <f>VLOOKUP($C115, Table4[#All], 3, 0)</f>
        <v>0</v>
      </c>
      <c r="G115" s="43">
        <f>VLOOKUP($C115, Table4[#All], 4, 0)</f>
        <v>0</v>
      </c>
      <c r="H115" s="43">
        <f>VLOOKUP($C115, Table4[#All], 5, 0)</f>
        <v>0</v>
      </c>
      <c r="I115" s="43">
        <f>VLOOKUP($C115, Table4[#All], 6, 0)</f>
        <v>0</v>
      </c>
      <c r="J115" s="10">
        <f t="shared" si="17"/>
        <v>1</v>
      </c>
      <c r="K115" s="11"/>
      <c r="L115" s="43">
        <f>VLOOKUP($C115, Table4[#All], 7, 0)</f>
        <v>0.5333</v>
      </c>
      <c r="M115" s="43">
        <f>VLOOKUP($C115, Table4[#All], 8, 0)</f>
        <v>0.3</v>
      </c>
      <c r="N115" s="43">
        <f>VLOOKUP($C115, Table4[#All], 9, 0)</f>
        <v>3.3300000000000003E-2</v>
      </c>
      <c r="O115" s="43">
        <f>VLOOKUP($C115, Table4[#All], 10, 0)</f>
        <v>0.1333</v>
      </c>
      <c r="P115" s="43"/>
      <c r="Q115" s="10">
        <f t="shared" si="18"/>
        <v>2</v>
      </c>
      <c r="R115" s="11"/>
      <c r="S115" s="43">
        <f>VLOOKUP($C115, Table4[#All], 11, 0)</f>
        <v>0.15380000000000002</v>
      </c>
      <c r="T115" s="43">
        <f>VLOOKUP($C115, Table4[#All], 12, 0)</f>
        <v>0.23079999999999998</v>
      </c>
      <c r="U115" s="43">
        <f>VLOOKUP($C115, Table4[#All], 13, 0)</f>
        <v>0.61539999999999995</v>
      </c>
      <c r="V115" s="43">
        <f>VLOOKUP($C115, Table4[#All], 14, 0)</f>
        <v>0</v>
      </c>
      <c r="W115" s="9"/>
      <c r="X115" s="10">
        <f t="shared" si="19"/>
        <v>3</v>
      </c>
      <c r="Y115" s="11"/>
      <c r="Z115" s="43">
        <f>VLOOKUP($C115, Table4[#All], 15, 0)</f>
        <v>0</v>
      </c>
      <c r="AA115" s="43">
        <f>VLOOKUP($C115, Table4[#All], 16, 0)</f>
        <v>0.2</v>
      </c>
      <c r="AB115" s="43">
        <f>VLOOKUP($C115, Table4[#All], 17, 0)</f>
        <v>0.76670000000000005</v>
      </c>
      <c r="AC115" s="43">
        <f>VLOOKUP($C115, Table4[#All], 18, 0)</f>
        <v>3.3300000000000003E-2</v>
      </c>
      <c r="AD115" s="9">
        <f>VLOOKUP($C115, Table4[#All], 19, 0)</f>
        <v>0</v>
      </c>
      <c r="AE115" s="10">
        <f t="shared" si="20"/>
        <v>3</v>
      </c>
      <c r="AF115" s="11"/>
      <c r="AG115" s="43">
        <f>VLOOKUP($C115, Table4[#All], 20, 0)</f>
        <v>6.6699999999999995E-2</v>
      </c>
      <c r="AH115" s="43">
        <f>VLOOKUP($C115, Table4[#All], 21, 0)</f>
        <v>0.8</v>
      </c>
      <c r="AI115" s="43">
        <f>VLOOKUP($C115, Table4[#All], 22, 0)</f>
        <v>0.1333</v>
      </c>
      <c r="AJ115" s="43">
        <f>VLOOKUP($C115, Table4[#All], 23, 0)</f>
        <v>0</v>
      </c>
      <c r="AK115" s="43"/>
      <c r="AL115" s="10">
        <f t="shared" si="21"/>
        <v>2</v>
      </c>
      <c r="AM115" s="11"/>
      <c r="AN115" s="43">
        <f>VLOOKUP($C115, Table4[#All], 24, 0)</f>
        <v>0</v>
      </c>
      <c r="AO115" s="43">
        <f>VLOOKUP($C115, Table4[#All], 25, 0)</f>
        <v>0</v>
      </c>
      <c r="AP115" s="43">
        <f>VLOOKUP($C115, Table4[#All], 26, 0)</f>
        <v>1</v>
      </c>
      <c r="AQ115" s="43"/>
      <c r="AR115" s="9"/>
      <c r="AS115" s="12">
        <f t="shared" si="22"/>
        <v>3</v>
      </c>
      <c r="AT115" s="11"/>
      <c r="AU115" s="43">
        <f>VLOOKUP($C115, Table4[#All], 27, 0)</f>
        <v>0.43329999999999996</v>
      </c>
      <c r="AV115" s="43">
        <f>VLOOKUP($C115, Table4[#All], 28, 0)</f>
        <v>0.43329999999999996</v>
      </c>
      <c r="AW115" s="43">
        <f>VLOOKUP($C115, Table4[#All], 29, 0)</f>
        <v>0.1333</v>
      </c>
      <c r="AX115" s="9"/>
      <c r="AY115" s="9">
        <f>VLOOKUP($C115, Table4[#All], 30, 0)</f>
        <v>0</v>
      </c>
      <c r="AZ115" s="10">
        <f t="shared" si="23"/>
        <v>2</v>
      </c>
      <c r="BA115" s="11"/>
      <c r="BB115" s="43">
        <f>VLOOKUP($C115, Table4[#All], 31, 0)</f>
        <v>0.79310000000000003</v>
      </c>
      <c r="BC115" s="43">
        <f>VLOOKUP($C115, Table4[#All], 32, 0)</f>
        <v>0.13789999999999999</v>
      </c>
      <c r="BD115" s="43">
        <f>VLOOKUP($C115, Table4[#All], 33, 0)</f>
        <v>6.9000000000000006E-2</v>
      </c>
      <c r="BE115" s="43">
        <f>VLOOKUP($C115, Table4[#All], 34, 0)</f>
        <v>0</v>
      </c>
      <c r="BF115" s="9">
        <f>VLOOKUP($C115, Table4[#All], 35, 0)</f>
        <v>0</v>
      </c>
      <c r="BG115" s="10">
        <f t="shared" si="24"/>
        <v>2</v>
      </c>
      <c r="BH115" s="60"/>
      <c r="BI115" s="43">
        <f>VLOOKUP($C115, Table4[#All], 36, 0)</f>
        <v>1</v>
      </c>
      <c r="BJ115" s="9">
        <f>VLOOKUP($C115, Table4[#All], 37, 0)</f>
        <v>0</v>
      </c>
      <c r="BK115" s="43">
        <f>VLOOKUP($C115, Table4[#All], 38, 0)</f>
        <v>0</v>
      </c>
      <c r="BL115" s="43">
        <f>VLOOKUP($C115, Table4[#All], 39, 0)</f>
        <v>0</v>
      </c>
      <c r="BM115" s="9">
        <f>VLOOKUP($C115, Table4[#All], 40, 0)</f>
        <v>0</v>
      </c>
      <c r="BN115" s="10">
        <f t="shared" si="25"/>
        <v>1</v>
      </c>
      <c r="BO115" s="11"/>
      <c r="BP115" s="43">
        <f>VLOOKUP($C115, Table4[#All], 41, 0)</f>
        <v>0.16670000000000001</v>
      </c>
      <c r="BQ115" s="43">
        <f>VLOOKUP($C115, Table4[#All], 42, 0)</f>
        <v>0.56669999999999998</v>
      </c>
      <c r="BR115" s="43">
        <f>VLOOKUP($C115, Table4[#All], 43, 0)</f>
        <v>0.23329999999999998</v>
      </c>
      <c r="BS115" s="43">
        <f>VLOOKUP($C115, Table4[#All], 44, 0)</f>
        <v>3.3300000000000003E-2</v>
      </c>
      <c r="BT115" s="43">
        <f>VLOOKUP($C115, Table4[#All], 45, 0)</f>
        <v>0</v>
      </c>
      <c r="BU115" s="10">
        <f t="shared" si="26"/>
        <v>3</v>
      </c>
      <c r="BV115" s="11"/>
      <c r="BW115" s="43">
        <f>VLOOKUP($C115, Table4[#All], 46, 0)</f>
        <v>1</v>
      </c>
      <c r="BX115" s="43">
        <f>VLOOKUP($C115, Table4[#All], 47, 0)</f>
        <v>0</v>
      </c>
      <c r="BY115" s="43">
        <f>VLOOKUP($C115, Table4[#All], 48, 0)</f>
        <v>0</v>
      </c>
      <c r="BZ115" s="43">
        <f>VLOOKUP($C115, Table4[#All], 49, 0)</f>
        <v>0</v>
      </c>
      <c r="CA115" s="43">
        <f>VLOOKUP($C115, Table4[#All], 50, 0)</f>
        <v>0</v>
      </c>
      <c r="CB115" s="10">
        <f t="shared" si="27"/>
        <v>1</v>
      </c>
      <c r="CC115" s="60"/>
      <c r="CD115" s="43">
        <f>VLOOKUP($C115, Table4[#All], 51, 0)</f>
        <v>0.4667</v>
      </c>
      <c r="CE115" s="43">
        <f>VLOOKUP($C115, Table4[#All], 52, 0)</f>
        <v>0.4</v>
      </c>
      <c r="CF115" s="43">
        <f>VLOOKUP($C115, Table4[#All], 53, 0)</f>
        <v>0.1333</v>
      </c>
      <c r="CG115" s="43"/>
      <c r="CH115" s="43"/>
      <c r="CI115" s="12">
        <f t="shared" si="28"/>
        <v>2</v>
      </c>
      <c r="CJ115" s="13"/>
      <c r="CK115" s="43">
        <f>VLOOKUP($C115, Table4[#All], 54, 0)</f>
        <v>0</v>
      </c>
      <c r="CL115" s="43">
        <f>VLOOKUP($C115, Table4[#All], 55, 0)</f>
        <v>0.7</v>
      </c>
      <c r="CM115" s="43">
        <f>VLOOKUP($C115, Table4[#All], 56, 0)</f>
        <v>0.3</v>
      </c>
      <c r="CN115" s="9">
        <f>VLOOKUP($C115, Table4[#All], 57, 0)</f>
        <v>0</v>
      </c>
      <c r="CO115" s="9"/>
      <c r="CP115" s="10">
        <f t="shared" si="29"/>
        <v>3</v>
      </c>
      <c r="CQ115" s="11"/>
      <c r="CR115" s="43">
        <f>VLOOKUP($C115, Table4[#All], 58, 0)</f>
        <v>0</v>
      </c>
      <c r="CS115" s="43">
        <f>VLOOKUP($C115, Table4[#All], 59, 0)</f>
        <v>0</v>
      </c>
      <c r="CT115" s="43">
        <f>VLOOKUP($C115, Table4[#All], 60, 0)</f>
        <v>0.4</v>
      </c>
      <c r="CU115" s="43">
        <f>VLOOKUP($C115, Table4[#All], 61, 0)</f>
        <v>0.6</v>
      </c>
      <c r="CV115" s="9">
        <f>VLOOKUP($C115, Table4[#All], 62, 0)</f>
        <v>0</v>
      </c>
      <c r="CW115" s="10">
        <f t="shared" si="30"/>
        <v>4</v>
      </c>
      <c r="CX115" s="60"/>
      <c r="CY115" s="43">
        <f>VLOOKUP($C115, Table4[#All], 63, 0)</f>
        <v>0.89659999999999995</v>
      </c>
      <c r="CZ115" s="43">
        <f>VLOOKUP($C115, Table4[#All], 64, 0)</f>
        <v>0</v>
      </c>
      <c r="DA115" s="43">
        <f>VLOOKUP($C115, Table4[#All], 65, 0)</f>
        <v>0.10339999999999999</v>
      </c>
      <c r="DB115" s="43">
        <f>VLOOKUP($C115, Table4[#All], 66, 0)</f>
        <v>0</v>
      </c>
      <c r="DC115" s="43"/>
      <c r="DD115" s="10">
        <f t="shared" si="31"/>
        <v>1</v>
      </c>
    </row>
    <row r="116" spans="1:108" ht="16.2" thickTop="1" thickBot="1" x14ac:dyDescent="0.4">
      <c r="A116" s="47" t="s">
        <v>294</v>
      </c>
      <c r="B116" s="47" t="s">
        <v>306</v>
      </c>
      <c r="C116" s="47" t="s">
        <v>307</v>
      </c>
      <c r="D116" s="11"/>
      <c r="E116" s="43">
        <f>VLOOKUP($C116, Table4[#All], 2, 0)</f>
        <v>0</v>
      </c>
      <c r="F116" s="43">
        <f>VLOOKUP($C116, Table4[#All], 3, 0)</f>
        <v>0</v>
      </c>
      <c r="G116" s="43">
        <f>VLOOKUP($C116, Table4[#All], 4, 0)</f>
        <v>0</v>
      </c>
      <c r="H116" s="43">
        <f>VLOOKUP($C116, Table4[#All], 5, 0)</f>
        <v>1</v>
      </c>
      <c r="I116" s="43">
        <f>VLOOKUP($C116, Table4[#All], 6, 0)</f>
        <v>0</v>
      </c>
      <c r="J116" s="10">
        <f t="shared" si="17"/>
        <v>4</v>
      </c>
      <c r="K116" s="11"/>
      <c r="L116" s="43">
        <f>VLOOKUP($C116, Table4[#All], 7, 0)</f>
        <v>1</v>
      </c>
      <c r="M116" s="43">
        <f>VLOOKUP($C116, Table4[#All], 8, 0)</f>
        <v>0</v>
      </c>
      <c r="N116" s="43">
        <f>VLOOKUP($C116, Table4[#All], 9, 0)</f>
        <v>0</v>
      </c>
      <c r="O116" s="43">
        <f>VLOOKUP($C116, Table4[#All], 10, 0)</f>
        <v>0</v>
      </c>
      <c r="P116" s="43"/>
      <c r="Q116" s="10">
        <f t="shared" si="18"/>
        <v>1</v>
      </c>
      <c r="R116" s="11"/>
      <c r="S116" s="43">
        <f>VLOOKUP($C116, Table4[#All], 11, 0)</f>
        <v>0.9375</v>
      </c>
      <c r="T116" s="43">
        <f>VLOOKUP($C116, Table4[#All], 12, 0)</f>
        <v>0</v>
      </c>
      <c r="U116" s="43">
        <f>VLOOKUP($C116, Table4[#All], 13, 0)</f>
        <v>6.25E-2</v>
      </c>
      <c r="V116" s="43">
        <f>VLOOKUP($C116, Table4[#All], 14, 0)</f>
        <v>0</v>
      </c>
      <c r="W116" s="9"/>
      <c r="X116" s="10">
        <f t="shared" si="19"/>
        <v>1</v>
      </c>
      <c r="Y116" s="11"/>
      <c r="Z116" s="43">
        <f>VLOOKUP($C116, Table4[#All], 15, 0)</f>
        <v>0</v>
      </c>
      <c r="AA116" s="43">
        <f>VLOOKUP($C116, Table4[#All], 16, 0)</f>
        <v>0.3125</v>
      </c>
      <c r="AB116" s="43">
        <f>VLOOKUP($C116, Table4[#All], 17, 0)</f>
        <v>0.52079999999999993</v>
      </c>
      <c r="AC116" s="43">
        <f>VLOOKUP($C116, Table4[#All], 18, 0)</f>
        <v>0.16670000000000001</v>
      </c>
      <c r="AD116" s="9">
        <f>VLOOKUP($C116, Table4[#All], 19, 0)</f>
        <v>0</v>
      </c>
      <c r="AE116" s="10">
        <f t="shared" si="20"/>
        <v>3</v>
      </c>
      <c r="AF116" s="11"/>
      <c r="AG116" s="43">
        <f>VLOOKUP($C116, Table4[#All], 20, 0)</f>
        <v>0</v>
      </c>
      <c r="AH116" s="43">
        <f>VLOOKUP($C116, Table4[#All], 21, 0)</f>
        <v>0.35420000000000001</v>
      </c>
      <c r="AI116" s="43">
        <f>VLOOKUP($C116, Table4[#All], 22, 0)</f>
        <v>0.27079999999999999</v>
      </c>
      <c r="AJ116" s="43">
        <f>VLOOKUP($C116, Table4[#All], 23, 0)</f>
        <v>0.375</v>
      </c>
      <c r="AK116" s="43"/>
      <c r="AL116" s="10">
        <f t="shared" si="21"/>
        <v>4</v>
      </c>
      <c r="AM116" s="11"/>
      <c r="AN116" s="43">
        <f>VLOOKUP($C116, Table4[#All], 24, 0)</f>
        <v>0</v>
      </c>
      <c r="AO116" s="43">
        <f>VLOOKUP($C116, Table4[#All], 25, 0)</f>
        <v>4.1700000000000001E-2</v>
      </c>
      <c r="AP116" s="43">
        <f>VLOOKUP($C116, Table4[#All], 26, 0)</f>
        <v>0.95829999999999993</v>
      </c>
      <c r="AQ116" s="43"/>
      <c r="AR116" s="9"/>
      <c r="AS116" s="12">
        <f t="shared" si="22"/>
        <v>3</v>
      </c>
      <c r="AT116" s="11"/>
      <c r="AU116" s="43">
        <f>VLOOKUP($C116, Table4[#All], 27, 0)</f>
        <v>8.3299999999999999E-2</v>
      </c>
      <c r="AV116" s="43">
        <f>VLOOKUP($C116, Table4[#All], 28, 0)</f>
        <v>0.79170000000000007</v>
      </c>
      <c r="AW116" s="43">
        <f>VLOOKUP($C116, Table4[#All], 29, 0)</f>
        <v>0.125</v>
      </c>
      <c r="AX116" s="9"/>
      <c r="AY116" s="9">
        <f>VLOOKUP($C116, Table4[#All], 30, 0)</f>
        <v>0</v>
      </c>
      <c r="AZ116" s="10">
        <f t="shared" si="23"/>
        <v>2</v>
      </c>
      <c r="BA116" s="11"/>
      <c r="BB116" s="43">
        <f>VLOOKUP($C116, Table4[#All], 31, 0)</f>
        <v>0.76469999999999994</v>
      </c>
      <c r="BC116" s="43">
        <f>VLOOKUP($C116, Table4[#All], 32, 0)</f>
        <v>0.17649999999999999</v>
      </c>
      <c r="BD116" s="43">
        <f>VLOOKUP($C116, Table4[#All], 33, 0)</f>
        <v>5.8799999999999998E-2</v>
      </c>
      <c r="BE116" s="43">
        <f>VLOOKUP($C116, Table4[#All], 34, 0)</f>
        <v>0</v>
      </c>
      <c r="BF116" s="9">
        <f>VLOOKUP($C116, Table4[#All], 35, 0)</f>
        <v>0</v>
      </c>
      <c r="BG116" s="10">
        <f t="shared" si="24"/>
        <v>2</v>
      </c>
      <c r="BH116" s="60"/>
      <c r="BI116" s="43">
        <f>VLOOKUP($C116, Table4[#All], 36, 0)</f>
        <v>0</v>
      </c>
      <c r="BJ116" s="9">
        <f>VLOOKUP($C116, Table4[#All], 37, 0)</f>
        <v>0</v>
      </c>
      <c r="BK116" s="43">
        <f>VLOOKUP($C116, Table4[#All], 38, 0)</f>
        <v>0</v>
      </c>
      <c r="BL116" s="43">
        <f>VLOOKUP($C116, Table4[#All], 39, 0)</f>
        <v>0</v>
      </c>
      <c r="BM116" s="9">
        <f>VLOOKUP($C116, Table4[#All], 40, 0)</f>
        <v>1</v>
      </c>
      <c r="BN116" s="10">
        <f t="shared" si="25"/>
        <v>5</v>
      </c>
      <c r="BO116" s="11"/>
      <c r="BP116" s="43">
        <f>VLOOKUP($C116, Table4[#All], 41, 0)</f>
        <v>0.91670000000000007</v>
      </c>
      <c r="BQ116" s="43">
        <f>VLOOKUP($C116, Table4[#All], 42, 0)</f>
        <v>8.3299999999999999E-2</v>
      </c>
      <c r="BR116" s="43">
        <f>VLOOKUP($C116, Table4[#All], 43, 0)</f>
        <v>0</v>
      </c>
      <c r="BS116" s="43">
        <f>VLOOKUP($C116, Table4[#All], 44, 0)</f>
        <v>0</v>
      </c>
      <c r="BT116" s="43">
        <f>VLOOKUP($C116, Table4[#All], 45, 0)</f>
        <v>0</v>
      </c>
      <c r="BU116" s="10">
        <f t="shared" si="26"/>
        <v>1</v>
      </c>
      <c r="BV116" s="11"/>
      <c r="BW116" s="43">
        <f>VLOOKUP($C116, Table4[#All], 46, 0)</f>
        <v>0.72920000000000007</v>
      </c>
      <c r="BX116" s="43">
        <f>VLOOKUP($C116, Table4[#All], 47, 0)</f>
        <v>0.1875</v>
      </c>
      <c r="BY116" s="43">
        <f>VLOOKUP($C116, Table4[#All], 48, 0)</f>
        <v>4.1700000000000001E-2</v>
      </c>
      <c r="BZ116" s="43">
        <f>VLOOKUP($C116, Table4[#All], 49, 0)</f>
        <v>2.0799999999999999E-2</v>
      </c>
      <c r="CA116" s="43">
        <f>VLOOKUP($C116, Table4[#All], 50, 0)</f>
        <v>2.0799999999999999E-2</v>
      </c>
      <c r="CB116" s="10">
        <f t="shared" si="27"/>
        <v>2</v>
      </c>
      <c r="CC116" s="60"/>
      <c r="CD116" s="43">
        <f>VLOOKUP($C116, Table4[#All], 51, 0)</f>
        <v>0.95829999999999993</v>
      </c>
      <c r="CE116" s="43">
        <f>VLOOKUP($C116, Table4[#All], 52, 0)</f>
        <v>2.0799999999999999E-2</v>
      </c>
      <c r="CF116" s="43">
        <f>VLOOKUP($C116, Table4[#All], 53, 0)</f>
        <v>2.0799999999999999E-2</v>
      </c>
      <c r="CG116" s="43"/>
      <c r="CH116" s="43"/>
      <c r="CI116" s="12">
        <f t="shared" si="28"/>
        <v>1</v>
      </c>
      <c r="CJ116" s="13"/>
      <c r="CK116" s="43">
        <f>VLOOKUP($C116, Table4[#All], 54, 0)</f>
        <v>0</v>
      </c>
      <c r="CL116" s="43">
        <f>VLOOKUP($C116, Table4[#All], 55, 0)</f>
        <v>0.3125</v>
      </c>
      <c r="CM116" s="43">
        <f>VLOOKUP($C116, Table4[#All], 56, 0)</f>
        <v>0.66670000000000007</v>
      </c>
      <c r="CN116" s="9">
        <f>VLOOKUP($C116, Table4[#All], 57, 0)</f>
        <v>2.0799999999999999E-2</v>
      </c>
      <c r="CO116" s="9"/>
      <c r="CP116" s="10">
        <f t="shared" si="29"/>
        <v>3</v>
      </c>
      <c r="CQ116" s="11"/>
      <c r="CR116" s="43">
        <f>VLOOKUP($C116, Table4[#All], 58, 0)</f>
        <v>0</v>
      </c>
      <c r="CS116" s="43">
        <f>VLOOKUP($C116, Table4[#All], 59, 0)</f>
        <v>0</v>
      </c>
      <c r="CT116" s="43">
        <f>VLOOKUP($C116, Table4[#All], 60, 0)</f>
        <v>0.75</v>
      </c>
      <c r="CU116" s="43">
        <f>VLOOKUP($C116, Table4[#All], 61, 0)</f>
        <v>0.25</v>
      </c>
      <c r="CV116" s="9">
        <f>VLOOKUP($C116, Table4[#All], 62, 0)</f>
        <v>0</v>
      </c>
      <c r="CW116" s="10">
        <f t="shared" si="30"/>
        <v>4</v>
      </c>
      <c r="CX116" s="60"/>
      <c r="CY116" s="43">
        <f>VLOOKUP($C116, Table4[#All], 63, 0)</f>
        <v>0.2</v>
      </c>
      <c r="CZ116" s="43">
        <f>VLOOKUP($C116, Table4[#All], 64, 0)</f>
        <v>0.73329999999999995</v>
      </c>
      <c r="DA116" s="43">
        <f>VLOOKUP($C116, Table4[#All], 65, 0)</f>
        <v>6.6699999999999995E-2</v>
      </c>
      <c r="DB116" s="43">
        <f>VLOOKUP($C116, Table4[#All], 66, 0)</f>
        <v>0</v>
      </c>
      <c r="DC116" s="43"/>
      <c r="DD116" s="10">
        <f t="shared" si="31"/>
        <v>2</v>
      </c>
    </row>
    <row r="117" spans="1:108" ht="16.2" thickTop="1" thickBot="1" x14ac:dyDescent="0.4">
      <c r="A117" s="47" t="s">
        <v>294</v>
      </c>
      <c r="B117" s="47" t="s">
        <v>308</v>
      </c>
      <c r="C117" s="47" t="s">
        <v>309</v>
      </c>
      <c r="D117" s="11"/>
      <c r="E117" s="43">
        <f>VLOOKUP($C117, Table4[#All], 2, 0)</f>
        <v>1</v>
      </c>
      <c r="F117" s="43">
        <f>VLOOKUP($C117, Table4[#All], 3, 0)</f>
        <v>0</v>
      </c>
      <c r="G117" s="43">
        <f>VLOOKUP($C117, Table4[#All], 4, 0)</f>
        <v>0</v>
      </c>
      <c r="H117" s="43">
        <f>VLOOKUP($C117, Table4[#All], 5, 0)</f>
        <v>0</v>
      </c>
      <c r="I117" s="43">
        <f>VLOOKUP($C117, Table4[#All], 6, 0)</f>
        <v>0</v>
      </c>
      <c r="J117" s="10">
        <f t="shared" si="17"/>
        <v>1</v>
      </c>
      <c r="K117" s="11"/>
      <c r="L117" s="43">
        <f>VLOOKUP($C117, Table4[#All], 7, 0)</f>
        <v>0.92310000000000003</v>
      </c>
      <c r="M117" s="43">
        <f>VLOOKUP($C117, Table4[#All], 8, 0)</f>
        <v>7.690000000000001E-2</v>
      </c>
      <c r="N117" s="43">
        <f>VLOOKUP($C117, Table4[#All], 9, 0)</f>
        <v>0</v>
      </c>
      <c r="O117" s="43">
        <f>VLOOKUP($C117, Table4[#All], 10, 0)</f>
        <v>0</v>
      </c>
      <c r="P117" s="43"/>
      <c r="Q117" s="10">
        <f t="shared" si="18"/>
        <v>1</v>
      </c>
      <c r="R117" s="11"/>
      <c r="S117" s="43">
        <f>VLOOKUP($C117, Table4[#All], 11, 0)</f>
        <v>0</v>
      </c>
      <c r="T117" s="43">
        <f>VLOOKUP($C117, Table4[#All], 12, 0)</f>
        <v>0</v>
      </c>
      <c r="U117" s="43">
        <f>VLOOKUP($C117, Table4[#All], 13, 0)</f>
        <v>1</v>
      </c>
      <c r="V117" s="43">
        <f>VLOOKUP($C117, Table4[#All], 14, 0)</f>
        <v>0</v>
      </c>
      <c r="W117" s="9"/>
      <c r="X117" s="10">
        <f t="shared" si="19"/>
        <v>3</v>
      </c>
      <c r="Y117" s="11"/>
      <c r="Z117" s="43">
        <f>VLOOKUP($C117, Table4[#All], 15, 0)</f>
        <v>0</v>
      </c>
      <c r="AA117" s="43">
        <f>VLOOKUP($C117, Table4[#All], 16, 0)</f>
        <v>0</v>
      </c>
      <c r="AB117" s="43">
        <f>VLOOKUP($C117, Table4[#All], 17, 0)</f>
        <v>0.53849999999999998</v>
      </c>
      <c r="AC117" s="43">
        <f>VLOOKUP($C117, Table4[#All], 18, 0)</f>
        <v>0.46149999999999997</v>
      </c>
      <c r="AD117" s="9">
        <f>VLOOKUP($C117, Table4[#All], 19, 0)</f>
        <v>0</v>
      </c>
      <c r="AE117" s="10">
        <f t="shared" si="20"/>
        <v>4</v>
      </c>
      <c r="AF117" s="11"/>
      <c r="AG117" s="43">
        <f>VLOOKUP($C117, Table4[#All], 20, 0)</f>
        <v>0</v>
      </c>
      <c r="AH117" s="43">
        <f>VLOOKUP($C117, Table4[#All], 21, 0)</f>
        <v>7.690000000000001E-2</v>
      </c>
      <c r="AI117" s="43">
        <f>VLOOKUP($C117, Table4[#All], 22, 0)</f>
        <v>0.76919999999999999</v>
      </c>
      <c r="AJ117" s="43">
        <f>VLOOKUP($C117, Table4[#All], 23, 0)</f>
        <v>0.15380000000000002</v>
      </c>
      <c r="AK117" s="43"/>
      <c r="AL117" s="10">
        <f t="shared" si="21"/>
        <v>3</v>
      </c>
      <c r="AM117" s="11"/>
      <c r="AN117" s="43">
        <f>VLOOKUP($C117, Table4[#All], 24, 0)</f>
        <v>0</v>
      </c>
      <c r="AO117" s="43">
        <f>VLOOKUP($C117, Table4[#All], 25, 0)</f>
        <v>0</v>
      </c>
      <c r="AP117" s="43">
        <f>VLOOKUP($C117, Table4[#All], 26, 0)</f>
        <v>1</v>
      </c>
      <c r="AQ117" s="43"/>
      <c r="AR117" s="9"/>
      <c r="AS117" s="12">
        <f t="shared" si="22"/>
        <v>3</v>
      </c>
      <c r="AT117" s="11"/>
      <c r="AU117" s="43">
        <f>VLOOKUP($C117, Table4[#All], 27, 0)</f>
        <v>0</v>
      </c>
      <c r="AV117" s="43">
        <f>VLOOKUP($C117, Table4[#All], 28, 0)</f>
        <v>0.92310000000000003</v>
      </c>
      <c r="AW117" s="43">
        <f>VLOOKUP($C117, Table4[#All], 29, 0)</f>
        <v>7.690000000000001E-2</v>
      </c>
      <c r="AX117" s="9"/>
      <c r="AY117" s="9">
        <f>VLOOKUP($C117, Table4[#All], 30, 0)</f>
        <v>0</v>
      </c>
      <c r="AZ117" s="10">
        <f t="shared" si="23"/>
        <v>2</v>
      </c>
      <c r="BA117" s="11"/>
      <c r="BB117" s="43">
        <f>VLOOKUP($C117, Table4[#All], 31, 0)</f>
        <v>0</v>
      </c>
      <c r="BC117" s="43">
        <f>VLOOKUP($C117, Table4[#All], 32, 0)</f>
        <v>0.15380000000000002</v>
      </c>
      <c r="BD117" s="43">
        <f>VLOOKUP($C117, Table4[#All], 33, 0)</f>
        <v>0.84620000000000006</v>
      </c>
      <c r="BE117" s="43">
        <f>VLOOKUP($C117, Table4[#All], 34, 0)</f>
        <v>0</v>
      </c>
      <c r="BF117" s="9">
        <f>VLOOKUP($C117, Table4[#All], 35, 0)</f>
        <v>0</v>
      </c>
      <c r="BG117" s="10">
        <f t="shared" si="24"/>
        <v>3</v>
      </c>
      <c r="BH117" s="60"/>
      <c r="BI117" s="43">
        <f>VLOOKUP($C117, Table4[#All], 36, 0)</f>
        <v>0</v>
      </c>
      <c r="BJ117" s="9">
        <f>VLOOKUP($C117, Table4[#All], 37, 0)</f>
        <v>0</v>
      </c>
      <c r="BK117" s="43">
        <f>VLOOKUP($C117, Table4[#All], 38, 0)</f>
        <v>0</v>
      </c>
      <c r="BL117" s="43">
        <f>VLOOKUP($C117, Table4[#All], 39, 0)</f>
        <v>0</v>
      </c>
      <c r="BM117" s="9">
        <f>VLOOKUP($C117, Table4[#All], 40, 0)</f>
        <v>1</v>
      </c>
      <c r="BN117" s="10">
        <f t="shared" si="25"/>
        <v>5</v>
      </c>
      <c r="BO117" s="11"/>
      <c r="BP117" s="43">
        <f>VLOOKUP($C117, Table4[#All], 41, 0)</f>
        <v>0</v>
      </c>
      <c r="BQ117" s="43">
        <f>VLOOKUP($C117, Table4[#All], 42, 0)</f>
        <v>0.23079999999999998</v>
      </c>
      <c r="BR117" s="43">
        <f>VLOOKUP($C117, Table4[#All], 43, 0)</f>
        <v>0.53849999999999998</v>
      </c>
      <c r="BS117" s="43">
        <f>VLOOKUP($C117, Table4[#All], 44, 0)</f>
        <v>0.23079999999999998</v>
      </c>
      <c r="BT117" s="43">
        <f>VLOOKUP($C117, Table4[#All], 45, 0)</f>
        <v>0</v>
      </c>
      <c r="BU117" s="10">
        <f t="shared" si="26"/>
        <v>4</v>
      </c>
      <c r="BV117" s="11"/>
      <c r="BW117" s="43">
        <f>VLOOKUP($C117, Table4[#All], 46, 0)</f>
        <v>0.92310000000000003</v>
      </c>
      <c r="BX117" s="43">
        <f>VLOOKUP($C117, Table4[#All], 47, 0)</f>
        <v>0</v>
      </c>
      <c r="BY117" s="43">
        <f>VLOOKUP($C117, Table4[#All], 48, 0)</f>
        <v>7.690000000000001E-2</v>
      </c>
      <c r="BZ117" s="43">
        <f>VLOOKUP($C117, Table4[#All], 49, 0)</f>
        <v>0</v>
      </c>
      <c r="CA117" s="43">
        <f>VLOOKUP($C117, Table4[#All], 50, 0)</f>
        <v>0</v>
      </c>
      <c r="CB117" s="10">
        <f t="shared" si="27"/>
        <v>1</v>
      </c>
      <c r="CC117" s="60"/>
      <c r="CD117" s="43">
        <f>VLOOKUP($C117, Table4[#All], 51, 0)</f>
        <v>0.76919999999999999</v>
      </c>
      <c r="CE117" s="43">
        <f>VLOOKUP($C117, Table4[#All], 52, 0)</f>
        <v>0.23079999999999998</v>
      </c>
      <c r="CF117" s="43">
        <f>VLOOKUP($C117, Table4[#All], 53, 0)</f>
        <v>0</v>
      </c>
      <c r="CG117" s="43"/>
      <c r="CH117" s="43"/>
      <c r="CI117" s="12">
        <f t="shared" si="28"/>
        <v>2</v>
      </c>
      <c r="CJ117" s="13"/>
      <c r="CK117" s="43">
        <f>VLOOKUP($C117, Table4[#All], 54, 0)</f>
        <v>0</v>
      </c>
      <c r="CL117" s="43">
        <f>VLOOKUP($C117, Table4[#All], 55, 0)</f>
        <v>0</v>
      </c>
      <c r="CM117" s="43">
        <f>VLOOKUP($C117, Table4[#All], 56, 0)</f>
        <v>1</v>
      </c>
      <c r="CN117" s="9">
        <f>VLOOKUP($C117, Table4[#All], 57, 0)</f>
        <v>0</v>
      </c>
      <c r="CO117" s="9"/>
      <c r="CP117" s="10">
        <f t="shared" si="29"/>
        <v>3</v>
      </c>
      <c r="CQ117" s="11"/>
      <c r="CR117" s="43">
        <f>VLOOKUP($C117, Table4[#All], 58, 0)</f>
        <v>0</v>
      </c>
      <c r="CS117" s="43">
        <f>VLOOKUP($C117, Table4[#All], 59, 0)</f>
        <v>0</v>
      </c>
      <c r="CT117" s="43">
        <f>VLOOKUP($C117, Table4[#All], 60, 0)</f>
        <v>0.30769999999999997</v>
      </c>
      <c r="CU117" s="43">
        <f>VLOOKUP($C117, Table4[#All], 61, 0)</f>
        <v>0.69230000000000003</v>
      </c>
      <c r="CV117" s="9">
        <f>VLOOKUP($C117, Table4[#All], 62, 0)</f>
        <v>0</v>
      </c>
      <c r="CW117" s="10">
        <f t="shared" si="30"/>
        <v>4</v>
      </c>
      <c r="CX117" s="60"/>
      <c r="CY117" s="43">
        <f>VLOOKUP($C117, Table4[#All], 63, 0)</f>
        <v>0</v>
      </c>
      <c r="CZ117" s="43">
        <f>VLOOKUP($C117, Table4[#All], 64, 0)</f>
        <v>0.76919999999999999</v>
      </c>
      <c r="DA117" s="43">
        <f>VLOOKUP($C117, Table4[#All], 65, 0)</f>
        <v>0.23079999999999998</v>
      </c>
      <c r="DB117" s="43">
        <f>VLOOKUP($C117, Table4[#All], 66, 0)</f>
        <v>0</v>
      </c>
      <c r="DC117" s="43"/>
      <c r="DD117" s="10">
        <f t="shared" si="31"/>
        <v>3</v>
      </c>
    </row>
    <row r="118" spans="1:108" ht="16.2" thickTop="1" thickBot="1" x14ac:dyDescent="0.4">
      <c r="A118" s="47" t="s">
        <v>294</v>
      </c>
      <c r="B118" s="47" t="s">
        <v>310</v>
      </c>
      <c r="C118" s="47" t="s">
        <v>311</v>
      </c>
      <c r="D118" s="11"/>
      <c r="E118" s="43">
        <f>VLOOKUP($C118, Table4[#All], 2, 0)</f>
        <v>1</v>
      </c>
      <c r="F118" s="43">
        <f>VLOOKUP($C118, Table4[#All], 3, 0)</f>
        <v>0</v>
      </c>
      <c r="G118" s="43">
        <f>VLOOKUP($C118, Table4[#All], 4, 0)</f>
        <v>0</v>
      </c>
      <c r="H118" s="43">
        <f>VLOOKUP($C118, Table4[#All], 5, 0)</f>
        <v>0</v>
      </c>
      <c r="I118" s="43">
        <f>VLOOKUP($C118, Table4[#All], 6, 0)</f>
        <v>0</v>
      </c>
      <c r="J118" s="10">
        <f t="shared" si="17"/>
        <v>1</v>
      </c>
      <c r="K118" s="11"/>
      <c r="L118" s="43">
        <f>VLOOKUP($C118, Table4[#All], 7, 0)</f>
        <v>0.86670000000000003</v>
      </c>
      <c r="M118" s="43">
        <f>VLOOKUP($C118, Table4[#All], 8, 0)</f>
        <v>0.1333</v>
      </c>
      <c r="N118" s="43">
        <f>VLOOKUP($C118, Table4[#All], 9, 0)</f>
        <v>0</v>
      </c>
      <c r="O118" s="43">
        <f>VLOOKUP($C118, Table4[#All], 10, 0)</f>
        <v>0</v>
      </c>
      <c r="P118" s="43"/>
      <c r="Q118" s="10">
        <f t="shared" si="18"/>
        <v>1</v>
      </c>
      <c r="R118" s="11"/>
      <c r="S118" s="43">
        <f>VLOOKUP($C118, Table4[#All], 11, 0)</f>
        <v>0.2</v>
      </c>
      <c r="T118" s="43">
        <f>VLOOKUP($C118, Table4[#All], 12, 0)</f>
        <v>0</v>
      </c>
      <c r="U118" s="43">
        <f>VLOOKUP($C118, Table4[#All], 13, 0)</f>
        <v>0.73329999999999995</v>
      </c>
      <c r="V118" s="43">
        <f>VLOOKUP($C118, Table4[#All], 14, 0)</f>
        <v>6.6699999999999995E-2</v>
      </c>
      <c r="W118" s="9"/>
      <c r="X118" s="10">
        <f t="shared" si="19"/>
        <v>3</v>
      </c>
      <c r="Y118" s="11"/>
      <c r="Z118" s="43">
        <f>VLOOKUP($C118, Table4[#All], 15, 0)</f>
        <v>0</v>
      </c>
      <c r="AA118" s="43">
        <f>VLOOKUP($C118, Table4[#All], 16, 0)</f>
        <v>6.6699999999999995E-2</v>
      </c>
      <c r="AB118" s="43">
        <f>VLOOKUP($C118, Table4[#All], 17, 0)</f>
        <v>0.1333</v>
      </c>
      <c r="AC118" s="43">
        <f>VLOOKUP($C118, Table4[#All], 18, 0)</f>
        <v>0.8</v>
      </c>
      <c r="AD118" s="9">
        <f>VLOOKUP($C118, Table4[#All], 19, 0)</f>
        <v>0</v>
      </c>
      <c r="AE118" s="10">
        <f t="shared" si="20"/>
        <v>4</v>
      </c>
      <c r="AF118" s="11"/>
      <c r="AG118" s="43">
        <f>VLOOKUP($C118, Table4[#All], 20, 0)</f>
        <v>0</v>
      </c>
      <c r="AH118" s="43">
        <f>VLOOKUP($C118, Table4[#All], 21, 0)</f>
        <v>0.4667</v>
      </c>
      <c r="AI118" s="43">
        <f>VLOOKUP($C118, Table4[#All], 22, 0)</f>
        <v>0.5333</v>
      </c>
      <c r="AJ118" s="43">
        <f>VLOOKUP($C118, Table4[#All], 23, 0)</f>
        <v>0</v>
      </c>
      <c r="AK118" s="43"/>
      <c r="AL118" s="10">
        <f t="shared" si="21"/>
        <v>3</v>
      </c>
      <c r="AM118" s="11"/>
      <c r="AN118" s="43">
        <f>VLOOKUP($C118, Table4[#All], 24, 0)</f>
        <v>0</v>
      </c>
      <c r="AO118" s="43">
        <f>VLOOKUP($C118, Table4[#All], 25, 0)</f>
        <v>6.6699999999999995E-2</v>
      </c>
      <c r="AP118" s="43">
        <f>VLOOKUP($C118, Table4[#All], 26, 0)</f>
        <v>0.93330000000000002</v>
      </c>
      <c r="AQ118" s="43"/>
      <c r="AR118" s="9"/>
      <c r="AS118" s="12">
        <f t="shared" si="22"/>
        <v>3</v>
      </c>
      <c r="AT118" s="11"/>
      <c r="AU118" s="43">
        <f>VLOOKUP($C118, Table4[#All], 27, 0)</f>
        <v>0</v>
      </c>
      <c r="AV118" s="43">
        <f>VLOOKUP($C118, Table4[#All], 28, 0)</f>
        <v>0.93330000000000002</v>
      </c>
      <c r="AW118" s="43">
        <f>VLOOKUP($C118, Table4[#All], 29, 0)</f>
        <v>6.6699999999999995E-2</v>
      </c>
      <c r="AX118" s="9"/>
      <c r="AY118" s="9">
        <f>VLOOKUP($C118, Table4[#All], 30, 0)</f>
        <v>0</v>
      </c>
      <c r="AZ118" s="10">
        <f t="shared" si="23"/>
        <v>2</v>
      </c>
      <c r="BA118" s="11"/>
      <c r="BB118" s="43">
        <f>VLOOKUP($C118, Table4[#All], 31, 0)</f>
        <v>0.2</v>
      </c>
      <c r="BC118" s="43">
        <f>VLOOKUP($C118, Table4[#All], 32, 0)</f>
        <v>0.1333</v>
      </c>
      <c r="BD118" s="43">
        <f>VLOOKUP($C118, Table4[#All], 33, 0)</f>
        <v>0.66670000000000007</v>
      </c>
      <c r="BE118" s="43">
        <f>VLOOKUP($C118, Table4[#All], 34, 0)</f>
        <v>0</v>
      </c>
      <c r="BF118" s="9">
        <f>VLOOKUP($C118, Table4[#All], 35, 0)</f>
        <v>0</v>
      </c>
      <c r="BG118" s="10">
        <f t="shared" si="24"/>
        <v>3</v>
      </c>
      <c r="BH118" s="60"/>
      <c r="BI118" s="43">
        <f>VLOOKUP($C118, Table4[#All], 36, 0)</f>
        <v>0</v>
      </c>
      <c r="BJ118" s="9">
        <f>VLOOKUP($C118, Table4[#All], 37, 0)</f>
        <v>0</v>
      </c>
      <c r="BK118" s="43">
        <f>VLOOKUP($C118, Table4[#All], 38, 0)</f>
        <v>0</v>
      </c>
      <c r="BL118" s="43">
        <f>VLOOKUP($C118, Table4[#All], 39, 0)</f>
        <v>0</v>
      </c>
      <c r="BM118" s="9">
        <f>VLOOKUP($C118, Table4[#All], 40, 0)</f>
        <v>1</v>
      </c>
      <c r="BN118" s="10">
        <f t="shared" si="25"/>
        <v>5</v>
      </c>
      <c r="BO118" s="11"/>
      <c r="BP118" s="43">
        <f>VLOOKUP($C118, Table4[#All], 41, 0)</f>
        <v>0</v>
      </c>
      <c r="BQ118" s="43">
        <f>VLOOKUP($C118, Table4[#All], 42, 0)</f>
        <v>0.2</v>
      </c>
      <c r="BR118" s="43">
        <f>VLOOKUP($C118, Table4[#All], 43, 0)</f>
        <v>0.8</v>
      </c>
      <c r="BS118" s="43">
        <f>VLOOKUP($C118, Table4[#All], 44, 0)</f>
        <v>0</v>
      </c>
      <c r="BT118" s="43">
        <f>VLOOKUP($C118, Table4[#All], 45, 0)</f>
        <v>0</v>
      </c>
      <c r="BU118" s="10">
        <f t="shared" si="26"/>
        <v>3</v>
      </c>
      <c r="BV118" s="11"/>
      <c r="BW118" s="43">
        <f>VLOOKUP($C118, Table4[#All], 46, 0)</f>
        <v>0.33329999999999999</v>
      </c>
      <c r="BX118" s="43">
        <f>VLOOKUP($C118, Table4[#All], 47, 0)</f>
        <v>0.66670000000000007</v>
      </c>
      <c r="BY118" s="43">
        <f>VLOOKUP($C118, Table4[#All], 48, 0)</f>
        <v>0</v>
      </c>
      <c r="BZ118" s="43">
        <f>VLOOKUP($C118, Table4[#All], 49, 0)</f>
        <v>0</v>
      </c>
      <c r="CA118" s="43">
        <f>VLOOKUP($C118, Table4[#All], 50, 0)</f>
        <v>0</v>
      </c>
      <c r="CB118" s="10">
        <f t="shared" si="27"/>
        <v>2</v>
      </c>
      <c r="CC118" s="60"/>
      <c r="CD118" s="43">
        <f>VLOOKUP($C118, Table4[#All], 51, 0)</f>
        <v>6.6699999999999995E-2</v>
      </c>
      <c r="CE118" s="43">
        <f>VLOOKUP($C118, Table4[#All], 52, 0)</f>
        <v>0.73329999999999995</v>
      </c>
      <c r="CF118" s="43">
        <f>VLOOKUP($C118, Table4[#All], 53, 0)</f>
        <v>0.2</v>
      </c>
      <c r="CG118" s="43"/>
      <c r="CH118" s="43"/>
      <c r="CI118" s="12">
        <f t="shared" si="28"/>
        <v>3</v>
      </c>
      <c r="CJ118" s="13"/>
      <c r="CK118" s="43">
        <f>VLOOKUP($C118, Table4[#All], 54, 0)</f>
        <v>0</v>
      </c>
      <c r="CL118" s="43">
        <f>VLOOKUP($C118, Table4[#All], 55, 0)</f>
        <v>0.2</v>
      </c>
      <c r="CM118" s="43">
        <f>VLOOKUP($C118, Table4[#All], 56, 0)</f>
        <v>0.8</v>
      </c>
      <c r="CN118" s="9">
        <f>VLOOKUP($C118, Table4[#All], 57, 0)</f>
        <v>0</v>
      </c>
      <c r="CO118" s="9"/>
      <c r="CP118" s="10">
        <f t="shared" si="29"/>
        <v>3</v>
      </c>
      <c r="CQ118" s="11"/>
      <c r="CR118" s="43">
        <f>VLOOKUP($C118, Table4[#All], 58, 0)</f>
        <v>0</v>
      </c>
      <c r="CS118" s="43">
        <f>VLOOKUP($C118, Table4[#All], 59, 0)</f>
        <v>0.1333</v>
      </c>
      <c r="CT118" s="43">
        <f>VLOOKUP($C118, Table4[#All], 60, 0)</f>
        <v>0.33329999999999999</v>
      </c>
      <c r="CU118" s="43">
        <f>VLOOKUP($C118, Table4[#All], 61, 0)</f>
        <v>0.5333</v>
      </c>
      <c r="CV118" s="9">
        <f>VLOOKUP($C118, Table4[#All], 62, 0)</f>
        <v>0</v>
      </c>
      <c r="CW118" s="10">
        <f t="shared" si="30"/>
        <v>4</v>
      </c>
      <c r="CX118" s="60"/>
      <c r="CY118" s="43">
        <f>VLOOKUP($C118, Table4[#All], 63, 0)</f>
        <v>0.33329999999999999</v>
      </c>
      <c r="CZ118" s="43">
        <f>VLOOKUP($C118, Table4[#All], 64, 0)</f>
        <v>0.5333</v>
      </c>
      <c r="DA118" s="43">
        <f>VLOOKUP($C118, Table4[#All], 65, 0)</f>
        <v>0.1333</v>
      </c>
      <c r="DB118" s="43">
        <f>VLOOKUP($C118, Table4[#All], 66, 0)</f>
        <v>0</v>
      </c>
      <c r="DC118" s="43"/>
      <c r="DD118" s="10">
        <f t="shared" si="31"/>
        <v>2</v>
      </c>
    </row>
    <row r="119" spans="1:108" ht="16.2" thickTop="1" thickBot="1" x14ac:dyDescent="0.4">
      <c r="A119" s="47" t="s">
        <v>294</v>
      </c>
      <c r="B119" s="47" t="s">
        <v>312</v>
      </c>
      <c r="C119" s="47" t="s">
        <v>313</v>
      </c>
      <c r="D119" s="11"/>
      <c r="E119" s="43">
        <f>VLOOKUP($C119, Table4[#All], 2, 0)</f>
        <v>1</v>
      </c>
      <c r="F119" s="43">
        <f>VLOOKUP($C119, Table4[#All], 3, 0)</f>
        <v>0</v>
      </c>
      <c r="G119" s="43">
        <f>VLOOKUP($C119, Table4[#All], 4, 0)</f>
        <v>0</v>
      </c>
      <c r="H119" s="43">
        <f>VLOOKUP($C119, Table4[#All], 5, 0)</f>
        <v>0</v>
      </c>
      <c r="I119" s="43">
        <f>VLOOKUP($C119, Table4[#All], 6, 0)</f>
        <v>0</v>
      </c>
      <c r="J119" s="10">
        <f t="shared" si="17"/>
        <v>1</v>
      </c>
      <c r="K119" s="11"/>
      <c r="L119" s="43">
        <f>VLOOKUP($C119, Table4[#All], 7, 0)</f>
        <v>0.91180000000000005</v>
      </c>
      <c r="M119" s="43">
        <f>VLOOKUP($C119, Table4[#All], 8, 0)</f>
        <v>8.8200000000000001E-2</v>
      </c>
      <c r="N119" s="43">
        <f>VLOOKUP($C119, Table4[#All], 9, 0)</f>
        <v>0</v>
      </c>
      <c r="O119" s="43">
        <f>VLOOKUP($C119, Table4[#All], 10, 0)</f>
        <v>0</v>
      </c>
      <c r="P119" s="43"/>
      <c r="Q119" s="10">
        <f t="shared" si="18"/>
        <v>1</v>
      </c>
      <c r="R119" s="11"/>
      <c r="S119" s="43">
        <f>VLOOKUP($C119, Table4[#All], 11, 0)</f>
        <v>0</v>
      </c>
      <c r="T119" s="43">
        <f>VLOOKUP($C119, Table4[#All], 12, 0)</f>
        <v>2.9399999999999999E-2</v>
      </c>
      <c r="U119" s="43">
        <f>VLOOKUP($C119, Table4[#All], 13, 0)</f>
        <v>0.97060000000000002</v>
      </c>
      <c r="V119" s="43">
        <f>VLOOKUP($C119, Table4[#All], 14, 0)</f>
        <v>0</v>
      </c>
      <c r="W119" s="9"/>
      <c r="X119" s="10">
        <f t="shared" si="19"/>
        <v>3</v>
      </c>
      <c r="Y119" s="11"/>
      <c r="Z119" s="43">
        <f>VLOOKUP($C119, Table4[#All], 15, 0)</f>
        <v>0</v>
      </c>
      <c r="AA119" s="43">
        <f>VLOOKUP($C119, Table4[#All], 16, 0)</f>
        <v>0.13239999999999999</v>
      </c>
      <c r="AB119" s="43">
        <f>VLOOKUP($C119, Table4[#All], 17, 0)</f>
        <v>0.75</v>
      </c>
      <c r="AC119" s="43">
        <f>VLOOKUP($C119, Table4[#All], 18, 0)</f>
        <v>0.1176</v>
      </c>
      <c r="AD119" s="9">
        <f>VLOOKUP($C119, Table4[#All], 19, 0)</f>
        <v>0</v>
      </c>
      <c r="AE119" s="10">
        <f t="shared" si="20"/>
        <v>3</v>
      </c>
      <c r="AF119" s="11"/>
      <c r="AG119" s="43">
        <f>VLOOKUP($C119, Table4[#All], 20, 0)</f>
        <v>0</v>
      </c>
      <c r="AH119" s="43">
        <f>VLOOKUP($C119, Table4[#All], 21, 0)</f>
        <v>0.29410000000000003</v>
      </c>
      <c r="AI119" s="43">
        <f>VLOOKUP($C119, Table4[#All], 22, 0)</f>
        <v>0.32350000000000001</v>
      </c>
      <c r="AJ119" s="43">
        <f>VLOOKUP($C119, Table4[#All], 23, 0)</f>
        <v>0.38240000000000002</v>
      </c>
      <c r="AK119" s="43"/>
      <c r="AL119" s="10">
        <f t="shared" si="21"/>
        <v>4</v>
      </c>
      <c r="AM119" s="11"/>
      <c r="AN119" s="43">
        <f>VLOOKUP($C119, Table4[#All], 24, 0)</f>
        <v>0</v>
      </c>
      <c r="AO119" s="43">
        <f>VLOOKUP($C119, Table4[#All], 25, 0)</f>
        <v>0.17649999999999999</v>
      </c>
      <c r="AP119" s="43">
        <f>VLOOKUP($C119, Table4[#All], 26, 0)</f>
        <v>0.8234999999999999</v>
      </c>
      <c r="AQ119" s="43"/>
      <c r="AR119" s="9"/>
      <c r="AS119" s="12">
        <f t="shared" si="22"/>
        <v>3</v>
      </c>
      <c r="AT119" s="11"/>
      <c r="AU119" s="43">
        <f>VLOOKUP($C119, Table4[#All], 27, 0)</f>
        <v>0.17649999999999999</v>
      </c>
      <c r="AV119" s="43">
        <f>VLOOKUP($C119, Table4[#All], 28, 0)</f>
        <v>0.6470999999999999</v>
      </c>
      <c r="AW119" s="43">
        <f>VLOOKUP($C119, Table4[#All], 29, 0)</f>
        <v>0.17649999999999999</v>
      </c>
      <c r="AX119" s="9"/>
      <c r="AY119" s="9">
        <f>VLOOKUP($C119, Table4[#All], 30, 0)</f>
        <v>0</v>
      </c>
      <c r="AZ119" s="10">
        <f t="shared" si="23"/>
        <v>2</v>
      </c>
      <c r="BA119" s="11"/>
      <c r="BB119" s="43">
        <f>VLOOKUP($C119, Table4[#All], 31, 0)</f>
        <v>0.56000000000000005</v>
      </c>
      <c r="BC119" s="43">
        <f>VLOOKUP($C119, Table4[#All], 32, 0)</f>
        <v>0.36</v>
      </c>
      <c r="BD119" s="43">
        <f>VLOOKUP($C119, Table4[#All], 33, 0)</f>
        <v>0.06</v>
      </c>
      <c r="BE119" s="43">
        <f>VLOOKUP($C119, Table4[#All], 34, 0)</f>
        <v>0.02</v>
      </c>
      <c r="BF119" s="9">
        <f>VLOOKUP($C119, Table4[#All], 35, 0)</f>
        <v>0</v>
      </c>
      <c r="BG119" s="10">
        <f t="shared" si="24"/>
        <v>2</v>
      </c>
      <c r="BH119" s="60"/>
      <c r="BI119" s="43">
        <f>VLOOKUP($C119, Table4[#All], 36, 0)</f>
        <v>1</v>
      </c>
      <c r="BJ119" s="9">
        <f>VLOOKUP($C119, Table4[#All], 37, 0)</f>
        <v>0</v>
      </c>
      <c r="BK119" s="43">
        <f>VLOOKUP($C119, Table4[#All], 38, 0)</f>
        <v>0</v>
      </c>
      <c r="BL119" s="43">
        <f>VLOOKUP($C119, Table4[#All], 39, 0)</f>
        <v>0</v>
      </c>
      <c r="BM119" s="9">
        <f>VLOOKUP($C119, Table4[#All], 40, 0)</f>
        <v>0</v>
      </c>
      <c r="BN119" s="10">
        <f t="shared" si="25"/>
        <v>1</v>
      </c>
      <c r="BO119" s="11"/>
      <c r="BP119" s="43">
        <f>VLOOKUP($C119, Table4[#All], 41, 0)</f>
        <v>0</v>
      </c>
      <c r="BQ119" s="43">
        <f>VLOOKUP($C119, Table4[#All], 42, 0)</f>
        <v>0.88239999999999996</v>
      </c>
      <c r="BR119" s="43">
        <f>VLOOKUP($C119, Table4[#All], 43, 0)</f>
        <v>0.1176</v>
      </c>
      <c r="BS119" s="43">
        <f>VLOOKUP($C119, Table4[#All], 44, 0)</f>
        <v>0</v>
      </c>
      <c r="BT119" s="43">
        <f>VLOOKUP($C119, Table4[#All], 45, 0)</f>
        <v>0</v>
      </c>
      <c r="BU119" s="10">
        <f t="shared" si="26"/>
        <v>2</v>
      </c>
      <c r="BV119" s="11"/>
      <c r="BW119" s="43">
        <f>VLOOKUP($C119, Table4[#All], 46, 0)</f>
        <v>0.13239999999999999</v>
      </c>
      <c r="BX119" s="43">
        <f>VLOOKUP($C119, Table4[#All], 47, 0)</f>
        <v>0.8529000000000001</v>
      </c>
      <c r="BY119" s="43">
        <f>VLOOKUP($C119, Table4[#All], 48, 0)</f>
        <v>1.47E-2</v>
      </c>
      <c r="BZ119" s="43">
        <f>VLOOKUP($C119, Table4[#All], 49, 0)</f>
        <v>0</v>
      </c>
      <c r="CA119" s="43">
        <f>VLOOKUP($C119, Table4[#All], 50, 0)</f>
        <v>0</v>
      </c>
      <c r="CB119" s="10">
        <f t="shared" si="27"/>
        <v>2</v>
      </c>
      <c r="CC119" s="60"/>
      <c r="CD119" s="43">
        <f>VLOOKUP($C119, Table4[#All], 51, 0)</f>
        <v>0</v>
      </c>
      <c r="CE119" s="43">
        <f>VLOOKUP($C119, Table4[#All], 52, 0)</f>
        <v>0.75</v>
      </c>
      <c r="CF119" s="43">
        <f>VLOOKUP($C119, Table4[#All], 53, 0)</f>
        <v>0.25</v>
      </c>
      <c r="CG119" s="43"/>
      <c r="CH119" s="43"/>
      <c r="CI119" s="12">
        <f t="shared" si="28"/>
        <v>3</v>
      </c>
      <c r="CJ119" s="13"/>
      <c r="CK119" s="43">
        <f>VLOOKUP($C119, Table4[#All], 54, 0)</f>
        <v>0</v>
      </c>
      <c r="CL119" s="43">
        <f>VLOOKUP($C119, Table4[#All], 55, 0)</f>
        <v>0.9265000000000001</v>
      </c>
      <c r="CM119" s="43">
        <f>VLOOKUP($C119, Table4[#All], 56, 0)</f>
        <v>7.3499999999999996E-2</v>
      </c>
      <c r="CN119" s="9">
        <f>VLOOKUP($C119, Table4[#All], 57, 0)</f>
        <v>0</v>
      </c>
      <c r="CO119" s="9"/>
      <c r="CP119" s="10">
        <f t="shared" si="29"/>
        <v>2</v>
      </c>
      <c r="CQ119" s="11"/>
      <c r="CR119" s="43">
        <f>VLOOKUP($C119, Table4[#All], 58, 0)</f>
        <v>0</v>
      </c>
      <c r="CS119" s="43">
        <f>VLOOKUP($C119, Table4[#All], 59, 0)</f>
        <v>0.17649999999999999</v>
      </c>
      <c r="CT119" s="43">
        <f>VLOOKUP($C119, Table4[#All], 60, 0)</f>
        <v>0.72060000000000002</v>
      </c>
      <c r="CU119" s="43">
        <f>VLOOKUP($C119, Table4[#All], 61, 0)</f>
        <v>0.10289999999999999</v>
      </c>
      <c r="CV119" s="9">
        <f>VLOOKUP($C119, Table4[#All], 62, 0)</f>
        <v>0</v>
      </c>
      <c r="CW119" s="10">
        <f t="shared" si="30"/>
        <v>3</v>
      </c>
      <c r="CX119" s="60"/>
      <c r="CY119" s="43">
        <f>VLOOKUP($C119, Table4[#All], 63, 0)</f>
        <v>0.86</v>
      </c>
      <c r="CZ119" s="43">
        <f>VLOOKUP($C119, Table4[#All], 64, 0)</f>
        <v>0.14000000000000001</v>
      </c>
      <c r="DA119" s="43">
        <f>VLOOKUP($C119, Table4[#All], 65, 0)</f>
        <v>0</v>
      </c>
      <c r="DB119" s="43">
        <f>VLOOKUP($C119, Table4[#All], 66, 0)</f>
        <v>0</v>
      </c>
      <c r="DC119" s="43"/>
      <c r="DD119" s="10">
        <f t="shared" si="31"/>
        <v>1</v>
      </c>
    </row>
    <row r="120" spans="1:108" ht="16.2" thickTop="1" thickBot="1" x14ac:dyDescent="0.4">
      <c r="A120" s="47" t="s">
        <v>294</v>
      </c>
      <c r="B120" s="47" t="s">
        <v>314</v>
      </c>
      <c r="C120" s="47" t="s">
        <v>315</v>
      </c>
      <c r="D120" s="11"/>
      <c r="E120" s="43">
        <f>VLOOKUP($C120, Table4[#All], 2, 0)</f>
        <v>1</v>
      </c>
      <c r="F120" s="43">
        <f>VLOOKUP($C120, Table4[#All], 3, 0)</f>
        <v>0</v>
      </c>
      <c r="G120" s="43">
        <f>VLOOKUP($C120, Table4[#All], 4, 0)</f>
        <v>0</v>
      </c>
      <c r="H120" s="43">
        <f>VLOOKUP($C120, Table4[#All], 5, 0)</f>
        <v>0</v>
      </c>
      <c r="I120" s="43">
        <f>VLOOKUP($C120, Table4[#All], 6, 0)</f>
        <v>0</v>
      </c>
      <c r="J120" s="10">
        <f t="shared" si="17"/>
        <v>1</v>
      </c>
      <c r="K120" s="11"/>
      <c r="L120" s="43">
        <f>VLOOKUP($C120, Table4[#All], 7, 0)</f>
        <v>0.92420000000000002</v>
      </c>
      <c r="M120" s="43">
        <f>VLOOKUP($C120, Table4[#All], 8, 0)</f>
        <v>3.0299999999999997E-2</v>
      </c>
      <c r="N120" s="43">
        <f>VLOOKUP($C120, Table4[#All], 9, 0)</f>
        <v>0</v>
      </c>
      <c r="O120" s="43">
        <f>VLOOKUP($C120, Table4[#All], 10, 0)</f>
        <v>4.5499999999999999E-2</v>
      </c>
      <c r="P120" s="43"/>
      <c r="Q120" s="10">
        <f t="shared" si="18"/>
        <v>1</v>
      </c>
      <c r="R120" s="11"/>
      <c r="S120" s="43">
        <f>VLOOKUP($C120, Table4[#All], 11, 0)</f>
        <v>0.41270000000000001</v>
      </c>
      <c r="T120" s="43">
        <f>VLOOKUP($C120, Table4[#All], 12, 0)</f>
        <v>1.5900000000000001E-2</v>
      </c>
      <c r="U120" s="43">
        <f>VLOOKUP($C120, Table4[#All], 13, 0)</f>
        <v>0.57140000000000002</v>
      </c>
      <c r="V120" s="43">
        <f>VLOOKUP($C120, Table4[#All], 14, 0)</f>
        <v>0</v>
      </c>
      <c r="W120" s="9"/>
      <c r="X120" s="10">
        <f t="shared" si="19"/>
        <v>3</v>
      </c>
      <c r="Y120" s="11"/>
      <c r="Z120" s="43">
        <f>VLOOKUP($C120, Table4[#All], 15, 0)</f>
        <v>0</v>
      </c>
      <c r="AA120" s="43">
        <f>VLOOKUP($C120, Table4[#All], 16, 0)</f>
        <v>4.5499999999999999E-2</v>
      </c>
      <c r="AB120" s="43">
        <f>VLOOKUP($C120, Table4[#All], 17, 0)</f>
        <v>0.95450000000000002</v>
      </c>
      <c r="AC120" s="43">
        <f>VLOOKUP($C120, Table4[#All], 18, 0)</f>
        <v>0</v>
      </c>
      <c r="AD120" s="9">
        <f>VLOOKUP($C120, Table4[#All], 19, 0)</f>
        <v>0</v>
      </c>
      <c r="AE120" s="10">
        <f t="shared" si="20"/>
        <v>3</v>
      </c>
      <c r="AF120" s="11"/>
      <c r="AG120" s="43">
        <f>VLOOKUP($C120, Table4[#All], 20, 0)</f>
        <v>0</v>
      </c>
      <c r="AH120" s="43">
        <f>VLOOKUP($C120, Table4[#All], 21, 0)</f>
        <v>0.87879999999999991</v>
      </c>
      <c r="AI120" s="43">
        <f>VLOOKUP($C120, Table4[#All], 22, 0)</f>
        <v>0.12119999999999999</v>
      </c>
      <c r="AJ120" s="43">
        <f>VLOOKUP($C120, Table4[#All], 23, 0)</f>
        <v>0</v>
      </c>
      <c r="AK120" s="43"/>
      <c r="AL120" s="10">
        <f t="shared" si="21"/>
        <v>2</v>
      </c>
      <c r="AM120" s="11"/>
      <c r="AN120" s="43">
        <f>VLOOKUP($C120, Table4[#All], 24, 0)</f>
        <v>0</v>
      </c>
      <c r="AO120" s="43">
        <f>VLOOKUP($C120, Table4[#All], 25, 0)</f>
        <v>6.0599999999999994E-2</v>
      </c>
      <c r="AP120" s="43">
        <f>VLOOKUP($C120, Table4[#All], 26, 0)</f>
        <v>0.93940000000000001</v>
      </c>
      <c r="AQ120" s="43"/>
      <c r="AR120" s="9"/>
      <c r="AS120" s="12">
        <f t="shared" si="22"/>
        <v>3</v>
      </c>
      <c r="AT120" s="11"/>
      <c r="AU120" s="43">
        <f>VLOOKUP($C120, Table4[#All], 27, 0)</f>
        <v>0</v>
      </c>
      <c r="AV120" s="43">
        <f>VLOOKUP($C120, Table4[#All], 28, 0)</f>
        <v>0.53029999999999999</v>
      </c>
      <c r="AW120" s="43">
        <f>VLOOKUP($C120, Table4[#All], 29, 0)</f>
        <v>0.46970000000000001</v>
      </c>
      <c r="AX120" s="9"/>
      <c r="AY120" s="9">
        <f>VLOOKUP($C120, Table4[#All], 30, 0)</f>
        <v>0</v>
      </c>
      <c r="AZ120" s="10">
        <f t="shared" si="23"/>
        <v>3</v>
      </c>
      <c r="BA120" s="11"/>
      <c r="BB120" s="43">
        <f>VLOOKUP($C120, Table4[#All], 31, 0)</f>
        <v>0.9667</v>
      </c>
      <c r="BC120" s="43">
        <f>VLOOKUP($C120, Table4[#All], 32, 0)</f>
        <v>3.3300000000000003E-2</v>
      </c>
      <c r="BD120" s="43">
        <f>VLOOKUP($C120, Table4[#All], 33, 0)</f>
        <v>0</v>
      </c>
      <c r="BE120" s="43">
        <f>VLOOKUP($C120, Table4[#All], 34, 0)</f>
        <v>0</v>
      </c>
      <c r="BF120" s="9">
        <f>VLOOKUP($C120, Table4[#All], 35, 0)</f>
        <v>0</v>
      </c>
      <c r="BG120" s="10">
        <f t="shared" si="24"/>
        <v>1</v>
      </c>
      <c r="BH120" s="60"/>
      <c r="BI120" s="43">
        <f>VLOOKUP($C120, Table4[#All], 36, 0)</f>
        <v>1</v>
      </c>
      <c r="BJ120" s="9">
        <f>VLOOKUP($C120, Table4[#All], 37, 0)</f>
        <v>0</v>
      </c>
      <c r="BK120" s="43">
        <f>VLOOKUP($C120, Table4[#All], 38, 0)</f>
        <v>0</v>
      </c>
      <c r="BL120" s="43">
        <f>VLOOKUP($C120, Table4[#All], 39, 0)</f>
        <v>0</v>
      </c>
      <c r="BM120" s="9">
        <f>VLOOKUP($C120, Table4[#All], 40, 0)</f>
        <v>0</v>
      </c>
      <c r="BN120" s="10">
        <f t="shared" si="25"/>
        <v>1</v>
      </c>
      <c r="BO120" s="11"/>
      <c r="BP120" s="43">
        <f>VLOOKUP($C120, Table4[#All], 41, 0)</f>
        <v>0</v>
      </c>
      <c r="BQ120" s="43">
        <f>VLOOKUP($C120, Table4[#All], 42, 0)</f>
        <v>0.43939999999999996</v>
      </c>
      <c r="BR120" s="43">
        <f>VLOOKUP($C120, Table4[#All], 43, 0)</f>
        <v>0.53029999999999999</v>
      </c>
      <c r="BS120" s="43">
        <f>VLOOKUP($C120, Table4[#All], 44, 0)</f>
        <v>3.0299999999999997E-2</v>
      </c>
      <c r="BT120" s="43">
        <f>VLOOKUP($C120, Table4[#All], 45, 0)</f>
        <v>0</v>
      </c>
      <c r="BU120" s="10">
        <f t="shared" si="26"/>
        <v>3</v>
      </c>
      <c r="BV120" s="11"/>
      <c r="BW120" s="43">
        <f>VLOOKUP($C120, Table4[#All], 46, 0)</f>
        <v>0.19699999999999998</v>
      </c>
      <c r="BX120" s="43">
        <f>VLOOKUP($C120, Table4[#All], 47, 0)</f>
        <v>0.78790000000000004</v>
      </c>
      <c r="BY120" s="43">
        <f>VLOOKUP($C120, Table4[#All], 48, 0)</f>
        <v>1.52E-2</v>
      </c>
      <c r="BZ120" s="43">
        <f>VLOOKUP($C120, Table4[#All], 49, 0)</f>
        <v>0</v>
      </c>
      <c r="CA120" s="43">
        <f>VLOOKUP($C120, Table4[#All], 50, 0)</f>
        <v>0</v>
      </c>
      <c r="CB120" s="10">
        <f t="shared" si="27"/>
        <v>2</v>
      </c>
      <c r="CC120" s="60"/>
      <c r="CD120" s="43">
        <f>VLOOKUP($C120, Table4[#All], 51, 0)</f>
        <v>0.68180000000000007</v>
      </c>
      <c r="CE120" s="43">
        <f>VLOOKUP($C120, Table4[#All], 52, 0)</f>
        <v>0.1515</v>
      </c>
      <c r="CF120" s="43">
        <f>VLOOKUP($C120, Table4[#All], 53, 0)</f>
        <v>0.16670000000000001</v>
      </c>
      <c r="CG120" s="43"/>
      <c r="CH120" s="43"/>
      <c r="CI120" s="12">
        <f t="shared" si="28"/>
        <v>2</v>
      </c>
      <c r="CJ120" s="13"/>
      <c r="CK120" s="43">
        <f>VLOOKUP($C120, Table4[#All], 54, 0)</f>
        <v>0</v>
      </c>
      <c r="CL120" s="43">
        <f>VLOOKUP($C120, Table4[#All], 55, 0)</f>
        <v>0.42420000000000002</v>
      </c>
      <c r="CM120" s="43">
        <f>VLOOKUP($C120, Table4[#All], 56, 0)</f>
        <v>0.57579999999999998</v>
      </c>
      <c r="CN120" s="9">
        <f>VLOOKUP($C120, Table4[#All], 57, 0)</f>
        <v>0</v>
      </c>
      <c r="CO120" s="9"/>
      <c r="CP120" s="10">
        <f t="shared" si="29"/>
        <v>3</v>
      </c>
      <c r="CQ120" s="11"/>
      <c r="CR120" s="43">
        <f>VLOOKUP($C120, Table4[#All], 58, 0)</f>
        <v>0</v>
      </c>
      <c r="CS120" s="43">
        <f>VLOOKUP($C120, Table4[#All], 59, 0)</f>
        <v>0.30299999999999999</v>
      </c>
      <c r="CT120" s="43">
        <f>VLOOKUP($C120, Table4[#All], 60, 0)</f>
        <v>0.60609999999999997</v>
      </c>
      <c r="CU120" s="43">
        <f>VLOOKUP($C120, Table4[#All], 61, 0)</f>
        <v>9.0899999999999995E-2</v>
      </c>
      <c r="CV120" s="9">
        <f>VLOOKUP($C120, Table4[#All], 62, 0)</f>
        <v>0</v>
      </c>
      <c r="CW120" s="10">
        <f t="shared" si="30"/>
        <v>3</v>
      </c>
      <c r="CX120" s="60"/>
      <c r="CY120" s="43">
        <f>VLOOKUP($C120, Table4[#All], 63, 0)</f>
        <v>0.93330000000000002</v>
      </c>
      <c r="CZ120" s="43">
        <f>VLOOKUP($C120, Table4[#All], 64, 0)</f>
        <v>6.6699999999999995E-2</v>
      </c>
      <c r="DA120" s="43">
        <f>VLOOKUP($C120, Table4[#All], 65, 0)</f>
        <v>0</v>
      </c>
      <c r="DB120" s="43">
        <f>VLOOKUP($C120, Table4[#All], 66, 0)</f>
        <v>0</v>
      </c>
      <c r="DC120" s="43"/>
      <c r="DD120" s="10">
        <f t="shared" si="31"/>
        <v>1</v>
      </c>
    </row>
    <row r="121" spans="1:108" ht="16.2" thickTop="1" thickBot="1" x14ac:dyDescent="0.4">
      <c r="A121" s="47" t="s">
        <v>294</v>
      </c>
      <c r="B121" s="47" t="s">
        <v>316</v>
      </c>
      <c r="C121" s="47" t="s">
        <v>317</v>
      </c>
      <c r="D121" s="11"/>
      <c r="E121" s="43">
        <f>VLOOKUP($C121, Table4[#All], 2, 0)</f>
        <v>0</v>
      </c>
      <c r="F121" s="43">
        <f>VLOOKUP($C121, Table4[#All], 3, 0)</f>
        <v>0</v>
      </c>
      <c r="G121" s="43">
        <f>VLOOKUP($C121, Table4[#All], 4, 0)</f>
        <v>0</v>
      </c>
      <c r="H121" s="43">
        <f>VLOOKUP($C121, Table4[#All], 5, 0)</f>
        <v>1</v>
      </c>
      <c r="I121" s="43">
        <f>VLOOKUP($C121, Table4[#All], 6, 0)</f>
        <v>0</v>
      </c>
      <c r="J121" s="10">
        <f t="shared" si="17"/>
        <v>4</v>
      </c>
      <c r="K121" s="11"/>
      <c r="L121" s="43">
        <f>VLOOKUP($C121, Table4[#All], 7, 0)</f>
        <v>1</v>
      </c>
      <c r="M121" s="43">
        <f>VLOOKUP($C121, Table4[#All], 8, 0)</f>
        <v>0</v>
      </c>
      <c r="N121" s="43">
        <f>VLOOKUP($C121, Table4[#All], 9, 0)</f>
        <v>0</v>
      </c>
      <c r="O121" s="43">
        <f>VLOOKUP($C121, Table4[#All], 10, 0)</f>
        <v>0</v>
      </c>
      <c r="P121" s="43"/>
      <c r="Q121" s="10">
        <f t="shared" si="18"/>
        <v>1</v>
      </c>
      <c r="R121" s="11"/>
      <c r="S121" s="43">
        <f>VLOOKUP($C121, Table4[#All], 11, 0)</f>
        <v>0</v>
      </c>
      <c r="T121" s="43">
        <f>VLOOKUP($C121, Table4[#All], 12, 0)</f>
        <v>0</v>
      </c>
      <c r="U121" s="43">
        <f>VLOOKUP($C121, Table4[#All], 13, 0)</f>
        <v>1</v>
      </c>
      <c r="V121" s="43">
        <f>VLOOKUP($C121, Table4[#All], 14, 0)</f>
        <v>0</v>
      </c>
      <c r="W121" s="9"/>
      <c r="X121" s="10">
        <f t="shared" si="19"/>
        <v>3</v>
      </c>
      <c r="Y121" s="11"/>
      <c r="Z121" s="43">
        <f>VLOOKUP($C121, Table4[#All], 15, 0)</f>
        <v>0</v>
      </c>
      <c r="AA121" s="43">
        <f>VLOOKUP($C121, Table4[#All], 16, 0)</f>
        <v>0</v>
      </c>
      <c r="AB121" s="43">
        <f>VLOOKUP($C121, Table4[#All], 17, 0)</f>
        <v>1</v>
      </c>
      <c r="AC121" s="43">
        <f>VLOOKUP($C121, Table4[#All], 18, 0)</f>
        <v>0</v>
      </c>
      <c r="AD121" s="9">
        <f>VLOOKUP($C121, Table4[#All], 19, 0)</f>
        <v>0</v>
      </c>
      <c r="AE121" s="10">
        <f t="shared" si="20"/>
        <v>3</v>
      </c>
      <c r="AF121" s="11"/>
      <c r="AG121" s="43">
        <f>VLOOKUP($C121, Table4[#All], 20, 0)</f>
        <v>0</v>
      </c>
      <c r="AH121" s="43">
        <f>VLOOKUP($C121, Table4[#All], 21, 0)</f>
        <v>0.84620000000000006</v>
      </c>
      <c r="AI121" s="43">
        <f>VLOOKUP($C121, Table4[#All], 22, 0)</f>
        <v>0.15380000000000002</v>
      </c>
      <c r="AJ121" s="43">
        <f>VLOOKUP($C121, Table4[#All], 23, 0)</f>
        <v>0</v>
      </c>
      <c r="AK121" s="43"/>
      <c r="AL121" s="10">
        <f t="shared" si="21"/>
        <v>2</v>
      </c>
      <c r="AM121" s="11"/>
      <c r="AN121" s="43">
        <f>VLOOKUP($C121, Table4[#All], 24, 0)</f>
        <v>0</v>
      </c>
      <c r="AO121" s="43">
        <f>VLOOKUP($C121, Table4[#All], 25, 0)</f>
        <v>0.3846</v>
      </c>
      <c r="AP121" s="43">
        <f>VLOOKUP($C121, Table4[#All], 26, 0)</f>
        <v>0.61539999999999995</v>
      </c>
      <c r="AQ121" s="43"/>
      <c r="AR121" s="9"/>
      <c r="AS121" s="12">
        <f t="shared" si="22"/>
        <v>3</v>
      </c>
      <c r="AT121" s="11"/>
      <c r="AU121" s="43">
        <f>VLOOKUP($C121, Table4[#All], 27, 0)</f>
        <v>0</v>
      </c>
      <c r="AV121" s="43">
        <f>VLOOKUP($C121, Table4[#All], 28, 0)</f>
        <v>0.61539999999999995</v>
      </c>
      <c r="AW121" s="43">
        <f>VLOOKUP($C121, Table4[#All], 29, 0)</f>
        <v>0.3846</v>
      </c>
      <c r="AX121" s="9"/>
      <c r="AY121" s="9">
        <f>VLOOKUP($C121, Table4[#All], 30, 0)</f>
        <v>0</v>
      </c>
      <c r="AZ121" s="10">
        <f t="shared" si="23"/>
        <v>3</v>
      </c>
      <c r="BA121" s="11"/>
      <c r="BB121" s="43">
        <f>VLOOKUP($C121, Table4[#All], 31, 0)</f>
        <v>1</v>
      </c>
      <c r="BC121" s="43">
        <f>VLOOKUP($C121, Table4[#All], 32, 0)</f>
        <v>0</v>
      </c>
      <c r="BD121" s="43">
        <f>VLOOKUP($C121, Table4[#All], 33, 0)</f>
        <v>0</v>
      </c>
      <c r="BE121" s="43">
        <f>VLOOKUP($C121, Table4[#All], 34, 0)</f>
        <v>0</v>
      </c>
      <c r="BF121" s="9">
        <f>VLOOKUP($C121, Table4[#All], 35, 0)</f>
        <v>0</v>
      </c>
      <c r="BG121" s="10">
        <f t="shared" si="24"/>
        <v>1</v>
      </c>
      <c r="BH121" s="60"/>
      <c r="BI121" s="43">
        <f>VLOOKUP($C121, Table4[#All], 36, 0)</f>
        <v>0</v>
      </c>
      <c r="BJ121" s="9">
        <f>VLOOKUP($C121, Table4[#All], 37, 0)</f>
        <v>0</v>
      </c>
      <c r="BK121" s="43">
        <f>VLOOKUP($C121, Table4[#All], 38, 0)</f>
        <v>0</v>
      </c>
      <c r="BL121" s="43">
        <f>VLOOKUP($C121, Table4[#All], 39, 0)</f>
        <v>0</v>
      </c>
      <c r="BM121" s="9">
        <f>VLOOKUP($C121, Table4[#All], 40, 0)</f>
        <v>1</v>
      </c>
      <c r="BN121" s="10">
        <f t="shared" si="25"/>
        <v>5</v>
      </c>
      <c r="BO121" s="11"/>
      <c r="BP121" s="43">
        <f>VLOOKUP($C121, Table4[#All], 41, 0)</f>
        <v>0</v>
      </c>
      <c r="BQ121" s="43">
        <f>VLOOKUP($C121, Table4[#All], 42, 0)</f>
        <v>0.15380000000000002</v>
      </c>
      <c r="BR121" s="43">
        <f>VLOOKUP($C121, Table4[#All], 43, 0)</f>
        <v>0.76919999999999999</v>
      </c>
      <c r="BS121" s="43">
        <f>VLOOKUP($C121, Table4[#All], 44, 0)</f>
        <v>7.690000000000001E-2</v>
      </c>
      <c r="BT121" s="43">
        <f>VLOOKUP($C121, Table4[#All], 45, 0)</f>
        <v>0</v>
      </c>
      <c r="BU121" s="10">
        <f t="shared" si="26"/>
        <v>3</v>
      </c>
      <c r="BV121" s="11"/>
      <c r="BW121" s="43">
        <f>VLOOKUP($C121, Table4[#All], 46, 0)</f>
        <v>0</v>
      </c>
      <c r="BX121" s="43">
        <f>VLOOKUP($C121, Table4[#All], 47, 0)</f>
        <v>1</v>
      </c>
      <c r="BY121" s="43">
        <f>VLOOKUP($C121, Table4[#All], 48, 0)</f>
        <v>0</v>
      </c>
      <c r="BZ121" s="43">
        <f>VLOOKUP($C121, Table4[#All], 49, 0)</f>
        <v>0</v>
      </c>
      <c r="CA121" s="43">
        <f>VLOOKUP($C121, Table4[#All], 50, 0)</f>
        <v>0</v>
      </c>
      <c r="CB121" s="10">
        <f t="shared" si="27"/>
        <v>2</v>
      </c>
      <c r="CC121" s="60"/>
      <c r="CD121" s="43">
        <f>VLOOKUP($C121, Table4[#All], 51, 0)</f>
        <v>0.92310000000000003</v>
      </c>
      <c r="CE121" s="43">
        <f>VLOOKUP($C121, Table4[#All], 52, 0)</f>
        <v>7.690000000000001E-2</v>
      </c>
      <c r="CF121" s="43">
        <f>VLOOKUP($C121, Table4[#All], 53, 0)</f>
        <v>0</v>
      </c>
      <c r="CG121" s="43"/>
      <c r="CH121" s="43"/>
      <c r="CI121" s="12">
        <f t="shared" si="28"/>
        <v>1</v>
      </c>
      <c r="CJ121" s="13"/>
      <c r="CK121" s="43">
        <f>VLOOKUP($C121, Table4[#All], 54, 0)</f>
        <v>0</v>
      </c>
      <c r="CL121" s="43">
        <f>VLOOKUP($C121, Table4[#All], 55, 0)</f>
        <v>0</v>
      </c>
      <c r="CM121" s="43">
        <f>VLOOKUP($C121, Table4[#All], 56, 0)</f>
        <v>1</v>
      </c>
      <c r="CN121" s="9">
        <f>VLOOKUP($C121, Table4[#All], 57, 0)</f>
        <v>0</v>
      </c>
      <c r="CO121" s="9"/>
      <c r="CP121" s="10">
        <f t="shared" si="29"/>
        <v>3</v>
      </c>
      <c r="CQ121" s="11"/>
      <c r="CR121" s="43">
        <f>VLOOKUP($C121, Table4[#All], 58, 0)</f>
        <v>0</v>
      </c>
      <c r="CS121" s="43">
        <f>VLOOKUP($C121, Table4[#All], 59, 0)</f>
        <v>0</v>
      </c>
      <c r="CT121" s="43">
        <f>VLOOKUP($C121, Table4[#All], 60, 0)</f>
        <v>0.76919999999999999</v>
      </c>
      <c r="CU121" s="43">
        <f>VLOOKUP($C121, Table4[#All], 61, 0)</f>
        <v>0.23079999999999998</v>
      </c>
      <c r="CV121" s="9">
        <f>VLOOKUP($C121, Table4[#All], 62, 0)</f>
        <v>0</v>
      </c>
      <c r="CW121" s="10">
        <f t="shared" si="30"/>
        <v>4</v>
      </c>
      <c r="CX121" s="60"/>
      <c r="CY121" s="43">
        <f>VLOOKUP($C121, Table4[#All], 63, 0)</f>
        <v>0</v>
      </c>
      <c r="CZ121" s="43">
        <f>VLOOKUP($C121, Table4[#All], 64, 0)</f>
        <v>1</v>
      </c>
      <c r="DA121" s="43">
        <f>VLOOKUP($C121, Table4[#All], 65, 0)</f>
        <v>0</v>
      </c>
      <c r="DB121" s="43">
        <f>VLOOKUP($C121, Table4[#All], 66, 0)</f>
        <v>0</v>
      </c>
      <c r="DC121" s="43"/>
      <c r="DD121" s="10">
        <f t="shared" si="31"/>
        <v>2</v>
      </c>
    </row>
    <row r="122" spans="1:108" ht="16.2" thickTop="1" thickBot="1" x14ac:dyDescent="0.4">
      <c r="A122" s="47" t="s">
        <v>294</v>
      </c>
      <c r="B122" s="47" t="s">
        <v>318</v>
      </c>
      <c r="C122" s="47" t="s">
        <v>319</v>
      </c>
      <c r="D122" s="11"/>
      <c r="E122" s="43">
        <f>VLOOKUP($C122, Table4[#All], 2, 0)</f>
        <v>1</v>
      </c>
      <c r="F122" s="43">
        <f>VLOOKUP($C122, Table4[#All], 3, 0)</f>
        <v>0</v>
      </c>
      <c r="G122" s="43">
        <f>VLOOKUP($C122, Table4[#All], 4, 0)</f>
        <v>0</v>
      </c>
      <c r="H122" s="43">
        <f>VLOOKUP($C122, Table4[#All], 5, 0)</f>
        <v>0</v>
      </c>
      <c r="I122" s="43">
        <f>VLOOKUP($C122, Table4[#All], 6, 0)</f>
        <v>0</v>
      </c>
      <c r="J122" s="10">
        <f t="shared" si="17"/>
        <v>1</v>
      </c>
      <c r="K122" s="11"/>
      <c r="L122" s="43">
        <f>VLOOKUP($C122, Table4[#All], 7, 0)</f>
        <v>0.85709999999999997</v>
      </c>
      <c r="M122" s="43">
        <f>VLOOKUP($C122, Table4[#All], 8, 0)</f>
        <v>0.1429</v>
      </c>
      <c r="N122" s="43">
        <f>VLOOKUP($C122, Table4[#All], 9, 0)</f>
        <v>0</v>
      </c>
      <c r="O122" s="43">
        <f>VLOOKUP($C122, Table4[#All], 10, 0)</f>
        <v>0</v>
      </c>
      <c r="P122" s="43"/>
      <c r="Q122" s="10">
        <f t="shared" si="18"/>
        <v>1</v>
      </c>
      <c r="R122" s="11"/>
      <c r="S122" s="43">
        <f>VLOOKUP($C122, Table4[#All], 11, 0)</f>
        <v>0.71430000000000005</v>
      </c>
      <c r="T122" s="43">
        <f>VLOOKUP($C122, Table4[#All], 12, 0)</f>
        <v>7.1399999999999991E-2</v>
      </c>
      <c r="U122" s="43">
        <f>VLOOKUP($C122, Table4[#All], 13, 0)</f>
        <v>0.21429999999999999</v>
      </c>
      <c r="V122" s="43">
        <f>VLOOKUP($C122, Table4[#All], 14, 0)</f>
        <v>0</v>
      </c>
      <c r="W122" s="9"/>
      <c r="X122" s="10">
        <f t="shared" si="19"/>
        <v>3</v>
      </c>
      <c r="Y122" s="11"/>
      <c r="Z122" s="43">
        <f>VLOOKUP($C122, Table4[#All], 15, 0)</f>
        <v>0</v>
      </c>
      <c r="AA122" s="43">
        <f>VLOOKUP($C122, Table4[#All], 16, 0)</f>
        <v>0.92859999999999998</v>
      </c>
      <c r="AB122" s="43">
        <f>VLOOKUP($C122, Table4[#All], 17, 0)</f>
        <v>7.1399999999999991E-2</v>
      </c>
      <c r="AC122" s="43">
        <f>VLOOKUP($C122, Table4[#All], 18, 0)</f>
        <v>0</v>
      </c>
      <c r="AD122" s="9">
        <f>VLOOKUP($C122, Table4[#All], 19, 0)</f>
        <v>0</v>
      </c>
      <c r="AE122" s="10">
        <f t="shared" si="20"/>
        <v>2</v>
      </c>
      <c r="AF122" s="11"/>
      <c r="AG122" s="43">
        <f>VLOOKUP($C122, Table4[#All], 20, 0)</f>
        <v>0</v>
      </c>
      <c r="AH122" s="43">
        <f>VLOOKUP($C122, Table4[#All], 21, 0)</f>
        <v>1</v>
      </c>
      <c r="AI122" s="43">
        <f>VLOOKUP($C122, Table4[#All], 22, 0)</f>
        <v>0</v>
      </c>
      <c r="AJ122" s="43">
        <f>VLOOKUP($C122, Table4[#All], 23, 0)</f>
        <v>0</v>
      </c>
      <c r="AK122" s="43"/>
      <c r="AL122" s="10">
        <f t="shared" si="21"/>
        <v>2</v>
      </c>
      <c r="AM122" s="11"/>
      <c r="AN122" s="43">
        <f>VLOOKUP($C122, Table4[#All], 24, 0)</f>
        <v>0</v>
      </c>
      <c r="AO122" s="43">
        <f>VLOOKUP($C122, Table4[#All], 25, 0)</f>
        <v>0</v>
      </c>
      <c r="AP122" s="43">
        <f>VLOOKUP($C122, Table4[#All], 26, 0)</f>
        <v>1</v>
      </c>
      <c r="AQ122" s="43"/>
      <c r="AR122" s="9"/>
      <c r="AS122" s="12">
        <f t="shared" si="22"/>
        <v>3</v>
      </c>
      <c r="AT122" s="11"/>
      <c r="AU122" s="43">
        <f>VLOOKUP($C122, Table4[#All], 27, 0)</f>
        <v>0</v>
      </c>
      <c r="AV122" s="43">
        <f>VLOOKUP($C122, Table4[#All], 28, 0)</f>
        <v>7.1399999999999991E-2</v>
      </c>
      <c r="AW122" s="43">
        <f>VLOOKUP($C122, Table4[#All], 29, 0)</f>
        <v>0.92859999999999998</v>
      </c>
      <c r="AX122" s="9"/>
      <c r="AY122" s="9">
        <f>VLOOKUP($C122, Table4[#All], 30, 0)</f>
        <v>0</v>
      </c>
      <c r="AZ122" s="10">
        <f t="shared" si="23"/>
        <v>3</v>
      </c>
      <c r="BA122" s="11"/>
      <c r="BB122" s="43">
        <f>VLOOKUP($C122, Table4[#All], 31, 0)</f>
        <v>1</v>
      </c>
      <c r="BC122" s="43">
        <f>VLOOKUP($C122, Table4[#All], 32, 0)</f>
        <v>0</v>
      </c>
      <c r="BD122" s="43">
        <f>VLOOKUP($C122, Table4[#All], 33, 0)</f>
        <v>0</v>
      </c>
      <c r="BE122" s="43">
        <f>VLOOKUP($C122, Table4[#All], 34, 0)</f>
        <v>0</v>
      </c>
      <c r="BF122" s="9">
        <f>VLOOKUP($C122, Table4[#All], 35, 0)</f>
        <v>0</v>
      </c>
      <c r="BG122" s="10">
        <f t="shared" si="24"/>
        <v>1</v>
      </c>
      <c r="BH122" s="60"/>
      <c r="BI122" s="43">
        <f>VLOOKUP($C122, Table4[#All], 36, 0)</f>
        <v>0</v>
      </c>
      <c r="BJ122" s="9">
        <f>VLOOKUP($C122, Table4[#All], 37, 0)</f>
        <v>0</v>
      </c>
      <c r="BK122" s="43">
        <f>VLOOKUP($C122, Table4[#All], 38, 0)</f>
        <v>0</v>
      </c>
      <c r="BL122" s="43">
        <f>VLOOKUP($C122, Table4[#All], 39, 0)</f>
        <v>0</v>
      </c>
      <c r="BM122" s="9">
        <f>VLOOKUP($C122, Table4[#All], 40, 0)</f>
        <v>1</v>
      </c>
      <c r="BN122" s="10">
        <f t="shared" si="25"/>
        <v>5</v>
      </c>
      <c r="BO122" s="11"/>
      <c r="BP122" s="43">
        <f>VLOOKUP($C122, Table4[#All], 41, 0)</f>
        <v>0.1429</v>
      </c>
      <c r="BQ122" s="43">
        <f>VLOOKUP($C122, Table4[#All], 42, 0)</f>
        <v>0.71430000000000005</v>
      </c>
      <c r="BR122" s="43">
        <f>VLOOKUP($C122, Table4[#All], 43, 0)</f>
        <v>7.1399999999999991E-2</v>
      </c>
      <c r="BS122" s="43">
        <f>VLOOKUP($C122, Table4[#All], 44, 0)</f>
        <v>0</v>
      </c>
      <c r="BT122" s="43">
        <f>VLOOKUP($C122, Table4[#All], 45, 0)</f>
        <v>7.1399999999999991E-2</v>
      </c>
      <c r="BU122" s="10">
        <f t="shared" si="26"/>
        <v>2</v>
      </c>
      <c r="BV122" s="11"/>
      <c r="BW122" s="43">
        <f>VLOOKUP($C122, Table4[#All], 46, 0)</f>
        <v>0.42859999999999998</v>
      </c>
      <c r="BX122" s="43">
        <f>VLOOKUP($C122, Table4[#All], 47, 0)</f>
        <v>0.5</v>
      </c>
      <c r="BY122" s="43">
        <f>VLOOKUP($C122, Table4[#All], 48, 0)</f>
        <v>7.1399999999999991E-2</v>
      </c>
      <c r="BZ122" s="43">
        <f>VLOOKUP($C122, Table4[#All], 49, 0)</f>
        <v>0</v>
      </c>
      <c r="CA122" s="43">
        <f>VLOOKUP($C122, Table4[#All], 50, 0)</f>
        <v>0</v>
      </c>
      <c r="CB122" s="10">
        <f t="shared" si="27"/>
        <v>2</v>
      </c>
      <c r="CC122" s="60"/>
      <c r="CD122" s="43">
        <f>VLOOKUP($C122, Table4[#All], 51, 0)</f>
        <v>0.35710000000000003</v>
      </c>
      <c r="CE122" s="43">
        <f>VLOOKUP($C122, Table4[#All], 52, 0)</f>
        <v>0</v>
      </c>
      <c r="CF122" s="43">
        <f>VLOOKUP($C122, Table4[#All], 53, 0)</f>
        <v>0.64290000000000003</v>
      </c>
      <c r="CG122" s="43"/>
      <c r="CH122" s="43"/>
      <c r="CI122" s="12">
        <f t="shared" si="28"/>
        <v>3</v>
      </c>
      <c r="CJ122" s="13"/>
      <c r="CK122" s="43">
        <f>VLOOKUP($C122, Table4[#All], 54, 0)</f>
        <v>0</v>
      </c>
      <c r="CL122" s="43">
        <f>VLOOKUP($C122, Table4[#All], 55, 0)</f>
        <v>0.92859999999999998</v>
      </c>
      <c r="CM122" s="43">
        <f>VLOOKUP($C122, Table4[#All], 56, 0)</f>
        <v>7.1399999999999991E-2</v>
      </c>
      <c r="CN122" s="9">
        <f>VLOOKUP($C122, Table4[#All], 57, 0)</f>
        <v>0</v>
      </c>
      <c r="CO122" s="9"/>
      <c r="CP122" s="10">
        <f t="shared" si="29"/>
        <v>2</v>
      </c>
      <c r="CQ122" s="11"/>
      <c r="CR122" s="43">
        <f>VLOOKUP($C122, Table4[#All], 58, 0)</f>
        <v>0</v>
      </c>
      <c r="CS122" s="43">
        <f>VLOOKUP($C122, Table4[#All], 59, 0)</f>
        <v>0.57140000000000002</v>
      </c>
      <c r="CT122" s="43">
        <f>VLOOKUP($C122, Table4[#All], 60, 0)</f>
        <v>0.42859999999999998</v>
      </c>
      <c r="CU122" s="43">
        <f>VLOOKUP($C122, Table4[#All], 61, 0)</f>
        <v>0</v>
      </c>
      <c r="CV122" s="9">
        <f>VLOOKUP($C122, Table4[#All], 62, 0)</f>
        <v>0</v>
      </c>
      <c r="CW122" s="10">
        <f t="shared" si="30"/>
        <v>3</v>
      </c>
      <c r="CX122" s="60"/>
      <c r="CY122" s="43">
        <f>VLOOKUP($C122, Table4[#All], 63, 0)</f>
        <v>1</v>
      </c>
      <c r="CZ122" s="43">
        <f>VLOOKUP($C122, Table4[#All], 64, 0)</f>
        <v>0</v>
      </c>
      <c r="DA122" s="43">
        <f>VLOOKUP($C122, Table4[#All], 65, 0)</f>
        <v>0</v>
      </c>
      <c r="DB122" s="43">
        <f>VLOOKUP($C122, Table4[#All], 66, 0)</f>
        <v>0</v>
      </c>
      <c r="DC122" s="43"/>
      <c r="DD122" s="10">
        <f t="shared" si="31"/>
        <v>1</v>
      </c>
    </row>
    <row r="123" spans="1:108" ht="16.2" thickTop="1" thickBot="1" x14ac:dyDescent="0.4">
      <c r="A123" s="47" t="s">
        <v>294</v>
      </c>
      <c r="B123" s="47" t="s">
        <v>320</v>
      </c>
      <c r="C123" s="47" t="s">
        <v>321</v>
      </c>
      <c r="D123" s="11"/>
      <c r="E123" s="43">
        <f>VLOOKUP($C123, Table4[#All], 2, 0)</f>
        <v>1</v>
      </c>
      <c r="F123" s="43">
        <f>VLOOKUP($C123, Table4[#All], 3, 0)</f>
        <v>0</v>
      </c>
      <c r="G123" s="43">
        <f>VLOOKUP($C123, Table4[#All], 4, 0)</f>
        <v>0</v>
      </c>
      <c r="H123" s="43">
        <f>VLOOKUP($C123, Table4[#All], 5, 0)</f>
        <v>0</v>
      </c>
      <c r="I123" s="43">
        <f>VLOOKUP($C123, Table4[#All], 6, 0)</f>
        <v>0</v>
      </c>
      <c r="J123" s="10">
        <f t="shared" si="17"/>
        <v>1</v>
      </c>
      <c r="K123" s="11"/>
      <c r="L123" s="43">
        <f>VLOOKUP($C123, Table4[#All], 7, 0)</f>
        <v>0.85</v>
      </c>
      <c r="M123" s="43">
        <f>VLOOKUP($C123, Table4[#All], 8, 0)</f>
        <v>0.1</v>
      </c>
      <c r="N123" s="43">
        <f>VLOOKUP($C123, Table4[#All], 9, 0)</f>
        <v>1.2500000000000001E-2</v>
      </c>
      <c r="O123" s="43">
        <f>VLOOKUP($C123, Table4[#All], 10, 0)</f>
        <v>3.7499999999999999E-2</v>
      </c>
      <c r="P123" s="43"/>
      <c r="Q123" s="10">
        <f t="shared" si="18"/>
        <v>1</v>
      </c>
      <c r="R123" s="11"/>
      <c r="S123" s="43">
        <f>VLOOKUP($C123, Table4[#All], 11, 0)</f>
        <v>0.16879999999999998</v>
      </c>
      <c r="T123" s="43">
        <f>VLOOKUP($C123, Table4[#All], 12, 0)</f>
        <v>0</v>
      </c>
      <c r="U123" s="43">
        <f>VLOOKUP($C123, Table4[#All], 13, 0)</f>
        <v>0.83120000000000005</v>
      </c>
      <c r="V123" s="43">
        <f>VLOOKUP($C123, Table4[#All], 14, 0)</f>
        <v>0</v>
      </c>
      <c r="W123" s="9"/>
      <c r="X123" s="10">
        <f t="shared" si="19"/>
        <v>3</v>
      </c>
      <c r="Y123" s="11"/>
      <c r="Z123" s="43">
        <f>VLOOKUP($C123, Table4[#All], 15, 0)</f>
        <v>0</v>
      </c>
      <c r="AA123" s="43">
        <f>VLOOKUP($C123, Table4[#All], 16, 0)</f>
        <v>0.125</v>
      </c>
      <c r="AB123" s="43">
        <f>VLOOKUP($C123, Table4[#All], 17, 0)</f>
        <v>0.8125</v>
      </c>
      <c r="AC123" s="43">
        <f>VLOOKUP($C123, Table4[#All], 18, 0)</f>
        <v>6.25E-2</v>
      </c>
      <c r="AD123" s="9">
        <f>VLOOKUP($C123, Table4[#All], 19, 0)</f>
        <v>0</v>
      </c>
      <c r="AE123" s="10">
        <f t="shared" si="20"/>
        <v>3</v>
      </c>
      <c r="AF123" s="11"/>
      <c r="AG123" s="43">
        <f>VLOOKUP($C123, Table4[#All], 20, 0)</f>
        <v>0</v>
      </c>
      <c r="AH123" s="43">
        <f>VLOOKUP($C123, Table4[#All], 21, 0)</f>
        <v>0.71250000000000002</v>
      </c>
      <c r="AI123" s="43">
        <f>VLOOKUP($C123, Table4[#All], 22, 0)</f>
        <v>0.27500000000000002</v>
      </c>
      <c r="AJ123" s="43">
        <f>VLOOKUP($C123, Table4[#All], 23, 0)</f>
        <v>1.2500000000000001E-2</v>
      </c>
      <c r="AK123" s="43"/>
      <c r="AL123" s="10">
        <f t="shared" si="21"/>
        <v>3</v>
      </c>
      <c r="AM123" s="11"/>
      <c r="AN123" s="43">
        <f>VLOOKUP($C123, Table4[#All], 24, 0)</f>
        <v>0</v>
      </c>
      <c r="AO123" s="43">
        <f>VLOOKUP($C123, Table4[#All], 25, 0)</f>
        <v>0</v>
      </c>
      <c r="AP123" s="43">
        <f>VLOOKUP($C123, Table4[#All], 26, 0)</f>
        <v>1</v>
      </c>
      <c r="AQ123" s="43"/>
      <c r="AR123" s="9"/>
      <c r="AS123" s="12">
        <f t="shared" si="22"/>
        <v>3</v>
      </c>
      <c r="AT123" s="11"/>
      <c r="AU123" s="43">
        <f>VLOOKUP($C123, Table4[#All], 27, 0)</f>
        <v>0.32500000000000001</v>
      </c>
      <c r="AV123" s="43">
        <f>VLOOKUP($C123, Table4[#All], 28, 0)</f>
        <v>0.53749999999999998</v>
      </c>
      <c r="AW123" s="43">
        <f>VLOOKUP($C123, Table4[#All], 29, 0)</f>
        <v>0.13750000000000001</v>
      </c>
      <c r="AX123" s="9"/>
      <c r="AY123" s="9">
        <f>VLOOKUP($C123, Table4[#All], 30, 0)</f>
        <v>0</v>
      </c>
      <c r="AZ123" s="10">
        <f t="shared" si="23"/>
        <v>2</v>
      </c>
      <c r="BA123" s="11"/>
      <c r="BB123" s="43">
        <f>VLOOKUP($C123, Table4[#All], 31, 0)</f>
        <v>0.72219999999999995</v>
      </c>
      <c r="BC123" s="43">
        <f>VLOOKUP($C123, Table4[#All], 32, 0)</f>
        <v>0.15279999999999999</v>
      </c>
      <c r="BD123" s="43">
        <f>VLOOKUP($C123, Table4[#All], 33, 0)</f>
        <v>6.9400000000000003E-2</v>
      </c>
      <c r="BE123" s="43">
        <f>VLOOKUP($C123, Table4[#All], 34, 0)</f>
        <v>5.5599999999999997E-2</v>
      </c>
      <c r="BF123" s="9">
        <f>VLOOKUP($C123, Table4[#All], 35, 0)</f>
        <v>0</v>
      </c>
      <c r="BG123" s="10">
        <f t="shared" si="24"/>
        <v>2</v>
      </c>
      <c r="BH123" s="60"/>
      <c r="BI123" s="43">
        <f>VLOOKUP($C123, Table4[#All], 36, 0)</f>
        <v>0</v>
      </c>
      <c r="BJ123" s="9">
        <f>VLOOKUP($C123, Table4[#All], 37, 0)</f>
        <v>0</v>
      </c>
      <c r="BK123" s="43">
        <f>VLOOKUP($C123, Table4[#All], 38, 0)</f>
        <v>0</v>
      </c>
      <c r="BL123" s="43">
        <f>VLOOKUP($C123, Table4[#All], 39, 0)</f>
        <v>0</v>
      </c>
      <c r="BM123" s="9">
        <f>VLOOKUP($C123, Table4[#All], 40, 0)</f>
        <v>1</v>
      </c>
      <c r="BN123" s="10">
        <f t="shared" si="25"/>
        <v>5</v>
      </c>
      <c r="BO123" s="11"/>
      <c r="BP123" s="43">
        <f>VLOOKUP($C123, Table4[#All], 41, 0)</f>
        <v>6.25E-2</v>
      </c>
      <c r="BQ123" s="43">
        <f>VLOOKUP($C123, Table4[#All], 42, 0)</f>
        <v>0.57499999999999996</v>
      </c>
      <c r="BR123" s="43">
        <f>VLOOKUP($C123, Table4[#All], 43, 0)</f>
        <v>0.36249999999999999</v>
      </c>
      <c r="BS123" s="43">
        <f>VLOOKUP($C123, Table4[#All], 44, 0)</f>
        <v>0</v>
      </c>
      <c r="BT123" s="43">
        <f>VLOOKUP($C123, Table4[#All], 45, 0)</f>
        <v>0</v>
      </c>
      <c r="BU123" s="10">
        <f t="shared" si="26"/>
        <v>3</v>
      </c>
      <c r="BV123" s="11"/>
      <c r="BW123" s="43">
        <f>VLOOKUP($C123, Table4[#All], 46, 0)</f>
        <v>1</v>
      </c>
      <c r="BX123" s="43">
        <f>VLOOKUP($C123, Table4[#All], 47, 0)</f>
        <v>0</v>
      </c>
      <c r="BY123" s="43">
        <f>VLOOKUP($C123, Table4[#All], 48, 0)</f>
        <v>0</v>
      </c>
      <c r="BZ123" s="43">
        <f>VLOOKUP($C123, Table4[#All], 49, 0)</f>
        <v>0</v>
      </c>
      <c r="CA123" s="43">
        <f>VLOOKUP($C123, Table4[#All], 50, 0)</f>
        <v>0</v>
      </c>
      <c r="CB123" s="10">
        <f t="shared" si="27"/>
        <v>1</v>
      </c>
      <c r="CC123" s="60"/>
      <c r="CD123" s="43">
        <f>VLOOKUP($C123, Table4[#All], 51, 0)</f>
        <v>0.4375</v>
      </c>
      <c r="CE123" s="43">
        <f>VLOOKUP($C123, Table4[#All], 52, 0)</f>
        <v>0.4375</v>
      </c>
      <c r="CF123" s="43">
        <f>VLOOKUP($C123, Table4[#All], 53, 0)</f>
        <v>0.125</v>
      </c>
      <c r="CG123" s="43"/>
      <c r="CH123" s="43"/>
      <c r="CI123" s="12">
        <f t="shared" si="28"/>
        <v>2</v>
      </c>
      <c r="CJ123" s="13"/>
      <c r="CK123" s="43">
        <f>VLOOKUP($C123, Table4[#All], 54, 0)</f>
        <v>0</v>
      </c>
      <c r="CL123" s="43">
        <f>VLOOKUP($C123, Table4[#All], 55, 0)</f>
        <v>0.65</v>
      </c>
      <c r="CM123" s="43">
        <f>VLOOKUP($C123, Table4[#All], 56, 0)</f>
        <v>0.35</v>
      </c>
      <c r="CN123" s="9">
        <f>VLOOKUP($C123, Table4[#All], 57, 0)</f>
        <v>0</v>
      </c>
      <c r="CO123" s="9"/>
      <c r="CP123" s="10">
        <f t="shared" si="29"/>
        <v>3</v>
      </c>
      <c r="CQ123" s="11"/>
      <c r="CR123" s="43">
        <f>VLOOKUP($C123, Table4[#All], 58, 0)</f>
        <v>0</v>
      </c>
      <c r="CS123" s="43">
        <f>VLOOKUP($C123, Table4[#All], 59, 0)</f>
        <v>0</v>
      </c>
      <c r="CT123" s="43">
        <f>VLOOKUP($C123, Table4[#All], 60, 0)</f>
        <v>0.48749999999999999</v>
      </c>
      <c r="CU123" s="43">
        <f>VLOOKUP($C123, Table4[#All], 61, 0)</f>
        <v>0.41249999999999998</v>
      </c>
      <c r="CV123" s="9">
        <f>VLOOKUP($C123, Table4[#All], 62, 0)</f>
        <v>0.1</v>
      </c>
      <c r="CW123" s="10">
        <f t="shared" si="30"/>
        <v>4</v>
      </c>
      <c r="CX123" s="60"/>
      <c r="CY123" s="43">
        <f>VLOOKUP($C123, Table4[#All], 63, 0)</f>
        <v>0.79170000000000007</v>
      </c>
      <c r="CZ123" s="43">
        <f>VLOOKUP($C123, Table4[#All], 64, 0)</f>
        <v>2.7799999999999998E-2</v>
      </c>
      <c r="DA123" s="43">
        <f>VLOOKUP($C123, Table4[#All], 65, 0)</f>
        <v>0.16670000000000001</v>
      </c>
      <c r="DB123" s="43">
        <f>VLOOKUP($C123, Table4[#All], 66, 0)</f>
        <v>1.3899999999999999E-2</v>
      </c>
      <c r="DC123" s="43"/>
      <c r="DD123" s="10">
        <f t="shared" si="31"/>
        <v>2</v>
      </c>
    </row>
    <row r="124" spans="1:108" ht="16.2" thickTop="1" thickBot="1" x14ac:dyDescent="0.4">
      <c r="A124" s="47" t="s">
        <v>294</v>
      </c>
      <c r="B124" s="47" t="s">
        <v>322</v>
      </c>
      <c r="C124" s="47" t="s">
        <v>323</v>
      </c>
      <c r="D124" s="11"/>
      <c r="E124" s="43">
        <f>VLOOKUP($C124, Table4[#All], 2, 0)</f>
        <v>1</v>
      </c>
      <c r="F124" s="43">
        <f>VLOOKUP($C124, Table4[#All], 3, 0)</f>
        <v>0</v>
      </c>
      <c r="G124" s="43">
        <f>VLOOKUP($C124, Table4[#All], 4, 0)</f>
        <v>0</v>
      </c>
      <c r="H124" s="43">
        <f>VLOOKUP($C124, Table4[#All], 5, 0)</f>
        <v>0</v>
      </c>
      <c r="I124" s="43">
        <f>VLOOKUP($C124, Table4[#All], 6, 0)</f>
        <v>0</v>
      </c>
      <c r="J124" s="10">
        <f t="shared" si="17"/>
        <v>1</v>
      </c>
      <c r="K124" s="11"/>
      <c r="L124" s="43">
        <f>VLOOKUP($C124, Table4[#All], 7, 0)</f>
        <v>1</v>
      </c>
      <c r="M124" s="43">
        <f>VLOOKUP($C124, Table4[#All], 8, 0)</f>
        <v>0</v>
      </c>
      <c r="N124" s="43">
        <f>VLOOKUP($C124, Table4[#All], 9, 0)</f>
        <v>0</v>
      </c>
      <c r="O124" s="43">
        <f>VLOOKUP($C124, Table4[#All], 10, 0)</f>
        <v>0</v>
      </c>
      <c r="P124" s="43"/>
      <c r="Q124" s="10">
        <f t="shared" si="18"/>
        <v>1</v>
      </c>
      <c r="R124" s="11"/>
      <c r="S124" s="43">
        <f>VLOOKUP($C124, Table4[#All], 11, 0)</f>
        <v>0.96430000000000005</v>
      </c>
      <c r="T124" s="43">
        <f>VLOOKUP($C124, Table4[#All], 12, 0)</f>
        <v>0</v>
      </c>
      <c r="U124" s="43">
        <f>VLOOKUP($C124, Table4[#All], 13, 0)</f>
        <v>3.5699999999999996E-2</v>
      </c>
      <c r="V124" s="43">
        <f>VLOOKUP($C124, Table4[#All], 14, 0)</f>
        <v>0</v>
      </c>
      <c r="W124" s="9"/>
      <c r="X124" s="10">
        <f t="shared" si="19"/>
        <v>1</v>
      </c>
      <c r="Y124" s="11"/>
      <c r="Z124" s="43">
        <f>VLOOKUP($C124, Table4[#All], 15, 0)</f>
        <v>0</v>
      </c>
      <c r="AA124" s="43">
        <f>VLOOKUP($C124, Table4[#All], 16, 0)</f>
        <v>0.53569999999999995</v>
      </c>
      <c r="AB124" s="43">
        <f>VLOOKUP($C124, Table4[#All], 17, 0)</f>
        <v>0.46429999999999999</v>
      </c>
      <c r="AC124" s="43">
        <f>VLOOKUP($C124, Table4[#All], 18, 0)</f>
        <v>0</v>
      </c>
      <c r="AD124" s="9">
        <f>VLOOKUP($C124, Table4[#All], 19, 0)</f>
        <v>0</v>
      </c>
      <c r="AE124" s="10">
        <f t="shared" si="20"/>
        <v>3</v>
      </c>
      <c r="AF124" s="11"/>
      <c r="AG124" s="43">
        <f>VLOOKUP($C124, Table4[#All], 20, 0)</f>
        <v>0</v>
      </c>
      <c r="AH124" s="43">
        <f>VLOOKUP($C124, Table4[#All], 21, 0)</f>
        <v>1</v>
      </c>
      <c r="AI124" s="43">
        <f>VLOOKUP($C124, Table4[#All], 22, 0)</f>
        <v>0</v>
      </c>
      <c r="AJ124" s="43">
        <f>VLOOKUP($C124, Table4[#All], 23, 0)</f>
        <v>0</v>
      </c>
      <c r="AK124" s="43"/>
      <c r="AL124" s="10">
        <f t="shared" si="21"/>
        <v>2</v>
      </c>
      <c r="AM124" s="11"/>
      <c r="AN124" s="43">
        <f>VLOOKUP($C124, Table4[#All], 24, 0)</f>
        <v>0</v>
      </c>
      <c r="AO124" s="43">
        <f>VLOOKUP($C124, Table4[#All], 25, 0)</f>
        <v>0.39289999999999997</v>
      </c>
      <c r="AP124" s="43">
        <f>VLOOKUP($C124, Table4[#All], 26, 0)</f>
        <v>0.60709999999999997</v>
      </c>
      <c r="AQ124" s="43"/>
      <c r="AR124" s="9"/>
      <c r="AS124" s="12">
        <f t="shared" si="22"/>
        <v>3</v>
      </c>
      <c r="AT124" s="11"/>
      <c r="AU124" s="43">
        <f>VLOOKUP($C124, Table4[#All], 27, 0)</f>
        <v>0</v>
      </c>
      <c r="AV124" s="43">
        <f>VLOOKUP($C124, Table4[#All], 28, 0)</f>
        <v>0.28570000000000001</v>
      </c>
      <c r="AW124" s="43">
        <f>VLOOKUP($C124, Table4[#All], 29, 0)</f>
        <v>0.71430000000000005</v>
      </c>
      <c r="AX124" s="9"/>
      <c r="AY124" s="9">
        <f>VLOOKUP($C124, Table4[#All], 30, 0)</f>
        <v>0</v>
      </c>
      <c r="AZ124" s="10">
        <f t="shared" si="23"/>
        <v>3</v>
      </c>
      <c r="BA124" s="11"/>
      <c r="BB124" s="43">
        <f>VLOOKUP($C124, Table4[#All], 31, 0)</f>
        <v>1</v>
      </c>
      <c r="BC124" s="43">
        <f>VLOOKUP($C124, Table4[#All], 32, 0)</f>
        <v>0</v>
      </c>
      <c r="BD124" s="43">
        <f>VLOOKUP($C124, Table4[#All], 33, 0)</f>
        <v>0</v>
      </c>
      <c r="BE124" s="43">
        <f>VLOOKUP($C124, Table4[#All], 34, 0)</f>
        <v>0</v>
      </c>
      <c r="BF124" s="9">
        <f>VLOOKUP($C124, Table4[#All], 35, 0)</f>
        <v>0</v>
      </c>
      <c r="BG124" s="10">
        <f t="shared" si="24"/>
        <v>1</v>
      </c>
      <c r="BH124" s="60"/>
      <c r="BI124" s="43">
        <f>VLOOKUP($C124, Table4[#All], 36, 0)</f>
        <v>0</v>
      </c>
      <c r="BJ124" s="9">
        <f>VLOOKUP($C124, Table4[#All], 37, 0)</f>
        <v>0</v>
      </c>
      <c r="BK124" s="43">
        <f>VLOOKUP($C124, Table4[#All], 38, 0)</f>
        <v>0</v>
      </c>
      <c r="BL124" s="43">
        <f>VLOOKUP($C124, Table4[#All], 39, 0)</f>
        <v>0</v>
      </c>
      <c r="BM124" s="9">
        <f>VLOOKUP($C124, Table4[#All], 40, 0)</f>
        <v>1</v>
      </c>
      <c r="BN124" s="10">
        <f t="shared" si="25"/>
        <v>5</v>
      </c>
      <c r="BO124" s="11"/>
      <c r="BP124" s="43">
        <f>VLOOKUP($C124, Table4[#All], 41, 0)</f>
        <v>3.5699999999999996E-2</v>
      </c>
      <c r="BQ124" s="43">
        <f>VLOOKUP($C124, Table4[#All], 42, 0)</f>
        <v>0.96430000000000005</v>
      </c>
      <c r="BR124" s="43">
        <f>VLOOKUP($C124, Table4[#All], 43, 0)</f>
        <v>0</v>
      </c>
      <c r="BS124" s="43">
        <f>VLOOKUP($C124, Table4[#All], 44, 0)</f>
        <v>0</v>
      </c>
      <c r="BT124" s="43">
        <f>VLOOKUP($C124, Table4[#All], 45, 0)</f>
        <v>0</v>
      </c>
      <c r="BU124" s="10">
        <f t="shared" si="26"/>
        <v>2</v>
      </c>
      <c r="BV124" s="11"/>
      <c r="BW124" s="43">
        <f>VLOOKUP($C124, Table4[#All], 46, 0)</f>
        <v>0.46429999999999999</v>
      </c>
      <c r="BX124" s="43">
        <f>VLOOKUP($C124, Table4[#All], 47, 0)</f>
        <v>0.5</v>
      </c>
      <c r="BY124" s="43">
        <f>VLOOKUP($C124, Table4[#All], 48, 0)</f>
        <v>0</v>
      </c>
      <c r="BZ124" s="43">
        <f>VLOOKUP($C124, Table4[#All], 49, 0)</f>
        <v>3.5699999999999996E-2</v>
      </c>
      <c r="CA124" s="43">
        <f>VLOOKUP($C124, Table4[#All], 50, 0)</f>
        <v>0</v>
      </c>
      <c r="CB124" s="10">
        <f t="shared" si="27"/>
        <v>2</v>
      </c>
      <c r="CC124" s="60"/>
      <c r="CD124" s="43">
        <f>VLOOKUP($C124, Table4[#All], 51, 0)</f>
        <v>0.64290000000000003</v>
      </c>
      <c r="CE124" s="43">
        <f>VLOOKUP($C124, Table4[#All], 52, 0)</f>
        <v>3.5699999999999996E-2</v>
      </c>
      <c r="CF124" s="43">
        <f>VLOOKUP($C124, Table4[#All], 53, 0)</f>
        <v>0.32140000000000002</v>
      </c>
      <c r="CG124" s="43"/>
      <c r="CH124" s="43"/>
      <c r="CI124" s="12">
        <f t="shared" si="28"/>
        <v>3</v>
      </c>
      <c r="CJ124" s="13"/>
      <c r="CK124" s="43">
        <f>VLOOKUP($C124, Table4[#All], 54, 0)</f>
        <v>0</v>
      </c>
      <c r="CL124" s="43">
        <f>VLOOKUP($C124, Table4[#All], 55, 0)</f>
        <v>0.96430000000000005</v>
      </c>
      <c r="CM124" s="43">
        <f>VLOOKUP($C124, Table4[#All], 56, 0)</f>
        <v>3.5699999999999996E-2</v>
      </c>
      <c r="CN124" s="9">
        <f>VLOOKUP($C124, Table4[#All], 57, 0)</f>
        <v>0</v>
      </c>
      <c r="CO124" s="9"/>
      <c r="CP124" s="10">
        <f t="shared" si="29"/>
        <v>2</v>
      </c>
      <c r="CQ124" s="11"/>
      <c r="CR124" s="43">
        <f>VLOOKUP($C124, Table4[#All], 58, 0)</f>
        <v>0</v>
      </c>
      <c r="CS124" s="43">
        <f>VLOOKUP($C124, Table4[#All], 59, 0)</f>
        <v>0.85709999999999997</v>
      </c>
      <c r="CT124" s="43">
        <f>VLOOKUP($C124, Table4[#All], 60, 0)</f>
        <v>0.10710000000000001</v>
      </c>
      <c r="CU124" s="43">
        <f>VLOOKUP($C124, Table4[#All], 61, 0)</f>
        <v>3.5699999999999996E-2</v>
      </c>
      <c r="CV124" s="9">
        <f>VLOOKUP($C124, Table4[#All], 62, 0)</f>
        <v>0</v>
      </c>
      <c r="CW124" s="10">
        <f t="shared" si="30"/>
        <v>2</v>
      </c>
      <c r="CX124" s="60"/>
      <c r="CY124" s="43">
        <f>VLOOKUP($C124, Table4[#All], 63, 0)</f>
        <v>1</v>
      </c>
      <c r="CZ124" s="43">
        <f>VLOOKUP($C124, Table4[#All], 64, 0)</f>
        <v>0</v>
      </c>
      <c r="DA124" s="43">
        <f>VLOOKUP($C124, Table4[#All], 65, 0)</f>
        <v>0</v>
      </c>
      <c r="DB124" s="43">
        <f>VLOOKUP($C124, Table4[#All], 66, 0)</f>
        <v>0</v>
      </c>
      <c r="DC124" s="43"/>
      <c r="DD124" s="10">
        <f t="shared" si="31"/>
        <v>1</v>
      </c>
    </row>
    <row r="125" spans="1:108" ht="16.2" thickTop="1" thickBot="1" x14ac:dyDescent="0.4">
      <c r="A125" s="47" t="s">
        <v>294</v>
      </c>
      <c r="B125" s="47" t="s">
        <v>324</v>
      </c>
      <c r="C125" s="47" t="s">
        <v>325</v>
      </c>
      <c r="D125" s="11"/>
      <c r="E125" s="43">
        <f>VLOOKUP($C125, Table4[#All], 2, 0)</f>
        <v>1</v>
      </c>
      <c r="F125" s="43">
        <f>VLOOKUP($C125, Table4[#All], 3, 0)</f>
        <v>0</v>
      </c>
      <c r="G125" s="43">
        <f>VLOOKUP($C125, Table4[#All], 4, 0)</f>
        <v>0</v>
      </c>
      <c r="H125" s="43">
        <f>VLOOKUP($C125, Table4[#All], 5, 0)</f>
        <v>0</v>
      </c>
      <c r="I125" s="43">
        <f>VLOOKUP($C125, Table4[#All], 6, 0)</f>
        <v>0</v>
      </c>
      <c r="J125" s="10">
        <f t="shared" si="17"/>
        <v>1</v>
      </c>
      <c r="K125" s="11"/>
      <c r="L125" s="43">
        <f>VLOOKUP($C125, Table4[#All], 7, 0)</f>
        <v>0.56820000000000004</v>
      </c>
      <c r="M125" s="43">
        <f>VLOOKUP($C125, Table4[#All], 8, 0)</f>
        <v>0.2727</v>
      </c>
      <c r="N125" s="43">
        <f>VLOOKUP($C125, Table4[#All], 9, 0)</f>
        <v>0.15909999999999999</v>
      </c>
      <c r="O125" s="43">
        <f>VLOOKUP($C125, Table4[#All], 10, 0)</f>
        <v>0</v>
      </c>
      <c r="P125" s="43"/>
      <c r="Q125" s="10">
        <f t="shared" si="18"/>
        <v>2</v>
      </c>
      <c r="R125" s="11"/>
      <c r="S125" s="43">
        <f>VLOOKUP($C125, Table4[#All], 11, 0)</f>
        <v>0.38640000000000002</v>
      </c>
      <c r="T125" s="43">
        <f>VLOOKUP($C125, Table4[#All], 12, 0)</f>
        <v>0</v>
      </c>
      <c r="U125" s="43">
        <f>VLOOKUP($C125, Table4[#All], 13, 0)</f>
        <v>0.61360000000000003</v>
      </c>
      <c r="V125" s="43">
        <f>VLOOKUP($C125, Table4[#All], 14, 0)</f>
        <v>0</v>
      </c>
      <c r="W125" s="9"/>
      <c r="X125" s="10">
        <f t="shared" si="19"/>
        <v>3</v>
      </c>
      <c r="Y125" s="11"/>
      <c r="Z125" s="43">
        <f>VLOOKUP($C125, Table4[#All], 15, 0)</f>
        <v>0</v>
      </c>
      <c r="AA125" s="43">
        <f>VLOOKUP($C125, Table4[#All], 16, 0)</f>
        <v>0</v>
      </c>
      <c r="AB125" s="43">
        <f>VLOOKUP($C125, Table4[#All], 17, 0)</f>
        <v>0.36359999999999998</v>
      </c>
      <c r="AC125" s="43">
        <f>VLOOKUP($C125, Table4[#All], 18, 0)</f>
        <v>0.63639999999999997</v>
      </c>
      <c r="AD125" s="9">
        <f>VLOOKUP($C125, Table4[#All], 19, 0)</f>
        <v>0</v>
      </c>
      <c r="AE125" s="10">
        <f t="shared" si="20"/>
        <v>4</v>
      </c>
      <c r="AF125" s="11"/>
      <c r="AG125" s="43">
        <f>VLOOKUP($C125, Table4[#All], 20, 0)</f>
        <v>0</v>
      </c>
      <c r="AH125" s="43">
        <f>VLOOKUP($C125, Table4[#All], 21, 0)</f>
        <v>0.36359999999999998</v>
      </c>
      <c r="AI125" s="43">
        <f>VLOOKUP($C125, Table4[#All], 22, 0)</f>
        <v>0.63639999999999997</v>
      </c>
      <c r="AJ125" s="43">
        <f>VLOOKUP($C125, Table4[#All], 23, 0)</f>
        <v>0</v>
      </c>
      <c r="AK125" s="43"/>
      <c r="AL125" s="10">
        <f t="shared" si="21"/>
        <v>3</v>
      </c>
      <c r="AM125" s="11"/>
      <c r="AN125" s="43">
        <f>VLOOKUP($C125, Table4[#All], 24, 0)</f>
        <v>0</v>
      </c>
      <c r="AO125" s="43">
        <f>VLOOKUP($C125, Table4[#All], 25, 0)</f>
        <v>9.0899999999999995E-2</v>
      </c>
      <c r="AP125" s="43">
        <f>VLOOKUP($C125, Table4[#All], 26, 0)</f>
        <v>0.90910000000000002</v>
      </c>
      <c r="AQ125" s="43"/>
      <c r="AR125" s="9"/>
      <c r="AS125" s="12">
        <f t="shared" si="22"/>
        <v>3</v>
      </c>
      <c r="AT125" s="11"/>
      <c r="AU125" s="43">
        <f>VLOOKUP($C125, Table4[#All], 27, 0)</f>
        <v>0</v>
      </c>
      <c r="AV125" s="43">
        <f>VLOOKUP($C125, Table4[#All], 28, 0)</f>
        <v>0.47729999999999995</v>
      </c>
      <c r="AW125" s="43">
        <f>VLOOKUP($C125, Table4[#All], 29, 0)</f>
        <v>0.52270000000000005</v>
      </c>
      <c r="AX125" s="9"/>
      <c r="AY125" s="9">
        <f>VLOOKUP($C125, Table4[#All], 30, 0)</f>
        <v>0</v>
      </c>
      <c r="AZ125" s="10">
        <f t="shared" si="23"/>
        <v>3</v>
      </c>
      <c r="BA125" s="11"/>
      <c r="BB125" s="43">
        <f>VLOOKUP($C125, Table4[#All], 31, 0)</f>
        <v>0.11630000000000001</v>
      </c>
      <c r="BC125" s="43">
        <f>VLOOKUP($C125, Table4[#All], 32, 0)</f>
        <v>0.6512</v>
      </c>
      <c r="BD125" s="43">
        <f>VLOOKUP($C125, Table4[#All], 33, 0)</f>
        <v>0.23260000000000003</v>
      </c>
      <c r="BE125" s="43">
        <f>VLOOKUP($C125, Table4[#All], 34, 0)</f>
        <v>0</v>
      </c>
      <c r="BF125" s="9">
        <f>VLOOKUP($C125, Table4[#All], 35, 0)</f>
        <v>0</v>
      </c>
      <c r="BG125" s="10">
        <f t="shared" si="24"/>
        <v>3</v>
      </c>
      <c r="BH125" s="60"/>
      <c r="BI125" s="43">
        <f>VLOOKUP($C125, Table4[#All], 36, 0)</f>
        <v>0</v>
      </c>
      <c r="BJ125" s="9">
        <f>VLOOKUP($C125, Table4[#All], 37, 0)</f>
        <v>0</v>
      </c>
      <c r="BK125" s="43">
        <f>VLOOKUP($C125, Table4[#All], 38, 0)</f>
        <v>0</v>
      </c>
      <c r="BL125" s="43">
        <f>VLOOKUP($C125, Table4[#All], 39, 0)</f>
        <v>0</v>
      </c>
      <c r="BM125" s="9">
        <f>VLOOKUP($C125, Table4[#All], 40, 0)</f>
        <v>1</v>
      </c>
      <c r="BN125" s="10">
        <f t="shared" si="25"/>
        <v>5</v>
      </c>
      <c r="BO125" s="11"/>
      <c r="BP125" s="43">
        <f>VLOOKUP($C125, Table4[#All], 41, 0)</f>
        <v>0.15909999999999999</v>
      </c>
      <c r="BQ125" s="43">
        <f>VLOOKUP($C125, Table4[#All], 42, 0)</f>
        <v>0.5</v>
      </c>
      <c r="BR125" s="43">
        <f>VLOOKUP($C125, Table4[#All], 43, 0)</f>
        <v>0.31819999999999998</v>
      </c>
      <c r="BS125" s="43">
        <f>VLOOKUP($C125, Table4[#All], 44, 0)</f>
        <v>2.2700000000000001E-2</v>
      </c>
      <c r="BT125" s="43">
        <f>VLOOKUP($C125, Table4[#All], 45, 0)</f>
        <v>0</v>
      </c>
      <c r="BU125" s="10">
        <f t="shared" si="26"/>
        <v>3</v>
      </c>
      <c r="BV125" s="11"/>
      <c r="BW125" s="43">
        <f>VLOOKUP($C125, Table4[#All], 46, 0)</f>
        <v>0.81819999999999993</v>
      </c>
      <c r="BX125" s="43">
        <f>VLOOKUP($C125, Table4[#All], 47, 0)</f>
        <v>0.18179999999999999</v>
      </c>
      <c r="BY125" s="43">
        <f>VLOOKUP($C125, Table4[#All], 48, 0)</f>
        <v>0</v>
      </c>
      <c r="BZ125" s="43">
        <f>VLOOKUP($C125, Table4[#All], 49, 0)</f>
        <v>0</v>
      </c>
      <c r="CA125" s="43">
        <f>VLOOKUP($C125, Table4[#All], 50, 0)</f>
        <v>0</v>
      </c>
      <c r="CB125" s="10">
        <f t="shared" si="27"/>
        <v>1</v>
      </c>
      <c r="CC125" s="60"/>
      <c r="CD125" s="43">
        <f>VLOOKUP($C125, Table4[#All], 51, 0)</f>
        <v>6.8199999999999997E-2</v>
      </c>
      <c r="CE125" s="43">
        <f>VLOOKUP($C125, Table4[#All], 52, 0)</f>
        <v>0.90910000000000002</v>
      </c>
      <c r="CF125" s="43">
        <f>VLOOKUP($C125, Table4[#All], 53, 0)</f>
        <v>2.2700000000000001E-2</v>
      </c>
      <c r="CG125" s="43"/>
      <c r="CH125" s="43"/>
      <c r="CI125" s="12">
        <f t="shared" si="28"/>
        <v>2</v>
      </c>
      <c r="CJ125" s="13"/>
      <c r="CK125" s="43">
        <f>VLOOKUP($C125, Table4[#All], 54, 0)</f>
        <v>0</v>
      </c>
      <c r="CL125" s="43">
        <f>VLOOKUP($C125, Table4[#All], 55, 0)</f>
        <v>0.38640000000000002</v>
      </c>
      <c r="CM125" s="43">
        <f>VLOOKUP($C125, Table4[#All], 56, 0)</f>
        <v>0.61360000000000003</v>
      </c>
      <c r="CN125" s="9">
        <f>VLOOKUP($C125, Table4[#All], 57, 0)</f>
        <v>0</v>
      </c>
      <c r="CO125" s="9"/>
      <c r="CP125" s="10">
        <f t="shared" si="29"/>
        <v>3</v>
      </c>
      <c r="CQ125" s="11"/>
      <c r="CR125" s="43">
        <f>VLOOKUP($C125, Table4[#All], 58, 0)</f>
        <v>0</v>
      </c>
      <c r="CS125" s="43">
        <f>VLOOKUP($C125, Table4[#All], 59, 0)</f>
        <v>0.97730000000000006</v>
      </c>
      <c r="CT125" s="43">
        <f>VLOOKUP($C125, Table4[#All], 60, 0)</f>
        <v>2.2700000000000001E-2</v>
      </c>
      <c r="CU125" s="43">
        <f>VLOOKUP($C125, Table4[#All], 61, 0)</f>
        <v>0</v>
      </c>
      <c r="CV125" s="9">
        <f>VLOOKUP($C125, Table4[#All], 62, 0)</f>
        <v>0</v>
      </c>
      <c r="CW125" s="10">
        <f t="shared" si="30"/>
        <v>2</v>
      </c>
      <c r="CX125" s="60"/>
      <c r="CY125" s="43">
        <f>VLOOKUP($C125, Table4[#All], 63, 0)</f>
        <v>0.53490000000000004</v>
      </c>
      <c r="CZ125" s="43">
        <f>VLOOKUP($C125, Table4[#All], 64, 0)</f>
        <v>0.46509999999999996</v>
      </c>
      <c r="DA125" s="43">
        <f>VLOOKUP($C125, Table4[#All], 65, 0)</f>
        <v>0</v>
      </c>
      <c r="DB125" s="43">
        <f>VLOOKUP($C125, Table4[#All], 66, 0)</f>
        <v>0</v>
      </c>
      <c r="DC125" s="43"/>
      <c r="DD125" s="10">
        <f t="shared" si="31"/>
        <v>2</v>
      </c>
    </row>
    <row r="126" spans="1:108" ht="16.2" thickTop="1" thickBot="1" x14ac:dyDescent="0.4">
      <c r="A126" s="47" t="s">
        <v>294</v>
      </c>
      <c r="B126" s="47" t="s">
        <v>326</v>
      </c>
      <c r="C126" s="47" t="s">
        <v>327</v>
      </c>
      <c r="D126" s="11"/>
      <c r="E126" s="43">
        <f>VLOOKUP($C126, Table4[#All], 2, 0)</f>
        <v>0</v>
      </c>
      <c r="F126" s="43">
        <f>VLOOKUP($C126, Table4[#All], 3, 0)</f>
        <v>1</v>
      </c>
      <c r="G126" s="43">
        <f>VLOOKUP($C126, Table4[#All], 4, 0)</f>
        <v>0</v>
      </c>
      <c r="H126" s="43">
        <f>VLOOKUP($C126, Table4[#All], 5, 0)</f>
        <v>0</v>
      </c>
      <c r="I126" s="43">
        <f>VLOOKUP($C126, Table4[#All], 6, 0)</f>
        <v>0</v>
      </c>
      <c r="J126" s="10">
        <f t="shared" si="17"/>
        <v>2</v>
      </c>
      <c r="K126" s="11"/>
      <c r="L126" s="43">
        <f>VLOOKUP($C126, Table4[#All], 7, 0)</f>
        <v>1</v>
      </c>
      <c r="M126" s="43">
        <f>VLOOKUP($C126, Table4[#All], 8, 0)</f>
        <v>0</v>
      </c>
      <c r="N126" s="43">
        <f>VLOOKUP($C126, Table4[#All], 9, 0)</f>
        <v>0</v>
      </c>
      <c r="O126" s="43">
        <f>VLOOKUP($C126, Table4[#All], 10, 0)</f>
        <v>0</v>
      </c>
      <c r="P126" s="43"/>
      <c r="Q126" s="10">
        <f t="shared" si="18"/>
        <v>1</v>
      </c>
      <c r="R126" s="11"/>
      <c r="S126" s="43">
        <f>VLOOKUP($C126, Table4[#All], 11, 0)</f>
        <v>0</v>
      </c>
      <c r="T126" s="43">
        <f>VLOOKUP($C126, Table4[#All], 12, 0)</f>
        <v>0</v>
      </c>
      <c r="U126" s="43">
        <f>VLOOKUP($C126, Table4[#All], 13, 0)</f>
        <v>1</v>
      </c>
      <c r="V126" s="43">
        <f>VLOOKUP($C126, Table4[#All], 14, 0)</f>
        <v>0</v>
      </c>
      <c r="W126" s="9"/>
      <c r="X126" s="10">
        <f t="shared" si="19"/>
        <v>3</v>
      </c>
      <c r="Y126" s="11"/>
      <c r="Z126" s="43">
        <f>VLOOKUP($C126, Table4[#All], 15, 0)</f>
        <v>0</v>
      </c>
      <c r="AA126" s="43">
        <f>VLOOKUP($C126, Table4[#All], 16, 0)</f>
        <v>0</v>
      </c>
      <c r="AB126" s="43">
        <f>VLOOKUP($C126, Table4[#All], 17, 0)</f>
        <v>1</v>
      </c>
      <c r="AC126" s="43">
        <f>VLOOKUP($C126, Table4[#All], 18, 0)</f>
        <v>0</v>
      </c>
      <c r="AD126" s="9">
        <f>VLOOKUP($C126, Table4[#All], 19, 0)</f>
        <v>0</v>
      </c>
      <c r="AE126" s="10">
        <f t="shared" si="20"/>
        <v>3</v>
      </c>
      <c r="AF126" s="11"/>
      <c r="AG126" s="43">
        <f>VLOOKUP($C126, Table4[#All], 20, 0)</f>
        <v>0</v>
      </c>
      <c r="AH126" s="43">
        <f>VLOOKUP($C126, Table4[#All], 21, 0)</f>
        <v>0.72</v>
      </c>
      <c r="AI126" s="43">
        <f>VLOOKUP($C126, Table4[#All], 22, 0)</f>
        <v>0.28000000000000003</v>
      </c>
      <c r="AJ126" s="43">
        <f>VLOOKUP($C126, Table4[#All], 23, 0)</f>
        <v>0</v>
      </c>
      <c r="AK126" s="43"/>
      <c r="AL126" s="10">
        <f t="shared" si="21"/>
        <v>3</v>
      </c>
      <c r="AM126" s="11"/>
      <c r="AN126" s="43">
        <f>VLOOKUP($C126, Table4[#All], 24, 0)</f>
        <v>0</v>
      </c>
      <c r="AO126" s="43">
        <f>VLOOKUP($C126, Table4[#All], 25, 0)</f>
        <v>0</v>
      </c>
      <c r="AP126" s="43">
        <f>VLOOKUP($C126, Table4[#All], 26, 0)</f>
        <v>1</v>
      </c>
      <c r="AQ126" s="43"/>
      <c r="AR126" s="9"/>
      <c r="AS126" s="12">
        <f t="shared" si="22"/>
        <v>3</v>
      </c>
      <c r="AT126" s="11"/>
      <c r="AU126" s="43">
        <f>VLOOKUP($C126, Table4[#All], 27, 0)</f>
        <v>0</v>
      </c>
      <c r="AV126" s="43">
        <f>VLOOKUP($C126, Table4[#All], 28, 0)</f>
        <v>0.56000000000000005</v>
      </c>
      <c r="AW126" s="43">
        <f>VLOOKUP($C126, Table4[#All], 29, 0)</f>
        <v>0.44</v>
      </c>
      <c r="AX126" s="9"/>
      <c r="AY126" s="9">
        <f>VLOOKUP($C126, Table4[#All], 30, 0)</f>
        <v>0</v>
      </c>
      <c r="AZ126" s="10">
        <f t="shared" si="23"/>
        <v>3</v>
      </c>
      <c r="BA126" s="11"/>
      <c r="BB126" s="43">
        <f>VLOOKUP($C126, Table4[#All], 31, 0)</f>
        <v>0.57140000000000002</v>
      </c>
      <c r="BC126" s="43">
        <f>VLOOKUP($C126, Table4[#All], 32, 0)</f>
        <v>0.1429</v>
      </c>
      <c r="BD126" s="43">
        <f>VLOOKUP($C126, Table4[#All], 33, 0)</f>
        <v>0.28570000000000001</v>
      </c>
      <c r="BE126" s="43">
        <f>VLOOKUP($C126, Table4[#All], 34, 0)</f>
        <v>0</v>
      </c>
      <c r="BF126" s="9">
        <f>VLOOKUP($C126, Table4[#All], 35, 0)</f>
        <v>0</v>
      </c>
      <c r="BG126" s="10">
        <f t="shared" si="24"/>
        <v>3</v>
      </c>
      <c r="BH126" s="60"/>
      <c r="BI126" s="43">
        <f>VLOOKUP($C126, Table4[#All], 36, 0)</f>
        <v>0</v>
      </c>
      <c r="BJ126" s="9">
        <f>VLOOKUP($C126, Table4[#All], 37, 0)</f>
        <v>0</v>
      </c>
      <c r="BK126" s="43">
        <f>VLOOKUP($C126, Table4[#All], 38, 0)</f>
        <v>0</v>
      </c>
      <c r="BL126" s="43">
        <f>VLOOKUP($C126, Table4[#All], 39, 0)</f>
        <v>0</v>
      </c>
      <c r="BM126" s="9">
        <f>VLOOKUP($C126, Table4[#All], 40, 0)</f>
        <v>1</v>
      </c>
      <c r="BN126" s="10">
        <f t="shared" si="25"/>
        <v>5</v>
      </c>
      <c r="BO126" s="11"/>
      <c r="BP126" s="43">
        <f>VLOOKUP($C126, Table4[#All], 41, 0)</f>
        <v>0</v>
      </c>
      <c r="BQ126" s="43">
        <f>VLOOKUP($C126, Table4[#All], 42, 0)</f>
        <v>0</v>
      </c>
      <c r="BR126" s="43">
        <f>VLOOKUP($C126, Table4[#All], 43, 0)</f>
        <v>0.96</v>
      </c>
      <c r="BS126" s="43">
        <f>VLOOKUP($C126, Table4[#All], 44, 0)</f>
        <v>0.04</v>
      </c>
      <c r="BT126" s="43">
        <f>VLOOKUP($C126, Table4[#All], 45, 0)</f>
        <v>0</v>
      </c>
      <c r="BU126" s="10">
        <f t="shared" si="26"/>
        <v>3</v>
      </c>
      <c r="BV126" s="11"/>
      <c r="BW126" s="43">
        <f>VLOOKUP($C126, Table4[#All], 46, 0)</f>
        <v>0</v>
      </c>
      <c r="BX126" s="43">
        <f>VLOOKUP($C126, Table4[#All], 47, 0)</f>
        <v>1</v>
      </c>
      <c r="BY126" s="43">
        <f>VLOOKUP($C126, Table4[#All], 48, 0)</f>
        <v>0</v>
      </c>
      <c r="BZ126" s="43">
        <f>VLOOKUP($C126, Table4[#All], 49, 0)</f>
        <v>0</v>
      </c>
      <c r="CA126" s="43">
        <f>VLOOKUP($C126, Table4[#All], 50, 0)</f>
        <v>0</v>
      </c>
      <c r="CB126" s="10">
        <f t="shared" si="27"/>
        <v>2</v>
      </c>
      <c r="CC126" s="60"/>
      <c r="CD126" s="43">
        <f>VLOOKUP($C126, Table4[#All], 51, 0)</f>
        <v>0.84</v>
      </c>
      <c r="CE126" s="43">
        <f>VLOOKUP($C126, Table4[#All], 52, 0)</f>
        <v>0.16</v>
      </c>
      <c r="CF126" s="43">
        <f>VLOOKUP($C126, Table4[#All], 53, 0)</f>
        <v>0</v>
      </c>
      <c r="CG126" s="43"/>
      <c r="CH126" s="43"/>
      <c r="CI126" s="12">
        <f t="shared" si="28"/>
        <v>1</v>
      </c>
      <c r="CJ126" s="13"/>
      <c r="CK126" s="43">
        <f>VLOOKUP($C126, Table4[#All], 54, 0)</f>
        <v>0</v>
      </c>
      <c r="CL126" s="43">
        <f>VLOOKUP($C126, Table4[#All], 55, 0)</f>
        <v>0</v>
      </c>
      <c r="CM126" s="43">
        <f>VLOOKUP($C126, Table4[#All], 56, 0)</f>
        <v>1</v>
      </c>
      <c r="CN126" s="9">
        <f>VLOOKUP($C126, Table4[#All], 57, 0)</f>
        <v>0</v>
      </c>
      <c r="CO126" s="9"/>
      <c r="CP126" s="10">
        <f t="shared" si="29"/>
        <v>3</v>
      </c>
      <c r="CQ126" s="11"/>
      <c r="CR126" s="43">
        <f>VLOOKUP($C126, Table4[#All], 58, 0)</f>
        <v>0</v>
      </c>
      <c r="CS126" s="43">
        <f>VLOOKUP($C126, Table4[#All], 59, 0)</f>
        <v>0</v>
      </c>
      <c r="CT126" s="43">
        <f>VLOOKUP($C126, Table4[#All], 60, 0)</f>
        <v>0.4</v>
      </c>
      <c r="CU126" s="43">
        <f>VLOOKUP($C126, Table4[#All], 61, 0)</f>
        <v>0.6</v>
      </c>
      <c r="CV126" s="9">
        <f>VLOOKUP($C126, Table4[#All], 62, 0)</f>
        <v>0</v>
      </c>
      <c r="CW126" s="10">
        <f t="shared" si="30"/>
        <v>4</v>
      </c>
      <c r="CX126" s="60"/>
      <c r="CY126" s="43">
        <f>VLOOKUP($C126, Table4[#All], 63, 0)</f>
        <v>0</v>
      </c>
      <c r="CZ126" s="43">
        <f>VLOOKUP($C126, Table4[#All], 64, 0)</f>
        <v>1</v>
      </c>
      <c r="DA126" s="43">
        <f>VLOOKUP($C126, Table4[#All], 65, 0)</f>
        <v>0</v>
      </c>
      <c r="DB126" s="43">
        <f>VLOOKUP($C126, Table4[#All], 66, 0)</f>
        <v>0</v>
      </c>
      <c r="DC126" s="43"/>
      <c r="DD126" s="10">
        <f t="shared" si="31"/>
        <v>2</v>
      </c>
    </row>
    <row r="127" spans="1:108" ht="16.2" thickTop="1" thickBot="1" x14ac:dyDescent="0.4">
      <c r="A127" s="47" t="s">
        <v>294</v>
      </c>
      <c r="B127" s="47" t="s">
        <v>328</v>
      </c>
      <c r="C127" s="47" t="s">
        <v>329</v>
      </c>
      <c r="D127" s="11"/>
      <c r="E127" s="43">
        <f>VLOOKUP($C127, Table4[#All], 2, 0)</f>
        <v>1</v>
      </c>
      <c r="F127" s="43">
        <f>VLOOKUP($C127, Table4[#All], 3, 0)</f>
        <v>0</v>
      </c>
      <c r="G127" s="43">
        <f>VLOOKUP($C127, Table4[#All], 4, 0)</f>
        <v>0</v>
      </c>
      <c r="H127" s="43">
        <f>VLOOKUP($C127, Table4[#All], 5, 0)</f>
        <v>0</v>
      </c>
      <c r="I127" s="43">
        <f>VLOOKUP($C127, Table4[#All], 6, 0)</f>
        <v>0</v>
      </c>
      <c r="J127" s="10">
        <f t="shared" si="17"/>
        <v>1</v>
      </c>
      <c r="K127" s="11"/>
      <c r="L127" s="43">
        <f>VLOOKUP($C127, Table4[#All], 7, 0)</f>
        <v>0.8125</v>
      </c>
      <c r="M127" s="43">
        <f>VLOOKUP($C127, Table4[#All], 8, 0)</f>
        <v>0.1875</v>
      </c>
      <c r="N127" s="43">
        <f>VLOOKUP($C127, Table4[#All], 9, 0)</f>
        <v>0</v>
      </c>
      <c r="O127" s="43">
        <f>VLOOKUP($C127, Table4[#All], 10, 0)</f>
        <v>0</v>
      </c>
      <c r="P127" s="43"/>
      <c r="Q127" s="10">
        <f t="shared" si="18"/>
        <v>1</v>
      </c>
      <c r="R127" s="11"/>
      <c r="S127" s="43">
        <f>VLOOKUP($C127, Table4[#All], 11, 0)</f>
        <v>0.8125</v>
      </c>
      <c r="T127" s="43">
        <f>VLOOKUP($C127, Table4[#All], 12, 0)</f>
        <v>0</v>
      </c>
      <c r="U127" s="43">
        <f>VLOOKUP($C127, Table4[#All], 13, 0)</f>
        <v>0.1875</v>
      </c>
      <c r="V127" s="43">
        <f>VLOOKUP($C127, Table4[#All], 14, 0)</f>
        <v>0</v>
      </c>
      <c r="W127" s="9"/>
      <c r="X127" s="10">
        <f t="shared" si="19"/>
        <v>1</v>
      </c>
      <c r="Y127" s="11"/>
      <c r="Z127" s="43">
        <f>VLOOKUP($C127, Table4[#All], 15, 0)</f>
        <v>0</v>
      </c>
      <c r="AA127" s="43">
        <f>VLOOKUP($C127, Table4[#All], 16, 0)</f>
        <v>0</v>
      </c>
      <c r="AB127" s="43">
        <f>VLOOKUP($C127, Table4[#All], 17, 0)</f>
        <v>0.5625</v>
      </c>
      <c r="AC127" s="43">
        <f>VLOOKUP($C127, Table4[#All], 18, 0)</f>
        <v>0.4375</v>
      </c>
      <c r="AD127" s="9">
        <f>VLOOKUP($C127, Table4[#All], 19, 0)</f>
        <v>0</v>
      </c>
      <c r="AE127" s="10">
        <f t="shared" si="20"/>
        <v>4</v>
      </c>
      <c r="AF127" s="11"/>
      <c r="AG127" s="43">
        <f>VLOOKUP($C127, Table4[#All], 20, 0)</f>
        <v>0</v>
      </c>
      <c r="AH127" s="43">
        <f>VLOOKUP($C127, Table4[#All], 21, 0)</f>
        <v>0.5625</v>
      </c>
      <c r="AI127" s="43">
        <f>VLOOKUP($C127, Table4[#All], 22, 0)</f>
        <v>0.4375</v>
      </c>
      <c r="AJ127" s="43">
        <f>VLOOKUP($C127, Table4[#All], 23, 0)</f>
        <v>0</v>
      </c>
      <c r="AK127" s="43"/>
      <c r="AL127" s="10">
        <f t="shared" si="21"/>
        <v>3</v>
      </c>
      <c r="AM127" s="11"/>
      <c r="AN127" s="43">
        <f>VLOOKUP($C127, Table4[#All], 24, 0)</f>
        <v>0</v>
      </c>
      <c r="AO127" s="43">
        <f>VLOOKUP($C127, Table4[#All], 25, 0)</f>
        <v>0</v>
      </c>
      <c r="AP127" s="43">
        <f>VLOOKUP($C127, Table4[#All], 26, 0)</f>
        <v>1</v>
      </c>
      <c r="AQ127" s="43"/>
      <c r="AR127" s="9"/>
      <c r="AS127" s="12">
        <f t="shared" si="22"/>
        <v>3</v>
      </c>
      <c r="AT127" s="11"/>
      <c r="AU127" s="43">
        <f>VLOOKUP($C127, Table4[#All], 27, 0)</f>
        <v>0</v>
      </c>
      <c r="AV127" s="43">
        <f>VLOOKUP($C127, Table4[#All], 28, 0)</f>
        <v>0.6875</v>
      </c>
      <c r="AW127" s="43">
        <f>VLOOKUP($C127, Table4[#All], 29, 0)</f>
        <v>0.3125</v>
      </c>
      <c r="AX127" s="9"/>
      <c r="AY127" s="9">
        <f>VLOOKUP($C127, Table4[#All], 30, 0)</f>
        <v>0</v>
      </c>
      <c r="AZ127" s="10">
        <f t="shared" si="23"/>
        <v>3</v>
      </c>
      <c r="BA127" s="11"/>
      <c r="BB127" s="43">
        <f>VLOOKUP($C127, Table4[#All], 31, 0)</f>
        <v>0.25</v>
      </c>
      <c r="BC127" s="43">
        <f>VLOOKUP($C127, Table4[#All], 32, 0)</f>
        <v>0.6875</v>
      </c>
      <c r="BD127" s="43">
        <f>VLOOKUP($C127, Table4[#All], 33, 0)</f>
        <v>6.25E-2</v>
      </c>
      <c r="BE127" s="43">
        <f>VLOOKUP($C127, Table4[#All], 34, 0)</f>
        <v>0</v>
      </c>
      <c r="BF127" s="9">
        <f>VLOOKUP($C127, Table4[#All], 35, 0)</f>
        <v>0</v>
      </c>
      <c r="BG127" s="10">
        <f t="shared" si="24"/>
        <v>2</v>
      </c>
      <c r="BH127" s="60"/>
      <c r="BI127" s="43">
        <f>VLOOKUP($C127, Table4[#All], 36, 0)</f>
        <v>0</v>
      </c>
      <c r="BJ127" s="9">
        <f>VLOOKUP($C127, Table4[#All], 37, 0)</f>
        <v>0</v>
      </c>
      <c r="BK127" s="43">
        <f>VLOOKUP($C127, Table4[#All], 38, 0)</f>
        <v>0</v>
      </c>
      <c r="BL127" s="43">
        <f>VLOOKUP($C127, Table4[#All], 39, 0)</f>
        <v>0</v>
      </c>
      <c r="BM127" s="9">
        <f>VLOOKUP($C127, Table4[#All], 40, 0)</f>
        <v>1</v>
      </c>
      <c r="BN127" s="10">
        <f t="shared" si="25"/>
        <v>5</v>
      </c>
      <c r="BO127" s="11"/>
      <c r="BP127" s="43">
        <f>VLOOKUP($C127, Table4[#All], 41, 0)</f>
        <v>0.375</v>
      </c>
      <c r="BQ127" s="43">
        <f>VLOOKUP($C127, Table4[#All], 42, 0)</f>
        <v>0.375</v>
      </c>
      <c r="BR127" s="43">
        <f>VLOOKUP($C127, Table4[#All], 43, 0)</f>
        <v>0.25</v>
      </c>
      <c r="BS127" s="43">
        <f>VLOOKUP($C127, Table4[#All], 44, 0)</f>
        <v>0</v>
      </c>
      <c r="BT127" s="43">
        <f>VLOOKUP($C127, Table4[#All], 45, 0)</f>
        <v>0</v>
      </c>
      <c r="BU127" s="10">
        <f t="shared" si="26"/>
        <v>3</v>
      </c>
      <c r="BV127" s="11"/>
      <c r="BW127" s="43">
        <f>VLOOKUP($C127, Table4[#All], 46, 0)</f>
        <v>0.625</v>
      </c>
      <c r="BX127" s="43">
        <f>VLOOKUP($C127, Table4[#All], 47, 0)</f>
        <v>0.375</v>
      </c>
      <c r="BY127" s="43">
        <f>VLOOKUP($C127, Table4[#All], 48, 0)</f>
        <v>0</v>
      </c>
      <c r="BZ127" s="43">
        <f>VLOOKUP($C127, Table4[#All], 49, 0)</f>
        <v>0</v>
      </c>
      <c r="CA127" s="43">
        <f>VLOOKUP($C127, Table4[#All], 50, 0)</f>
        <v>0</v>
      </c>
      <c r="CB127" s="10">
        <f t="shared" si="27"/>
        <v>2</v>
      </c>
      <c r="CC127" s="60"/>
      <c r="CD127" s="43">
        <f>VLOOKUP($C127, Table4[#All], 51, 0)</f>
        <v>0.1875</v>
      </c>
      <c r="CE127" s="43">
        <f>VLOOKUP($C127, Table4[#All], 52, 0)</f>
        <v>0.8125</v>
      </c>
      <c r="CF127" s="43">
        <f>VLOOKUP($C127, Table4[#All], 53, 0)</f>
        <v>0</v>
      </c>
      <c r="CG127" s="43"/>
      <c r="CH127" s="43"/>
      <c r="CI127" s="12">
        <f t="shared" si="28"/>
        <v>2</v>
      </c>
      <c r="CJ127" s="13"/>
      <c r="CK127" s="43">
        <f>VLOOKUP($C127, Table4[#All], 54, 0)</f>
        <v>0</v>
      </c>
      <c r="CL127" s="43">
        <f>VLOOKUP($C127, Table4[#All], 55, 0)</f>
        <v>0.5625</v>
      </c>
      <c r="CM127" s="43">
        <f>VLOOKUP($C127, Table4[#All], 56, 0)</f>
        <v>0.4375</v>
      </c>
      <c r="CN127" s="9">
        <f>VLOOKUP($C127, Table4[#All], 57, 0)</f>
        <v>0</v>
      </c>
      <c r="CO127" s="9"/>
      <c r="CP127" s="10">
        <f t="shared" si="29"/>
        <v>3</v>
      </c>
      <c r="CQ127" s="11"/>
      <c r="CR127" s="43">
        <f>VLOOKUP($C127, Table4[#All], 58, 0)</f>
        <v>0</v>
      </c>
      <c r="CS127" s="43">
        <f>VLOOKUP($C127, Table4[#All], 59, 0)</f>
        <v>1</v>
      </c>
      <c r="CT127" s="43">
        <f>VLOOKUP($C127, Table4[#All], 60, 0)</f>
        <v>0</v>
      </c>
      <c r="CU127" s="43">
        <f>VLOOKUP($C127, Table4[#All], 61, 0)</f>
        <v>0</v>
      </c>
      <c r="CV127" s="9">
        <f>VLOOKUP($C127, Table4[#All], 62, 0)</f>
        <v>0</v>
      </c>
      <c r="CW127" s="10">
        <f t="shared" si="30"/>
        <v>2</v>
      </c>
      <c r="CX127" s="60"/>
      <c r="CY127" s="43">
        <f>VLOOKUP($C127, Table4[#All], 63, 0)</f>
        <v>0.875</v>
      </c>
      <c r="CZ127" s="43">
        <f>VLOOKUP($C127, Table4[#All], 64, 0)</f>
        <v>0.125</v>
      </c>
      <c r="DA127" s="43">
        <f>VLOOKUP($C127, Table4[#All], 65, 0)</f>
        <v>0</v>
      </c>
      <c r="DB127" s="43">
        <f>VLOOKUP($C127, Table4[#All], 66, 0)</f>
        <v>0</v>
      </c>
      <c r="DC127" s="43"/>
      <c r="DD127" s="10">
        <f t="shared" si="31"/>
        <v>1</v>
      </c>
    </row>
    <row r="128" spans="1:108" ht="16.2" thickTop="1" thickBot="1" x14ac:dyDescent="0.4">
      <c r="A128" s="47" t="s">
        <v>294</v>
      </c>
      <c r="B128" s="47" t="s">
        <v>330</v>
      </c>
      <c r="C128" s="47" t="s">
        <v>331</v>
      </c>
      <c r="D128" s="11"/>
      <c r="E128" s="43">
        <f>VLOOKUP($C128, Table4[#All], 2, 0)</f>
        <v>0</v>
      </c>
      <c r="F128" s="43">
        <f>VLOOKUP($C128, Table4[#All], 3, 0)</f>
        <v>0</v>
      </c>
      <c r="G128" s="43">
        <f>VLOOKUP($C128, Table4[#All], 4, 0)</f>
        <v>0</v>
      </c>
      <c r="H128" s="43">
        <f>VLOOKUP($C128, Table4[#All], 5, 0)</f>
        <v>0</v>
      </c>
      <c r="I128" s="43">
        <f>VLOOKUP($C128, Table4[#All], 6, 0)</f>
        <v>1</v>
      </c>
      <c r="J128" s="10">
        <f t="shared" si="17"/>
        <v>5</v>
      </c>
      <c r="K128" s="11"/>
      <c r="L128" s="43">
        <f>VLOOKUP($C128, Table4[#All], 7, 0)</f>
        <v>1</v>
      </c>
      <c r="M128" s="43">
        <f>VLOOKUP($C128, Table4[#All], 8, 0)</f>
        <v>0</v>
      </c>
      <c r="N128" s="43">
        <f>VLOOKUP($C128, Table4[#All], 9, 0)</f>
        <v>0</v>
      </c>
      <c r="O128" s="43">
        <f>VLOOKUP($C128, Table4[#All], 10, 0)</f>
        <v>0</v>
      </c>
      <c r="P128" s="43"/>
      <c r="Q128" s="10">
        <f t="shared" si="18"/>
        <v>1</v>
      </c>
      <c r="R128" s="11"/>
      <c r="S128" s="43">
        <f>VLOOKUP($C128, Table4[#All], 11, 0)</f>
        <v>1</v>
      </c>
      <c r="T128" s="43">
        <f>VLOOKUP($C128, Table4[#All], 12, 0)</f>
        <v>0</v>
      </c>
      <c r="U128" s="43">
        <f>VLOOKUP($C128, Table4[#All], 13, 0)</f>
        <v>0</v>
      </c>
      <c r="V128" s="43">
        <f>VLOOKUP($C128, Table4[#All], 14, 0)</f>
        <v>0</v>
      </c>
      <c r="W128" s="9"/>
      <c r="X128" s="10">
        <f t="shared" si="19"/>
        <v>1</v>
      </c>
      <c r="Y128" s="11"/>
      <c r="Z128" s="43">
        <f>VLOOKUP($C128, Table4[#All], 15, 0)</f>
        <v>0</v>
      </c>
      <c r="AA128" s="43">
        <f>VLOOKUP($C128, Table4[#All], 16, 0)</f>
        <v>0.1333</v>
      </c>
      <c r="AB128" s="43">
        <f>VLOOKUP($C128, Table4[#All], 17, 0)</f>
        <v>0.5333</v>
      </c>
      <c r="AC128" s="43">
        <f>VLOOKUP($C128, Table4[#All], 18, 0)</f>
        <v>0.33329999999999999</v>
      </c>
      <c r="AD128" s="9">
        <f>VLOOKUP($C128, Table4[#All], 19, 0)</f>
        <v>0</v>
      </c>
      <c r="AE128" s="10">
        <f t="shared" si="20"/>
        <v>4</v>
      </c>
      <c r="AF128" s="11"/>
      <c r="AG128" s="43">
        <f>VLOOKUP($C128, Table4[#All], 20, 0)</f>
        <v>0</v>
      </c>
      <c r="AH128" s="43">
        <f>VLOOKUP($C128, Table4[#All], 21, 0)</f>
        <v>0</v>
      </c>
      <c r="AI128" s="43">
        <f>VLOOKUP($C128, Table4[#All], 22, 0)</f>
        <v>3.3300000000000003E-2</v>
      </c>
      <c r="AJ128" s="43">
        <f>VLOOKUP($C128, Table4[#All], 23, 0)</f>
        <v>0.9667</v>
      </c>
      <c r="AK128" s="43"/>
      <c r="AL128" s="10">
        <f t="shared" si="21"/>
        <v>4</v>
      </c>
      <c r="AM128" s="11"/>
      <c r="AN128" s="43">
        <f>VLOOKUP($C128, Table4[#All], 24, 0)</f>
        <v>0</v>
      </c>
      <c r="AO128" s="43">
        <f>VLOOKUP($C128, Table4[#All], 25, 0)</f>
        <v>0.1333</v>
      </c>
      <c r="AP128" s="43">
        <f>VLOOKUP($C128, Table4[#All], 26, 0)</f>
        <v>0.86670000000000003</v>
      </c>
      <c r="AQ128" s="43"/>
      <c r="AR128" s="9"/>
      <c r="AS128" s="12">
        <f t="shared" si="22"/>
        <v>3</v>
      </c>
      <c r="AT128" s="11"/>
      <c r="AU128" s="43">
        <f>VLOOKUP($C128, Table4[#All], 27, 0)</f>
        <v>0.1</v>
      </c>
      <c r="AV128" s="43">
        <f>VLOOKUP($C128, Table4[#All], 28, 0)</f>
        <v>0.8</v>
      </c>
      <c r="AW128" s="43">
        <f>VLOOKUP($C128, Table4[#All], 29, 0)</f>
        <v>0.1</v>
      </c>
      <c r="AX128" s="9"/>
      <c r="AY128" s="9">
        <f>VLOOKUP($C128, Table4[#All], 30, 0)</f>
        <v>0</v>
      </c>
      <c r="AZ128" s="10">
        <f t="shared" si="23"/>
        <v>2</v>
      </c>
      <c r="BA128" s="11"/>
      <c r="BB128" s="43">
        <f>VLOOKUP($C128, Table4[#All], 31, 0)</f>
        <v>0.55000000000000004</v>
      </c>
      <c r="BC128" s="43">
        <f>VLOOKUP($C128, Table4[#All], 32, 0)</f>
        <v>0.4</v>
      </c>
      <c r="BD128" s="43">
        <f>VLOOKUP($C128, Table4[#All], 33, 0)</f>
        <v>0.05</v>
      </c>
      <c r="BE128" s="43">
        <f>VLOOKUP($C128, Table4[#All], 34, 0)</f>
        <v>0</v>
      </c>
      <c r="BF128" s="9">
        <f>VLOOKUP($C128, Table4[#All], 35, 0)</f>
        <v>0</v>
      </c>
      <c r="BG128" s="10">
        <f t="shared" si="24"/>
        <v>2</v>
      </c>
      <c r="BH128" s="60"/>
      <c r="BI128" s="43">
        <f>VLOOKUP($C128, Table4[#All], 36, 0)</f>
        <v>0</v>
      </c>
      <c r="BJ128" s="9">
        <f>VLOOKUP($C128, Table4[#All], 37, 0)</f>
        <v>0</v>
      </c>
      <c r="BK128" s="43">
        <f>VLOOKUP($C128, Table4[#All], 38, 0)</f>
        <v>0</v>
      </c>
      <c r="BL128" s="43">
        <f>VLOOKUP($C128, Table4[#All], 39, 0)</f>
        <v>0</v>
      </c>
      <c r="BM128" s="9">
        <f>VLOOKUP($C128, Table4[#All], 40, 0)</f>
        <v>1</v>
      </c>
      <c r="BN128" s="10">
        <f t="shared" si="25"/>
        <v>5</v>
      </c>
      <c r="BO128" s="11"/>
      <c r="BP128" s="43">
        <f>VLOOKUP($C128, Table4[#All], 41, 0)</f>
        <v>0.83329999999999993</v>
      </c>
      <c r="BQ128" s="43">
        <f>VLOOKUP($C128, Table4[#All], 42, 0)</f>
        <v>6.6699999999999995E-2</v>
      </c>
      <c r="BR128" s="43">
        <f>VLOOKUP($C128, Table4[#All], 43, 0)</f>
        <v>3.3300000000000003E-2</v>
      </c>
      <c r="BS128" s="43">
        <f>VLOOKUP($C128, Table4[#All], 44, 0)</f>
        <v>6.6699999999999995E-2</v>
      </c>
      <c r="BT128" s="43">
        <f>VLOOKUP($C128, Table4[#All], 45, 0)</f>
        <v>0</v>
      </c>
      <c r="BU128" s="10">
        <f t="shared" si="26"/>
        <v>1</v>
      </c>
      <c r="BV128" s="11"/>
      <c r="BW128" s="43">
        <f>VLOOKUP($C128, Table4[#All], 46, 0)</f>
        <v>0.6</v>
      </c>
      <c r="BX128" s="43">
        <f>VLOOKUP($C128, Table4[#All], 47, 0)</f>
        <v>0.33329999999999999</v>
      </c>
      <c r="BY128" s="43">
        <f>VLOOKUP($C128, Table4[#All], 48, 0)</f>
        <v>6.6699999999999995E-2</v>
      </c>
      <c r="BZ128" s="43">
        <f>VLOOKUP($C128, Table4[#All], 49, 0)</f>
        <v>0</v>
      </c>
      <c r="CA128" s="43">
        <f>VLOOKUP($C128, Table4[#All], 50, 0)</f>
        <v>0</v>
      </c>
      <c r="CB128" s="10">
        <f t="shared" si="27"/>
        <v>2</v>
      </c>
      <c r="CC128" s="60"/>
      <c r="CD128" s="43">
        <f>VLOOKUP($C128, Table4[#All], 51, 0)</f>
        <v>1</v>
      </c>
      <c r="CE128" s="43">
        <f>VLOOKUP($C128, Table4[#All], 52, 0)</f>
        <v>0</v>
      </c>
      <c r="CF128" s="43">
        <f>VLOOKUP($C128, Table4[#All], 53, 0)</f>
        <v>0</v>
      </c>
      <c r="CG128" s="43"/>
      <c r="CH128" s="43"/>
      <c r="CI128" s="12">
        <f t="shared" si="28"/>
        <v>1</v>
      </c>
      <c r="CJ128" s="13"/>
      <c r="CK128" s="43">
        <f>VLOOKUP($C128, Table4[#All], 54, 0)</f>
        <v>0</v>
      </c>
      <c r="CL128" s="43">
        <f>VLOOKUP($C128, Table4[#All], 55, 0)</f>
        <v>0.23329999999999998</v>
      </c>
      <c r="CM128" s="43">
        <f>VLOOKUP($C128, Table4[#All], 56, 0)</f>
        <v>0.76670000000000005</v>
      </c>
      <c r="CN128" s="9">
        <f>VLOOKUP($C128, Table4[#All], 57, 0)</f>
        <v>0</v>
      </c>
      <c r="CO128" s="9"/>
      <c r="CP128" s="10">
        <f t="shared" si="29"/>
        <v>3</v>
      </c>
      <c r="CQ128" s="11"/>
      <c r="CR128" s="43">
        <f>VLOOKUP($C128, Table4[#All], 58, 0)</f>
        <v>0</v>
      </c>
      <c r="CS128" s="43">
        <f>VLOOKUP($C128, Table4[#All], 59, 0)</f>
        <v>0</v>
      </c>
      <c r="CT128" s="43">
        <f>VLOOKUP($C128, Table4[#All], 60, 0)</f>
        <v>0.43329999999999996</v>
      </c>
      <c r="CU128" s="43">
        <f>VLOOKUP($C128, Table4[#All], 61, 0)</f>
        <v>0.56669999999999998</v>
      </c>
      <c r="CV128" s="9">
        <f>VLOOKUP($C128, Table4[#All], 62, 0)</f>
        <v>0</v>
      </c>
      <c r="CW128" s="10">
        <f t="shared" si="30"/>
        <v>4</v>
      </c>
      <c r="CX128" s="60"/>
      <c r="CY128" s="43">
        <f>VLOOKUP($C128, Table4[#All], 63, 0)</f>
        <v>0.05</v>
      </c>
      <c r="CZ128" s="43">
        <f>VLOOKUP($C128, Table4[#All], 64, 0)</f>
        <v>0.75</v>
      </c>
      <c r="DA128" s="43">
        <f>VLOOKUP($C128, Table4[#All], 65, 0)</f>
        <v>0.2</v>
      </c>
      <c r="DB128" s="43">
        <f>VLOOKUP($C128, Table4[#All], 66, 0)</f>
        <v>0</v>
      </c>
      <c r="DC128" s="43"/>
      <c r="DD128" s="10">
        <f t="shared" si="31"/>
        <v>3</v>
      </c>
    </row>
    <row r="129" spans="1:108" ht="16.2" thickTop="1" thickBot="1" x14ac:dyDescent="0.4">
      <c r="A129" s="47" t="s">
        <v>332</v>
      </c>
      <c r="B129" s="47" t="s">
        <v>333</v>
      </c>
      <c r="C129" s="47" t="s">
        <v>334</v>
      </c>
      <c r="D129" s="11"/>
      <c r="E129" s="43">
        <f>VLOOKUP($C129, Table4[#All], 2, 0)</f>
        <v>1</v>
      </c>
      <c r="F129" s="43">
        <f>VLOOKUP($C129, Table4[#All], 3, 0)</f>
        <v>0</v>
      </c>
      <c r="G129" s="43">
        <f>VLOOKUP($C129, Table4[#All], 4, 0)</f>
        <v>0</v>
      </c>
      <c r="H129" s="43">
        <f>VLOOKUP($C129, Table4[#All], 5, 0)</f>
        <v>0</v>
      </c>
      <c r="I129" s="43">
        <f>VLOOKUP($C129, Table4[#All], 6, 0)</f>
        <v>0</v>
      </c>
      <c r="J129" s="10">
        <f t="shared" si="17"/>
        <v>1</v>
      </c>
      <c r="K129" s="11"/>
      <c r="L129" s="43">
        <f>VLOOKUP($C129, Table4[#All], 7, 0)</f>
        <v>0.97959999999999992</v>
      </c>
      <c r="M129" s="43">
        <f>VLOOKUP($C129, Table4[#All], 8, 0)</f>
        <v>2.0400000000000001E-2</v>
      </c>
      <c r="N129" s="43">
        <f>VLOOKUP($C129, Table4[#All], 9, 0)</f>
        <v>0</v>
      </c>
      <c r="O129" s="43">
        <f>VLOOKUP($C129, Table4[#All], 10, 0)</f>
        <v>0</v>
      </c>
      <c r="P129" s="43"/>
      <c r="Q129" s="10">
        <f t="shared" si="18"/>
        <v>1</v>
      </c>
      <c r="R129" s="11"/>
      <c r="S129" s="43">
        <f>VLOOKUP($C129, Table4[#All], 11, 0)</f>
        <v>2.0400000000000001E-2</v>
      </c>
      <c r="T129" s="43">
        <f>VLOOKUP($C129, Table4[#All], 12, 0)</f>
        <v>0.10199999999999999</v>
      </c>
      <c r="U129" s="43">
        <f>VLOOKUP($C129, Table4[#All], 13, 0)</f>
        <v>0.87760000000000005</v>
      </c>
      <c r="V129" s="43">
        <f>VLOOKUP($C129, Table4[#All], 14, 0)</f>
        <v>0</v>
      </c>
      <c r="W129" s="9"/>
      <c r="X129" s="10">
        <f t="shared" si="19"/>
        <v>3</v>
      </c>
      <c r="Y129" s="11"/>
      <c r="Z129" s="43">
        <f>VLOOKUP($C129, Table4[#All], 15, 0)</f>
        <v>0</v>
      </c>
      <c r="AA129" s="43">
        <f>VLOOKUP($C129, Table4[#All], 16, 0)</f>
        <v>0.28570000000000001</v>
      </c>
      <c r="AB129" s="43">
        <f>VLOOKUP($C129, Table4[#All], 17, 0)</f>
        <v>0.38780000000000003</v>
      </c>
      <c r="AC129" s="43">
        <f>VLOOKUP($C129, Table4[#All], 18, 0)</f>
        <v>0.32650000000000001</v>
      </c>
      <c r="AD129" s="9">
        <f>VLOOKUP($C129, Table4[#All], 19, 0)</f>
        <v>0</v>
      </c>
      <c r="AE129" s="10">
        <f t="shared" si="20"/>
        <v>4</v>
      </c>
      <c r="AF129" s="11"/>
      <c r="AG129" s="43">
        <f>VLOOKUP($C129, Table4[#All], 20, 0)</f>
        <v>0</v>
      </c>
      <c r="AH129" s="43">
        <f>VLOOKUP($C129, Table4[#All], 21, 0)</f>
        <v>0.53060000000000007</v>
      </c>
      <c r="AI129" s="43">
        <f>VLOOKUP($C129, Table4[#All], 22, 0)</f>
        <v>0.46939999999999998</v>
      </c>
      <c r="AJ129" s="43">
        <f>VLOOKUP($C129, Table4[#All], 23, 0)</f>
        <v>0</v>
      </c>
      <c r="AK129" s="43"/>
      <c r="AL129" s="10">
        <f t="shared" si="21"/>
        <v>3</v>
      </c>
      <c r="AM129" s="11"/>
      <c r="AN129" s="43">
        <f>VLOOKUP($C129, Table4[#All], 24, 0)</f>
        <v>0</v>
      </c>
      <c r="AO129" s="43">
        <f>VLOOKUP($C129, Table4[#All], 25, 0)</f>
        <v>0.38780000000000003</v>
      </c>
      <c r="AP129" s="43">
        <f>VLOOKUP($C129, Table4[#All], 26, 0)</f>
        <v>0.61219999999999997</v>
      </c>
      <c r="AQ129" s="43"/>
      <c r="AR129" s="9"/>
      <c r="AS129" s="12">
        <f t="shared" si="22"/>
        <v>3</v>
      </c>
      <c r="AT129" s="11"/>
      <c r="AU129" s="43">
        <f>VLOOKUP($C129, Table4[#All], 27, 0)</f>
        <v>4.0800000000000003E-2</v>
      </c>
      <c r="AV129" s="43">
        <f>VLOOKUP($C129, Table4[#All], 28, 0)</f>
        <v>0.42859999999999998</v>
      </c>
      <c r="AW129" s="43">
        <f>VLOOKUP($C129, Table4[#All], 29, 0)</f>
        <v>0.53060000000000007</v>
      </c>
      <c r="AX129" s="9"/>
      <c r="AY129" s="9">
        <f>VLOOKUP($C129, Table4[#All], 30, 0)</f>
        <v>0</v>
      </c>
      <c r="AZ129" s="10">
        <f t="shared" si="23"/>
        <v>3</v>
      </c>
      <c r="BA129" s="11"/>
      <c r="BB129" s="43">
        <f>VLOOKUP($C129, Table4[#All], 31, 0)</f>
        <v>0.54549999999999998</v>
      </c>
      <c r="BC129" s="43">
        <f>VLOOKUP($C129, Table4[#All], 32, 0)</f>
        <v>0.45450000000000002</v>
      </c>
      <c r="BD129" s="43">
        <f>VLOOKUP($C129, Table4[#All], 33, 0)</f>
        <v>0</v>
      </c>
      <c r="BE129" s="43">
        <f>VLOOKUP($C129, Table4[#All], 34, 0)</f>
        <v>0</v>
      </c>
      <c r="BF129" s="9">
        <f>VLOOKUP($C129, Table4[#All], 35, 0)</f>
        <v>0</v>
      </c>
      <c r="BG129" s="10">
        <f t="shared" si="24"/>
        <v>2</v>
      </c>
      <c r="BH129" s="60"/>
      <c r="BI129" s="43">
        <f>VLOOKUP($C129, Table4[#All], 36, 0)</f>
        <v>0.20829999999999999</v>
      </c>
      <c r="BJ129" s="9">
        <f>VLOOKUP($C129, Table4[#All], 37, 0)</f>
        <v>0</v>
      </c>
      <c r="BK129" s="43">
        <f>VLOOKUP($C129, Table4[#All], 38, 0)</f>
        <v>0</v>
      </c>
      <c r="BL129" s="43">
        <f>VLOOKUP($C129, Table4[#All], 39, 0)</f>
        <v>0.66670000000000007</v>
      </c>
      <c r="BM129" s="9">
        <f>VLOOKUP($C129, Table4[#All], 40, 0)</f>
        <v>0.125</v>
      </c>
      <c r="BN129" s="10">
        <f t="shared" si="25"/>
        <v>4</v>
      </c>
      <c r="BO129" s="11"/>
      <c r="BP129" s="43">
        <f>VLOOKUP($C129, Table4[#All], 41, 0)</f>
        <v>0.24489999999999998</v>
      </c>
      <c r="BQ129" s="43">
        <f>VLOOKUP($C129, Table4[#All], 42, 0)</f>
        <v>0.48979999999999996</v>
      </c>
      <c r="BR129" s="43">
        <f>VLOOKUP($C129, Table4[#All], 43, 0)</f>
        <v>0.24489999999999998</v>
      </c>
      <c r="BS129" s="43">
        <f>VLOOKUP($C129, Table4[#All], 44, 0)</f>
        <v>2.0400000000000001E-2</v>
      </c>
      <c r="BT129" s="43">
        <f>VLOOKUP($C129, Table4[#All], 45, 0)</f>
        <v>0</v>
      </c>
      <c r="BU129" s="10">
        <f t="shared" si="26"/>
        <v>3</v>
      </c>
      <c r="BV129" s="11"/>
      <c r="BW129" s="43">
        <f>VLOOKUP($C129, Table4[#All], 46, 0)</f>
        <v>4.0800000000000003E-2</v>
      </c>
      <c r="BX129" s="43">
        <f>VLOOKUP($C129, Table4[#All], 47, 0)</f>
        <v>6.1200000000000004E-2</v>
      </c>
      <c r="BY129" s="43">
        <f>VLOOKUP($C129, Table4[#All], 48, 0)</f>
        <v>0.40820000000000001</v>
      </c>
      <c r="BZ129" s="43">
        <f>VLOOKUP($C129, Table4[#All], 49, 0)</f>
        <v>0.28570000000000001</v>
      </c>
      <c r="CA129" s="43">
        <f>VLOOKUP($C129, Table4[#All], 50, 0)</f>
        <v>0.2041</v>
      </c>
      <c r="CB129" s="10">
        <f t="shared" si="27"/>
        <v>5</v>
      </c>
      <c r="CC129" s="60"/>
      <c r="CD129" s="43">
        <f>VLOOKUP($C129, Table4[#All], 51, 0)</f>
        <v>0.97959999999999992</v>
      </c>
      <c r="CE129" s="43">
        <f>VLOOKUP($C129, Table4[#All], 52, 0)</f>
        <v>2.0400000000000001E-2</v>
      </c>
      <c r="CF129" s="43">
        <f>VLOOKUP($C129, Table4[#All], 53, 0)</f>
        <v>0</v>
      </c>
      <c r="CG129" s="43"/>
      <c r="CH129" s="43"/>
      <c r="CI129" s="12">
        <f t="shared" si="28"/>
        <v>1</v>
      </c>
      <c r="CJ129" s="13"/>
      <c r="CK129" s="43">
        <f>VLOOKUP($C129, Table4[#All], 54, 0)</f>
        <v>0</v>
      </c>
      <c r="CL129" s="43">
        <f>VLOOKUP($C129, Table4[#All], 55, 0)</f>
        <v>0.34689999999999999</v>
      </c>
      <c r="CM129" s="43">
        <f>VLOOKUP($C129, Table4[#All], 56, 0)</f>
        <v>0.65310000000000001</v>
      </c>
      <c r="CN129" s="9">
        <f>VLOOKUP($C129, Table4[#All], 57, 0)</f>
        <v>0</v>
      </c>
      <c r="CO129" s="9"/>
      <c r="CP129" s="10">
        <f t="shared" si="29"/>
        <v>3</v>
      </c>
      <c r="CQ129" s="11"/>
      <c r="CR129" s="43">
        <f>VLOOKUP($C129, Table4[#All], 58, 0)</f>
        <v>0</v>
      </c>
      <c r="CS129" s="43">
        <f>VLOOKUP($C129, Table4[#All], 59, 0)</f>
        <v>0.38780000000000003</v>
      </c>
      <c r="CT129" s="43">
        <f>VLOOKUP($C129, Table4[#All], 60, 0)</f>
        <v>0.2041</v>
      </c>
      <c r="CU129" s="43">
        <f>VLOOKUP($C129, Table4[#All], 61, 0)</f>
        <v>0.36729999999999996</v>
      </c>
      <c r="CV129" s="9">
        <f>VLOOKUP($C129, Table4[#All], 62, 0)</f>
        <v>4.0800000000000003E-2</v>
      </c>
      <c r="CW129" s="10">
        <f t="shared" si="30"/>
        <v>4</v>
      </c>
      <c r="CX129" s="60"/>
      <c r="CY129" s="43">
        <f>VLOOKUP($C129, Table4[#All], 63, 0)</f>
        <v>0.42859999999999998</v>
      </c>
      <c r="CZ129" s="43">
        <f>VLOOKUP($C129, Table4[#All], 64, 0)</f>
        <v>0.57140000000000002</v>
      </c>
      <c r="DA129" s="43">
        <f>VLOOKUP($C129, Table4[#All], 65, 0)</f>
        <v>0</v>
      </c>
      <c r="DB129" s="43">
        <f>VLOOKUP($C129, Table4[#All], 66, 0)</f>
        <v>0</v>
      </c>
      <c r="DC129" s="43"/>
      <c r="DD129" s="10">
        <f t="shared" si="31"/>
        <v>2</v>
      </c>
    </row>
    <row r="130" spans="1:108" ht="16.2" thickTop="1" thickBot="1" x14ac:dyDescent="0.4">
      <c r="A130" s="47" t="s">
        <v>332</v>
      </c>
      <c r="B130" s="47" t="s">
        <v>335</v>
      </c>
      <c r="C130" s="47" t="s">
        <v>336</v>
      </c>
      <c r="D130" s="11"/>
      <c r="E130" s="43">
        <f>VLOOKUP($C130, Table4[#All], 2, 0)</f>
        <v>0</v>
      </c>
      <c r="F130" s="43">
        <f>VLOOKUP($C130, Table4[#All], 3, 0)</f>
        <v>0</v>
      </c>
      <c r="G130" s="43">
        <f>VLOOKUP($C130, Table4[#All], 4, 0)</f>
        <v>0</v>
      </c>
      <c r="H130" s="43">
        <f>VLOOKUP($C130, Table4[#All], 5, 0)</f>
        <v>0</v>
      </c>
      <c r="I130" s="43">
        <f>VLOOKUP($C130, Table4[#All], 6, 0)</f>
        <v>1</v>
      </c>
      <c r="J130" s="10">
        <f t="shared" si="17"/>
        <v>5</v>
      </c>
      <c r="K130" s="11"/>
      <c r="L130" s="43">
        <f>VLOOKUP($C130, Table4[#All], 7, 0)</f>
        <v>1</v>
      </c>
      <c r="M130" s="43">
        <f>VLOOKUP($C130, Table4[#All], 8, 0)</f>
        <v>0</v>
      </c>
      <c r="N130" s="43">
        <f>VLOOKUP($C130, Table4[#All], 9, 0)</f>
        <v>0</v>
      </c>
      <c r="O130" s="43">
        <f>VLOOKUP($C130, Table4[#All], 10, 0)</f>
        <v>0</v>
      </c>
      <c r="P130" s="43"/>
      <c r="Q130" s="10">
        <f t="shared" si="18"/>
        <v>1</v>
      </c>
      <c r="R130" s="11"/>
      <c r="S130" s="43">
        <f>VLOOKUP($C130, Table4[#All], 11, 0)</f>
        <v>0.1333</v>
      </c>
      <c r="T130" s="43">
        <f>VLOOKUP($C130, Table4[#All], 12, 0)</f>
        <v>0.33329999999999999</v>
      </c>
      <c r="U130" s="43">
        <f>VLOOKUP($C130, Table4[#All], 13, 0)</f>
        <v>0.5333</v>
      </c>
      <c r="V130" s="43">
        <f>VLOOKUP($C130, Table4[#All], 14, 0)</f>
        <v>0</v>
      </c>
      <c r="W130" s="9"/>
      <c r="X130" s="10">
        <f t="shared" si="19"/>
        <v>3</v>
      </c>
      <c r="Y130" s="11"/>
      <c r="Z130" s="43">
        <f>VLOOKUP($C130, Table4[#All], 15, 0)</f>
        <v>0</v>
      </c>
      <c r="AA130" s="43">
        <f>VLOOKUP($C130, Table4[#All], 16, 0)</f>
        <v>0</v>
      </c>
      <c r="AB130" s="43">
        <f>VLOOKUP($C130, Table4[#All], 17, 0)</f>
        <v>0.66670000000000007</v>
      </c>
      <c r="AC130" s="43">
        <f>VLOOKUP($C130, Table4[#All], 18, 0)</f>
        <v>0.33329999999999999</v>
      </c>
      <c r="AD130" s="9">
        <f>VLOOKUP($C130, Table4[#All], 19, 0)</f>
        <v>0</v>
      </c>
      <c r="AE130" s="10">
        <f t="shared" si="20"/>
        <v>4</v>
      </c>
      <c r="AF130" s="11"/>
      <c r="AG130" s="43">
        <f>VLOOKUP($C130, Table4[#All], 20, 0)</f>
        <v>0</v>
      </c>
      <c r="AH130" s="43">
        <f>VLOOKUP($C130, Table4[#All], 21, 0)</f>
        <v>0.66670000000000007</v>
      </c>
      <c r="AI130" s="43">
        <f>VLOOKUP($C130, Table4[#All], 22, 0)</f>
        <v>0.33329999999999999</v>
      </c>
      <c r="AJ130" s="43">
        <f>VLOOKUP($C130, Table4[#All], 23, 0)</f>
        <v>0</v>
      </c>
      <c r="AK130" s="43"/>
      <c r="AL130" s="10">
        <f t="shared" si="21"/>
        <v>3</v>
      </c>
      <c r="AM130" s="11"/>
      <c r="AN130" s="43">
        <f>VLOOKUP($C130, Table4[#All], 24, 0)</f>
        <v>0</v>
      </c>
      <c r="AO130" s="43">
        <f>VLOOKUP($C130, Table4[#All], 25, 0)</f>
        <v>0.4667</v>
      </c>
      <c r="AP130" s="43">
        <f>VLOOKUP($C130, Table4[#All], 26, 0)</f>
        <v>0.5333</v>
      </c>
      <c r="AQ130" s="43"/>
      <c r="AR130" s="9"/>
      <c r="AS130" s="12">
        <f t="shared" si="22"/>
        <v>3</v>
      </c>
      <c r="AT130" s="11"/>
      <c r="AU130" s="43">
        <f>VLOOKUP($C130, Table4[#All], 27, 0)</f>
        <v>0</v>
      </c>
      <c r="AV130" s="43">
        <f>VLOOKUP($C130, Table4[#All], 28, 0)</f>
        <v>0.33329999999999999</v>
      </c>
      <c r="AW130" s="43">
        <f>VLOOKUP($C130, Table4[#All], 29, 0)</f>
        <v>0.66670000000000007</v>
      </c>
      <c r="AX130" s="9"/>
      <c r="AY130" s="9">
        <f>VLOOKUP($C130, Table4[#All], 30, 0)</f>
        <v>0</v>
      </c>
      <c r="AZ130" s="10">
        <f t="shared" si="23"/>
        <v>3</v>
      </c>
      <c r="BA130" s="11"/>
      <c r="BB130" s="43">
        <f>VLOOKUP($C130, Table4[#All], 31, 0)</f>
        <v>0</v>
      </c>
      <c r="BC130" s="43">
        <f>VLOOKUP($C130, Table4[#All], 32, 0)</f>
        <v>0.66670000000000007</v>
      </c>
      <c r="BD130" s="43">
        <f>VLOOKUP($C130, Table4[#All], 33, 0)</f>
        <v>0</v>
      </c>
      <c r="BE130" s="43">
        <f>VLOOKUP($C130, Table4[#All], 34, 0)</f>
        <v>0.33329999999999999</v>
      </c>
      <c r="BF130" s="9">
        <f>VLOOKUP($C130, Table4[#All], 35, 0)</f>
        <v>0</v>
      </c>
      <c r="BG130" s="10">
        <f t="shared" si="24"/>
        <v>4</v>
      </c>
      <c r="BH130" s="60"/>
      <c r="BI130" s="43">
        <f>VLOOKUP($C130, Table4[#All], 36, 0)</f>
        <v>0.20829999999999999</v>
      </c>
      <c r="BJ130" s="9">
        <f>VLOOKUP($C130, Table4[#All], 37, 0)</f>
        <v>0</v>
      </c>
      <c r="BK130" s="43">
        <f>VLOOKUP($C130, Table4[#All], 38, 0)</f>
        <v>0</v>
      </c>
      <c r="BL130" s="43">
        <f>VLOOKUP($C130, Table4[#All], 39, 0)</f>
        <v>0.66670000000000007</v>
      </c>
      <c r="BM130" s="9">
        <f>VLOOKUP($C130, Table4[#All], 40, 0)</f>
        <v>0.125</v>
      </c>
      <c r="BN130" s="10">
        <f t="shared" si="25"/>
        <v>4</v>
      </c>
      <c r="BO130" s="11"/>
      <c r="BP130" s="43">
        <f>VLOOKUP($C130, Table4[#All], 41, 0)</f>
        <v>0</v>
      </c>
      <c r="BQ130" s="43">
        <f>VLOOKUP($C130, Table4[#All], 42, 0)</f>
        <v>0.1333</v>
      </c>
      <c r="BR130" s="43">
        <f>VLOOKUP($C130, Table4[#All], 43, 0)</f>
        <v>0.33329999999999999</v>
      </c>
      <c r="BS130" s="43">
        <f>VLOOKUP($C130, Table4[#All], 44, 0)</f>
        <v>0.5333</v>
      </c>
      <c r="BT130" s="43">
        <f>VLOOKUP($C130, Table4[#All], 45, 0)</f>
        <v>0</v>
      </c>
      <c r="BU130" s="10">
        <f t="shared" si="26"/>
        <v>4</v>
      </c>
      <c r="BV130" s="11"/>
      <c r="BW130" s="43">
        <f>VLOOKUP($C130, Table4[#All], 46, 0)</f>
        <v>0</v>
      </c>
      <c r="BX130" s="43">
        <f>VLOOKUP($C130, Table4[#All], 47, 0)</f>
        <v>0.1333</v>
      </c>
      <c r="BY130" s="43">
        <f>VLOOKUP($C130, Table4[#All], 48, 0)</f>
        <v>0.26669999999999999</v>
      </c>
      <c r="BZ130" s="43">
        <f>VLOOKUP($C130, Table4[#All], 49, 0)</f>
        <v>0.6</v>
      </c>
      <c r="CA130" s="43">
        <f>VLOOKUP($C130, Table4[#All], 50, 0)</f>
        <v>0</v>
      </c>
      <c r="CB130" s="10">
        <f t="shared" si="27"/>
        <v>4</v>
      </c>
      <c r="CC130" s="60"/>
      <c r="CD130" s="43">
        <f>VLOOKUP($C130, Table4[#All], 51, 0)</f>
        <v>1</v>
      </c>
      <c r="CE130" s="43">
        <f>VLOOKUP($C130, Table4[#All], 52, 0)</f>
        <v>0</v>
      </c>
      <c r="CF130" s="43">
        <f>VLOOKUP($C130, Table4[#All], 53, 0)</f>
        <v>0</v>
      </c>
      <c r="CG130" s="43"/>
      <c r="CH130" s="43"/>
      <c r="CI130" s="12">
        <f t="shared" si="28"/>
        <v>1</v>
      </c>
      <c r="CJ130" s="13"/>
      <c r="CK130" s="43">
        <f>VLOOKUP($C130, Table4[#All], 54, 0)</f>
        <v>0</v>
      </c>
      <c r="CL130" s="43">
        <f>VLOOKUP($C130, Table4[#All], 55, 0)</f>
        <v>0</v>
      </c>
      <c r="CM130" s="43">
        <f>VLOOKUP($C130, Table4[#All], 56, 0)</f>
        <v>1</v>
      </c>
      <c r="CN130" s="9">
        <f>VLOOKUP($C130, Table4[#All], 57, 0)</f>
        <v>0</v>
      </c>
      <c r="CO130" s="9"/>
      <c r="CP130" s="10">
        <f t="shared" si="29"/>
        <v>3</v>
      </c>
      <c r="CQ130" s="11"/>
      <c r="CR130" s="43">
        <f>VLOOKUP($C130, Table4[#All], 58, 0)</f>
        <v>0</v>
      </c>
      <c r="CS130" s="43">
        <f>VLOOKUP($C130, Table4[#All], 59, 0)</f>
        <v>1</v>
      </c>
      <c r="CT130" s="43">
        <f>VLOOKUP($C130, Table4[#All], 60, 0)</f>
        <v>0</v>
      </c>
      <c r="CU130" s="43">
        <f>VLOOKUP($C130, Table4[#All], 61, 0)</f>
        <v>0</v>
      </c>
      <c r="CV130" s="9">
        <f>VLOOKUP($C130, Table4[#All], 62, 0)</f>
        <v>0</v>
      </c>
      <c r="CW130" s="10">
        <f t="shared" si="30"/>
        <v>2</v>
      </c>
      <c r="CX130" s="60"/>
      <c r="CY130" s="43">
        <f>VLOOKUP($C130, Table4[#All], 63, 0)</f>
        <v>1</v>
      </c>
      <c r="CZ130" s="43">
        <f>VLOOKUP($C130, Table4[#All], 64, 0)</f>
        <v>0</v>
      </c>
      <c r="DA130" s="43">
        <f>VLOOKUP($C130, Table4[#All], 65, 0)</f>
        <v>0</v>
      </c>
      <c r="DB130" s="43">
        <f>VLOOKUP($C130, Table4[#All], 66, 0)</f>
        <v>0</v>
      </c>
      <c r="DC130" s="43"/>
      <c r="DD130" s="10">
        <f t="shared" si="31"/>
        <v>1</v>
      </c>
    </row>
    <row r="131" spans="1:108" ht="16.2" thickTop="1" thickBot="1" x14ac:dyDescent="0.4">
      <c r="A131" s="47" t="s">
        <v>332</v>
      </c>
      <c r="B131" s="47" t="s">
        <v>337</v>
      </c>
      <c r="C131" s="47" t="s">
        <v>338</v>
      </c>
      <c r="D131" s="11"/>
      <c r="E131" s="43">
        <f>VLOOKUP($C131, Table4[#All], 2, 0)</f>
        <v>0</v>
      </c>
      <c r="F131" s="43">
        <f>VLOOKUP($C131, Table4[#All], 3, 0)</f>
        <v>1</v>
      </c>
      <c r="G131" s="43">
        <f>VLOOKUP($C131, Table4[#All], 4, 0)</f>
        <v>0</v>
      </c>
      <c r="H131" s="43">
        <f>VLOOKUP($C131, Table4[#All], 5, 0)</f>
        <v>0</v>
      </c>
      <c r="I131" s="43">
        <f>VLOOKUP($C131, Table4[#All], 6, 0)</f>
        <v>0</v>
      </c>
      <c r="J131" s="10">
        <f t="shared" si="17"/>
        <v>2</v>
      </c>
      <c r="K131" s="11"/>
      <c r="L131" s="43">
        <f>VLOOKUP($C131, Table4[#All], 7, 0)</f>
        <v>1</v>
      </c>
      <c r="M131" s="43">
        <f>VLOOKUP($C131, Table4[#All], 8, 0)</f>
        <v>0</v>
      </c>
      <c r="N131" s="43">
        <f>VLOOKUP($C131, Table4[#All], 9, 0)</f>
        <v>0</v>
      </c>
      <c r="O131" s="43">
        <f>VLOOKUP($C131, Table4[#All], 10, 0)</f>
        <v>0</v>
      </c>
      <c r="P131" s="43"/>
      <c r="Q131" s="10">
        <f t="shared" si="18"/>
        <v>1</v>
      </c>
      <c r="R131" s="11"/>
      <c r="S131" s="43">
        <f>VLOOKUP($C131, Table4[#All], 11, 0)</f>
        <v>0.22219999999999998</v>
      </c>
      <c r="T131" s="43">
        <f>VLOOKUP($C131, Table4[#All], 12, 0)</f>
        <v>0</v>
      </c>
      <c r="U131" s="43">
        <f>VLOOKUP($C131, Table4[#All], 13, 0)</f>
        <v>0.77780000000000005</v>
      </c>
      <c r="V131" s="43">
        <f>VLOOKUP($C131, Table4[#All], 14, 0)</f>
        <v>0</v>
      </c>
      <c r="W131" s="9"/>
      <c r="X131" s="10">
        <f t="shared" si="19"/>
        <v>3</v>
      </c>
      <c r="Y131" s="11"/>
      <c r="Z131" s="43">
        <f>VLOOKUP($C131, Table4[#All], 15, 0)</f>
        <v>0</v>
      </c>
      <c r="AA131" s="43">
        <f>VLOOKUP($C131, Table4[#All], 16, 0)</f>
        <v>0</v>
      </c>
      <c r="AB131" s="43">
        <f>VLOOKUP($C131, Table4[#All], 17, 0)</f>
        <v>0.55559999999999998</v>
      </c>
      <c r="AC131" s="43">
        <f>VLOOKUP($C131, Table4[#All], 18, 0)</f>
        <v>0.44439999999999996</v>
      </c>
      <c r="AD131" s="9">
        <f>VLOOKUP($C131, Table4[#All], 19, 0)</f>
        <v>0</v>
      </c>
      <c r="AE131" s="10">
        <f t="shared" si="20"/>
        <v>4</v>
      </c>
      <c r="AF131" s="11"/>
      <c r="AG131" s="43">
        <f>VLOOKUP($C131, Table4[#All], 20, 0)</f>
        <v>0</v>
      </c>
      <c r="AH131" s="43">
        <f>VLOOKUP($C131, Table4[#All], 21, 0)</f>
        <v>0.38890000000000002</v>
      </c>
      <c r="AI131" s="43">
        <f>VLOOKUP($C131, Table4[#All], 22, 0)</f>
        <v>0.61109999999999998</v>
      </c>
      <c r="AJ131" s="43">
        <f>VLOOKUP($C131, Table4[#All], 23, 0)</f>
        <v>0</v>
      </c>
      <c r="AK131" s="43"/>
      <c r="AL131" s="10">
        <f t="shared" si="21"/>
        <v>3</v>
      </c>
      <c r="AM131" s="11"/>
      <c r="AN131" s="43">
        <f>VLOOKUP($C131, Table4[#All], 24, 0)</f>
        <v>0</v>
      </c>
      <c r="AO131" s="43">
        <f>VLOOKUP($C131, Table4[#All], 25, 0)</f>
        <v>0.22219999999999998</v>
      </c>
      <c r="AP131" s="43">
        <f>VLOOKUP($C131, Table4[#All], 26, 0)</f>
        <v>0.77780000000000005</v>
      </c>
      <c r="AQ131" s="43"/>
      <c r="AR131" s="9"/>
      <c r="AS131" s="12">
        <f t="shared" si="22"/>
        <v>3</v>
      </c>
      <c r="AT131" s="11"/>
      <c r="AU131" s="43">
        <f>VLOOKUP($C131, Table4[#All], 27, 0)</f>
        <v>5.5599999999999997E-2</v>
      </c>
      <c r="AV131" s="43">
        <f>VLOOKUP($C131, Table4[#All], 28, 0)</f>
        <v>0</v>
      </c>
      <c r="AW131" s="43">
        <f>VLOOKUP($C131, Table4[#All], 29, 0)</f>
        <v>0.83329999999999993</v>
      </c>
      <c r="AX131" s="9"/>
      <c r="AY131" s="9">
        <f>VLOOKUP($C131, Table4[#All], 30, 0)</f>
        <v>0.11109999999999999</v>
      </c>
      <c r="AZ131" s="10">
        <f t="shared" si="23"/>
        <v>3</v>
      </c>
      <c r="BA131" s="11"/>
      <c r="BB131" s="43">
        <f>VLOOKUP($C131, Table4[#All], 31, 0)</f>
        <v>0.5</v>
      </c>
      <c r="BC131" s="43">
        <f>VLOOKUP($C131, Table4[#All], 32, 0)</f>
        <v>0.5</v>
      </c>
      <c r="BD131" s="43">
        <f>VLOOKUP($C131, Table4[#All], 33, 0)</f>
        <v>0</v>
      </c>
      <c r="BE131" s="43">
        <f>VLOOKUP($C131, Table4[#All], 34, 0)</f>
        <v>0</v>
      </c>
      <c r="BF131" s="9">
        <f>VLOOKUP($C131, Table4[#All], 35, 0)</f>
        <v>0</v>
      </c>
      <c r="BG131" s="10">
        <f t="shared" si="24"/>
        <v>2</v>
      </c>
      <c r="BH131" s="60"/>
      <c r="BI131" s="43">
        <f>VLOOKUP($C131, Table4[#All], 36, 0)</f>
        <v>0.20829999999999999</v>
      </c>
      <c r="BJ131" s="9">
        <f>VLOOKUP($C131, Table4[#All], 37, 0)</f>
        <v>0</v>
      </c>
      <c r="BK131" s="43">
        <f>VLOOKUP($C131, Table4[#All], 38, 0)</f>
        <v>0</v>
      </c>
      <c r="BL131" s="43">
        <f>VLOOKUP($C131, Table4[#All], 39, 0)</f>
        <v>0.66670000000000007</v>
      </c>
      <c r="BM131" s="9">
        <f>VLOOKUP($C131, Table4[#All], 40, 0)</f>
        <v>0.125</v>
      </c>
      <c r="BN131" s="10">
        <f t="shared" si="25"/>
        <v>4</v>
      </c>
      <c r="BO131" s="11"/>
      <c r="BP131" s="43">
        <f>VLOOKUP($C131, Table4[#All], 41, 0)</f>
        <v>0.11109999999999999</v>
      </c>
      <c r="BQ131" s="43">
        <f>VLOOKUP($C131, Table4[#All], 42, 0)</f>
        <v>0.38890000000000002</v>
      </c>
      <c r="BR131" s="43">
        <f>VLOOKUP($C131, Table4[#All], 43, 0)</f>
        <v>0.27779999999999999</v>
      </c>
      <c r="BS131" s="43">
        <f>VLOOKUP($C131, Table4[#All], 44, 0)</f>
        <v>0.22219999999999998</v>
      </c>
      <c r="BT131" s="43">
        <f>VLOOKUP($C131, Table4[#All], 45, 0)</f>
        <v>0</v>
      </c>
      <c r="BU131" s="10">
        <f t="shared" si="26"/>
        <v>4</v>
      </c>
      <c r="BV131" s="11"/>
      <c r="BW131" s="43">
        <f>VLOOKUP($C131, Table4[#All], 46, 0)</f>
        <v>0</v>
      </c>
      <c r="BX131" s="43">
        <f>VLOOKUP($C131, Table4[#All], 47, 0)</f>
        <v>0.11109999999999999</v>
      </c>
      <c r="BY131" s="43">
        <f>VLOOKUP($C131, Table4[#All], 48, 0)</f>
        <v>0.22219999999999998</v>
      </c>
      <c r="BZ131" s="43">
        <f>VLOOKUP($C131, Table4[#All], 49, 0)</f>
        <v>0.44439999999999996</v>
      </c>
      <c r="CA131" s="43">
        <f>VLOOKUP($C131, Table4[#All], 50, 0)</f>
        <v>0.22219999999999998</v>
      </c>
      <c r="CB131" s="10">
        <f t="shared" si="27"/>
        <v>5</v>
      </c>
      <c r="CC131" s="60"/>
      <c r="CD131" s="43">
        <f>VLOOKUP($C131, Table4[#All], 51, 0)</f>
        <v>0.38890000000000002</v>
      </c>
      <c r="CE131" s="43">
        <f>VLOOKUP($C131, Table4[#All], 52, 0)</f>
        <v>0.22219999999999998</v>
      </c>
      <c r="CF131" s="43">
        <f>VLOOKUP($C131, Table4[#All], 53, 0)</f>
        <v>0.38890000000000002</v>
      </c>
      <c r="CG131" s="43"/>
      <c r="CH131" s="43"/>
      <c r="CI131" s="12">
        <f t="shared" si="28"/>
        <v>3</v>
      </c>
      <c r="CJ131" s="13"/>
      <c r="CK131" s="43">
        <f>VLOOKUP($C131, Table4[#All], 54, 0)</f>
        <v>0</v>
      </c>
      <c r="CL131" s="43">
        <f>VLOOKUP($C131, Table4[#All], 55, 0)</f>
        <v>0.11109999999999999</v>
      </c>
      <c r="CM131" s="43">
        <f>VLOOKUP($C131, Table4[#All], 56, 0)</f>
        <v>0.88890000000000002</v>
      </c>
      <c r="CN131" s="9">
        <f>VLOOKUP($C131, Table4[#All], 57, 0)</f>
        <v>0</v>
      </c>
      <c r="CO131" s="9"/>
      <c r="CP131" s="10">
        <f t="shared" si="29"/>
        <v>3</v>
      </c>
      <c r="CQ131" s="11"/>
      <c r="CR131" s="43">
        <f>VLOOKUP($C131, Table4[#All], 58, 0)</f>
        <v>0</v>
      </c>
      <c r="CS131" s="43">
        <f>VLOOKUP($C131, Table4[#All], 59, 0)</f>
        <v>0.33329999999999999</v>
      </c>
      <c r="CT131" s="43">
        <f>VLOOKUP($C131, Table4[#All], 60, 0)</f>
        <v>5.5599999999999997E-2</v>
      </c>
      <c r="CU131" s="43">
        <f>VLOOKUP($C131, Table4[#All], 61, 0)</f>
        <v>0.33329999999999999</v>
      </c>
      <c r="CV131" s="9">
        <f>VLOOKUP($C131, Table4[#All], 62, 0)</f>
        <v>0.27779999999999999</v>
      </c>
      <c r="CW131" s="10">
        <f t="shared" si="30"/>
        <v>5</v>
      </c>
      <c r="CX131" s="60"/>
      <c r="CY131" s="43">
        <f>VLOOKUP($C131, Table4[#All], 63, 0)</f>
        <v>1</v>
      </c>
      <c r="CZ131" s="43">
        <f>VLOOKUP($C131, Table4[#All], 64, 0)</f>
        <v>0</v>
      </c>
      <c r="DA131" s="43">
        <f>VLOOKUP($C131, Table4[#All], 65, 0)</f>
        <v>0</v>
      </c>
      <c r="DB131" s="43">
        <f>VLOOKUP($C131, Table4[#All], 66, 0)</f>
        <v>0</v>
      </c>
      <c r="DC131" s="43"/>
      <c r="DD131" s="10">
        <f t="shared" si="31"/>
        <v>1</v>
      </c>
    </row>
    <row r="132" spans="1:108" ht="16.2" thickTop="1" thickBot="1" x14ac:dyDescent="0.4">
      <c r="A132" s="47" t="s">
        <v>332</v>
      </c>
      <c r="B132" s="47" t="s">
        <v>339</v>
      </c>
      <c r="C132" s="47" t="s">
        <v>340</v>
      </c>
      <c r="D132" s="11"/>
      <c r="E132" s="43">
        <f>VLOOKUP($C132, Table4[#All], 2, 0)</f>
        <v>1</v>
      </c>
      <c r="F132" s="43">
        <f>VLOOKUP($C132, Table4[#All], 3, 0)</f>
        <v>0</v>
      </c>
      <c r="G132" s="43">
        <f>VLOOKUP($C132, Table4[#All], 4, 0)</f>
        <v>0</v>
      </c>
      <c r="H132" s="43">
        <f>VLOOKUP($C132, Table4[#All], 5, 0)</f>
        <v>0</v>
      </c>
      <c r="I132" s="43">
        <f>VLOOKUP($C132, Table4[#All], 6, 0)</f>
        <v>0</v>
      </c>
      <c r="J132" s="10">
        <f t="shared" si="17"/>
        <v>1</v>
      </c>
      <c r="K132" s="11"/>
      <c r="L132" s="43">
        <f>VLOOKUP($C132, Table4[#All], 7, 0)</f>
        <v>0.92310000000000003</v>
      </c>
      <c r="M132" s="43">
        <f>VLOOKUP($C132, Table4[#All], 8, 0)</f>
        <v>7.690000000000001E-2</v>
      </c>
      <c r="N132" s="43">
        <f>VLOOKUP($C132, Table4[#All], 9, 0)</f>
        <v>0</v>
      </c>
      <c r="O132" s="43">
        <f>VLOOKUP($C132, Table4[#All], 10, 0)</f>
        <v>0</v>
      </c>
      <c r="P132" s="43"/>
      <c r="Q132" s="10">
        <f t="shared" si="18"/>
        <v>1</v>
      </c>
      <c r="R132" s="11"/>
      <c r="S132" s="43">
        <f>VLOOKUP($C132, Table4[#All], 11, 0)</f>
        <v>0</v>
      </c>
      <c r="T132" s="43">
        <f>VLOOKUP($C132, Table4[#All], 12, 0)</f>
        <v>0</v>
      </c>
      <c r="U132" s="43">
        <f>VLOOKUP($C132, Table4[#All], 13, 0)</f>
        <v>1</v>
      </c>
      <c r="V132" s="43">
        <f>VLOOKUP($C132, Table4[#All], 14, 0)</f>
        <v>0</v>
      </c>
      <c r="W132" s="9"/>
      <c r="X132" s="10">
        <f t="shared" si="19"/>
        <v>3</v>
      </c>
      <c r="Y132" s="11"/>
      <c r="Z132" s="43">
        <f>VLOOKUP($C132, Table4[#All], 15, 0)</f>
        <v>0</v>
      </c>
      <c r="AA132" s="43">
        <f>VLOOKUP($C132, Table4[#All], 16, 0)</f>
        <v>0</v>
      </c>
      <c r="AB132" s="43">
        <f>VLOOKUP($C132, Table4[#All], 17, 0)</f>
        <v>0.46149999999999997</v>
      </c>
      <c r="AC132" s="43">
        <f>VLOOKUP($C132, Table4[#All], 18, 0)</f>
        <v>0.53849999999999998</v>
      </c>
      <c r="AD132" s="9">
        <f>VLOOKUP($C132, Table4[#All], 19, 0)</f>
        <v>0</v>
      </c>
      <c r="AE132" s="10">
        <f t="shared" si="20"/>
        <v>4</v>
      </c>
      <c r="AF132" s="11"/>
      <c r="AG132" s="43">
        <f>VLOOKUP($C132, Table4[#All], 20, 0)</f>
        <v>0</v>
      </c>
      <c r="AH132" s="43">
        <f>VLOOKUP($C132, Table4[#All], 21, 0)</f>
        <v>7.690000000000001E-2</v>
      </c>
      <c r="AI132" s="43">
        <f>VLOOKUP($C132, Table4[#All], 22, 0)</f>
        <v>0.92310000000000003</v>
      </c>
      <c r="AJ132" s="43">
        <f>VLOOKUP($C132, Table4[#All], 23, 0)</f>
        <v>0</v>
      </c>
      <c r="AK132" s="43"/>
      <c r="AL132" s="10">
        <f t="shared" si="21"/>
        <v>3</v>
      </c>
      <c r="AM132" s="11"/>
      <c r="AN132" s="43">
        <f>VLOOKUP($C132, Table4[#All], 24, 0)</f>
        <v>0</v>
      </c>
      <c r="AO132" s="43">
        <f>VLOOKUP($C132, Table4[#All], 25, 0)</f>
        <v>0</v>
      </c>
      <c r="AP132" s="43">
        <f>VLOOKUP($C132, Table4[#All], 26, 0)</f>
        <v>1</v>
      </c>
      <c r="AQ132" s="43"/>
      <c r="AR132" s="9"/>
      <c r="AS132" s="12">
        <f t="shared" si="22"/>
        <v>3</v>
      </c>
      <c r="AT132" s="11"/>
      <c r="AU132" s="43">
        <f>VLOOKUP($C132, Table4[#All], 27, 0)</f>
        <v>0.34619999999999995</v>
      </c>
      <c r="AV132" s="43">
        <f>VLOOKUP($C132, Table4[#All], 28, 0)</f>
        <v>0.1923</v>
      </c>
      <c r="AW132" s="43">
        <f>VLOOKUP($C132, Table4[#All], 29, 0)</f>
        <v>0.46149999999999997</v>
      </c>
      <c r="AX132" s="9"/>
      <c r="AY132" s="9">
        <f>VLOOKUP($C132, Table4[#All], 30, 0)</f>
        <v>0</v>
      </c>
      <c r="AZ132" s="10">
        <f t="shared" si="23"/>
        <v>3</v>
      </c>
      <c r="BA132" s="11"/>
      <c r="BB132" s="43">
        <f>VLOOKUP($C132, Table4[#All], 31, 0)</f>
        <v>1</v>
      </c>
      <c r="BC132" s="43">
        <f>VLOOKUP($C132, Table4[#All], 32, 0)</f>
        <v>0</v>
      </c>
      <c r="BD132" s="43">
        <f>VLOOKUP($C132, Table4[#All], 33, 0)</f>
        <v>0</v>
      </c>
      <c r="BE132" s="43">
        <f>VLOOKUP($C132, Table4[#All], 34, 0)</f>
        <v>0</v>
      </c>
      <c r="BF132" s="9">
        <f>VLOOKUP($C132, Table4[#All], 35, 0)</f>
        <v>0</v>
      </c>
      <c r="BG132" s="10">
        <f t="shared" si="24"/>
        <v>1</v>
      </c>
      <c r="BH132" s="60"/>
      <c r="BI132" s="43">
        <f>VLOOKUP($C132, Table4[#All], 36, 0)</f>
        <v>0.20829999999999999</v>
      </c>
      <c r="BJ132" s="9">
        <f>VLOOKUP($C132, Table4[#All], 37, 0)</f>
        <v>0</v>
      </c>
      <c r="BK132" s="43">
        <f>VLOOKUP($C132, Table4[#All], 38, 0)</f>
        <v>0</v>
      </c>
      <c r="BL132" s="43">
        <f>VLOOKUP($C132, Table4[#All], 39, 0)</f>
        <v>0.66670000000000007</v>
      </c>
      <c r="BM132" s="9">
        <f>VLOOKUP($C132, Table4[#All], 40, 0)</f>
        <v>0.125</v>
      </c>
      <c r="BN132" s="10">
        <f t="shared" si="25"/>
        <v>4</v>
      </c>
      <c r="BO132" s="11"/>
      <c r="BP132" s="43">
        <f>VLOOKUP($C132, Table4[#All], 41, 0)</f>
        <v>7.690000000000001E-2</v>
      </c>
      <c r="BQ132" s="43">
        <f>VLOOKUP($C132, Table4[#All], 42, 0)</f>
        <v>0.69230000000000003</v>
      </c>
      <c r="BR132" s="43">
        <f>VLOOKUP($C132, Table4[#All], 43, 0)</f>
        <v>0.23079999999999998</v>
      </c>
      <c r="BS132" s="43">
        <f>VLOOKUP($C132, Table4[#All], 44, 0)</f>
        <v>0</v>
      </c>
      <c r="BT132" s="43">
        <f>VLOOKUP($C132, Table4[#All], 45, 0)</f>
        <v>0</v>
      </c>
      <c r="BU132" s="10">
        <f t="shared" si="26"/>
        <v>3</v>
      </c>
      <c r="BV132" s="11"/>
      <c r="BW132" s="43">
        <f>VLOOKUP($C132, Table4[#All], 46, 0)</f>
        <v>0</v>
      </c>
      <c r="BX132" s="43">
        <f>VLOOKUP($C132, Table4[#All], 47, 0)</f>
        <v>7.690000000000001E-2</v>
      </c>
      <c r="BY132" s="43">
        <f>VLOOKUP($C132, Table4[#All], 48, 0)</f>
        <v>0.53849999999999998</v>
      </c>
      <c r="BZ132" s="43">
        <f>VLOOKUP($C132, Table4[#All], 49, 0)</f>
        <v>0.15380000000000002</v>
      </c>
      <c r="CA132" s="43">
        <f>VLOOKUP($C132, Table4[#All], 50, 0)</f>
        <v>0.23079999999999998</v>
      </c>
      <c r="CB132" s="10">
        <f t="shared" si="27"/>
        <v>5</v>
      </c>
      <c r="CC132" s="60"/>
      <c r="CD132" s="43">
        <f>VLOOKUP($C132, Table4[#All], 51, 0)</f>
        <v>1</v>
      </c>
      <c r="CE132" s="43">
        <f>VLOOKUP($C132, Table4[#All], 52, 0)</f>
        <v>0</v>
      </c>
      <c r="CF132" s="43">
        <f>VLOOKUP($C132, Table4[#All], 53, 0)</f>
        <v>0</v>
      </c>
      <c r="CG132" s="43"/>
      <c r="CH132" s="43"/>
      <c r="CI132" s="12">
        <f t="shared" si="28"/>
        <v>1</v>
      </c>
      <c r="CJ132" s="13"/>
      <c r="CK132" s="43">
        <f>VLOOKUP($C132, Table4[#All], 54, 0)</f>
        <v>0</v>
      </c>
      <c r="CL132" s="43">
        <f>VLOOKUP($C132, Table4[#All], 55, 0)</f>
        <v>0.15380000000000002</v>
      </c>
      <c r="CM132" s="43">
        <f>VLOOKUP($C132, Table4[#All], 56, 0)</f>
        <v>0.84620000000000006</v>
      </c>
      <c r="CN132" s="9">
        <f>VLOOKUP($C132, Table4[#All], 57, 0)</f>
        <v>0</v>
      </c>
      <c r="CO132" s="9"/>
      <c r="CP132" s="10">
        <f t="shared" si="29"/>
        <v>3</v>
      </c>
      <c r="CQ132" s="11"/>
      <c r="CR132" s="43">
        <f>VLOOKUP($C132, Table4[#All], 58, 0)</f>
        <v>0</v>
      </c>
      <c r="CS132" s="43">
        <f>VLOOKUP($C132, Table4[#All], 59, 0)</f>
        <v>0</v>
      </c>
      <c r="CT132" s="43">
        <f>VLOOKUP($C132, Table4[#All], 60, 0)</f>
        <v>0.11539999999999999</v>
      </c>
      <c r="CU132" s="43">
        <f>VLOOKUP($C132, Table4[#All], 61, 0)</f>
        <v>0.65379999999999994</v>
      </c>
      <c r="CV132" s="9">
        <f>VLOOKUP($C132, Table4[#All], 62, 0)</f>
        <v>0.23079999999999998</v>
      </c>
      <c r="CW132" s="10">
        <f t="shared" si="30"/>
        <v>5</v>
      </c>
      <c r="CX132" s="60"/>
      <c r="CY132" s="43">
        <f>VLOOKUP($C132, Table4[#All], 63, 0)</f>
        <v>1</v>
      </c>
      <c r="CZ132" s="43">
        <f>VLOOKUP($C132, Table4[#All], 64, 0)</f>
        <v>0</v>
      </c>
      <c r="DA132" s="43">
        <f>VLOOKUP($C132, Table4[#All], 65, 0)</f>
        <v>0</v>
      </c>
      <c r="DB132" s="43">
        <f>VLOOKUP($C132, Table4[#All], 66, 0)</f>
        <v>0</v>
      </c>
      <c r="DC132" s="43"/>
      <c r="DD132" s="10">
        <f t="shared" si="31"/>
        <v>1</v>
      </c>
    </row>
    <row r="133" spans="1:108" ht="16.2" thickTop="1" thickBot="1" x14ac:dyDescent="0.4">
      <c r="A133" s="47" t="s">
        <v>332</v>
      </c>
      <c r="B133" s="47" t="s">
        <v>341</v>
      </c>
      <c r="C133" s="47" t="s">
        <v>342</v>
      </c>
      <c r="D133" s="11"/>
      <c r="E133" s="43">
        <f>VLOOKUP($C133, Table4[#All], 2, 0)</f>
        <v>1</v>
      </c>
      <c r="F133" s="43">
        <f>VLOOKUP($C133, Table4[#All], 3, 0)</f>
        <v>0</v>
      </c>
      <c r="G133" s="43">
        <f>VLOOKUP($C133, Table4[#All], 4, 0)</f>
        <v>0</v>
      </c>
      <c r="H133" s="43">
        <f>VLOOKUP($C133, Table4[#All], 5, 0)</f>
        <v>0</v>
      </c>
      <c r="I133" s="43">
        <f>VLOOKUP($C133, Table4[#All], 6, 0)</f>
        <v>0</v>
      </c>
      <c r="J133" s="10">
        <f t="shared" si="17"/>
        <v>1</v>
      </c>
      <c r="K133" s="11"/>
      <c r="L133" s="43">
        <f>VLOOKUP($C133, Table4[#All], 7, 0)</f>
        <v>0.5</v>
      </c>
      <c r="M133" s="43">
        <f>VLOOKUP($C133, Table4[#All], 8, 0)</f>
        <v>8.3299999999999999E-2</v>
      </c>
      <c r="N133" s="43">
        <f>VLOOKUP($C133, Table4[#All], 9, 0)</f>
        <v>0.25</v>
      </c>
      <c r="O133" s="43">
        <f>VLOOKUP($C133, Table4[#All], 10, 0)</f>
        <v>0.16670000000000001</v>
      </c>
      <c r="P133" s="43"/>
      <c r="Q133" s="10">
        <f t="shared" si="18"/>
        <v>3</v>
      </c>
      <c r="R133" s="11"/>
      <c r="S133" s="43">
        <f>VLOOKUP($C133, Table4[#All], 11, 0)</f>
        <v>0.3</v>
      </c>
      <c r="T133" s="43">
        <f>VLOOKUP($C133, Table4[#All], 12, 0)</f>
        <v>0.1</v>
      </c>
      <c r="U133" s="43">
        <f>VLOOKUP($C133, Table4[#All], 13, 0)</f>
        <v>0.6</v>
      </c>
      <c r="V133" s="43">
        <f>VLOOKUP($C133, Table4[#All], 14, 0)</f>
        <v>0</v>
      </c>
      <c r="W133" s="9"/>
      <c r="X133" s="10">
        <f t="shared" si="19"/>
        <v>3</v>
      </c>
      <c r="Y133" s="11"/>
      <c r="Z133" s="43">
        <f>VLOOKUP($C133, Table4[#All], 15, 0)</f>
        <v>0</v>
      </c>
      <c r="AA133" s="43">
        <f>VLOOKUP($C133, Table4[#All], 16, 0)</f>
        <v>0</v>
      </c>
      <c r="AB133" s="43">
        <f>VLOOKUP($C133, Table4[#All], 17, 0)</f>
        <v>0.41670000000000001</v>
      </c>
      <c r="AC133" s="43">
        <f>VLOOKUP($C133, Table4[#All], 18, 0)</f>
        <v>0.58329999999999993</v>
      </c>
      <c r="AD133" s="9">
        <f>VLOOKUP($C133, Table4[#All], 19, 0)</f>
        <v>0</v>
      </c>
      <c r="AE133" s="10">
        <f t="shared" si="20"/>
        <v>4</v>
      </c>
      <c r="AF133" s="11"/>
      <c r="AG133" s="43">
        <f>VLOOKUP($C133, Table4[#All], 20, 0)</f>
        <v>0</v>
      </c>
      <c r="AH133" s="43">
        <f>VLOOKUP($C133, Table4[#All], 21, 0)</f>
        <v>0.25</v>
      </c>
      <c r="AI133" s="43">
        <f>VLOOKUP($C133, Table4[#All], 22, 0)</f>
        <v>0.5</v>
      </c>
      <c r="AJ133" s="43">
        <f>VLOOKUP($C133, Table4[#All], 23, 0)</f>
        <v>0.25</v>
      </c>
      <c r="AK133" s="43"/>
      <c r="AL133" s="10">
        <f t="shared" si="21"/>
        <v>4</v>
      </c>
      <c r="AM133" s="11"/>
      <c r="AN133" s="43">
        <f>VLOOKUP($C133, Table4[#All], 24, 0)</f>
        <v>0</v>
      </c>
      <c r="AO133" s="43">
        <f>VLOOKUP($C133, Table4[#All], 25, 0)</f>
        <v>8.3299999999999999E-2</v>
      </c>
      <c r="AP133" s="43">
        <f>VLOOKUP($C133, Table4[#All], 26, 0)</f>
        <v>0.91670000000000007</v>
      </c>
      <c r="AQ133" s="43"/>
      <c r="AR133" s="9"/>
      <c r="AS133" s="12">
        <f t="shared" si="22"/>
        <v>3</v>
      </c>
      <c r="AT133" s="11"/>
      <c r="AU133" s="43">
        <f>VLOOKUP($C133, Table4[#All], 27, 0)</f>
        <v>1</v>
      </c>
      <c r="AV133" s="43">
        <f>VLOOKUP($C133, Table4[#All], 28, 0)</f>
        <v>0</v>
      </c>
      <c r="AW133" s="43">
        <f>VLOOKUP($C133, Table4[#All], 29, 0)</f>
        <v>0</v>
      </c>
      <c r="AX133" s="9"/>
      <c r="AY133" s="9">
        <f>VLOOKUP($C133, Table4[#All], 30, 0)</f>
        <v>0</v>
      </c>
      <c r="AZ133" s="10">
        <f t="shared" si="23"/>
        <v>1</v>
      </c>
      <c r="BA133" s="11"/>
      <c r="BB133" s="43">
        <f>VLOOKUP($C133, Table4[#All], 31, 0)</f>
        <v>0</v>
      </c>
      <c r="BC133" s="43">
        <f>VLOOKUP($C133, Table4[#All], 32, 0)</f>
        <v>0</v>
      </c>
      <c r="BD133" s="43">
        <f>VLOOKUP($C133, Table4[#All], 33, 0)</f>
        <v>0.42859999999999998</v>
      </c>
      <c r="BE133" s="43">
        <f>VLOOKUP($C133, Table4[#All], 34, 0)</f>
        <v>0.57140000000000002</v>
      </c>
      <c r="BF133" s="9">
        <f>VLOOKUP($C133, Table4[#All], 35, 0)</f>
        <v>0</v>
      </c>
      <c r="BG133" s="10">
        <f t="shared" si="24"/>
        <v>4</v>
      </c>
      <c r="BH133" s="60"/>
      <c r="BI133" s="43">
        <f>VLOOKUP($C133, Table4[#All], 36, 0)</f>
        <v>0.20829999999999999</v>
      </c>
      <c r="BJ133" s="9">
        <f>VLOOKUP($C133, Table4[#All], 37, 0)</f>
        <v>0</v>
      </c>
      <c r="BK133" s="43">
        <f>VLOOKUP($C133, Table4[#All], 38, 0)</f>
        <v>0</v>
      </c>
      <c r="BL133" s="43">
        <f>VLOOKUP($C133, Table4[#All], 39, 0)</f>
        <v>0.66670000000000007</v>
      </c>
      <c r="BM133" s="9">
        <f>VLOOKUP($C133, Table4[#All], 40, 0)</f>
        <v>0.125</v>
      </c>
      <c r="BN133" s="10">
        <f t="shared" si="25"/>
        <v>4</v>
      </c>
      <c r="BO133" s="11"/>
      <c r="BP133" s="43">
        <f>VLOOKUP($C133, Table4[#All], 41, 0)</f>
        <v>0.16670000000000001</v>
      </c>
      <c r="BQ133" s="43">
        <f>VLOOKUP($C133, Table4[#All], 42, 0)</f>
        <v>0</v>
      </c>
      <c r="BR133" s="43">
        <f>VLOOKUP($C133, Table4[#All], 43, 0)</f>
        <v>0.33329999999999999</v>
      </c>
      <c r="BS133" s="43">
        <f>VLOOKUP($C133, Table4[#All], 44, 0)</f>
        <v>0.5</v>
      </c>
      <c r="BT133" s="43">
        <f>VLOOKUP($C133, Table4[#All], 45, 0)</f>
        <v>0</v>
      </c>
      <c r="BU133" s="10">
        <f t="shared" si="26"/>
        <v>4</v>
      </c>
      <c r="BV133" s="11"/>
      <c r="BW133" s="43">
        <f>VLOOKUP($C133, Table4[#All], 46, 0)</f>
        <v>0</v>
      </c>
      <c r="BX133" s="43">
        <f>VLOOKUP($C133, Table4[#All], 47, 0)</f>
        <v>8.3299999999999999E-2</v>
      </c>
      <c r="BY133" s="43">
        <f>VLOOKUP($C133, Table4[#All], 48, 0)</f>
        <v>8.3299999999999999E-2</v>
      </c>
      <c r="BZ133" s="43">
        <f>VLOOKUP($C133, Table4[#All], 49, 0)</f>
        <v>0.5</v>
      </c>
      <c r="CA133" s="43">
        <f>VLOOKUP($C133, Table4[#All], 50, 0)</f>
        <v>0.33329999999999999</v>
      </c>
      <c r="CB133" s="10">
        <f t="shared" si="27"/>
        <v>5</v>
      </c>
      <c r="CC133" s="60"/>
      <c r="CD133" s="43">
        <f>VLOOKUP($C133, Table4[#All], 51, 0)</f>
        <v>0.33329999999999999</v>
      </c>
      <c r="CE133" s="43">
        <f>VLOOKUP($C133, Table4[#All], 52, 0)</f>
        <v>0.33329999999999999</v>
      </c>
      <c r="CF133" s="43">
        <f>VLOOKUP($C133, Table4[#All], 53, 0)</f>
        <v>0.33329999999999999</v>
      </c>
      <c r="CG133" s="43"/>
      <c r="CH133" s="43"/>
      <c r="CI133" s="12">
        <f t="shared" si="28"/>
        <v>3</v>
      </c>
      <c r="CJ133" s="13"/>
      <c r="CK133" s="43">
        <f>VLOOKUP($C133, Table4[#All], 54, 0)</f>
        <v>0</v>
      </c>
      <c r="CL133" s="43">
        <f>VLOOKUP($C133, Table4[#All], 55, 0)</f>
        <v>0.33329999999999999</v>
      </c>
      <c r="CM133" s="43">
        <f>VLOOKUP($C133, Table4[#All], 56, 0)</f>
        <v>0.66670000000000007</v>
      </c>
      <c r="CN133" s="9">
        <f>VLOOKUP($C133, Table4[#All], 57, 0)</f>
        <v>0</v>
      </c>
      <c r="CO133" s="9"/>
      <c r="CP133" s="10">
        <f t="shared" si="29"/>
        <v>3</v>
      </c>
      <c r="CQ133" s="11"/>
      <c r="CR133" s="43">
        <f>VLOOKUP($C133, Table4[#All], 58, 0)</f>
        <v>0</v>
      </c>
      <c r="CS133" s="43">
        <f>VLOOKUP($C133, Table4[#All], 59, 0)</f>
        <v>0.75</v>
      </c>
      <c r="CT133" s="43">
        <f>VLOOKUP($C133, Table4[#All], 60, 0)</f>
        <v>0.16670000000000001</v>
      </c>
      <c r="CU133" s="43">
        <f>VLOOKUP($C133, Table4[#All], 61, 0)</f>
        <v>8.3299999999999999E-2</v>
      </c>
      <c r="CV133" s="9">
        <f>VLOOKUP($C133, Table4[#All], 62, 0)</f>
        <v>0</v>
      </c>
      <c r="CW133" s="10">
        <f t="shared" si="30"/>
        <v>3</v>
      </c>
      <c r="CX133" s="60"/>
      <c r="CY133" s="43">
        <f>VLOOKUP($C133, Table4[#All], 63, 0)</f>
        <v>1</v>
      </c>
      <c r="CZ133" s="43">
        <f>VLOOKUP($C133, Table4[#All], 64, 0)</f>
        <v>0</v>
      </c>
      <c r="DA133" s="43">
        <f>VLOOKUP($C133, Table4[#All], 65, 0)</f>
        <v>0</v>
      </c>
      <c r="DB133" s="43">
        <f>VLOOKUP($C133, Table4[#All], 66, 0)</f>
        <v>0</v>
      </c>
      <c r="DC133" s="43"/>
      <c r="DD133" s="10">
        <f t="shared" si="31"/>
        <v>1</v>
      </c>
    </row>
    <row r="134" spans="1:108" ht="16.2" thickTop="1" thickBot="1" x14ac:dyDescent="0.4">
      <c r="A134" s="47" t="s">
        <v>332</v>
      </c>
      <c r="B134" s="47" t="s">
        <v>343</v>
      </c>
      <c r="C134" s="47" t="s">
        <v>344</v>
      </c>
      <c r="D134" s="11"/>
      <c r="E134" s="43">
        <f>VLOOKUP($C134, Table4[#All], 2, 0)</f>
        <v>0</v>
      </c>
      <c r="F134" s="43">
        <f>VLOOKUP($C134, Table4[#All], 3, 0)</f>
        <v>0</v>
      </c>
      <c r="G134" s="43">
        <f>VLOOKUP($C134, Table4[#All], 4, 0)</f>
        <v>1</v>
      </c>
      <c r="H134" s="43">
        <f>VLOOKUP($C134, Table4[#All], 5, 0)</f>
        <v>0</v>
      </c>
      <c r="I134" s="43">
        <f>VLOOKUP($C134, Table4[#All], 6, 0)</f>
        <v>0</v>
      </c>
      <c r="J134" s="10">
        <f t="shared" ref="J134:J197" si="32">IF(I134&gt;=20%, 5, IF(SUM(H134:I134)&gt;=20%, 4, IF(SUM(G134:I134)&gt;=20%, 3, IF(SUM(F134:I134)&gt;=20%, 2, IF(SUM(E134:I134)&gt;=20%, 1, "N/A")))))</f>
        <v>3</v>
      </c>
      <c r="K134" s="11"/>
      <c r="L134" s="43">
        <f>VLOOKUP($C134, Table4[#All], 7, 0)</f>
        <v>0.93330000000000002</v>
      </c>
      <c r="M134" s="43">
        <f>VLOOKUP($C134, Table4[#All], 8, 0)</f>
        <v>6.6699999999999995E-2</v>
      </c>
      <c r="N134" s="43">
        <f>VLOOKUP($C134, Table4[#All], 9, 0)</f>
        <v>0</v>
      </c>
      <c r="O134" s="43">
        <f>VLOOKUP($C134, Table4[#All], 10, 0)</f>
        <v>0</v>
      </c>
      <c r="P134" s="43"/>
      <c r="Q134" s="10">
        <f t="shared" ref="Q134:Q197" si="33">IF(P134&gt;=20%, 5, IF(SUM(O134:P134)&gt;=20%, 4, IF(SUM(N134:P134)&gt;=20%, 3, IF(SUM(M134:P134)&gt;=20%, 2, IF(SUM(L134:P134)&gt;=20%, 1, "N/A")))))</f>
        <v>1</v>
      </c>
      <c r="R134" s="11"/>
      <c r="S134" s="43">
        <f>VLOOKUP($C134, Table4[#All], 11, 0)</f>
        <v>0</v>
      </c>
      <c r="T134" s="43">
        <f>VLOOKUP($C134, Table4[#All], 12, 0)</f>
        <v>0</v>
      </c>
      <c r="U134" s="43">
        <f>VLOOKUP($C134, Table4[#All], 13, 0)</f>
        <v>1</v>
      </c>
      <c r="V134" s="43">
        <f>VLOOKUP($C134, Table4[#All], 14, 0)</f>
        <v>0</v>
      </c>
      <c r="W134" s="9"/>
      <c r="X134" s="10">
        <f t="shared" ref="X134:X197" si="34">IF(W134&gt;=20%, 5, IF(SUM(V134:W134)&gt;=20%, 4, IF(SUM(U134:W134)&gt;=20%, 3, IF(SUM(T134:W134)&gt;=20%, 2, IF(SUM(S134:W134)&gt;=20%, 1, "N/A")))))</f>
        <v>3</v>
      </c>
      <c r="Y134" s="11"/>
      <c r="Z134" s="43">
        <f>VLOOKUP($C134, Table4[#All], 15, 0)</f>
        <v>0</v>
      </c>
      <c r="AA134" s="43">
        <f>VLOOKUP($C134, Table4[#All], 16, 0)</f>
        <v>0</v>
      </c>
      <c r="AB134" s="43">
        <f>VLOOKUP($C134, Table4[#All], 17, 0)</f>
        <v>6.6699999999999995E-2</v>
      </c>
      <c r="AC134" s="43">
        <f>VLOOKUP($C134, Table4[#All], 18, 0)</f>
        <v>0.93330000000000002</v>
      </c>
      <c r="AD134" s="9">
        <f>VLOOKUP($C134, Table4[#All], 19, 0)</f>
        <v>0</v>
      </c>
      <c r="AE134" s="10">
        <f t="shared" ref="AE134:AE197" si="35">IF(AD134&gt;=20%, 5, IF(SUM(AC134:AD134)&gt;=20%, 4, IF(SUM(AB134:AD134)&gt;=20%, 3, IF(SUM(AA134:AD134)&gt;=20%, 2, IF(SUM(Z134:AD134)&gt;=20%, 1, "N/A")))))</f>
        <v>4</v>
      </c>
      <c r="AF134" s="11"/>
      <c r="AG134" s="43">
        <f>VLOOKUP($C134, Table4[#All], 20, 0)</f>
        <v>0</v>
      </c>
      <c r="AH134" s="43">
        <f>VLOOKUP($C134, Table4[#All], 21, 0)</f>
        <v>6.6699999999999995E-2</v>
      </c>
      <c r="AI134" s="43">
        <f>VLOOKUP($C134, Table4[#All], 22, 0)</f>
        <v>0.93330000000000002</v>
      </c>
      <c r="AJ134" s="43">
        <f>VLOOKUP($C134, Table4[#All], 23, 0)</f>
        <v>0</v>
      </c>
      <c r="AK134" s="43"/>
      <c r="AL134" s="10">
        <f t="shared" ref="AL134:AL197" si="36">IF(AK134&gt;=20%, 5, IF(SUM(AJ134:AK134)&gt;=20%, 4, IF(SUM(AI134:AK134)&gt;=20%, 3, IF(SUM(AH134:AK134)&gt;=20%, 2, IF(SUM(AG134:AK134)&gt;=20%, 1, "N/A")))))</f>
        <v>3</v>
      </c>
      <c r="AM134" s="11"/>
      <c r="AN134" s="43">
        <f>VLOOKUP($C134, Table4[#All], 24, 0)</f>
        <v>0</v>
      </c>
      <c r="AO134" s="43">
        <f>VLOOKUP($C134, Table4[#All], 25, 0)</f>
        <v>0</v>
      </c>
      <c r="AP134" s="43">
        <f>VLOOKUP($C134, Table4[#All], 26, 0)</f>
        <v>1</v>
      </c>
      <c r="AQ134" s="43"/>
      <c r="AR134" s="9"/>
      <c r="AS134" s="12">
        <f t="shared" ref="AS134:AS197" si="37">IF(AR134&gt;=20%, 5, IF(SUM(AQ134:AR134)&gt;=20%, 4, IF(SUM(AP134:AR134)&gt;=20%, 3, IF(SUM(AO134:AR134)&gt;=20%, 2, IF(SUM(AN134:AR134)&gt;=20%, 1, "N/A")))))</f>
        <v>3</v>
      </c>
      <c r="AT134" s="11"/>
      <c r="AU134" s="43">
        <f>VLOOKUP($C134, Table4[#All], 27, 0)</f>
        <v>0</v>
      </c>
      <c r="AV134" s="43">
        <f>VLOOKUP($C134, Table4[#All], 28, 0)</f>
        <v>0</v>
      </c>
      <c r="AW134" s="43">
        <f>VLOOKUP($C134, Table4[#All], 29, 0)</f>
        <v>0.86670000000000003</v>
      </c>
      <c r="AX134" s="9"/>
      <c r="AY134" s="9">
        <f>VLOOKUP($C134, Table4[#All], 30, 0)</f>
        <v>0.1333</v>
      </c>
      <c r="AZ134" s="10">
        <f t="shared" ref="AZ134:AZ197" si="38">IF(AY134&gt;=20%, 5, IF(SUM(AX134:AY134)&gt;=20%, 4, IF(SUM(AW134:AY134)&gt;=20%, 3, IF(SUM(AV134:AY134)&gt;=20%, 2, IF(SUM(AU134:AY134)&gt;=20%, 1, "N/A")))))</f>
        <v>3</v>
      </c>
      <c r="BA134" s="11"/>
      <c r="BB134" s="43">
        <f>VLOOKUP($C134, Table4[#All], 31, 0)</f>
        <v>6.6699999999999995E-2</v>
      </c>
      <c r="BC134" s="43">
        <f>VLOOKUP($C134, Table4[#All], 32, 0)</f>
        <v>0.93330000000000002</v>
      </c>
      <c r="BD134" s="43">
        <f>VLOOKUP($C134, Table4[#All], 33, 0)</f>
        <v>0</v>
      </c>
      <c r="BE134" s="43">
        <f>VLOOKUP($C134, Table4[#All], 34, 0)</f>
        <v>0</v>
      </c>
      <c r="BF134" s="9">
        <f>VLOOKUP($C134, Table4[#All], 35, 0)</f>
        <v>0</v>
      </c>
      <c r="BG134" s="10">
        <f t="shared" ref="BG134:BG197" si="39">IF(BF134&gt;=20%, 5, IF(SUM(BE134:BF134)&gt;=20%, 4, IF(SUM(BD134:BF134)&gt;=20%, 3, IF(SUM(BC134:BF134)&gt;=20%, 2, IF(SUM(BB134:BF134)&gt;=20%, 1, "N/A")))))</f>
        <v>2</v>
      </c>
      <c r="BH134" s="60"/>
      <c r="BI134" s="43">
        <f>VLOOKUP($C134, Table4[#All], 36, 0)</f>
        <v>0.16670000000000001</v>
      </c>
      <c r="BJ134" s="9">
        <f>VLOOKUP($C134, Table4[#All], 37, 0)</f>
        <v>0.33329999999999999</v>
      </c>
      <c r="BK134" s="43">
        <f>VLOOKUP($C134, Table4[#All], 38, 0)</f>
        <v>0.5</v>
      </c>
      <c r="BL134" s="43">
        <f>VLOOKUP($C134, Table4[#All], 39, 0)</f>
        <v>0</v>
      </c>
      <c r="BM134" s="9">
        <f>VLOOKUP($C134, Table4[#All], 40, 0)</f>
        <v>0</v>
      </c>
      <c r="BN134" s="10">
        <f t="shared" ref="BN134:BN197" si="40">IF(BM134&gt;=20%, 5, IF(SUM(BL134:BM134)&gt;=20%, 4, IF(SUM(BK134:BM134)&gt;=20%, 3, IF(SUM(BJ134:BM134)&gt;=20%, 2, IF(SUM(BI134:BM134)&gt;=20%, 1, "N/A")))))</f>
        <v>3</v>
      </c>
      <c r="BO134" s="11"/>
      <c r="BP134" s="43">
        <f>VLOOKUP($C134, Table4[#All], 41, 0)</f>
        <v>0.1333</v>
      </c>
      <c r="BQ134" s="43">
        <f>VLOOKUP($C134, Table4[#All], 42, 0)</f>
        <v>0.26669999999999999</v>
      </c>
      <c r="BR134" s="43">
        <f>VLOOKUP($C134, Table4[#All], 43, 0)</f>
        <v>0.5333</v>
      </c>
      <c r="BS134" s="43">
        <f>VLOOKUP($C134, Table4[#All], 44, 0)</f>
        <v>6.6699999999999995E-2</v>
      </c>
      <c r="BT134" s="43">
        <f>VLOOKUP($C134, Table4[#All], 45, 0)</f>
        <v>0</v>
      </c>
      <c r="BU134" s="10">
        <f t="shared" ref="BU134:BU197" si="41">IF(BT134&gt;=20%, 5, IF(SUM(BS134:BT134)&gt;=20%, 4, IF(SUM(BR134:BT134)&gt;=20%, 3, IF(SUM(BQ134:BT134)&gt;=20%, 2, IF(SUM(BP134:BT134)&gt;=20%, 1, "N/A")))))</f>
        <v>3</v>
      </c>
      <c r="BV134" s="11"/>
      <c r="BW134" s="43">
        <f>VLOOKUP($C134, Table4[#All], 46, 0)</f>
        <v>0</v>
      </c>
      <c r="BX134" s="43">
        <f>VLOOKUP($C134, Table4[#All], 47, 0)</f>
        <v>0</v>
      </c>
      <c r="BY134" s="43">
        <f>VLOOKUP($C134, Table4[#All], 48, 0)</f>
        <v>0</v>
      </c>
      <c r="BZ134" s="43">
        <f>VLOOKUP($C134, Table4[#All], 49, 0)</f>
        <v>0.1333</v>
      </c>
      <c r="CA134" s="43">
        <f>VLOOKUP($C134, Table4[#All], 50, 0)</f>
        <v>0.86670000000000003</v>
      </c>
      <c r="CB134" s="10">
        <f t="shared" ref="CB134:CB197" si="42">IF(CA134&gt;=20%, 5, IF(SUM(BZ134:CA134)&gt;=20%, 4, IF(SUM(BY134:CA134)&gt;=20%, 3, IF(SUM(BX134:CA134)&gt;=20%, 2, IF(SUM(BW134:CA134)&gt;=20%, 1, "N/A")))))</f>
        <v>5</v>
      </c>
      <c r="CC134" s="60"/>
      <c r="CD134" s="43">
        <f>VLOOKUP($C134, Table4[#All], 51, 0)</f>
        <v>0.2</v>
      </c>
      <c r="CE134" s="43">
        <f>VLOOKUP($C134, Table4[#All], 52, 0)</f>
        <v>0.2</v>
      </c>
      <c r="CF134" s="43">
        <f>VLOOKUP($C134, Table4[#All], 53, 0)</f>
        <v>0.6</v>
      </c>
      <c r="CG134" s="43"/>
      <c r="CH134" s="43"/>
      <c r="CI134" s="12">
        <f t="shared" ref="CI134:CI197" si="43">IF(CH134&gt;=20%, 5, IF(SUM(CG134:CH134)&gt;=20%, 4, IF(SUM(CF134:CH134)&gt;=20%, 3, IF(SUM(CE134:CH134)&gt;=20%, 2, IF(SUM(CD134:CH134)&gt;=20%, 1, "N/A")))))</f>
        <v>3</v>
      </c>
      <c r="CJ134" s="13"/>
      <c r="CK134" s="43">
        <f>VLOOKUP($C134, Table4[#All], 54, 0)</f>
        <v>0</v>
      </c>
      <c r="CL134" s="43">
        <f>VLOOKUP($C134, Table4[#All], 55, 0)</f>
        <v>6.6699999999999995E-2</v>
      </c>
      <c r="CM134" s="43">
        <f>VLOOKUP($C134, Table4[#All], 56, 0)</f>
        <v>0.93330000000000002</v>
      </c>
      <c r="CN134" s="9">
        <f>VLOOKUP($C134, Table4[#All], 57, 0)</f>
        <v>0</v>
      </c>
      <c r="CO134" s="9"/>
      <c r="CP134" s="10">
        <f t="shared" ref="CP134:CP197" si="44">IF(CO134&gt;=20%, 5, IF(SUM(CN134:CO134)&gt;=20%, 4, IF(SUM(CM134:CO134)&gt;=20%, 3, IF(SUM(CL134:CO134)&gt;=20%, 2, IF(SUM(CK134:CO134)&gt;=20%, 1, "N/A")))))</f>
        <v>3</v>
      </c>
      <c r="CQ134" s="11"/>
      <c r="CR134" s="43">
        <f>VLOOKUP($C134, Table4[#All], 58, 0)</f>
        <v>0</v>
      </c>
      <c r="CS134" s="43">
        <f>VLOOKUP($C134, Table4[#All], 59, 0)</f>
        <v>0</v>
      </c>
      <c r="CT134" s="43">
        <f>VLOOKUP($C134, Table4[#All], 60, 0)</f>
        <v>0</v>
      </c>
      <c r="CU134" s="43">
        <f>VLOOKUP($C134, Table4[#All], 61, 0)</f>
        <v>0.33329999999999999</v>
      </c>
      <c r="CV134" s="9">
        <f>VLOOKUP($C134, Table4[#All], 62, 0)</f>
        <v>0.66670000000000007</v>
      </c>
      <c r="CW134" s="10">
        <f t="shared" ref="CW134:CW197" si="45">IF(CV134&gt;=20%, 5, IF(SUM(CU134:CV134)&gt;=20%, 4, IF(SUM(CT134:CV134)&gt;=20%, 3, IF(SUM(CS134:CV134)&gt;=20%, 2, IF(SUM(CR134:CV134)&gt;=20%, 1, "N/A")))))</f>
        <v>5</v>
      </c>
      <c r="CX134" s="60"/>
      <c r="CY134" s="43">
        <f>VLOOKUP($C134, Table4[#All], 63, 0)</f>
        <v>1</v>
      </c>
      <c r="CZ134" s="43">
        <f>VLOOKUP($C134, Table4[#All], 64, 0)</f>
        <v>0</v>
      </c>
      <c r="DA134" s="43">
        <f>VLOOKUP($C134, Table4[#All], 65, 0)</f>
        <v>0</v>
      </c>
      <c r="DB134" s="43">
        <f>VLOOKUP($C134, Table4[#All], 66, 0)</f>
        <v>0</v>
      </c>
      <c r="DC134" s="43"/>
      <c r="DD134" s="10">
        <f t="shared" ref="DD134:DD197" si="46">IF(DC134&gt;=20%, 5, IF(SUM(DB134:DC134)&gt;=20%, 4, IF(SUM(DA134:DC134)&gt;=20%, 3, IF(SUM(CZ134:DC134)&gt;=20%, 2, IF(SUM(CY134:DC134)&gt;=20%, 1, "N/A")))))</f>
        <v>1</v>
      </c>
    </row>
    <row r="135" spans="1:108" ht="16.2" thickTop="1" thickBot="1" x14ac:dyDescent="0.4">
      <c r="A135" s="47" t="s">
        <v>332</v>
      </c>
      <c r="B135" s="47" t="s">
        <v>345</v>
      </c>
      <c r="C135" s="47" t="s">
        <v>346</v>
      </c>
      <c r="D135" s="11"/>
      <c r="E135" s="43">
        <f>VLOOKUP($C135, Table4[#All], 2, 0)</f>
        <v>0</v>
      </c>
      <c r="F135" s="43">
        <f>VLOOKUP($C135, Table4[#All], 3, 0)</f>
        <v>0</v>
      </c>
      <c r="G135" s="43">
        <f>VLOOKUP($C135, Table4[#All], 4, 0)</f>
        <v>0</v>
      </c>
      <c r="H135" s="43">
        <f>VLOOKUP($C135, Table4[#All], 5, 0)</f>
        <v>0</v>
      </c>
      <c r="I135" s="43">
        <f>VLOOKUP($C135, Table4[#All], 6, 0)</f>
        <v>1</v>
      </c>
      <c r="J135" s="10">
        <f t="shared" si="32"/>
        <v>5</v>
      </c>
      <c r="K135" s="11"/>
      <c r="L135" s="43">
        <f>VLOOKUP($C135, Table4[#All], 7, 0)</f>
        <v>0.94440000000000002</v>
      </c>
      <c r="M135" s="43">
        <f>VLOOKUP($C135, Table4[#All], 8, 0)</f>
        <v>5.5599999999999997E-2</v>
      </c>
      <c r="N135" s="43">
        <f>VLOOKUP($C135, Table4[#All], 9, 0)</f>
        <v>0</v>
      </c>
      <c r="O135" s="43">
        <f>VLOOKUP($C135, Table4[#All], 10, 0)</f>
        <v>0</v>
      </c>
      <c r="P135" s="43"/>
      <c r="Q135" s="10">
        <f t="shared" si="33"/>
        <v>1</v>
      </c>
      <c r="R135" s="11"/>
      <c r="S135" s="43">
        <f>VLOOKUP($C135, Table4[#All], 11, 0)</f>
        <v>0.33329999999999999</v>
      </c>
      <c r="T135" s="43">
        <f>VLOOKUP($C135, Table4[#All], 12, 0)</f>
        <v>0.16670000000000001</v>
      </c>
      <c r="U135" s="43">
        <f>VLOOKUP($C135, Table4[#All], 13, 0)</f>
        <v>0.5</v>
      </c>
      <c r="V135" s="43">
        <f>VLOOKUP($C135, Table4[#All], 14, 0)</f>
        <v>0</v>
      </c>
      <c r="W135" s="9"/>
      <c r="X135" s="10">
        <f t="shared" si="34"/>
        <v>3</v>
      </c>
      <c r="Y135" s="11"/>
      <c r="Z135" s="43">
        <f>VLOOKUP($C135, Table4[#All], 15, 0)</f>
        <v>0</v>
      </c>
      <c r="AA135" s="43">
        <f>VLOOKUP($C135, Table4[#All], 16, 0)</f>
        <v>0.11109999999999999</v>
      </c>
      <c r="AB135" s="43">
        <f>VLOOKUP($C135, Table4[#All], 17, 0)</f>
        <v>0.83329999999999993</v>
      </c>
      <c r="AC135" s="43">
        <f>VLOOKUP($C135, Table4[#All], 18, 0)</f>
        <v>5.5599999999999997E-2</v>
      </c>
      <c r="AD135" s="9">
        <f>VLOOKUP($C135, Table4[#All], 19, 0)</f>
        <v>0</v>
      </c>
      <c r="AE135" s="10">
        <f t="shared" si="35"/>
        <v>3</v>
      </c>
      <c r="AF135" s="11"/>
      <c r="AG135" s="43">
        <f>VLOOKUP($C135, Table4[#All], 20, 0)</f>
        <v>0</v>
      </c>
      <c r="AH135" s="43">
        <f>VLOOKUP($C135, Table4[#All], 21, 0)</f>
        <v>0.83329999999999993</v>
      </c>
      <c r="AI135" s="43">
        <f>VLOOKUP($C135, Table4[#All], 22, 0)</f>
        <v>0.16670000000000001</v>
      </c>
      <c r="AJ135" s="43">
        <f>VLOOKUP($C135, Table4[#All], 23, 0)</f>
        <v>0</v>
      </c>
      <c r="AK135" s="43"/>
      <c r="AL135" s="10">
        <f t="shared" si="36"/>
        <v>2</v>
      </c>
      <c r="AM135" s="11"/>
      <c r="AN135" s="43">
        <f>VLOOKUP($C135, Table4[#All], 24, 0)</f>
        <v>0</v>
      </c>
      <c r="AO135" s="43">
        <f>VLOOKUP($C135, Table4[#All], 25, 0)</f>
        <v>0.5</v>
      </c>
      <c r="AP135" s="43">
        <f>VLOOKUP($C135, Table4[#All], 26, 0)</f>
        <v>0.5</v>
      </c>
      <c r="AQ135" s="43"/>
      <c r="AR135" s="9"/>
      <c r="AS135" s="12">
        <f t="shared" si="37"/>
        <v>3</v>
      </c>
      <c r="AT135" s="11"/>
      <c r="AU135" s="43">
        <f>VLOOKUP($C135, Table4[#All], 27, 0)</f>
        <v>5.5599999999999997E-2</v>
      </c>
      <c r="AV135" s="43">
        <f>VLOOKUP($C135, Table4[#All], 28, 0)</f>
        <v>0.44439999999999996</v>
      </c>
      <c r="AW135" s="43">
        <f>VLOOKUP($C135, Table4[#All], 29, 0)</f>
        <v>0.5</v>
      </c>
      <c r="AX135" s="9"/>
      <c r="AY135" s="9">
        <f>VLOOKUP($C135, Table4[#All], 30, 0)</f>
        <v>0</v>
      </c>
      <c r="AZ135" s="10">
        <f t="shared" si="38"/>
        <v>3</v>
      </c>
      <c r="BA135" s="11"/>
      <c r="BB135" s="43">
        <f>VLOOKUP($C135, Table4[#All], 31, 0)</f>
        <v>0</v>
      </c>
      <c r="BC135" s="43">
        <f>VLOOKUP($C135, Table4[#All], 32, 0)</f>
        <v>0.66670000000000007</v>
      </c>
      <c r="BD135" s="43">
        <f>VLOOKUP($C135, Table4[#All], 33, 0)</f>
        <v>0</v>
      </c>
      <c r="BE135" s="43">
        <f>VLOOKUP($C135, Table4[#All], 34, 0)</f>
        <v>0.33329999999999999</v>
      </c>
      <c r="BF135" s="9">
        <f>VLOOKUP($C135, Table4[#All], 35, 0)</f>
        <v>0</v>
      </c>
      <c r="BG135" s="10">
        <f t="shared" si="39"/>
        <v>4</v>
      </c>
      <c r="BH135" s="60"/>
      <c r="BI135" s="43">
        <f>VLOOKUP($C135, Table4[#All], 36, 0)</f>
        <v>0.20829999999999999</v>
      </c>
      <c r="BJ135" s="9">
        <f>VLOOKUP($C135, Table4[#All], 37, 0)</f>
        <v>0</v>
      </c>
      <c r="BK135" s="43">
        <f>VLOOKUP($C135, Table4[#All], 38, 0)</f>
        <v>0</v>
      </c>
      <c r="BL135" s="43">
        <f>VLOOKUP($C135, Table4[#All], 39, 0)</f>
        <v>0.66670000000000007</v>
      </c>
      <c r="BM135" s="9">
        <f>VLOOKUP($C135, Table4[#All], 40, 0)</f>
        <v>0.125</v>
      </c>
      <c r="BN135" s="10">
        <f t="shared" si="40"/>
        <v>4</v>
      </c>
      <c r="BO135" s="11"/>
      <c r="BP135" s="43">
        <f>VLOOKUP($C135, Table4[#All], 41, 0)</f>
        <v>0.11109999999999999</v>
      </c>
      <c r="BQ135" s="43">
        <f>VLOOKUP($C135, Table4[#All], 42, 0)</f>
        <v>0.11109999999999999</v>
      </c>
      <c r="BR135" s="43">
        <f>VLOOKUP($C135, Table4[#All], 43, 0)</f>
        <v>0.22219999999999998</v>
      </c>
      <c r="BS135" s="43">
        <f>VLOOKUP($C135, Table4[#All], 44, 0)</f>
        <v>0.5</v>
      </c>
      <c r="BT135" s="43">
        <f>VLOOKUP($C135, Table4[#All], 45, 0)</f>
        <v>5.5599999999999997E-2</v>
      </c>
      <c r="BU135" s="10">
        <f t="shared" si="41"/>
        <v>4</v>
      </c>
      <c r="BV135" s="11"/>
      <c r="BW135" s="43">
        <f>VLOOKUP($C135, Table4[#All], 46, 0)</f>
        <v>0</v>
      </c>
      <c r="BX135" s="43">
        <f>VLOOKUP($C135, Table4[#All], 47, 0)</f>
        <v>0</v>
      </c>
      <c r="BY135" s="43">
        <f>VLOOKUP($C135, Table4[#All], 48, 0)</f>
        <v>0.38890000000000002</v>
      </c>
      <c r="BZ135" s="43">
        <f>VLOOKUP($C135, Table4[#All], 49, 0)</f>
        <v>0.61109999999999998</v>
      </c>
      <c r="CA135" s="43">
        <f>VLOOKUP($C135, Table4[#All], 50, 0)</f>
        <v>0</v>
      </c>
      <c r="CB135" s="10">
        <f t="shared" si="42"/>
        <v>4</v>
      </c>
      <c r="CC135" s="60"/>
      <c r="CD135" s="43">
        <f>VLOOKUP($C135, Table4[#All], 51, 0)</f>
        <v>0.72219999999999995</v>
      </c>
      <c r="CE135" s="43">
        <f>VLOOKUP($C135, Table4[#All], 52, 0)</f>
        <v>5.5599999999999997E-2</v>
      </c>
      <c r="CF135" s="43">
        <f>VLOOKUP($C135, Table4[#All], 53, 0)</f>
        <v>0.22219999999999998</v>
      </c>
      <c r="CG135" s="43"/>
      <c r="CH135" s="43"/>
      <c r="CI135" s="12">
        <f t="shared" si="43"/>
        <v>3</v>
      </c>
      <c r="CJ135" s="13"/>
      <c r="CK135" s="43">
        <f>VLOOKUP($C135, Table4[#All], 54, 0)</f>
        <v>0</v>
      </c>
      <c r="CL135" s="43">
        <f>VLOOKUP($C135, Table4[#All], 55, 0)</f>
        <v>0</v>
      </c>
      <c r="CM135" s="43">
        <f>VLOOKUP($C135, Table4[#All], 56, 0)</f>
        <v>1</v>
      </c>
      <c r="CN135" s="9">
        <f>VLOOKUP($C135, Table4[#All], 57, 0)</f>
        <v>0</v>
      </c>
      <c r="CO135" s="9"/>
      <c r="CP135" s="10">
        <f t="shared" si="44"/>
        <v>3</v>
      </c>
      <c r="CQ135" s="11"/>
      <c r="CR135" s="43">
        <f>VLOOKUP($C135, Table4[#All], 58, 0)</f>
        <v>5.5599999999999997E-2</v>
      </c>
      <c r="CS135" s="43">
        <f>VLOOKUP($C135, Table4[#All], 59, 0)</f>
        <v>0.77780000000000005</v>
      </c>
      <c r="CT135" s="43">
        <f>VLOOKUP($C135, Table4[#All], 60, 0)</f>
        <v>0.16670000000000001</v>
      </c>
      <c r="CU135" s="43">
        <f>VLOOKUP($C135, Table4[#All], 61, 0)</f>
        <v>0</v>
      </c>
      <c r="CV135" s="9">
        <f>VLOOKUP($C135, Table4[#All], 62, 0)</f>
        <v>0</v>
      </c>
      <c r="CW135" s="10">
        <f t="shared" si="45"/>
        <v>2</v>
      </c>
      <c r="CX135" s="60"/>
      <c r="CY135" s="43">
        <f>VLOOKUP($C135, Table4[#All], 63, 0)</f>
        <v>1</v>
      </c>
      <c r="CZ135" s="43">
        <f>VLOOKUP($C135, Table4[#All], 64, 0)</f>
        <v>0</v>
      </c>
      <c r="DA135" s="43">
        <f>VLOOKUP($C135, Table4[#All], 65, 0)</f>
        <v>0</v>
      </c>
      <c r="DB135" s="43">
        <f>VLOOKUP($C135, Table4[#All], 66, 0)</f>
        <v>0</v>
      </c>
      <c r="DC135" s="43"/>
      <c r="DD135" s="10">
        <f t="shared" si="46"/>
        <v>1</v>
      </c>
    </row>
    <row r="136" spans="1:108" ht="16.2" thickTop="1" thickBot="1" x14ac:dyDescent="0.4">
      <c r="A136" s="47" t="s">
        <v>332</v>
      </c>
      <c r="B136" s="47" t="s">
        <v>347</v>
      </c>
      <c r="C136" s="47" t="s">
        <v>348</v>
      </c>
      <c r="D136" s="11"/>
      <c r="E136" s="43">
        <f>VLOOKUP($C136, Table4[#All], 2, 0)</f>
        <v>0</v>
      </c>
      <c r="F136" s="43">
        <f>VLOOKUP($C136, Table4[#All], 3, 0)</f>
        <v>0</v>
      </c>
      <c r="G136" s="43">
        <f>VLOOKUP($C136, Table4[#All], 4, 0)</f>
        <v>1</v>
      </c>
      <c r="H136" s="43">
        <f>VLOOKUP($C136, Table4[#All], 5, 0)</f>
        <v>0</v>
      </c>
      <c r="I136" s="43">
        <f>VLOOKUP($C136, Table4[#All], 6, 0)</f>
        <v>0</v>
      </c>
      <c r="J136" s="10">
        <f t="shared" si="32"/>
        <v>3</v>
      </c>
      <c r="K136" s="11"/>
      <c r="L136" s="43">
        <f>VLOOKUP($C136, Table4[#All], 7, 0)</f>
        <v>2.3799999999999998E-2</v>
      </c>
      <c r="M136" s="43">
        <f>VLOOKUP($C136, Table4[#All], 8, 0)</f>
        <v>0.16670000000000001</v>
      </c>
      <c r="N136" s="43">
        <f>VLOOKUP($C136, Table4[#All], 9, 0)</f>
        <v>0.52380000000000004</v>
      </c>
      <c r="O136" s="43">
        <f>VLOOKUP($C136, Table4[#All], 10, 0)</f>
        <v>0.28570000000000001</v>
      </c>
      <c r="P136" s="43"/>
      <c r="Q136" s="10">
        <f t="shared" si="33"/>
        <v>4</v>
      </c>
      <c r="R136" s="11"/>
      <c r="S136" s="43">
        <f>VLOOKUP($C136, Table4[#All], 11, 0)</f>
        <v>3.3300000000000003E-2</v>
      </c>
      <c r="T136" s="43">
        <f>VLOOKUP($C136, Table4[#All], 12, 0)</f>
        <v>0.1333</v>
      </c>
      <c r="U136" s="43">
        <f>VLOOKUP($C136, Table4[#All], 13, 0)</f>
        <v>0.83329999999999993</v>
      </c>
      <c r="V136" s="43">
        <f>VLOOKUP($C136, Table4[#All], 14, 0)</f>
        <v>0</v>
      </c>
      <c r="W136" s="9"/>
      <c r="X136" s="10">
        <f t="shared" si="34"/>
        <v>3</v>
      </c>
      <c r="Y136" s="11"/>
      <c r="Z136" s="43">
        <f>VLOOKUP($C136, Table4[#All], 15, 0)</f>
        <v>0</v>
      </c>
      <c r="AA136" s="43">
        <f>VLOOKUP($C136, Table4[#All], 16, 0)</f>
        <v>2.3799999999999998E-2</v>
      </c>
      <c r="AB136" s="43">
        <f>VLOOKUP($C136, Table4[#All], 17, 0)</f>
        <v>0.8095</v>
      </c>
      <c r="AC136" s="43">
        <f>VLOOKUP($C136, Table4[#All], 18, 0)</f>
        <v>0.16670000000000001</v>
      </c>
      <c r="AD136" s="9">
        <f>VLOOKUP($C136, Table4[#All], 19, 0)</f>
        <v>0</v>
      </c>
      <c r="AE136" s="10">
        <f t="shared" si="35"/>
        <v>3</v>
      </c>
      <c r="AF136" s="11"/>
      <c r="AG136" s="43">
        <f>VLOOKUP($C136, Table4[#All], 20, 0)</f>
        <v>0</v>
      </c>
      <c r="AH136" s="43">
        <f>VLOOKUP($C136, Table4[#All], 21, 0)</f>
        <v>9.5199999999999993E-2</v>
      </c>
      <c r="AI136" s="43">
        <f>VLOOKUP($C136, Table4[#All], 22, 0)</f>
        <v>0.73809999999999998</v>
      </c>
      <c r="AJ136" s="43">
        <f>VLOOKUP($C136, Table4[#All], 23, 0)</f>
        <v>0.16670000000000001</v>
      </c>
      <c r="AK136" s="43"/>
      <c r="AL136" s="10">
        <f t="shared" si="36"/>
        <v>3</v>
      </c>
      <c r="AM136" s="11"/>
      <c r="AN136" s="43">
        <f>VLOOKUP($C136, Table4[#All], 24, 0)</f>
        <v>0</v>
      </c>
      <c r="AO136" s="43">
        <f>VLOOKUP($C136, Table4[#All], 25, 0)</f>
        <v>9.5199999999999993E-2</v>
      </c>
      <c r="AP136" s="43">
        <f>VLOOKUP($C136, Table4[#All], 26, 0)</f>
        <v>0.90480000000000005</v>
      </c>
      <c r="AQ136" s="43"/>
      <c r="AR136" s="9"/>
      <c r="AS136" s="12">
        <f t="shared" si="37"/>
        <v>3</v>
      </c>
      <c r="AT136" s="11"/>
      <c r="AU136" s="43">
        <f>VLOOKUP($C136, Table4[#All], 27, 0)</f>
        <v>0.35710000000000003</v>
      </c>
      <c r="AV136" s="43">
        <f>VLOOKUP($C136, Table4[#All], 28, 0)</f>
        <v>0.1905</v>
      </c>
      <c r="AW136" s="43">
        <f>VLOOKUP($C136, Table4[#All], 29, 0)</f>
        <v>0.1905</v>
      </c>
      <c r="AX136" s="9"/>
      <c r="AY136" s="9">
        <f>VLOOKUP($C136, Table4[#All], 30, 0)</f>
        <v>0.26190000000000002</v>
      </c>
      <c r="AZ136" s="10">
        <f t="shared" si="38"/>
        <v>5</v>
      </c>
      <c r="BA136" s="11"/>
      <c r="BB136" s="43">
        <f>VLOOKUP($C136, Table4[#All], 31, 0)</f>
        <v>0.11539999999999999</v>
      </c>
      <c r="BC136" s="43">
        <f>VLOOKUP($C136, Table4[#All], 32, 0)</f>
        <v>0.34619999999999995</v>
      </c>
      <c r="BD136" s="43">
        <f>VLOOKUP($C136, Table4[#All], 33, 0)</f>
        <v>0.23079999999999998</v>
      </c>
      <c r="BE136" s="43">
        <f>VLOOKUP($C136, Table4[#All], 34, 0)</f>
        <v>0.30769999999999997</v>
      </c>
      <c r="BF136" s="9">
        <f>VLOOKUP($C136, Table4[#All], 35, 0)</f>
        <v>0</v>
      </c>
      <c r="BG136" s="10">
        <f t="shared" si="39"/>
        <v>4</v>
      </c>
      <c r="BH136" s="60"/>
      <c r="BI136" s="43">
        <f>VLOOKUP($C136, Table4[#All], 36, 0)</f>
        <v>0</v>
      </c>
      <c r="BJ136" s="9">
        <f>VLOOKUP($C136, Table4[#All], 37, 0)</f>
        <v>0.33329999999999999</v>
      </c>
      <c r="BK136" s="43">
        <f>VLOOKUP($C136, Table4[#All], 38, 0)</f>
        <v>0.66670000000000007</v>
      </c>
      <c r="BL136" s="43">
        <f>VLOOKUP($C136, Table4[#All], 39, 0)</f>
        <v>0</v>
      </c>
      <c r="BM136" s="9">
        <f>VLOOKUP($C136, Table4[#All], 40, 0)</f>
        <v>0</v>
      </c>
      <c r="BN136" s="10">
        <f t="shared" si="40"/>
        <v>3</v>
      </c>
      <c r="BO136" s="11"/>
      <c r="BP136" s="43">
        <f>VLOOKUP($C136, Table4[#All], 41, 0)</f>
        <v>7.1399999999999991E-2</v>
      </c>
      <c r="BQ136" s="43">
        <f>VLOOKUP($C136, Table4[#All], 42, 0)</f>
        <v>0.1429</v>
      </c>
      <c r="BR136" s="43">
        <f>VLOOKUP($C136, Table4[#All], 43, 0)</f>
        <v>0.1905</v>
      </c>
      <c r="BS136" s="43">
        <f>VLOOKUP($C136, Table4[#All], 44, 0)</f>
        <v>0.28570000000000001</v>
      </c>
      <c r="BT136" s="43">
        <f>VLOOKUP($C136, Table4[#All], 45, 0)</f>
        <v>0.3095</v>
      </c>
      <c r="BU136" s="10">
        <f t="shared" si="41"/>
        <v>5</v>
      </c>
      <c r="BV136" s="11"/>
      <c r="BW136" s="43">
        <f>VLOOKUP($C136, Table4[#All], 46, 0)</f>
        <v>2.3799999999999998E-2</v>
      </c>
      <c r="BX136" s="43">
        <f>VLOOKUP($C136, Table4[#All], 47, 0)</f>
        <v>0</v>
      </c>
      <c r="BY136" s="43">
        <f>VLOOKUP($C136, Table4[#All], 48, 0)</f>
        <v>0</v>
      </c>
      <c r="BZ136" s="43">
        <f>VLOOKUP($C136, Table4[#All], 49, 0)</f>
        <v>0</v>
      </c>
      <c r="CA136" s="43">
        <f>VLOOKUP($C136, Table4[#All], 50, 0)</f>
        <v>0.97620000000000007</v>
      </c>
      <c r="CB136" s="10">
        <f t="shared" si="42"/>
        <v>5</v>
      </c>
      <c r="CC136" s="60"/>
      <c r="CD136" s="43">
        <f>VLOOKUP($C136, Table4[#All], 51, 0)</f>
        <v>0.16670000000000001</v>
      </c>
      <c r="CE136" s="43">
        <f>VLOOKUP($C136, Table4[#All], 52, 0)</f>
        <v>0.40479999999999999</v>
      </c>
      <c r="CF136" s="43">
        <f>VLOOKUP($C136, Table4[#All], 53, 0)</f>
        <v>0.42859999999999998</v>
      </c>
      <c r="CG136" s="43"/>
      <c r="CH136" s="43"/>
      <c r="CI136" s="12">
        <f t="shared" si="43"/>
        <v>3</v>
      </c>
      <c r="CJ136" s="13"/>
      <c r="CK136" s="43">
        <f>VLOOKUP($C136, Table4[#All], 54, 0)</f>
        <v>0</v>
      </c>
      <c r="CL136" s="43">
        <f>VLOOKUP($C136, Table4[#All], 55, 0)</f>
        <v>0.16670000000000001</v>
      </c>
      <c r="CM136" s="43">
        <f>VLOOKUP($C136, Table4[#All], 56, 0)</f>
        <v>0.83329999999999993</v>
      </c>
      <c r="CN136" s="9">
        <f>VLOOKUP($C136, Table4[#All], 57, 0)</f>
        <v>0</v>
      </c>
      <c r="CO136" s="9"/>
      <c r="CP136" s="10">
        <f t="shared" si="44"/>
        <v>3</v>
      </c>
      <c r="CQ136" s="11"/>
      <c r="CR136" s="43">
        <f>VLOOKUP($C136, Table4[#All], 58, 0)</f>
        <v>0</v>
      </c>
      <c r="CS136" s="43">
        <f>VLOOKUP($C136, Table4[#All], 59, 0)</f>
        <v>0.76190000000000002</v>
      </c>
      <c r="CT136" s="43">
        <f>VLOOKUP($C136, Table4[#All], 60, 0)</f>
        <v>0.23809999999999998</v>
      </c>
      <c r="CU136" s="43">
        <f>VLOOKUP($C136, Table4[#All], 61, 0)</f>
        <v>0</v>
      </c>
      <c r="CV136" s="9">
        <f>VLOOKUP($C136, Table4[#All], 62, 0)</f>
        <v>0</v>
      </c>
      <c r="CW136" s="10">
        <f t="shared" si="45"/>
        <v>3</v>
      </c>
      <c r="CX136" s="60"/>
      <c r="CY136" s="43">
        <f>VLOOKUP($C136, Table4[#All], 63, 0)</f>
        <v>0.79170000000000007</v>
      </c>
      <c r="CZ136" s="43">
        <f>VLOOKUP($C136, Table4[#All], 64, 0)</f>
        <v>0.125</v>
      </c>
      <c r="DA136" s="43">
        <f>VLOOKUP($C136, Table4[#All], 65, 0)</f>
        <v>8.3299999999999999E-2</v>
      </c>
      <c r="DB136" s="43">
        <f>VLOOKUP($C136, Table4[#All], 66, 0)</f>
        <v>0</v>
      </c>
      <c r="DC136" s="43"/>
      <c r="DD136" s="10">
        <f t="shared" si="46"/>
        <v>2</v>
      </c>
    </row>
    <row r="137" spans="1:108" ht="16.2" thickTop="1" thickBot="1" x14ac:dyDescent="0.4">
      <c r="A137" s="47" t="s">
        <v>332</v>
      </c>
      <c r="B137" s="47" t="s">
        <v>349</v>
      </c>
      <c r="C137" s="47" t="s">
        <v>350</v>
      </c>
      <c r="D137" s="11"/>
      <c r="E137" s="43">
        <f>VLOOKUP($C137, Table4[#All], 2, 0)</f>
        <v>0</v>
      </c>
      <c r="F137" s="43">
        <f>VLOOKUP($C137, Table4[#All], 3, 0)</f>
        <v>0</v>
      </c>
      <c r="G137" s="43">
        <f>VLOOKUP($C137, Table4[#All], 4, 0)</f>
        <v>1</v>
      </c>
      <c r="H137" s="43">
        <f>VLOOKUP($C137, Table4[#All], 5, 0)</f>
        <v>0</v>
      </c>
      <c r="I137" s="43">
        <f>VLOOKUP($C137, Table4[#All], 6, 0)</f>
        <v>0</v>
      </c>
      <c r="J137" s="10">
        <f t="shared" si="32"/>
        <v>3</v>
      </c>
      <c r="K137" s="11"/>
      <c r="L137" s="43">
        <f>VLOOKUP($C137, Table4[#All], 7, 0)</f>
        <v>0.4194</v>
      </c>
      <c r="M137" s="43">
        <f>VLOOKUP($C137, Table4[#All], 8, 0)</f>
        <v>0.3871</v>
      </c>
      <c r="N137" s="43">
        <f>VLOOKUP($C137, Table4[#All], 9, 0)</f>
        <v>0.19350000000000001</v>
      </c>
      <c r="O137" s="43">
        <f>VLOOKUP($C137, Table4[#All], 10, 0)</f>
        <v>0</v>
      </c>
      <c r="P137" s="43"/>
      <c r="Q137" s="10">
        <f t="shared" si="33"/>
        <v>2</v>
      </c>
      <c r="R137" s="11"/>
      <c r="S137" s="43">
        <f>VLOOKUP($C137, Table4[#All], 11, 0)</f>
        <v>0.2581</v>
      </c>
      <c r="T137" s="43">
        <f>VLOOKUP($C137, Table4[#All], 12, 0)</f>
        <v>0.129</v>
      </c>
      <c r="U137" s="43">
        <f>VLOOKUP($C137, Table4[#All], 13, 0)</f>
        <v>0.6129</v>
      </c>
      <c r="V137" s="43">
        <f>VLOOKUP($C137, Table4[#All], 14, 0)</f>
        <v>0</v>
      </c>
      <c r="W137" s="9"/>
      <c r="X137" s="10">
        <f t="shared" si="34"/>
        <v>3</v>
      </c>
      <c r="Y137" s="11"/>
      <c r="Z137" s="43">
        <f>VLOOKUP($C137, Table4[#All], 15, 0)</f>
        <v>0</v>
      </c>
      <c r="AA137" s="43">
        <f>VLOOKUP($C137, Table4[#All], 16, 0)</f>
        <v>0</v>
      </c>
      <c r="AB137" s="43">
        <f>VLOOKUP($C137, Table4[#All], 17, 0)</f>
        <v>0.4839</v>
      </c>
      <c r="AC137" s="43">
        <f>VLOOKUP($C137, Table4[#All], 18, 0)</f>
        <v>0.5161</v>
      </c>
      <c r="AD137" s="9">
        <f>VLOOKUP($C137, Table4[#All], 19, 0)</f>
        <v>0</v>
      </c>
      <c r="AE137" s="10">
        <f t="shared" si="35"/>
        <v>4</v>
      </c>
      <c r="AF137" s="11"/>
      <c r="AG137" s="43">
        <f>VLOOKUP($C137, Table4[#All], 20, 0)</f>
        <v>0</v>
      </c>
      <c r="AH137" s="43">
        <f>VLOOKUP($C137, Table4[#All], 21, 0)</f>
        <v>0.19350000000000001</v>
      </c>
      <c r="AI137" s="43">
        <f>VLOOKUP($C137, Table4[#All], 22, 0)</f>
        <v>0.5806</v>
      </c>
      <c r="AJ137" s="43">
        <f>VLOOKUP($C137, Table4[#All], 23, 0)</f>
        <v>0.22579999999999997</v>
      </c>
      <c r="AK137" s="43"/>
      <c r="AL137" s="10">
        <f t="shared" si="36"/>
        <v>4</v>
      </c>
      <c r="AM137" s="11"/>
      <c r="AN137" s="43">
        <f>VLOOKUP($C137, Table4[#All], 24, 0)</f>
        <v>0</v>
      </c>
      <c r="AO137" s="43">
        <f>VLOOKUP($C137, Table4[#All], 25, 0)</f>
        <v>0.19350000000000001</v>
      </c>
      <c r="AP137" s="43">
        <f>VLOOKUP($C137, Table4[#All], 26, 0)</f>
        <v>0.80650000000000011</v>
      </c>
      <c r="AQ137" s="43"/>
      <c r="AR137" s="9"/>
      <c r="AS137" s="12">
        <f t="shared" si="37"/>
        <v>3</v>
      </c>
      <c r="AT137" s="11"/>
      <c r="AU137" s="43">
        <f>VLOOKUP($C137, Table4[#All], 27, 0)</f>
        <v>0.4839</v>
      </c>
      <c r="AV137" s="43">
        <f>VLOOKUP($C137, Table4[#All], 28, 0)</f>
        <v>0.3871</v>
      </c>
      <c r="AW137" s="43">
        <f>VLOOKUP($C137, Table4[#All], 29, 0)</f>
        <v>3.2300000000000002E-2</v>
      </c>
      <c r="AX137" s="9"/>
      <c r="AY137" s="9">
        <f>VLOOKUP($C137, Table4[#All], 30, 0)</f>
        <v>9.6799999999999997E-2</v>
      </c>
      <c r="AZ137" s="10">
        <f t="shared" si="38"/>
        <v>2</v>
      </c>
      <c r="BA137" s="11"/>
      <c r="BB137" s="43">
        <f>VLOOKUP($C137, Table4[#All], 31, 0)</f>
        <v>8.6999999999999994E-2</v>
      </c>
      <c r="BC137" s="43">
        <f>VLOOKUP($C137, Table4[#All], 32, 0)</f>
        <v>0.39130000000000004</v>
      </c>
      <c r="BD137" s="43">
        <f>VLOOKUP($C137, Table4[#All], 33, 0)</f>
        <v>0.1739</v>
      </c>
      <c r="BE137" s="43">
        <f>VLOOKUP($C137, Table4[#All], 34, 0)</f>
        <v>0.3478</v>
      </c>
      <c r="BF137" s="9">
        <f>VLOOKUP($C137, Table4[#All], 35, 0)</f>
        <v>0</v>
      </c>
      <c r="BG137" s="10">
        <f t="shared" si="39"/>
        <v>4</v>
      </c>
      <c r="BH137" s="60"/>
      <c r="BI137" s="43">
        <f>VLOOKUP($C137, Table4[#All], 36, 0)</f>
        <v>0.20829999999999999</v>
      </c>
      <c r="BJ137" s="9">
        <f>VLOOKUP($C137, Table4[#All], 37, 0)</f>
        <v>0</v>
      </c>
      <c r="BK137" s="43">
        <f>VLOOKUP($C137, Table4[#All], 38, 0)</f>
        <v>0</v>
      </c>
      <c r="BL137" s="43">
        <f>VLOOKUP($C137, Table4[#All], 39, 0)</f>
        <v>0.66670000000000007</v>
      </c>
      <c r="BM137" s="9">
        <f>VLOOKUP($C137, Table4[#All], 40, 0)</f>
        <v>0.125</v>
      </c>
      <c r="BN137" s="10">
        <f t="shared" si="40"/>
        <v>4</v>
      </c>
      <c r="BO137" s="11"/>
      <c r="BP137" s="43">
        <f>VLOOKUP($C137, Table4[#All], 41, 0)</f>
        <v>0.3871</v>
      </c>
      <c r="BQ137" s="43">
        <f>VLOOKUP($C137, Table4[#All], 42, 0)</f>
        <v>0.19350000000000001</v>
      </c>
      <c r="BR137" s="43">
        <f>VLOOKUP($C137, Table4[#All], 43, 0)</f>
        <v>0.2903</v>
      </c>
      <c r="BS137" s="43">
        <f>VLOOKUP($C137, Table4[#All], 44, 0)</f>
        <v>9.6799999999999997E-2</v>
      </c>
      <c r="BT137" s="43">
        <f>VLOOKUP($C137, Table4[#All], 45, 0)</f>
        <v>3.2300000000000002E-2</v>
      </c>
      <c r="BU137" s="10">
        <f t="shared" si="41"/>
        <v>3</v>
      </c>
      <c r="BV137" s="11"/>
      <c r="BW137" s="43">
        <f>VLOOKUP($C137, Table4[#All], 46, 0)</f>
        <v>3.2300000000000002E-2</v>
      </c>
      <c r="BX137" s="43">
        <f>VLOOKUP($C137, Table4[#All], 47, 0)</f>
        <v>0.129</v>
      </c>
      <c r="BY137" s="43">
        <f>VLOOKUP($C137, Table4[#All], 48, 0)</f>
        <v>0.22579999999999997</v>
      </c>
      <c r="BZ137" s="43">
        <f>VLOOKUP($C137, Table4[#All], 49, 0)</f>
        <v>0.3871</v>
      </c>
      <c r="CA137" s="43">
        <f>VLOOKUP($C137, Table4[#All], 50, 0)</f>
        <v>0.22579999999999997</v>
      </c>
      <c r="CB137" s="10">
        <f t="shared" si="42"/>
        <v>5</v>
      </c>
      <c r="CC137" s="60"/>
      <c r="CD137" s="43">
        <f>VLOOKUP($C137, Table4[#All], 51, 0)</f>
        <v>0.9677</v>
      </c>
      <c r="CE137" s="43">
        <f>VLOOKUP($C137, Table4[#All], 52, 0)</f>
        <v>3.2300000000000002E-2</v>
      </c>
      <c r="CF137" s="43">
        <f>VLOOKUP($C137, Table4[#All], 53, 0)</f>
        <v>0</v>
      </c>
      <c r="CG137" s="43"/>
      <c r="CH137" s="43"/>
      <c r="CI137" s="12">
        <f t="shared" si="43"/>
        <v>1</v>
      </c>
      <c r="CJ137" s="13"/>
      <c r="CK137" s="43">
        <f>VLOOKUP($C137, Table4[#All], 54, 0)</f>
        <v>0</v>
      </c>
      <c r="CL137" s="43">
        <f>VLOOKUP($C137, Table4[#All], 55, 0)</f>
        <v>0.2903</v>
      </c>
      <c r="CM137" s="43">
        <f>VLOOKUP($C137, Table4[#All], 56, 0)</f>
        <v>0.7097</v>
      </c>
      <c r="CN137" s="9">
        <f>VLOOKUP($C137, Table4[#All], 57, 0)</f>
        <v>0</v>
      </c>
      <c r="CO137" s="9"/>
      <c r="CP137" s="10">
        <f t="shared" si="44"/>
        <v>3</v>
      </c>
      <c r="CQ137" s="11"/>
      <c r="CR137" s="43">
        <f>VLOOKUP($C137, Table4[#All], 58, 0)</f>
        <v>3.2300000000000002E-2</v>
      </c>
      <c r="CS137" s="43">
        <f>VLOOKUP($C137, Table4[#All], 59, 0)</f>
        <v>0.871</v>
      </c>
      <c r="CT137" s="43">
        <f>VLOOKUP($C137, Table4[#All], 60, 0)</f>
        <v>9.6799999999999997E-2</v>
      </c>
      <c r="CU137" s="43">
        <f>VLOOKUP($C137, Table4[#All], 61, 0)</f>
        <v>0</v>
      </c>
      <c r="CV137" s="9">
        <f>VLOOKUP($C137, Table4[#All], 62, 0)</f>
        <v>0</v>
      </c>
      <c r="CW137" s="10">
        <f t="shared" si="45"/>
        <v>2</v>
      </c>
      <c r="CX137" s="60"/>
      <c r="CY137" s="43">
        <f>VLOOKUP($C137, Table4[#All], 63, 0)</f>
        <v>0.69230000000000003</v>
      </c>
      <c r="CZ137" s="43">
        <f>VLOOKUP($C137, Table4[#All], 64, 0)</f>
        <v>0.30769999999999997</v>
      </c>
      <c r="DA137" s="43">
        <f>VLOOKUP($C137, Table4[#All], 65, 0)</f>
        <v>0</v>
      </c>
      <c r="DB137" s="43">
        <f>VLOOKUP($C137, Table4[#All], 66, 0)</f>
        <v>0</v>
      </c>
      <c r="DC137" s="43"/>
      <c r="DD137" s="10">
        <f t="shared" si="46"/>
        <v>2</v>
      </c>
    </row>
    <row r="138" spans="1:108" ht="16.2" thickTop="1" thickBot="1" x14ac:dyDescent="0.4">
      <c r="A138" s="47" t="s">
        <v>332</v>
      </c>
      <c r="B138" s="47" t="s">
        <v>351</v>
      </c>
      <c r="C138" s="47" t="s">
        <v>352</v>
      </c>
      <c r="D138" s="11"/>
      <c r="E138" s="43">
        <f>VLOOKUP($C138, Table4[#All], 2, 0)</f>
        <v>0</v>
      </c>
      <c r="F138" s="43">
        <f>VLOOKUP($C138, Table4[#All], 3, 0)</f>
        <v>1</v>
      </c>
      <c r="G138" s="43">
        <f>VLOOKUP($C138, Table4[#All], 4, 0)</f>
        <v>0</v>
      </c>
      <c r="H138" s="43">
        <f>VLOOKUP($C138, Table4[#All], 5, 0)</f>
        <v>0</v>
      </c>
      <c r="I138" s="43">
        <f>VLOOKUP($C138, Table4[#All], 6, 0)</f>
        <v>0</v>
      </c>
      <c r="J138" s="10">
        <f t="shared" si="32"/>
        <v>2</v>
      </c>
      <c r="K138" s="11"/>
      <c r="L138" s="43">
        <f>VLOOKUP($C138, Table4[#All], 7, 0)</f>
        <v>0.36840000000000006</v>
      </c>
      <c r="M138" s="43">
        <f>VLOOKUP($C138, Table4[#All], 8, 0)</f>
        <v>0.21050000000000002</v>
      </c>
      <c r="N138" s="43">
        <f>VLOOKUP($C138, Table4[#All], 9, 0)</f>
        <v>0.31579999999999997</v>
      </c>
      <c r="O138" s="43">
        <f>VLOOKUP($C138, Table4[#All], 10, 0)</f>
        <v>0.10529999999999999</v>
      </c>
      <c r="P138" s="43"/>
      <c r="Q138" s="10">
        <f t="shared" si="33"/>
        <v>3</v>
      </c>
      <c r="R138" s="11"/>
      <c r="S138" s="43">
        <f>VLOOKUP($C138, Table4[#All], 11, 0)</f>
        <v>0.23530000000000001</v>
      </c>
      <c r="T138" s="43">
        <f>VLOOKUP($C138, Table4[#All], 12, 0)</f>
        <v>0</v>
      </c>
      <c r="U138" s="43">
        <f>VLOOKUP($C138, Table4[#All], 13, 0)</f>
        <v>0.76469999999999994</v>
      </c>
      <c r="V138" s="43">
        <f>VLOOKUP($C138, Table4[#All], 14, 0)</f>
        <v>0</v>
      </c>
      <c r="W138" s="9"/>
      <c r="X138" s="10">
        <f t="shared" si="34"/>
        <v>3</v>
      </c>
      <c r="Y138" s="11"/>
      <c r="Z138" s="43">
        <f>VLOOKUP($C138, Table4[#All], 15, 0)</f>
        <v>0</v>
      </c>
      <c r="AA138" s="43">
        <f>VLOOKUP($C138, Table4[#All], 16, 0)</f>
        <v>0.21050000000000002</v>
      </c>
      <c r="AB138" s="43">
        <f>VLOOKUP($C138, Table4[#All], 17, 0)</f>
        <v>0.42109999999999997</v>
      </c>
      <c r="AC138" s="43">
        <f>VLOOKUP($C138, Table4[#All], 18, 0)</f>
        <v>0.36840000000000006</v>
      </c>
      <c r="AD138" s="9">
        <f>VLOOKUP($C138, Table4[#All], 19, 0)</f>
        <v>0</v>
      </c>
      <c r="AE138" s="10">
        <f t="shared" si="35"/>
        <v>4</v>
      </c>
      <c r="AF138" s="11"/>
      <c r="AG138" s="43">
        <f>VLOOKUP($C138, Table4[#All], 20, 0)</f>
        <v>0</v>
      </c>
      <c r="AH138" s="43">
        <f>VLOOKUP($C138, Table4[#All], 21, 0)</f>
        <v>0.10529999999999999</v>
      </c>
      <c r="AI138" s="43">
        <f>VLOOKUP($C138, Table4[#All], 22, 0)</f>
        <v>0.63159999999999994</v>
      </c>
      <c r="AJ138" s="43">
        <f>VLOOKUP($C138, Table4[#All], 23, 0)</f>
        <v>0.26319999999999999</v>
      </c>
      <c r="AK138" s="43"/>
      <c r="AL138" s="10">
        <f t="shared" si="36"/>
        <v>4</v>
      </c>
      <c r="AM138" s="11"/>
      <c r="AN138" s="43">
        <f>VLOOKUP($C138, Table4[#All], 24, 0)</f>
        <v>0</v>
      </c>
      <c r="AO138" s="43">
        <f>VLOOKUP($C138, Table4[#All], 25, 0)</f>
        <v>0.26319999999999999</v>
      </c>
      <c r="AP138" s="43">
        <f>VLOOKUP($C138, Table4[#All], 26, 0)</f>
        <v>0.73680000000000012</v>
      </c>
      <c r="AQ138" s="43"/>
      <c r="AR138" s="9"/>
      <c r="AS138" s="12">
        <f t="shared" si="37"/>
        <v>3</v>
      </c>
      <c r="AT138" s="11"/>
      <c r="AU138" s="43">
        <f>VLOOKUP($C138, Table4[#All], 27, 0)</f>
        <v>0.36840000000000006</v>
      </c>
      <c r="AV138" s="43">
        <f>VLOOKUP($C138, Table4[#All], 28, 0)</f>
        <v>0.31579999999999997</v>
      </c>
      <c r="AW138" s="43">
        <f>VLOOKUP($C138, Table4[#All], 29, 0)</f>
        <v>0.26319999999999999</v>
      </c>
      <c r="AX138" s="9"/>
      <c r="AY138" s="9">
        <f>VLOOKUP($C138, Table4[#All], 30, 0)</f>
        <v>5.2600000000000001E-2</v>
      </c>
      <c r="AZ138" s="10">
        <f t="shared" si="38"/>
        <v>3</v>
      </c>
      <c r="BA138" s="11"/>
      <c r="BB138" s="43">
        <f>VLOOKUP($C138, Table4[#All], 31, 0)</f>
        <v>0.33329999999999999</v>
      </c>
      <c r="BC138" s="43">
        <f>VLOOKUP($C138, Table4[#All], 32, 0)</f>
        <v>0.33329999999999999</v>
      </c>
      <c r="BD138" s="43">
        <f>VLOOKUP($C138, Table4[#All], 33, 0)</f>
        <v>0.33329999999999999</v>
      </c>
      <c r="BE138" s="43">
        <f>VLOOKUP($C138, Table4[#All], 34, 0)</f>
        <v>0</v>
      </c>
      <c r="BF138" s="9">
        <f>VLOOKUP($C138, Table4[#All], 35, 0)</f>
        <v>0</v>
      </c>
      <c r="BG138" s="10">
        <f t="shared" si="39"/>
        <v>3</v>
      </c>
      <c r="BH138" s="60"/>
      <c r="BI138" s="43">
        <f>VLOOKUP($C138, Table4[#All], 36, 0)</f>
        <v>0.20829999999999999</v>
      </c>
      <c r="BJ138" s="9">
        <f>VLOOKUP($C138, Table4[#All], 37, 0)</f>
        <v>0</v>
      </c>
      <c r="BK138" s="43">
        <f>VLOOKUP($C138, Table4[#All], 38, 0)</f>
        <v>0</v>
      </c>
      <c r="BL138" s="43">
        <f>VLOOKUP($C138, Table4[#All], 39, 0)</f>
        <v>0.66670000000000007</v>
      </c>
      <c r="BM138" s="9">
        <f>VLOOKUP($C138, Table4[#All], 40, 0)</f>
        <v>0.125</v>
      </c>
      <c r="BN138" s="10">
        <f t="shared" si="40"/>
        <v>4</v>
      </c>
      <c r="BO138" s="11"/>
      <c r="BP138" s="43">
        <f>VLOOKUP($C138, Table4[#All], 41, 0)</f>
        <v>0.63159999999999994</v>
      </c>
      <c r="BQ138" s="43">
        <f>VLOOKUP($C138, Table4[#All], 42, 0)</f>
        <v>0.26319999999999999</v>
      </c>
      <c r="BR138" s="43">
        <f>VLOOKUP($C138, Table4[#All], 43, 0)</f>
        <v>0</v>
      </c>
      <c r="BS138" s="43">
        <f>VLOOKUP($C138, Table4[#All], 44, 0)</f>
        <v>0</v>
      </c>
      <c r="BT138" s="43">
        <f>VLOOKUP($C138, Table4[#All], 45, 0)</f>
        <v>0.10529999999999999</v>
      </c>
      <c r="BU138" s="10">
        <f t="shared" si="41"/>
        <v>2</v>
      </c>
      <c r="BV138" s="11"/>
      <c r="BW138" s="43">
        <f>VLOOKUP($C138, Table4[#All], 46, 0)</f>
        <v>0</v>
      </c>
      <c r="BX138" s="43">
        <f>VLOOKUP($C138, Table4[#All], 47, 0)</f>
        <v>0</v>
      </c>
      <c r="BY138" s="43">
        <f>VLOOKUP($C138, Table4[#All], 48, 0)</f>
        <v>0</v>
      </c>
      <c r="BZ138" s="43">
        <f>VLOOKUP($C138, Table4[#All], 49, 0)</f>
        <v>0.21050000000000002</v>
      </c>
      <c r="CA138" s="43">
        <f>VLOOKUP($C138, Table4[#All], 50, 0)</f>
        <v>0.78949999999999998</v>
      </c>
      <c r="CB138" s="10">
        <f t="shared" si="42"/>
        <v>5</v>
      </c>
      <c r="CC138" s="60"/>
      <c r="CD138" s="43">
        <f>VLOOKUP($C138, Table4[#All], 51, 0)</f>
        <v>0.84209999999999996</v>
      </c>
      <c r="CE138" s="43">
        <f>VLOOKUP($C138, Table4[#All], 52, 0)</f>
        <v>0.10529999999999999</v>
      </c>
      <c r="CF138" s="43">
        <f>VLOOKUP($C138, Table4[#All], 53, 0)</f>
        <v>5.2600000000000001E-2</v>
      </c>
      <c r="CG138" s="43"/>
      <c r="CH138" s="43"/>
      <c r="CI138" s="12">
        <f t="shared" si="43"/>
        <v>1</v>
      </c>
      <c r="CJ138" s="13"/>
      <c r="CK138" s="43">
        <f>VLOOKUP($C138, Table4[#All], 54, 0)</f>
        <v>0</v>
      </c>
      <c r="CL138" s="43">
        <f>VLOOKUP($C138, Table4[#All], 55, 0)</f>
        <v>0.36840000000000006</v>
      </c>
      <c r="CM138" s="43">
        <f>VLOOKUP($C138, Table4[#All], 56, 0)</f>
        <v>0.57889999999999997</v>
      </c>
      <c r="CN138" s="9">
        <f>VLOOKUP($C138, Table4[#All], 57, 0)</f>
        <v>5.2600000000000001E-2</v>
      </c>
      <c r="CO138" s="9"/>
      <c r="CP138" s="10">
        <f t="shared" si="44"/>
        <v>3</v>
      </c>
      <c r="CQ138" s="11"/>
      <c r="CR138" s="43">
        <f>VLOOKUP($C138, Table4[#All], 58, 0)</f>
        <v>0</v>
      </c>
      <c r="CS138" s="43">
        <f>VLOOKUP($C138, Table4[#All], 59, 0)</f>
        <v>0.89469999999999994</v>
      </c>
      <c r="CT138" s="43">
        <f>VLOOKUP($C138, Table4[#All], 60, 0)</f>
        <v>0.10529999999999999</v>
      </c>
      <c r="CU138" s="43">
        <f>VLOOKUP($C138, Table4[#All], 61, 0)</f>
        <v>0</v>
      </c>
      <c r="CV138" s="9">
        <f>VLOOKUP($C138, Table4[#All], 62, 0)</f>
        <v>0</v>
      </c>
      <c r="CW138" s="10">
        <f t="shared" si="45"/>
        <v>2</v>
      </c>
      <c r="CX138" s="60"/>
      <c r="CY138" s="43">
        <f>VLOOKUP($C138, Table4[#All], 63, 0)</f>
        <v>1</v>
      </c>
      <c r="CZ138" s="43">
        <f>VLOOKUP($C138, Table4[#All], 64, 0)</f>
        <v>0</v>
      </c>
      <c r="DA138" s="43">
        <f>VLOOKUP($C138, Table4[#All], 65, 0)</f>
        <v>0</v>
      </c>
      <c r="DB138" s="43">
        <f>VLOOKUP($C138, Table4[#All], 66, 0)</f>
        <v>0</v>
      </c>
      <c r="DC138" s="43"/>
      <c r="DD138" s="10">
        <f t="shared" si="46"/>
        <v>1</v>
      </c>
    </row>
    <row r="139" spans="1:108" ht="16.2" thickTop="1" thickBot="1" x14ac:dyDescent="0.4">
      <c r="A139" s="47" t="s">
        <v>332</v>
      </c>
      <c r="B139" s="47" t="s">
        <v>353</v>
      </c>
      <c r="C139" s="47" t="s">
        <v>354</v>
      </c>
      <c r="D139" s="11"/>
      <c r="E139" s="43">
        <f>VLOOKUP($C139, Table4[#All], 2, 0)</f>
        <v>1</v>
      </c>
      <c r="F139" s="43">
        <f>VLOOKUP($C139, Table4[#All], 3, 0)</f>
        <v>0</v>
      </c>
      <c r="G139" s="43">
        <f>VLOOKUP($C139, Table4[#All], 4, 0)</f>
        <v>0</v>
      </c>
      <c r="H139" s="43">
        <f>VLOOKUP($C139, Table4[#All], 5, 0)</f>
        <v>0</v>
      </c>
      <c r="I139" s="43">
        <f>VLOOKUP($C139, Table4[#All], 6, 0)</f>
        <v>0</v>
      </c>
      <c r="J139" s="10">
        <f t="shared" si="32"/>
        <v>1</v>
      </c>
      <c r="K139" s="11"/>
      <c r="L139" s="43">
        <f>VLOOKUP($C139, Table4[#All], 7, 0)</f>
        <v>0.6</v>
      </c>
      <c r="M139" s="43">
        <f>VLOOKUP($C139, Table4[#All], 8, 0)</f>
        <v>0.4</v>
      </c>
      <c r="N139" s="43">
        <f>VLOOKUP($C139, Table4[#All], 9, 0)</f>
        <v>0</v>
      </c>
      <c r="O139" s="43">
        <f>VLOOKUP($C139, Table4[#All], 10, 0)</f>
        <v>0</v>
      </c>
      <c r="P139" s="43"/>
      <c r="Q139" s="10">
        <f t="shared" si="33"/>
        <v>2</v>
      </c>
      <c r="R139" s="11"/>
      <c r="S139" s="43">
        <f>VLOOKUP($C139, Table4[#All], 11, 0)</f>
        <v>0.35</v>
      </c>
      <c r="T139" s="43">
        <f>VLOOKUP($C139, Table4[#All], 12, 0)</f>
        <v>0.05</v>
      </c>
      <c r="U139" s="43">
        <f>VLOOKUP($C139, Table4[#All], 13, 0)</f>
        <v>0.6</v>
      </c>
      <c r="V139" s="43">
        <f>VLOOKUP($C139, Table4[#All], 14, 0)</f>
        <v>0</v>
      </c>
      <c r="W139" s="9"/>
      <c r="X139" s="10">
        <f t="shared" si="34"/>
        <v>3</v>
      </c>
      <c r="Y139" s="11"/>
      <c r="Z139" s="43">
        <f>VLOOKUP($C139, Table4[#All], 15, 0)</f>
        <v>0</v>
      </c>
      <c r="AA139" s="43">
        <f>VLOOKUP($C139, Table4[#All], 16, 0)</f>
        <v>0.05</v>
      </c>
      <c r="AB139" s="43">
        <f>VLOOKUP($C139, Table4[#All], 17, 0)</f>
        <v>0.7</v>
      </c>
      <c r="AC139" s="43">
        <f>VLOOKUP($C139, Table4[#All], 18, 0)</f>
        <v>0.25</v>
      </c>
      <c r="AD139" s="9">
        <f>VLOOKUP($C139, Table4[#All], 19, 0)</f>
        <v>0</v>
      </c>
      <c r="AE139" s="10">
        <f t="shared" si="35"/>
        <v>4</v>
      </c>
      <c r="AF139" s="11"/>
      <c r="AG139" s="43">
        <f>VLOOKUP($C139, Table4[#All], 20, 0)</f>
        <v>0</v>
      </c>
      <c r="AH139" s="43">
        <f>VLOOKUP($C139, Table4[#All], 21, 0)</f>
        <v>0.55000000000000004</v>
      </c>
      <c r="AI139" s="43">
        <f>VLOOKUP($C139, Table4[#All], 22, 0)</f>
        <v>0.4</v>
      </c>
      <c r="AJ139" s="43">
        <f>VLOOKUP($C139, Table4[#All], 23, 0)</f>
        <v>0.05</v>
      </c>
      <c r="AK139" s="43"/>
      <c r="AL139" s="10">
        <f t="shared" si="36"/>
        <v>3</v>
      </c>
      <c r="AM139" s="11"/>
      <c r="AN139" s="43">
        <f>VLOOKUP($C139, Table4[#All], 24, 0)</f>
        <v>0.05</v>
      </c>
      <c r="AO139" s="43">
        <f>VLOOKUP($C139, Table4[#All], 25, 0)</f>
        <v>0.2</v>
      </c>
      <c r="AP139" s="43">
        <f>VLOOKUP($C139, Table4[#All], 26, 0)</f>
        <v>0.75</v>
      </c>
      <c r="AQ139" s="43"/>
      <c r="AR139" s="9"/>
      <c r="AS139" s="12">
        <f t="shared" si="37"/>
        <v>3</v>
      </c>
      <c r="AT139" s="11"/>
      <c r="AU139" s="43">
        <f>VLOOKUP($C139, Table4[#All], 27, 0)</f>
        <v>0.65</v>
      </c>
      <c r="AV139" s="43">
        <f>VLOOKUP($C139, Table4[#All], 28, 0)</f>
        <v>0.35</v>
      </c>
      <c r="AW139" s="43">
        <f>VLOOKUP($C139, Table4[#All], 29, 0)</f>
        <v>0</v>
      </c>
      <c r="AX139" s="9"/>
      <c r="AY139" s="9">
        <f>VLOOKUP($C139, Table4[#All], 30, 0)</f>
        <v>0</v>
      </c>
      <c r="AZ139" s="10">
        <f t="shared" si="38"/>
        <v>2</v>
      </c>
      <c r="BA139" s="11"/>
      <c r="BB139" s="43">
        <f>VLOOKUP($C139, Table4[#All], 31, 0)</f>
        <v>0</v>
      </c>
      <c r="BC139" s="43">
        <f>VLOOKUP($C139, Table4[#All], 32, 0)</f>
        <v>0.5</v>
      </c>
      <c r="BD139" s="43">
        <f>VLOOKUP($C139, Table4[#All], 33, 0)</f>
        <v>0.33329999999999999</v>
      </c>
      <c r="BE139" s="43">
        <f>VLOOKUP($C139, Table4[#All], 34, 0)</f>
        <v>0.16670000000000001</v>
      </c>
      <c r="BF139" s="9">
        <f>VLOOKUP($C139, Table4[#All], 35, 0)</f>
        <v>0</v>
      </c>
      <c r="BG139" s="10">
        <f t="shared" si="39"/>
        <v>3</v>
      </c>
      <c r="BH139" s="60"/>
      <c r="BI139" s="43">
        <f>VLOOKUP($C139, Table4[#All], 36, 0)</f>
        <v>0.20829999999999999</v>
      </c>
      <c r="BJ139" s="9">
        <f>VLOOKUP($C139, Table4[#All], 37, 0)</f>
        <v>0</v>
      </c>
      <c r="BK139" s="43">
        <f>VLOOKUP($C139, Table4[#All], 38, 0)</f>
        <v>0</v>
      </c>
      <c r="BL139" s="43">
        <f>VLOOKUP($C139, Table4[#All], 39, 0)</f>
        <v>0.66670000000000007</v>
      </c>
      <c r="BM139" s="9">
        <f>VLOOKUP($C139, Table4[#All], 40, 0)</f>
        <v>0.125</v>
      </c>
      <c r="BN139" s="10">
        <f t="shared" si="40"/>
        <v>4</v>
      </c>
      <c r="BO139" s="11"/>
      <c r="BP139" s="43">
        <f>VLOOKUP($C139, Table4[#All], 41, 0)</f>
        <v>0.45</v>
      </c>
      <c r="BQ139" s="43">
        <f>VLOOKUP($C139, Table4[#All], 42, 0)</f>
        <v>0.25</v>
      </c>
      <c r="BR139" s="43">
        <f>VLOOKUP($C139, Table4[#All], 43, 0)</f>
        <v>0.05</v>
      </c>
      <c r="BS139" s="43">
        <f>VLOOKUP($C139, Table4[#All], 44, 0)</f>
        <v>0.15</v>
      </c>
      <c r="BT139" s="43">
        <f>VLOOKUP($C139, Table4[#All], 45, 0)</f>
        <v>0.1</v>
      </c>
      <c r="BU139" s="10">
        <f t="shared" si="41"/>
        <v>4</v>
      </c>
      <c r="BV139" s="11"/>
      <c r="BW139" s="43">
        <f>VLOOKUP($C139, Table4[#All], 46, 0)</f>
        <v>0.1</v>
      </c>
      <c r="BX139" s="43">
        <f>VLOOKUP($C139, Table4[#All], 47, 0)</f>
        <v>0.3</v>
      </c>
      <c r="BY139" s="43">
        <f>VLOOKUP($C139, Table4[#All], 48, 0)</f>
        <v>0.1</v>
      </c>
      <c r="BZ139" s="43">
        <f>VLOOKUP($C139, Table4[#All], 49, 0)</f>
        <v>0.15</v>
      </c>
      <c r="CA139" s="43">
        <f>VLOOKUP($C139, Table4[#All], 50, 0)</f>
        <v>0.35</v>
      </c>
      <c r="CB139" s="10">
        <f t="shared" si="42"/>
        <v>5</v>
      </c>
      <c r="CC139" s="60"/>
      <c r="CD139" s="43">
        <f>VLOOKUP($C139, Table4[#All], 51, 0)</f>
        <v>0.85</v>
      </c>
      <c r="CE139" s="43">
        <f>VLOOKUP($C139, Table4[#All], 52, 0)</f>
        <v>0.05</v>
      </c>
      <c r="CF139" s="43">
        <f>VLOOKUP($C139, Table4[#All], 53, 0)</f>
        <v>0.1</v>
      </c>
      <c r="CG139" s="43"/>
      <c r="CH139" s="43"/>
      <c r="CI139" s="12">
        <f t="shared" si="43"/>
        <v>1</v>
      </c>
      <c r="CJ139" s="13"/>
      <c r="CK139" s="43">
        <f>VLOOKUP($C139, Table4[#All], 54, 0)</f>
        <v>0</v>
      </c>
      <c r="CL139" s="43">
        <f>VLOOKUP($C139, Table4[#All], 55, 0)</f>
        <v>0.4</v>
      </c>
      <c r="CM139" s="43">
        <f>VLOOKUP($C139, Table4[#All], 56, 0)</f>
        <v>0.6</v>
      </c>
      <c r="CN139" s="9">
        <f>VLOOKUP($C139, Table4[#All], 57, 0)</f>
        <v>0</v>
      </c>
      <c r="CO139" s="9"/>
      <c r="CP139" s="10">
        <f t="shared" si="44"/>
        <v>3</v>
      </c>
      <c r="CQ139" s="11"/>
      <c r="CR139" s="43">
        <f>VLOOKUP($C139, Table4[#All], 58, 0)</f>
        <v>0</v>
      </c>
      <c r="CS139" s="43">
        <f>VLOOKUP($C139, Table4[#All], 59, 0)</f>
        <v>0.85</v>
      </c>
      <c r="CT139" s="43">
        <f>VLOOKUP($C139, Table4[#All], 60, 0)</f>
        <v>0.15</v>
      </c>
      <c r="CU139" s="43">
        <f>VLOOKUP($C139, Table4[#All], 61, 0)</f>
        <v>0</v>
      </c>
      <c r="CV139" s="9">
        <f>VLOOKUP($C139, Table4[#All], 62, 0)</f>
        <v>0</v>
      </c>
      <c r="CW139" s="10">
        <f t="shared" si="45"/>
        <v>2</v>
      </c>
      <c r="CX139" s="60"/>
      <c r="CY139" s="43">
        <f>VLOOKUP($C139, Table4[#All], 63, 0)</f>
        <v>1</v>
      </c>
      <c r="CZ139" s="43">
        <f>VLOOKUP($C139, Table4[#All], 64, 0)</f>
        <v>0</v>
      </c>
      <c r="DA139" s="43">
        <f>VLOOKUP($C139, Table4[#All], 65, 0)</f>
        <v>0</v>
      </c>
      <c r="DB139" s="43">
        <f>VLOOKUP($C139, Table4[#All], 66, 0)</f>
        <v>0</v>
      </c>
      <c r="DC139" s="43"/>
      <c r="DD139" s="10">
        <f t="shared" si="46"/>
        <v>1</v>
      </c>
    </row>
    <row r="140" spans="1:108" ht="16.2" thickTop="1" thickBot="1" x14ac:dyDescent="0.4">
      <c r="A140" s="47" t="s">
        <v>332</v>
      </c>
      <c r="B140" s="47" t="s">
        <v>355</v>
      </c>
      <c r="C140" s="47" t="s">
        <v>356</v>
      </c>
      <c r="D140" s="11"/>
      <c r="E140" s="43">
        <f>VLOOKUP($C140, Table4[#All], 2, 0)</f>
        <v>0</v>
      </c>
      <c r="F140" s="43">
        <f>VLOOKUP($C140, Table4[#All], 3, 0)</f>
        <v>1</v>
      </c>
      <c r="G140" s="43">
        <f>VLOOKUP($C140, Table4[#All], 4, 0)</f>
        <v>0</v>
      </c>
      <c r="H140" s="43">
        <f>VLOOKUP($C140, Table4[#All], 5, 0)</f>
        <v>0</v>
      </c>
      <c r="I140" s="43">
        <f>VLOOKUP($C140, Table4[#All], 6, 0)</f>
        <v>0</v>
      </c>
      <c r="J140" s="10">
        <f t="shared" si="32"/>
        <v>2</v>
      </c>
      <c r="K140" s="11"/>
      <c r="L140" s="43">
        <f>VLOOKUP($C140, Table4[#All], 7, 0)</f>
        <v>1</v>
      </c>
      <c r="M140" s="43">
        <f>VLOOKUP($C140, Table4[#All], 8, 0)</f>
        <v>0</v>
      </c>
      <c r="N140" s="43">
        <f>VLOOKUP($C140, Table4[#All], 9, 0)</f>
        <v>0</v>
      </c>
      <c r="O140" s="43">
        <f>VLOOKUP($C140, Table4[#All], 10, 0)</f>
        <v>0</v>
      </c>
      <c r="P140" s="43"/>
      <c r="Q140" s="10">
        <f t="shared" si="33"/>
        <v>1</v>
      </c>
      <c r="R140" s="11"/>
      <c r="S140" s="43">
        <f>VLOOKUP($C140, Table4[#All], 11, 0)</f>
        <v>0</v>
      </c>
      <c r="T140" s="43">
        <f>VLOOKUP($C140, Table4[#All], 12, 0)</f>
        <v>0</v>
      </c>
      <c r="U140" s="43">
        <f>VLOOKUP($C140, Table4[#All], 13, 0)</f>
        <v>1</v>
      </c>
      <c r="V140" s="43">
        <f>VLOOKUP($C140, Table4[#All], 14, 0)</f>
        <v>0</v>
      </c>
      <c r="W140" s="9"/>
      <c r="X140" s="10">
        <f t="shared" si="34"/>
        <v>3</v>
      </c>
      <c r="Y140" s="11"/>
      <c r="Z140" s="43">
        <f>VLOOKUP($C140, Table4[#All], 15, 0)</f>
        <v>0</v>
      </c>
      <c r="AA140" s="43">
        <f>VLOOKUP($C140, Table4[#All], 16, 0)</f>
        <v>0.2</v>
      </c>
      <c r="AB140" s="43">
        <f>VLOOKUP($C140, Table4[#All], 17, 0)</f>
        <v>0.8</v>
      </c>
      <c r="AC140" s="43">
        <f>VLOOKUP($C140, Table4[#All], 18, 0)</f>
        <v>0</v>
      </c>
      <c r="AD140" s="9">
        <f>VLOOKUP($C140, Table4[#All], 19, 0)</f>
        <v>0</v>
      </c>
      <c r="AE140" s="10">
        <f t="shared" si="35"/>
        <v>3</v>
      </c>
      <c r="AF140" s="11"/>
      <c r="AG140" s="43">
        <f>VLOOKUP($C140, Table4[#All], 20, 0)</f>
        <v>0</v>
      </c>
      <c r="AH140" s="43">
        <f>VLOOKUP($C140, Table4[#All], 21, 0)</f>
        <v>0.2</v>
      </c>
      <c r="AI140" s="43">
        <f>VLOOKUP($C140, Table4[#All], 22, 0)</f>
        <v>0.8</v>
      </c>
      <c r="AJ140" s="43">
        <f>VLOOKUP($C140, Table4[#All], 23, 0)</f>
        <v>0</v>
      </c>
      <c r="AK140" s="43"/>
      <c r="AL140" s="10">
        <f t="shared" si="36"/>
        <v>3</v>
      </c>
      <c r="AM140" s="11"/>
      <c r="AN140" s="43">
        <f>VLOOKUP($C140, Table4[#All], 24, 0)</f>
        <v>6.6699999999999995E-2</v>
      </c>
      <c r="AO140" s="43">
        <f>VLOOKUP($C140, Table4[#All], 25, 0)</f>
        <v>0.66670000000000007</v>
      </c>
      <c r="AP140" s="43">
        <f>VLOOKUP($C140, Table4[#All], 26, 0)</f>
        <v>0.26669999999999999</v>
      </c>
      <c r="AQ140" s="43"/>
      <c r="AR140" s="9"/>
      <c r="AS140" s="12">
        <f t="shared" si="37"/>
        <v>3</v>
      </c>
      <c r="AT140" s="11"/>
      <c r="AU140" s="43">
        <f>VLOOKUP($C140, Table4[#All], 27, 0)</f>
        <v>0</v>
      </c>
      <c r="AV140" s="43">
        <f>VLOOKUP($C140, Table4[#All], 28, 0)</f>
        <v>1</v>
      </c>
      <c r="AW140" s="43">
        <f>VLOOKUP($C140, Table4[#All], 29, 0)</f>
        <v>0</v>
      </c>
      <c r="AX140" s="9"/>
      <c r="AY140" s="9">
        <f>VLOOKUP($C140, Table4[#All], 30, 0)</f>
        <v>0</v>
      </c>
      <c r="AZ140" s="10">
        <f t="shared" si="38"/>
        <v>2</v>
      </c>
      <c r="BA140" s="11"/>
      <c r="BB140" s="43">
        <f>VLOOKUP($C140, Table4[#All], 31, 0)</f>
        <v>0</v>
      </c>
      <c r="BC140" s="43">
        <f>VLOOKUP($C140, Table4[#All], 32, 0)</f>
        <v>0</v>
      </c>
      <c r="BD140" s="43">
        <f>VLOOKUP($C140, Table4[#All], 33, 0)</f>
        <v>0</v>
      </c>
      <c r="BE140" s="43">
        <f>VLOOKUP($C140, Table4[#All], 34, 0)</f>
        <v>0</v>
      </c>
      <c r="BF140" s="9">
        <f>VLOOKUP($C140, Table4[#All], 35, 0)</f>
        <v>0</v>
      </c>
      <c r="BG140" s="10" t="str">
        <f t="shared" si="39"/>
        <v>N/A</v>
      </c>
      <c r="BH140" s="60"/>
      <c r="BI140" s="43">
        <f>VLOOKUP($C140, Table4[#All], 36, 0)</f>
        <v>0.20829999999999999</v>
      </c>
      <c r="BJ140" s="9">
        <f>VLOOKUP($C140, Table4[#All], 37, 0)</f>
        <v>0</v>
      </c>
      <c r="BK140" s="43">
        <f>VLOOKUP($C140, Table4[#All], 38, 0)</f>
        <v>0</v>
      </c>
      <c r="BL140" s="43">
        <f>VLOOKUP($C140, Table4[#All], 39, 0)</f>
        <v>0.66670000000000007</v>
      </c>
      <c r="BM140" s="9">
        <f>VLOOKUP($C140, Table4[#All], 40, 0)</f>
        <v>0.125</v>
      </c>
      <c r="BN140" s="10">
        <f t="shared" si="40"/>
        <v>4</v>
      </c>
      <c r="BO140" s="11"/>
      <c r="BP140" s="43">
        <f>VLOOKUP($C140, Table4[#All], 41, 0)</f>
        <v>0.4</v>
      </c>
      <c r="BQ140" s="43">
        <f>VLOOKUP($C140, Table4[#All], 42, 0)</f>
        <v>0.1333</v>
      </c>
      <c r="BR140" s="43">
        <f>VLOOKUP($C140, Table4[#All], 43, 0)</f>
        <v>0.4667</v>
      </c>
      <c r="BS140" s="43">
        <f>VLOOKUP($C140, Table4[#All], 44, 0)</f>
        <v>0</v>
      </c>
      <c r="BT140" s="43">
        <f>VLOOKUP($C140, Table4[#All], 45, 0)</f>
        <v>0</v>
      </c>
      <c r="BU140" s="10">
        <f t="shared" si="41"/>
        <v>3</v>
      </c>
      <c r="BV140" s="11"/>
      <c r="BW140" s="43">
        <f>VLOOKUP($C140, Table4[#All], 46, 0)</f>
        <v>0</v>
      </c>
      <c r="BX140" s="43">
        <f>VLOOKUP($C140, Table4[#All], 47, 0)</f>
        <v>0</v>
      </c>
      <c r="BY140" s="43">
        <f>VLOOKUP($C140, Table4[#All], 48, 0)</f>
        <v>0</v>
      </c>
      <c r="BZ140" s="43">
        <f>VLOOKUP($C140, Table4[#All], 49, 0)</f>
        <v>6.6699999999999995E-2</v>
      </c>
      <c r="CA140" s="43">
        <f>VLOOKUP($C140, Table4[#All], 50, 0)</f>
        <v>0.93330000000000002</v>
      </c>
      <c r="CB140" s="10">
        <f t="shared" si="42"/>
        <v>5</v>
      </c>
      <c r="CC140" s="60"/>
      <c r="CD140" s="43">
        <f>VLOOKUP($C140, Table4[#All], 51, 0)</f>
        <v>0.4667</v>
      </c>
      <c r="CE140" s="43">
        <f>VLOOKUP($C140, Table4[#All], 52, 0)</f>
        <v>0.5333</v>
      </c>
      <c r="CF140" s="43">
        <f>VLOOKUP($C140, Table4[#All], 53, 0)</f>
        <v>0</v>
      </c>
      <c r="CG140" s="43"/>
      <c r="CH140" s="43"/>
      <c r="CI140" s="12">
        <f t="shared" si="43"/>
        <v>2</v>
      </c>
      <c r="CJ140" s="13"/>
      <c r="CK140" s="43">
        <f>VLOOKUP($C140, Table4[#All], 54, 0)</f>
        <v>0</v>
      </c>
      <c r="CL140" s="43">
        <f>VLOOKUP($C140, Table4[#All], 55, 0)</f>
        <v>0.2</v>
      </c>
      <c r="CM140" s="43">
        <f>VLOOKUP($C140, Table4[#All], 56, 0)</f>
        <v>0.8</v>
      </c>
      <c r="CN140" s="9">
        <f>VLOOKUP($C140, Table4[#All], 57, 0)</f>
        <v>0</v>
      </c>
      <c r="CO140" s="9"/>
      <c r="CP140" s="10">
        <f t="shared" si="44"/>
        <v>3</v>
      </c>
      <c r="CQ140" s="11"/>
      <c r="CR140" s="43">
        <f>VLOOKUP($C140, Table4[#All], 58, 0)</f>
        <v>0</v>
      </c>
      <c r="CS140" s="43">
        <f>VLOOKUP($C140, Table4[#All], 59, 0)</f>
        <v>0.2</v>
      </c>
      <c r="CT140" s="43">
        <f>VLOOKUP($C140, Table4[#All], 60, 0)</f>
        <v>0.8</v>
      </c>
      <c r="CU140" s="43">
        <f>VLOOKUP($C140, Table4[#All], 61, 0)</f>
        <v>0</v>
      </c>
      <c r="CV140" s="9">
        <f>VLOOKUP($C140, Table4[#All], 62, 0)</f>
        <v>0</v>
      </c>
      <c r="CW140" s="10">
        <f t="shared" si="45"/>
        <v>3</v>
      </c>
      <c r="CX140" s="60"/>
      <c r="CY140" s="43">
        <f>VLOOKUP($C140, Table4[#All], 63, 0)</f>
        <v>0</v>
      </c>
      <c r="CZ140" s="43">
        <f>VLOOKUP($C140, Table4[#All], 64, 0)</f>
        <v>0</v>
      </c>
      <c r="DA140" s="43">
        <f>VLOOKUP($C140, Table4[#All], 65, 0)</f>
        <v>0</v>
      </c>
      <c r="DB140" s="43">
        <f>VLOOKUP($C140, Table4[#All], 66, 0)</f>
        <v>0</v>
      </c>
      <c r="DC140" s="43"/>
      <c r="DD140" s="10" t="str">
        <f t="shared" si="46"/>
        <v>N/A</v>
      </c>
    </row>
    <row r="141" spans="1:108" ht="16.2" thickTop="1" thickBot="1" x14ac:dyDescent="0.4">
      <c r="A141" s="47" t="s">
        <v>332</v>
      </c>
      <c r="B141" s="47" t="s">
        <v>357</v>
      </c>
      <c r="C141" s="47" t="s">
        <v>358</v>
      </c>
      <c r="D141" s="11"/>
      <c r="E141" s="43">
        <f>VLOOKUP($C141, Table4[#All], 2, 0)</f>
        <v>0</v>
      </c>
      <c r="F141" s="43">
        <f>VLOOKUP($C141, Table4[#All], 3, 0)</f>
        <v>1</v>
      </c>
      <c r="G141" s="43">
        <f>VLOOKUP($C141, Table4[#All], 4, 0)</f>
        <v>0</v>
      </c>
      <c r="H141" s="43">
        <f>VLOOKUP($C141, Table4[#All], 5, 0)</f>
        <v>0</v>
      </c>
      <c r="I141" s="43">
        <f>VLOOKUP($C141, Table4[#All], 6, 0)</f>
        <v>0</v>
      </c>
      <c r="J141" s="10">
        <f t="shared" si="32"/>
        <v>2</v>
      </c>
      <c r="K141" s="11"/>
      <c r="L141" s="43">
        <f>VLOOKUP($C141, Table4[#All], 7, 0)</f>
        <v>0.91670000000000007</v>
      </c>
      <c r="M141" s="43">
        <f>VLOOKUP($C141, Table4[#All], 8, 0)</f>
        <v>8.3299999999999999E-2</v>
      </c>
      <c r="N141" s="43">
        <f>VLOOKUP($C141, Table4[#All], 9, 0)</f>
        <v>0</v>
      </c>
      <c r="O141" s="43">
        <f>VLOOKUP($C141, Table4[#All], 10, 0)</f>
        <v>0</v>
      </c>
      <c r="P141" s="43"/>
      <c r="Q141" s="10">
        <f t="shared" si="33"/>
        <v>1</v>
      </c>
      <c r="R141" s="11"/>
      <c r="S141" s="43">
        <f>VLOOKUP($C141, Table4[#All], 11, 0)</f>
        <v>0</v>
      </c>
      <c r="T141" s="43">
        <f>VLOOKUP($C141, Table4[#All], 12, 0)</f>
        <v>0</v>
      </c>
      <c r="U141" s="43">
        <f>VLOOKUP($C141, Table4[#All], 13, 0)</f>
        <v>1</v>
      </c>
      <c r="V141" s="43">
        <f>VLOOKUP($C141, Table4[#All], 14, 0)</f>
        <v>0</v>
      </c>
      <c r="W141" s="9"/>
      <c r="X141" s="10">
        <f t="shared" si="34"/>
        <v>3</v>
      </c>
      <c r="Y141" s="11"/>
      <c r="Z141" s="43">
        <f>VLOOKUP($C141, Table4[#All], 15, 0)</f>
        <v>0</v>
      </c>
      <c r="AA141" s="43">
        <f>VLOOKUP($C141, Table4[#All], 16, 0)</f>
        <v>0.58329999999999993</v>
      </c>
      <c r="AB141" s="43">
        <f>VLOOKUP($C141, Table4[#All], 17, 0)</f>
        <v>0.41670000000000001</v>
      </c>
      <c r="AC141" s="43">
        <f>VLOOKUP($C141, Table4[#All], 18, 0)</f>
        <v>0</v>
      </c>
      <c r="AD141" s="9">
        <f>VLOOKUP($C141, Table4[#All], 19, 0)</f>
        <v>0</v>
      </c>
      <c r="AE141" s="10">
        <f t="shared" si="35"/>
        <v>3</v>
      </c>
      <c r="AF141" s="11"/>
      <c r="AG141" s="43">
        <f>VLOOKUP($C141, Table4[#All], 20, 0)</f>
        <v>0</v>
      </c>
      <c r="AH141" s="43">
        <f>VLOOKUP($C141, Table4[#All], 21, 0)</f>
        <v>0.58329999999999993</v>
      </c>
      <c r="AI141" s="43">
        <f>VLOOKUP($C141, Table4[#All], 22, 0)</f>
        <v>0.41670000000000001</v>
      </c>
      <c r="AJ141" s="43">
        <f>VLOOKUP($C141, Table4[#All], 23, 0)</f>
        <v>0</v>
      </c>
      <c r="AK141" s="43"/>
      <c r="AL141" s="10">
        <f t="shared" si="36"/>
        <v>3</v>
      </c>
      <c r="AM141" s="11"/>
      <c r="AN141" s="43">
        <f>VLOOKUP($C141, Table4[#All], 24, 0)</f>
        <v>0</v>
      </c>
      <c r="AO141" s="43">
        <f>VLOOKUP($C141, Table4[#All], 25, 0)</f>
        <v>0.5</v>
      </c>
      <c r="AP141" s="43">
        <f>VLOOKUP($C141, Table4[#All], 26, 0)</f>
        <v>0.5</v>
      </c>
      <c r="AQ141" s="43"/>
      <c r="AR141" s="9"/>
      <c r="AS141" s="12">
        <f t="shared" si="37"/>
        <v>3</v>
      </c>
      <c r="AT141" s="11"/>
      <c r="AU141" s="43">
        <f>VLOOKUP($C141, Table4[#All], 27, 0)</f>
        <v>0</v>
      </c>
      <c r="AV141" s="43">
        <f>VLOOKUP($C141, Table4[#All], 28, 0)</f>
        <v>0.91670000000000007</v>
      </c>
      <c r="AW141" s="43">
        <f>VLOOKUP($C141, Table4[#All], 29, 0)</f>
        <v>8.3299999999999999E-2</v>
      </c>
      <c r="AX141" s="9"/>
      <c r="AY141" s="9">
        <f>VLOOKUP($C141, Table4[#All], 30, 0)</f>
        <v>0</v>
      </c>
      <c r="AZ141" s="10">
        <f t="shared" si="38"/>
        <v>2</v>
      </c>
      <c r="BA141" s="11"/>
      <c r="BB141" s="43">
        <f>VLOOKUP($C141, Table4[#All], 31, 0)</f>
        <v>1</v>
      </c>
      <c r="BC141" s="43">
        <f>VLOOKUP($C141, Table4[#All], 32, 0)</f>
        <v>0</v>
      </c>
      <c r="BD141" s="43">
        <f>VLOOKUP($C141, Table4[#All], 33, 0)</f>
        <v>0</v>
      </c>
      <c r="BE141" s="43">
        <f>VLOOKUP($C141, Table4[#All], 34, 0)</f>
        <v>0</v>
      </c>
      <c r="BF141" s="9">
        <f>VLOOKUP($C141, Table4[#All], 35, 0)</f>
        <v>0</v>
      </c>
      <c r="BG141" s="10">
        <f t="shared" si="39"/>
        <v>1</v>
      </c>
      <c r="BH141" s="60"/>
      <c r="BI141" s="43">
        <f>VLOOKUP($C141, Table4[#All], 36, 0)</f>
        <v>0.20829999999999999</v>
      </c>
      <c r="BJ141" s="9">
        <f>VLOOKUP($C141, Table4[#All], 37, 0)</f>
        <v>0</v>
      </c>
      <c r="BK141" s="43">
        <f>VLOOKUP($C141, Table4[#All], 38, 0)</f>
        <v>0</v>
      </c>
      <c r="BL141" s="43">
        <f>VLOOKUP($C141, Table4[#All], 39, 0)</f>
        <v>0.66670000000000007</v>
      </c>
      <c r="BM141" s="9">
        <f>VLOOKUP($C141, Table4[#All], 40, 0)</f>
        <v>0.125</v>
      </c>
      <c r="BN141" s="10">
        <f t="shared" si="40"/>
        <v>4</v>
      </c>
      <c r="BO141" s="11"/>
      <c r="BP141" s="43">
        <f>VLOOKUP($C141, Table4[#All], 41, 0)</f>
        <v>0.16670000000000001</v>
      </c>
      <c r="BQ141" s="43">
        <f>VLOOKUP($C141, Table4[#All], 42, 0)</f>
        <v>0.41670000000000001</v>
      </c>
      <c r="BR141" s="43">
        <f>VLOOKUP($C141, Table4[#All], 43, 0)</f>
        <v>0.41670000000000001</v>
      </c>
      <c r="BS141" s="43">
        <f>VLOOKUP($C141, Table4[#All], 44, 0)</f>
        <v>0</v>
      </c>
      <c r="BT141" s="43">
        <f>VLOOKUP($C141, Table4[#All], 45, 0)</f>
        <v>0</v>
      </c>
      <c r="BU141" s="10">
        <f t="shared" si="41"/>
        <v>3</v>
      </c>
      <c r="BV141" s="11"/>
      <c r="BW141" s="43">
        <f>VLOOKUP($C141, Table4[#All], 46, 0)</f>
        <v>0</v>
      </c>
      <c r="BX141" s="43">
        <f>VLOOKUP($C141, Table4[#All], 47, 0)</f>
        <v>0</v>
      </c>
      <c r="BY141" s="43">
        <f>VLOOKUP($C141, Table4[#All], 48, 0)</f>
        <v>0</v>
      </c>
      <c r="BZ141" s="43">
        <f>VLOOKUP($C141, Table4[#All], 49, 0)</f>
        <v>0.16670000000000001</v>
      </c>
      <c r="CA141" s="43">
        <f>VLOOKUP($C141, Table4[#All], 50, 0)</f>
        <v>0.83329999999999993</v>
      </c>
      <c r="CB141" s="10">
        <f t="shared" si="42"/>
        <v>5</v>
      </c>
      <c r="CC141" s="60"/>
      <c r="CD141" s="43">
        <f>VLOOKUP($C141, Table4[#All], 51, 0)</f>
        <v>0.16670000000000001</v>
      </c>
      <c r="CE141" s="43">
        <f>VLOOKUP($C141, Table4[#All], 52, 0)</f>
        <v>0.83329999999999993</v>
      </c>
      <c r="CF141" s="43">
        <f>VLOOKUP($C141, Table4[#All], 53, 0)</f>
        <v>0</v>
      </c>
      <c r="CG141" s="43"/>
      <c r="CH141" s="43"/>
      <c r="CI141" s="12">
        <f t="shared" si="43"/>
        <v>2</v>
      </c>
      <c r="CJ141" s="13"/>
      <c r="CK141" s="43">
        <f>VLOOKUP($C141, Table4[#All], 54, 0)</f>
        <v>0</v>
      </c>
      <c r="CL141" s="43">
        <f>VLOOKUP($C141, Table4[#All], 55, 0)</f>
        <v>0.58329999999999993</v>
      </c>
      <c r="CM141" s="43">
        <f>VLOOKUP($C141, Table4[#All], 56, 0)</f>
        <v>0.41670000000000001</v>
      </c>
      <c r="CN141" s="9">
        <f>VLOOKUP($C141, Table4[#All], 57, 0)</f>
        <v>0</v>
      </c>
      <c r="CO141" s="9"/>
      <c r="CP141" s="10">
        <f t="shared" si="44"/>
        <v>3</v>
      </c>
      <c r="CQ141" s="11"/>
      <c r="CR141" s="43">
        <f>VLOOKUP($C141, Table4[#All], 58, 0)</f>
        <v>0</v>
      </c>
      <c r="CS141" s="43">
        <f>VLOOKUP($C141, Table4[#All], 59, 0)</f>
        <v>0.58329999999999993</v>
      </c>
      <c r="CT141" s="43">
        <f>VLOOKUP($C141, Table4[#All], 60, 0)</f>
        <v>0.41670000000000001</v>
      </c>
      <c r="CU141" s="43">
        <f>VLOOKUP($C141, Table4[#All], 61, 0)</f>
        <v>0</v>
      </c>
      <c r="CV141" s="9">
        <f>VLOOKUP($C141, Table4[#All], 62, 0)</f>
        <v>0</v>
      </c>
      <c r="CW141" s="10">
        <f t="shared" si="45"/>
        <v>3</v>
      </c>
      <c r="CX141" s="60"/>
      <c r="CY141" s="43">
        <f>VLOOKUP($C141, Table4[#All], 63, 0)</f>
        <v>0</v>
      </c>
      <c r="CZ141" s="43">
        <f>VLOOKUP($C141, Table4[#All], 64, 0)</f>
        <v>1</v>
      </c>
      <c r="DA141" s="43">
        <f>VLOOKUP($C141, Table4[#All], 65, 0)</f>
        <v>0</v>
      </c>
      <c r="DB141" s="43">
        <f>VLOOKUP($C141, Table4[#All], 66, 0)</f>
        <v>0</v>
      </c>
      <c r="DC141" s="43"/>
      <c r="DD141" s="10">
        <f t="shared" si="46"/>
        <v>2</v>
      </c>
    </row>
    <row r="142" spans="1:108" ht="16.2" thickTop="1" thickBot="1" x14ac:dyDescent="0.4">
      <c r="A142" s="47" t="s">
        <v>332</v>
      </c>
      <c r="B142" s="47" t="s">
        <v>359</v>
      </c>
      <c r="C142" s="47" t="s">
        <v>360</v>
      </c>
      <c r="D142" s="11"/>
      <c r="E142" s="43">
        <f>VLOOKUP($C142, Table4[#All], 2, 0)</f>
        <v>1</v>
      </c>
      <c r="F142" s="43">
        <f>VLOOKUP($C142, Table4[#All], 3, 0)</f>
        <v>0</v>
      </c>
      <c r="G142" s="43">
        <f>VLOOKUP($C142, Table4[#All], 4, 0)</f>
        <v>0</v>
      </c>
      <c r="H142" s="43">
        <f>VLOOKUP($C142, Table4[#All], 5, 0)</f>
        <v>0</v>
      </c>
      <c r="I142" s="43">
        <f>VLOOKUP($C142, Table4[#All], 6, 0)</f>
        <v>0</v>
      </c>
      <c r="J142" s="10">
        <f t="shared" si="32"/>
        <v>1</v>
      </c>
      <c r="K142" s="11"/>
      <c r="L142" s="43">
        <f>VLOOKUP($C142, Table4[#All], 7, 0)</f>
        <v>0.2581</v>
      </c>
      <c r="M142" s="43">
        <f>VLOOKUP($C142, Table4[#All], 8, 0)</f>
        <v>0.3226</v>
      </c>
      <c r="N142" s="43">
        <f>VLOOKUP($C142, Table4[#All], 9, 0)</f>
        <v>0.22579999999999997</v>
      </c>
      <c r="O142" s="43">
        <f>VLOOKUP($C142, Table4[#All], 10, 0)</f>
        <v>0.19350000000000001</v>
      </c>
      <c r="P142" s="43"/>
      <c r="Q142" s="10">
        <f t="shared" si="33"/>
        <v>3</v>
      </c>
      <c r="R142" s="11"/>
      <c r="S142" s="43">
        <f>VLOOKUP($C142, Table4[#All], 11, 0)</f>
        <v>0.04</v>
      </c>
      <c r="T142" s="43">
        <f>VLOOKUP($C142, Table4[#All], 12, 0)</f>
        <v>0.16</v>
      </c>
      <c r="U142" s="43">
        <f>VLOOKUP($C142, Table4[#All], 13, 0)</f>
        <v>0.8</v>
      </c>
      <c r="V142" s="43">
        <f>VLOOKUP($C142, Table4[#All], 14, 0)</f>
        <v>0</v>
      </c>
      <c r="W142" s="9"/>
      <c r="X142" s="10">
        <f t="shared" si="34"/>
        <v>3</v>
      </c>
      <c r="Y142" s="11"/>
      <c r="Z142" s="43">
        <f>VLOOKUP($C142, Table4[#All], 15, 0)</f>
        <v>0</v>
      </c>
      <c r="AA142" s="43">
        <f>VLOOKUP($C142, Table4[#All], 16, 0)</f>
        <v>3.2300000000000002E-2</v>
      </c>
      <c r="AB142" s="43">
        <f>VLOOKUP($C142, Table4[#All], 17, 0)</f>
        <v>0.5161</v>
      </c>
      <c r="AC142" s="43">
        <f>VLOOKUP($C142, Table4[#All], 18, 0)</f>
        <v>0.45159999999999995</v>
      </c>
      <c r="AD142" s="9">
        <f>VLOOKUP($C142, Table4[#All], 19, 0)</f>
        <v>0</v>
      </c>
      <c r="AE142" s="10">
        <f t="shared" si="35"/>
        <v>4</v>
      </c>
      <c r="AF142" s="11"/>
      <c r="AG142" s="43">
        <f>VLOOKUP($C142, Table4[#All], 20, 0)</f>
        <v>0</v>
      </c>
      <c r="AH142" s="43">
        <f>VLOOKUP($C142, Table4[#All], 21, 0)</f>
        <v>6.4500000000000002E-2</v>
      </c>
      <c r="AI142" s="43">
        <f>VLOOKUP($C142, Table4[#All], 22, 0)</f>
        <v>0.5161</v>
      </c>
      <c r="AJ142" s="43">
        <f>VLOOKUP($C142, Table4[#All], 23, 0)</f>
        <v>0.4194</v>
      </c>
      <c r="AK142" s="43"/>
      <c r="AL142" s="10">
        <f t="shared" si="36"/>
        <v>4</v>
      </c>
      <c r="AM142" s="11"/>
      <c r="AN142" s="43">
        <f>VLOOKUP($C142, Table4[#All], 24, 0)</f>
        <v>0</v>
      </c>
      <c r="AO142" s="43">
        <f>VLOOKUP($C142, Table4[#All], 25, 0)</f>
        <v>3.2300000000000002E-2</v>
      </c>
      <c r="AP142" s="43">
        <f>VLOOKUP($C142, Table4[#All], 26, 0)</f>
        <v>0.9677</v>
      </c>
      <c r="AQ142" s="43"/>
      <c r="AR142" s="9"/>
      <c r="AS142" s="12">
        <f t="shared" si="37"/>
        <v>3</v>
      </c>
      <c r="AT142" s="11"/>
      <c r="AU142" s="43">
        <f>VLOOKUP($C142, Table4[#All], 27, 0)</f>
        <v>6.4500000000000002E-2</v>
      </c>
      <c r="AV142" s="43">
        <f>VLOOKUP($C142, Table4[#All], 28, 0)</f>
        <v>0.45159999999999995</v>
      </c>
      <c r="AW142" s="43">
        <f>VLOOKUP($C142, Table4[#All], 29, 0)</f>
        <v>0.35479999999999995</v>
      </c>
      <c r="AX142" s="9"/>
      <c r="AY142" s="9">
        <f>VLOOKUP($C142, Table4[#All], 30, 0)</f>
        <v>0.129</v>
      </c>
      <c r="AZ142" s="10">
        <f t="shared" si="38"/>
        <v>3</v>
      </c>
      <c r="BA142" s="11"/>
      <c r="BB142" s="43">
        <f>VLOOKUP($C142, Table4[#All], 31, 0)</f>
        <v>0</v>
      </c>
      <c r="BC142" s="43">
        <f>VLOOKUP($C142, Table4[#All], 32, 0)</f>
        <v>0.27779999999999999</v>
      </c>
      <c r="BD142" s="43">
        <f>VLOOKUP($C142, Table4[#All], 33, 0)</f>
        <v>0.33329999999999999</v>
      </c>
      <c r="BE142" s="43">
        <f>VLOOKUP($C142, Table4[#All], 34, 0)</f>
        <v>0.38890000000000002</v>
      </c>
      <c r="BF142" s="9">
        <f>VLOOKUP($C142, Table4[#All], 35, 0)</f>
        <v>0</v>
      </c>
      <c r="BG142" s="10">
        <f t="shared" si="39"/>
        <v>4</v>
      </c>
      <c r="BH142" s="60"/>
      <c r="BI142" s="43">
        <f>VLOOKUP($C142, Table4[#All], 36, 0)</f>
        <v>0.33329999999999999</v>
      </c>
      <c r="BJ142" s="9">
        <f>VLOOKUP($C142, Table4[#All], 37, 0)</f>
        <v>0.16670000000000001</v>
      </c>
      <c r="BK142" s="43">
        <f>VLOOKUP($C142, Table4[#All], 38, 0)</f>
        <v>0.5</v>
      </c>
      <c r="BL142" s="43">
        <f>VLOOKUP($C142, Table4[#All], 39, 0)</f>
        <v>0</v>
      </c>
      <c r="BM142" s="9">
        <f>VLOOKUP($C142, Table4[#All], 40, 0)</f>
        <v>0</v>
      </c>
      <c r="BN142" s="10">
        <f t="shared" si="40"/>
        <v>3</v>
      </c>
      <c r="BO142" s="11"/>
      <c r="BP142" s="43">
        <f>VLOOKUP($C142, Table4[#All], 41, 0)</f>
        <v>0.5161</v>
      </c>
      <c r="BQ142" s="43">
        <f>VLOOKUP($C142, Table4[#All], 42, 0)</f>
        <v>0.19350000000000001</v>
      </c>
      <c r="BR142" s="43">
        <f>VLOOKUP($C142, Table4[#All], 43, 0)</f>
        <v>6.4500000000000002E-2</v>
      </c>
      <c r="BS142" s="43">
        <f>VLOOKUP($C142, Table4[#All], 44, 0)</f>
        <v>0.19350000000000001</v>
      </c>
      <c r="BT142" s="43">
        <f>VLOOKUP($C142, Table4[#All], 45, 0)</f>
        <v>3.2300000000000002E-2</v>
      </c>
      <c r="BU142" s="10">
        <f t="shared" si="41"/>
        <v>4</v>
      </c>
      <c r="BV142" s="11"/>
      <c r="BW142" s="43">
        <f>VLOOKUP($C142, Table4[#All], 46, 0)</f>
        <v>0</v>
      </c>
      <c r="BX142" s="43">
        <f>VLOOKUP($C142, Table4[#All], 47, 0)</f>
        <v>3.2300000000000002E-2</v>
      </c>
      <c r="BY142" s="43">
        <f>VLOOKUP($C142, Table4[#All], 48, 0)</f>
        <v>0.129</v>
      </c>
      <c r="BZ142" s="43">
        <f>VLOOKUP($C142, Table4[#All], 49, 0)</f>
        <v>0.2581</v>
      </c>
      <c r="CA142" s="43">
        <f>VLOOKUP($C142, Table4[#All], 50, 0)</f>
        <v>0.5806</v>
      </c>
      <c r="CB142" s="10">
        <f t="shared" si="42"/>
        <v>5</v>
      </c>
      <c r="CC142" s="60"/>
      <c r="CD142" s="43">
        <f>VLOOKUP($C142, Table4[#All], 51, 0)</f>
        <v>0.6452</v>
      </c>
      <c r="CE142" s="43">
        <f>VLOOKUP($C142, Table4[#All], 52, 0)</f>
        <v>0.22579999999999997</v>
      </c>
      <c r="CF142" s="43">
        <f>VLOOKUP($C142, Table4[#All], 53, 0)</f>
        <v>0.129</v>
      </c>
      <c r="CG142" s="43"/>
      <c r="CH142" s="43"/>
      <c r="CI142" s="12">
        <f t="shared" si="43"/>
        <v>2</v>
      </c>
      <c r="CJ142" s="13"/>
      <c r="CK142" s="43">
        <f>VLOOKUP($C142, Table4[#All], 54, 0)</f>
        <v>0</v>
      </c>
      <c r="CL142" s="43">
        <f>VLOOKUP($C142, Table4[#All], 55, 0)</f>
        <v>0.3226</v>
      </c>
      <c r="CM142" s="43">
        <f>VLOOKUP($C142, Table4[#All], 56, 0)</f>
        <v>0.6774</v>
      </c>
      <c r="CN142" s="9">
        <f>VLOOKUP($C142, Table4[#All], 57, 0)</f>
        <v>0</v>
      </c>
      <c r="CO142" s="9"/>
      <c r="CP142" s="10">
        <f t="shared" si="44"/>
        <v>3</v>
      </c>
      <c r="CQ142" s="11"/>
      <c r="CR142" s="43">
        <f>VLOOKUP($C142, Table4[#All], 58, 0)</f>
        <v>0</v>
      </c>
      <c r="CS142" s="43">
        <f>VLOOKUP($C142, Table4[#All], 59, 0)</f>
        <v>0.5806</v>
      </c>
      <c r="CT142" s="43">
        <f>VLOOKUP($C142, Table4[#All], 60, 0)</f>
        <v>0.3226</v>
      </c>
      <c r="CU142" s="43">
        <f>VLOOKUP($C142, Table4[#All], 61, 0)</f>
        <v>9.6799999999999997E-2</v>
      </c>
      <c r="CV142" s="9">
        <f>VLOOKUP($C142, Table4[#All], 62, 0)</f>
        <v>0</v>
      </c>
      <c r="CW142" s="10">
        <f t="shared" si="45"/>
        <v>3</v>
      </c>
      <c r="CX142" s="60"/>
      <c r="CY142" s="43">
        <f>VLOOKUP($C142, Table4[#All], 63, 0)</f>
        <v>0.85709999999999997</v>
      </c>
      <c r="CZ142" s="43">
        <f>VLOOKUP($C142, Table4[#All], 64, 0)</f>
        <v>7.1399999999999991E-2</v>
      </c>
      <c r="DA142" s="43">
        <f>VLOOKUP($C142, Table4[#All], 65, 0)</f>
        <v>7.1399999999999991E-2</v>
      </c>
      <c r="DB142" s="43">
        <f>VLOOKUP($C142, Table4[#All], 66, 0)</f>
        <v>0</v>
      </c>
      <c r="DC142" s="43"/>
      <c r="DD142" s="10">
        <f t="shared" si="46"/>
        <v>1</v>
      </c>
    </row>
    <row r="143" spans="1:108" ht="16.2" thickTop="1" thickBot="1" x14ac:dyDescent="0.4">
      <c r="A143" s="47" t="s">
        <v>332</v>
      </c>
      <c r="B143" s="47" t="s">
        <v>361</v>
      </c>
      <c r="C143" s="47" t="s">
        <v>362</v>
      </c>
      <c r="D143" s="11"/>
      <c r="E143" s="43">
        <f>VLOOKUP($C143, Table4[#All], 2, 0)</f>
        <v>0</v>
      </c>
      <c r="F143" s="43">
        <f>VLOOKUP($C143, Table4[#All], 3, 0)</f>
        <v>0</v>
      </c>
      <c r="G143" s="43">
        <f>VLOOKUP($C143, Table4[#All], 4, 0)</f>
        <v>1</v>
      </c>
      <c r="H143" s="43">
        <f>VLOOKUP($C143, Table4[#All], 5, 0)</f>
        <v>0</v>
      </c>
      <c r="I143" s="43">
        <f>VLOOKUP($C143, Table4[#All], 6, 0)</f>
        <v>0</v>
      </c>
      <c r="J143" s="10">
        <f t="shared" si="32"/>
        <v>3</v>
      </c>
      <c r="K143" s="11"/>
      <c r="L143" s="43">
        <f>VLOOKUP($C143, Table4[#All], 7, 0)</f>
        <v>0.92590000000000006</v>
      </c>
      <c r="M143" s="43">
        <f>VLOOKUP($C143, Table4[#All], 8, 0)</f>
        <v>7.4099999999999999E-2</v>
      </c>
      <c r="N143" s="43">
        <f>VLOOKUP($C143, Table4[#All], 9, 0)</f>
        <v>0</v>
      </c>
      <c r="O143" s="43">
        <f>VLOOKUP($C143, Table4[#All], 10, 0)</f>
        <v>0</v>
      </c>
      <c r="P143" s="43"/>
      <c r="Q143" s="10">
        <f t="shared" si="33"/>
        <v>1</v>
      </c>
      <c r="R143" s="11"/>
      <c r="S143" s="43">
        <f>VLOOKUP($C143, Table4[#All], 11, 0)</f>
        <v>0</v>
      </c>
      <c r="T143" s="43">
        <f>VLOOKUP($C143, Table4[#All], 12, 0)</f>
        <v>0</v>
      </c>
      <c r="U143" s="43">
        <f>VLOOKUP($C143, Table4[#All], 13, 0)</f>
        <v>1</v>
      </c>
      <c r="V143" s="43">
        <f>VLOOKUP($C143, Table4[#All], 14, 0)</f>
        <v>0</v>
      </c>
      <c r="W143" s="9"/>
      <c r="X143" s="10">
        <f t="shared" si="34"/>
        <v>3</v>
      </c>
      <c r="Y143" s="11"/>
      <c r="Z143" s="43">
        <f>VLOOKUP($C143, Table4[#All], 15, 0)</f>
        <v>0</v>
      </c>
      <c r="AA143" s="43">
        <f>VLOOKUP($C143, Table4[#All], 16, 0)</f>
        <v>0.40740000000000004</v>
      </c>
      <c r="AB143" s="43">
        <f>VLOOKUP($C143, Table4[#All], 17, 0)</f>
        <v>0.59260000000000002</v>
      </c>
      <c r="AC143" s="43">
        <f>VLOOKUP($C143, Table4[#All], 18, 0)</f>
        <v>0</v>
      </c>
      <c r="AD143" s="9">
        <f>VLOOKUP($C143, Table4[#All], 19, 0)</f>
        <v>0</v>
      </c>
      <c r="AE143" s="10">
        <f t="shared" si="35"/>
        <v>3</v>
      </c>
      <c r="AF143" s="11"/>
      <c r="AG143" s="43">
        <f>VLOOKUP($C143, Table4[#All], 20, 0)</f>
        <v>0</v>
      </c>
      <c r="AH143" s="43">
        <f>VLOOKUP($C143, Table4[#All], 21, 0)</f>
        <v>0.40740000000000004</v>
      </c>
      <c r="AI143" s="43">
        <f>VLOOKUP($C143, Table4[#All], 22, 0)</f>
        <v>0.59260000000000002</v>
      </c>
      <c r="AJ143" s="43">
        <f>VLOOKUP($C143, Table4[#All], 23, 0)</f>
        <v>0</v>
      </c>
      <c r="AK143" s="43"/>
      <c r="AL143" s="10">
        <f t="shared" si="36"/>
        <v>3</v>
      </c>
      <c r="AM143" s="11"/>
      <c r="AN143" s="43">
        <f>VLOOKUP($C143, Table4[#All], 24, 0)</f>
        <v>0.1852</v>
      </c>
      <c r="AO143" s="43">
        <f>VLOOKUP($C143, Table4[#All], 25, 0)</f>
        <v>0.48149999999999998</v>
      </c>
      <c r="AP143" s="43">
        <f>VLOOKUP($C143, Table4[#All], 26, 0)</f>
        <v>0.33329999999999999</v>
      </c>
      <c r="AQ143" s="43"/>
      <c r="AR143" s="9"/>
      <c r="AS143" s="12">
        <f t="shared" si="37"/>
        <v>3</v>
      </c>
      <c r="AT143" s="11"/>
      <c r="AU143" s="43">
        <f>VLOOKUP($C143, Table4[#All], 27, 0)</f>
        <v>0</v>
      </c>
      <c r="AV143" s="43">
        <f>VLOOKUP($C143, Table4[#All], 28, 0)</f>
        <v>1</v>
      </c>
      <c r="AW143" s="43">
        <f>VLOOKUP($C143, Table4[#All], 29, 0)</f>
        <v>0</v>
      </c>
      <c r="AX143" s="9"/>
      <c r="AY143" s="9">
        <f>VLOOKUP($C143, Table4[#All], 30, 0)</f>
        <v>0</v>
      </c>
      <c r="AZ143" s="10">
        <f t="shared" si="38"/>
        <v>2</v>
      </c>
      <c r="BA143" s="11"/>
      <c r="BB143" s="43">
        <f>VLOOKUP($C143, Table4[#All], 31, 0)</f>
        <v>1</v>
      </c>
      <c r="BC143" s="43">
        <f>VLOOKUP($C143, Table4[#All], 32, 0)</f>
        <v>0</v>
      </c>
      <c r="BD143" s="43">
        <f>VLOOKUP($C143, Table4[#All], 33, 0)</f>
        <v>0</v>
      </c>
      <c r="BE143" s="43">
        <f>VLOOKUP($C143, Table4[#All], 34, 0)</f>
        <v>0</v>
      </c>
      <c r="BF143" s="9">
        <f>VLOOKUP($C143, Table4[#All], 35, 0)</f>
        <v>0</v>
      </c>
      <c r="BG143" s="10">
        <f t="shared" si="39"/>
        <v>1</v>
      </c>
      <c r="BH143" s="60"/>
      <c r="BI143" s="43">
        <f>VLOOKUP($C143, Table4[#All], 36, 0)</f>
        <v>0.20829999999999999</v>
      </c>
      <c r="BJ143" s="9">
        <f>VLOOKUP($C143, Table4[#All], 37, 0)</f>
        <v>0</v>
      </c>
      <c r="BK143" s="43">
        <f>VLOOKUP($C143, Table4[#All], 38, 0)</f>
        <v>0</v>
      </c>
      <c r="BL143" s="43">
        <f>VLOOKUP($C143, Table4[#All], 39, 0)</f>
        <v>0.66670000000000007</v>
      </c>
      <c r="BM143" s="9">
        <f>VLOOKUP($C143, Table4[#All], 40, 0)</f>
        <v>0.125</v>
      </c>
      <c r="BN143" s="10">
        <f t="shared" si="40"/>
        <v>4</v>
      </c>
      <c r="BO143" s="11"/>
      <c r="BP143" s="43">
        <f>VLOOKUP($C143, Table4[#All], 41, 0)</f>
        <v>0.59260000000000002</v>
      </c>
      <c r="BQ143" s="43">
        <f>VLOOKUP($C143, Table4[#All], 42, 0)</f>
        <v>7.4099999999999999E-2</v>
      </c>
      <c r="BR143" s="43">
        <f>VLOOKUP($C143, Table4[#All], 43, 0)</f>
        <v>0.33329999999999999</v>
      </c>
      <c r="BS143" s="43">
        <f>VLOOKUP($C143, Table4[#All], 44, 0)</f>
        <v>0</v>
      </c>
      <c r="BT143" s="43">
        <f>VLOOKUP($C143, Table4[#All], 45, 0)</f>
        <v>0</v>
      </c>
      <c r="BU143" s="10">
        <f t="shared" si="41"/>
        <v>3</v>
      </c>
      <c r="BV143" s="11"/>
      <c r="BW143" s="43">
        <f>VLOOKUP($C143, Table4[#All], 46, 0)</f>
        <v>0</v>
      </c>
      <c r="BX143" s="43">
        <f>VLOOKUP($C143, Table4[#All], 47, 0)</f>
        <v>0</v>
      </c>
      <c r="BY143" s="43">
        <f>VLOOKUP($C143, Table4[#All], 48, 0)</f>
        <v>0.11109999999999999</v>
      </c>
      <c r="BZ143" s="43">
        <f>VLOOKUP($C143, Table4[#All], 49, 0)</f>
        <v>0.37040000000000001</v>
      </c>
      <c r="CA143" s="43">
        <f>VLOOKUP($C143, Table4[#All], 50, 0)</f>
        <v>0.51849999999999996</v>
      </c>
      <c r="CB143" s="10">
        <f t="shared" si="42"/>
        <v>5</v>
      </c>
      <c r="CC143" s="60"/>
      <c r="CD143" s="43">
        <f>VLOOKUP($C143, Table4[#All], 51, 0)</f>
        <v>0.62960000000000005</v>
      </c>
      <c r="CE143" s="43">
        <f>VLOOKUP($C143, Table4[#All], 52, 0)</f>
        <v>0.37040000000000001</v>
      </c>
      <c r="CF143" s="43">
        <f>VLOOKUP($C143, Table4[#All], 53, 0)</f>
        <v>0</v>
      </c>
      <c r="CG143" s="43"/>
      <c r="CH143" s="43"/>
      <c r="CI143" s="12">
        <f t="shared" si="43"/>
        <v>2</v>
      </c>
      <c r="CJ143" s="13"/>
      <c r="CK143" s="43">
        <f>VLOOKUP($C143, Table4[#All], 54, 0)</f>
        <v>0</v>
      </c>
      <c r="CL143" s="43">
        <f>VLOOKUP($C143, Table4[#All], 55, 0)</f>
        <v>0.40740000000000004</v>
      </c>
      <c r="CM143" s="43">
        <f>VLOOKUP($C143, Table4[#All], 56, 0)</f>
        <v>0.59260000000000002</v>
      </c>
      <c r="CN143" s="9">
        <f>VLOOKUP($C143, Table4[#All], 57, 0)</f>
        <v>0</v>
      </c>
      <c r="CO143" s="9"/>
      <c r="CP143" s="10">
        <f t="shared" si="44"/>
        <v>3</v>
      </c>
      <c r="CQ143" s="11"/>
      <c r="CR143" s="43">
        <f>VLOOKUP($C143, Table4[#All], 58, 0)</f>
        <v>0</v>
      </c>
      <c r="CS143" s="43">
        <f>VLOOKUP($C143, Table4[#All], 59, 0)</f>
        <v>0.40740000000000004</v>
      </c>
      <c r="CT143" s="43">
        <f>VLOOKUP($C143, Table4[#All], 60, 0)</f>
        <v>0.59260000000000002</v>
      </c>
      <c r="CU143" s="43">
        <f>VLOOKUP($C143, Table4[#All], 61, 0)</f>
        <v>0</v>
      </c>
      <c r="CV143" s="9">
        <f>VLOOKUP($C143, Table4[#All], 62, 0)</f>
        <v>0</v>
      </c>
      <c r="CW143" s="10">
        <f t="shared" si="45"/>
        <v>3</v>
      </c>
      <c r="CX143" s="60"/>
      <c r="CY143" s="43">
        <f>VLOOKUP($C143, Table4[#All], 63, 0)</f>
        <v>0</v>
      </c>
      <c r="CZ143" s="43">
        <f>VLOOKUP($C143, Table4[#All], 64, 0)</f>
        <v>0.75</v>
      </c>
      <c r="DA143" s="43">
        <f>VLOOKUP($C143, Table4[#All], 65, 0)</f>
        <v>0.25</v>
      </c>
      <c r="DB143" s="43">
        <f>VLOOKUP($C143, Table4[#All], 66, 0)</f>
        <v>0</v>
      </c>
      <c r="DC143" s="43"/>
      <c r="DD143" s="10">
        <f t="shared" si="46"/>
        <v>3</v>
      </c>
    </row>
    <row r="144" spans="1:108" ht="16.2" thickTop="1" thickBot="1" x14ac:dyDescent="0.4">
      <c r="A144" s="47" t="s">
        <v>332</v>
      </c>
      <c r="B144" s="47" t="s">
        <v>363</v>
      </c>
      <c r="C144" s="47" t="s">
        <v>364</v>
      </c>
      <c r="D144" s="11"/>
      <c r="E144" s="43">
        <f>VLOOKUP($C144, Table4[#All], 2, 0)</f>
        <v>0</v>
      </c>
      <c r="F144" s="43">
        <f>VLOOKUP($C144, Table4[#All], 3, 0)</f>
        <v>0</v>
      </c>
      <c r="G144" s="43">
        <f>VLOOKUP($C144, Table4[#All], 4, 0)</f>
        <v>0</v>
      </c>
      <c r="H144" s="43">
        <f>VLOOKUP($C144, Table4[#All], 5, 0)</f>
        <v>0</v>
      </c>
      <c r="I144" s="43">
        <f>VLOOKUP($C144, Table4[#All], 6, 0)</f>
        <v>1</v>
      </c>
      <c r="J144" s="10">
        <f t="shared" si="32"/>
        <v>5</v>
      </c>
      <c r="K144" s="11"/>
      <c r="L144" s="43">
        <f>VLOOKUP($C144, Table4[#All], 7, 0)</f>
        <v>0.8286</v>
      </c>
      <c r="M144" s="43">
        <f>VLOOKUP($C144, Table4[#All], 8, 0)</f>
        <v>0.1429</v>
      </c>
      <c r="N144" s="43">
        <f>VLOOKUP($C144, Table4[#All], 9, 0)</f>
        <v>2.86E-2</v>
      </c>
      <c r="O144" s="43">
        <f>VLOOKUP($C144, Table4[#All], 10, 0)</f>
        <v>0</v>
      </c>
      <c r="P144" s="43"/>
      <c r="Q144" s="10">
        <f t="shared" si="33"/>
        <v>1</v>
      </c>
      <c r="R144" s="11"/>
      <c r="S144" s="43">
        <f>VLOOKUP($C144, Table4[#All], 11, 0)</f>
        <v>5.7099999999999998E-2</v>
      </c>
      <c r="T144" s="43">
        <f>VLOOKUP($C144, Table4[#All], 12, 0)</f>
        <v>0.2571</v>
      </c>
      <c r="U144" s="43">
        <f>VLOOKUP($C144, Table4[#All], 13, 0)</f>
        <v>0.68569999999999998</v>
      </c>
      <c r="V144" s="43">
        <f>VLOOKUP($C144, Table4[#All], 14, 0)</f>
        <v>0</v>
      </c>
      <c r="W144" s="9"/>
      <c r="X144" s="10">
        <f t="shared" si="34"/>
        <v>3</v>
      </c>
      <c r="Y144" s="11"/>
      <c r="Z144" s="43">
        <f>VLOOKUP($C144, Table4[#All], 15, 0)</f>
        <v>0</v>
      </c>
      <c r="AA144" s="43">
        <f>VLOOKUP($C144, Table4[#All], 16, 0)</f>
        <v>0</v>
      </c>
      <c r="AB144" s="43">
        <f>VLOOKUP($C144, Table4[#All], 17, 0)</f>
        <v>0.77139999999999997</v>
      </c>
      <c r="AC144" s="43">
        <f>VLOOKUP($C144, Table4[#All], 18, 0)</f>
        <v>0.2286</v>
      </c>
      <c r="AD144" s="9">
        <f>VLOOKUP($C144, Table4[#All], 19, 0)</f>
        <v>0</v>
      </c>
      <c r="AE144" s="10">
        <f t="shared" si="35"/>
        <v>4</v>
      </c>
      <c r="AF144" s="11"/>
      <c r="AG144" s="43">
        <f>VLOOKUP($C144, Table4[#All], 20, 0)</f>
        <v>0</v>
      </c>
      <c r="AH144" s="43">
        <f>VLOOKUP($C144, Table4[#All], 21, 0)</f>
        <v>0.28570000000000001</v>
      </c>
      <c r="AI144" s="43">
        <f>VLOOKUP($C144, Table4[#All], 22, 0)</f>
        <v>0.6</v>
      </c>
      <c r="AJ144" s="43">
        <f>VLOOKUP($C144, Table4[#All], 23, 0)</f>
        <v>0.1143</v>
      </c>
      <c r="AK144" s="43"/>
      <c r="AL144" s="10">
        <f t="shared" si="36"/>
        <v>3</v>
      </c>
      <c r="AM144" s="11"/>
      <c r="AN144" s="43">
        <f>VLOOKUP($C144, Table4[#All], 24, 0)</f>
        <v>0</v>
      </c>
      <c r="AO144" s="43">
        <f>VLOOKUP($C144, Table4[#All], 25, 0)</f>
        <v>0.48570000000000002</v>
      </c>
      <c r="AP144" s="43">
        <f>VLOOKUP($C144, Table4[#All], 26, 0)</f>
        <v>0.51429999999999998</v>
      </c>
      <c r="AQ144" s="43"/>
      <c r="AR144" s="9"/>
      <c r="AS144" s="12">
        <f t="shared" si="37"/>
        <v>3</v>
      </c>
      <c r="AT144" s="11"/>
      <c r="AU144" s="43">
        <f>VLOOKUP($C144, Table4[#All], 27, 0)</f>
        <v>0</v>
      </c>
      <c r="AV144" s="43">
        <f>VLOOKUP($C144, Table4[#All], 28, 0)</f>
        <v>0.37140000000000001</v>
      </c>
      <c r="AW144" s="43">
        <f>VLOOKUP($C144, Table4[#All], 29, 0)</f>
        <v>0.62860000000000005</v>
      </c>
      <c r="AX144" s="9"/>
      <c r="AY144" s="9">
        <f>VLOOKUP($C144, Table4[#All], 30, 0)</f>
        <v>0</v>
      </c>
      <c r="AZ144" s="10">
        <f t="shared" si="38"/>
        <v>3</v>
      </c>
      <c r="BA144" s="11"/>
      <c r="BB144" s="43">
        <f>VLOOKUP($C144, Table4[#All], 31, 0)</f>
        <v>3.7000000000000005E-2</v>
      </c>
      <c r="BC144" s="43">
        <f>VLOOKUP($C144, Table4[#All], 32, 0)</f>
        <v>0.59260000000000002</v>
      </c>
      <c r="BD144" s="43">
        <f>VLOOKUP($C144, Table4[#All], 33, 0)</f>
        <v>0.22219999999999998</v>
      </c>
      <c r="BE144" s="43">
        <f>VLOOKUP($C144, Table4[#All], 34, 0)</f>
        <v>0.14810000000000001</v>
      </c>
      <c r="BF144" s="9">
        <f>VLOOKUP($C144, Table4[#All], 35, 0)</f>
        <v>0</v>
      </c>
      <c r="BG144" s="10">
        <f t="shared" si="39"/>
        <v>3</v>
      </c>
      <c r="BH144" s="60"/>
      <c r="BI144" s="43">
        <f>VLOOKUP($C144, Table4[#All], 36, 0)</f>
        <v>0.20829999999999999</v>
      </c>
      <c r="BJ144" s="9">
        <f>VLOOKUP($C144, Table4[#All], 37, 0)</f>
        <v>0</v>
      </c>
      <c r="BK144" s="43">
        <f>VLOOKUP($C144, Table4[#All], 38, 0)</f>
        <v>0</v>
      </c>
      <c r="BL144" s="43">
        <f>VLOOKUP($C144, Table4[#All], 39, 0)</f>
        <v>0.66670000000000007</v>
      </c>
      <c r="BM144" s="9">
        <f>VLOOKUP($C144, Table4[#All], 40, 0)</f>
        <v>0.125</v>
      </c>
      <c r="BN144" s="10">
        <f t="shared" si="40"/>
        <v>4</v>
      </c>
      <c r="BO144" s="11"/>
      <c r="BP144" s="43">
        <f>VLOOKUP($C144, Table4[#All], 41, 0)</f>
        <v>5.7099999999999998E-2</v>
      </c>
      <c r="BQ144" s="43">
        <f>VLOOKUP($C144, Table4[#All], 42, 0)</f>
        <v>8.5699999999999998E-2</v>
      </c>
      <c r="BR144" s="43">
        <f>VLOOKUP($C144, Table4[#All], 43, 0)</f>
        <v>0.2286</v>
      </c>
      <c r="BS144" s="43">
        <f>VLOOKUP($C144, Table4[#All], 44, 0)</f>
        <v>0.48570000000000002</v>
      </c>
      <c r="BT144" s="43">
        <f>VLOOKUP($C144, Table4[#All], 45, 0)</f>
        <v>0.1429</v>
      </c>
      <c r="BU144" s="10">
        <f t="shared" si="41"/>
        <v>4</v>
      </c>
      <c r="BV144" s="11"/>
      <c r="BW144" s="43">
        <f>VLOOKUP($C144, Table4[#All], 46, 0)</f>
        <v>0</v>
      </c>
      <c r="BX144" s="43">
        <f>VLOOKUP($C144, Table4[#All], 47, 0)</f>
        <v>0</v>
      </c>
      <c r="BY144" s="43">
        <f>VLOOKUP($C144, Table4[#All], 48, 0)</f>
        <v>0.1143</v>
      </c>
      <c r="BZ144" s="43">
        <f>VLOOKUP($C144, Table4[#All], 49, 0)</f>
        <v>0.88569999999999993</v>
      </c>
      <c r="CA144" s="43">
        <f>VLOOKUP($C144, Table4[#All], 50, 0)</f>
        <v>0</v>
      </c>
      <c r="CB144" s="10">
        <f t="shared" si="42"/>
        <v>4</v>
      </c>
      <c r="CC144" s="60"/>
      <c r="CD144" s="43">
        <f>VLOOKUP($C144, Table4[#All], 51, 0)</f>
        <v>1</v>
      </c>
      <c r="CE144" s="43">
        <f>VLOOKUP($C144, Table4[#All], 52, 0)</f>
        <v>0</v>
      </c>
      <c r="CF144" s="43">
        <f>VLOOKUP($C144, Table4[#All], 53, 0)</f>
        <v>0</v>
      </c>
      <c r="CG144" s="43"/>
      <c r="CH144" s="43"/>
      <c r="CI144" s="12">
        <f t="shared" si="43"/>
        <v>1</v>
      </c>
      <c r="CJ144" s="13"/>
      <c r="CK144" s="43">
        <f>VLOOKUP($C144, Table4[#All], 54, 0)</f>
        <v>0</v>
      </c>
      <c r="CL144" s="43">
        <f>VLOOKUP($C144, Table4[#All], 55, 0)</f>
        <v>2.86E-2</v>
      </c>
      <c r="CM144" s="43">
        <f>VLOOKUP($C144, Table4[#All], 56, 0)</f>
        <v>0.97140000000000004</v>
      </c>
      <c r="CN144" s="9">
        <f>VLOOKUP($C144, Table4[#All], 57, 0)</f>
        <v>0</v>
      </c>
      <c r="CO144" s="9"/>
      <c r="CP144" s="10">
        <f t="shared" si="44"/>
        <v>3</v>
      </c>
      <c r="CQ144" s="11"/>
      <c r="CR144" s="43">
        <f>VLOOKUP($C144, Table4[#All], 58, 0)</f>
        <v>8.5699999999999998E-2</v>
      </c>
      <c r="CS144" s="43">
        <f>VLOOKUP($C144, Table4[#All], 59, 0)</f>
        <v>0.88569999999999993</v>
      </c>
      <c r="CT144" s="43">
        <f>VLOOKUP($C144, Table4[#All], 60, 0)</f>
        <v>2.86E-2</v>
      </c>
      <c r="CU144" s="43">
        <f>VLOOKUP($C144, Table4[#All], 61, 0)</f>
        <v>0</v>
      </c>
      <c r="CV144" s="9">
        <f>VLOOKUP($C144, Table4[#All], 62, 0)</f>
        <v>0</v>
      </c>
      <c r="CW144" s="10">
        <f t="shared" si="45"/>
        <v>2</v>
      </c>
      <c r="CX144" s="60"/>
      <c r="CY144" s="43">
        <f>VLOOKUP($C144, Table4[#All], 63, 0)</f>
        <v>1</v>
      </c>
      <c r="CZ144" s="43">
        <f>VLOOKUP($C144, Table4[#All], 64, 0)</f>
        <v>0</v>
      </c>
      <c r="DA144" s="43">
        <f>VLOOKUP($C144, Table4[#All], 65, 0)</f>
        <v>0</v>
      </c>
      <c r="DB144" s="43">
        <f>VLOOKUP($C144, Table4[#All], 66, 0)</f>
        <v>0</v>
      </c>
      <c r="DC144" s="43"/>
      <c r="DD144" s="10">
        <f t="shared" si="46"/>
        <v>1</v>
      </c>
    </row>
    <row r="145" spans="1:108" ht="16.2" thickTop="1" thickBot="1" x14ac:dyDescent="0.4">
      <c r="A145" s="47" t="s">
        <v>332</v>
      </c>
      <c r="B145" s="47" t="s">
        <v>365</v>
      </c>
      <c r="C145" s="47" t="s">
        <v>366</v>
      </c>
      <c r="D145" s="11"/>
      <c r="E145" s="43">
        <f>VLOOKUP($C145, Table4[#All], 2, 0)</f>
        <v>0</v>
      </c>
      <c r="F145" s="43">
        <f>VLOOKUP($C145, Table4[#All], 3, 0)</f>
        <v>0</v>
      </c>
      <c r="G145" s="43">
        <f>VLOOKUP($C145, Table4[#All], 4, 0)</f>
        <v>0</v>
      </c>
      <c r="H145" s="43">
        <f>VLOOKUP($C145, Table4[#All], 5, 0)</f>
        <v>1</v>
      </c>
      <c r="I145" s="43">
        <f>VLOOKUP($C145, Table4[#All], 6, 0)</f>
        <v>0</v>
      </c>
      <c r="J145" s="10">
        <f t="shared" si="32"/>
        <v>4</v>
      </c>
      <c r="K145" s="11"/>
      <c r="L145" s="43">
        <f>VLOOKUP($C145, Table4[#All], 7, 0)</f>
        <v>0.46429999999999999</v>
      </c>
      <c r="M145" s="43">
        <f>VLOOKUP($C145, Table4[#All], 8, 0)</f>
        <v>0.21429999999999999</v>
      </c>
      <c r="N145" s="43">
        <f>VLOOKUP($C145, Table4[#All], 9, 0)</f>
        <v>0.32140000000000002</v>
      </c>
      <c r="O145" s="43">
        <f>VLOOKUP($C145, Table4[#All], 10, 0)</f>
        <v>0</v>
      </c>
      <c r="P145" s="43"/>
      <c r="Q145" s="10">
        <f t="shared" si="33"/>
        <v>3</v>
      </c>
      <c r="R145" s="11"/>
      <c r="S145" s="43">
        <f>VLOOKUP($C145, Table4[#All], 11, 0)</f>
        <v>0.35710000000000003</v>
      </c>
      <c r="T145" s="43">
        <f>VLOOKUP($C145, Table4[#All], 12, 0)</f>
        <v>0.28570000000000001</v>
      </c>
      <c r="U145" s="43">
        <f>VLOOKUP($C145, Table4[#All], 13, 0)</f>
        <v>0.35710000000000003</v>
      </c>
      <c r="V145" s="43">
        <f>VLOOKUP($C145, Table4[#All], 14, 0)</f>
        <v>0</v>
      </c>
      <c r="W145" s="9"/>
      <c r="X145" s="10">
        <f t="shared" si="34"/>
        <v>3</v>
      </c>
      <c r="Y145" s="11"/>
      <c r="Z145" s="43">
        <f>VLOOKUP($C145, Table4[#All], 15, 0)</f>
        <v>0</v>
      </c>
      <c r="AA145" s="43">
        <f>VLOOKUP($C145, Table4[#All], 16, 0)</f>
        <v>0.25</v>
      </c>
      <c r="AB145" s="43">
        <f>VLOOKUP($C145, Table4[#All], 17, 0)</f>
        <v>0.5</v>
      </c>
      <c r="AC145" s="43">
        <f>VLOOKUP($C145, Table4[#All], 18, 0)</f>
        <v>0.25</v>
      </c>
      <c r="AD145" s="9">
        <f>VLOOKUP($C145, Table4[#All], 19, 0)</f>
        <v>0</v>
      </c>
      <c r="AE145" s="10">
        <f t="shared" si="35"/>
        <v>4</v>
      </c>
      <c r="AF145" s="11"/>
      <c r="AG145" s="43">
        <f>VLOOKUP($C145, Table4[#All], 20, 0)</f>
        <v>0</v>
      </c>
      <c r="AH145" s="43">
        <f>VLOOKUP($C145, Table4[#All], 21, 0)</f>
        <v>0.21429999999999999</v>
      </c>
      <c r="AI145" s="43">
        <f>VLOOKUP($C145, Table4[#All], 22, 0)</f>
        <v>0.60709999999999997</v>
      </c>
      <c r="AJ145" s="43">
        <f>VLOOKUP($C145, Table4[#All], 23, 0)</f>
        <v>0.17859999999999998</v>
      </c>
      <c r="AK145" s="43"/>
      <c r="AL145" s="10">
        <f t="shared" si="36"/>
        <v>3</v>
      </c>
      <c r="AM145" s="11"/>
      <c r="AN145" s="43">
        <f>VLOOKUP($C145, Table4[#All], 24, 0)</f>
        <v>0</v>
      </c>
      <c r="AO145" s="43">
        <f>VLOOKUP($C145, Table4[#All], 25, 0)</f>
        <v>0.60709999999999997</v>
      </c>
      <c r="AP145" s="43">
        <f>VLOOKUP($C145, Table4[#All], 26, 0)</f>
        <v>0.39289999999999997</v>
      </c>
      <c r="AQ145" s="43"/>
      <c r="AR145" s="9"/>
      <c r="AS145" s="12">
        <f t="shared" si="37"/>
        <v>3</v>
      </c>
      <c r="AT145" s="11"/>
      <c r="AU145" s="43">
        <f>VLOOKUP($C145, Table4[#All], 27, 0)</f>
        <v>7.1399999999999991E-2</v>
      </c>
      <c r="AV145" s="43">
        <f>VLOOKUP($C145, Table4[#All], 28, 0)</f>
        <v>0.32140000000000002</v>
      </c>
      <c r="AW145" s="43">
        <f>VLOOKUP($C145, Table4[#All], 29, 0)</f>
        <v>0.57140000000000002</v>
      </c>
      <c r="AX145" s="9"/>
      <c r="AY145" s="9">
        <f>VLOOKUP($C145, Table4[#All], 30, 0)</f>
        <v>3.5699999999999996E-2</v>
      </c>
      <c r="AZ145" s="10">
        <f t="shared" si="38"/>
        <v>3</v>
      </c>
      <c r="BA145" s="11"/>
      <c r="BB145" s="43">
        <f>VLOOKUP($C145, Table4[#All], 31, 0)</f>
        <v>0</v>
      </c>
      <c r="BC145" s="43">
        <f>VLOOKUP($C145, Table4[#All], 32, 0)</f>
        <v>0.3846</v>
      </c>
      <c r="BD145" s="43">
        <f>VLOOKUP($C145, Table4[#All], 33, 0)</f>
        <v>0.61539999999999995</v>
      </c>
      <c r="BE145" s="43">
        <f>VLOOKUP($C145, Table4[#All], 34, 0)</f>
        <v>0</v>
      </c>
      <c r="BF145" s="9">
        <f>VLOOKUP($C145, Table4[#All], 35, 0)</f>
        <v>0</v>
      </c>
      <c r="BG145" s="10">
        <f t="shared" si="39"/>
        <v>3</v>
      </c>
      <c r="BH145" s="60"/>
      <c r="BI145" s="43">
        <f>VLOOKUP($C145, Table4[#All], 36, 0)</f>
        <v>0.20829999999999999</v>
      </c>
      <c r="BJ145" s="9">
        <f>VLOOKUP($C145, Table4[#All], 37, 0)</f>
        <v>0</v>
      </c>
      <c r="BK145" s="43">
        <f>VLOOKUP($C145, Table4[#All], 38, 0)</f>
        <v>0</v>
      </c>
      <c r="BL145" s="43">
        <f>VLOOKUP($C145, Table4[#All], 39, 0)</f>
        <v>0.66670000000000007</v>
      </c>
      <c r="BM145" s="9">
        <f>VLOOKUP($C145, Table4[#All], 40, 0)</f>
        <v>0.125</v>
      </c>
      <c r="BN145" s="10">
        <f t="shared" si="40"/>
        <v>4</v>
      </c>
      <c r="BO145" s="11"/>
      <c r="BP145" s="43">
        <f>VLOOKUP($C145, Table4[#All], 41, 0)</f>
        <v>7.1399999999999991E-2</v>
      </c>
      <c r="BQ145" s="43">
        <f>VLOOKUP($C145, Table4[#All], 42, 0)</f>
        <v>0.1429</v>
      </c>
      <c r="BR145" s="43">
        <f>VLOOKUP($C145, Table4[#All], 43, 0)</f>
        <v>0.17859999999999998</v>
      </c>
      <c r="BS145" s="43">
        <f>VLOOKUP($C145, Table4[#All], 44, 0)</f>
        <v>0.46429999999999999</v>
      </c>
      <c r="BT145" s="43">
        <f>VLOOKUP($C145, Table4[#All], 45, 0)</f>
        <v>0.1429</v>
      </c>
      <c r="BU145" s="10">
        <f t="shared" si="41"/>
        <v>4</v>
      </c>
      <c r="BV145" s="11"/>
      <c r="BW145" s="43">
        <f>VLOOKUP($C145, Table4[#All], 46, 0)</f>
        <v>3.5699999999999996E-2</v>
      </c>
      <c r="BX145" s="43">
        <f>VLOOKUP($C145, Table4[#All], 47, 0)</f>
        <v>3.5699999999999996E-2</v>
      </c>
      <c r="BY145" s="43">
        <f>VLOOKUP($C145, Table4[#All], 48, 0)</f>
        <v>0.21429999999999999</v>
      </c>
      <c r="BZ145" s="43">
        <f>VLOOKUP($C145, Table4[#All], 49, 0)</f>
        <v>0.64290000000000003</v>
      </c>
      <c r="CA145" s="43">
        <f>VLOOKUP($C145, Table4[#All], 50, 0)</f>
        <v>7.1399999999999991E-2</v>
      </c>
      <c r="CB145" s="10">
        <f t="shared" si="42"/>
        <v>4</v>
      </c>
      <c r="CC145" s="60"/>
      <c r="CD145" s="43">
        <f>VLOOKUP($C145, Table4[#All], 51, 0)</f>
        <v>0.75</v>
      </c>
      <c r="CE145" s="43">
        <f>VLOOKUP($C145, Table4[#All], 52, 0)</f>
        <v>0.25</v>
      </c>
      <c r="CF145" s="43">
        <f>VLOOKUP($C145, Table4[#All], 53, 0)</f>
        <v>0</v>
      </c>
      <c r="CG145" s="43"/>
      <c r="CH145" s="43"/>
      <c r="CI145" s="12">
        <f t="shared" si="43"/>
        <v>2</v>
      </c>
      <c r="CJ145" s="13"/>
      <c r="CK145" s="43">
        <f>VLOOKUP($C145, Table4[#All], 54, 0)</f>
        <v>0</v>
      </c>
      <c r="CL145" s="43">
        <f>VLOOKUP($C145, Table4[#All], 55, 0)</f>
        <v>3.5699999999999996E-2</v>
      </c>
      <c r="CM145" s="43">
        <f>VLOOKUP($C145, Table4[#All], 56, 0)</f>
        <v>0.92859999999999998</v>
      </c>
      <c r="CN145" s="9">
        <f>VLOOKUP($C145, Table4[#All], 57, 0)</f>
        <v>3.5699999999999996E-2</v>
      </c>
      <c r="CO145" s="9"/>
      <c r="CP145" s="10">
        <f t="shared" si="44"/>
        <v>3</v>
      </c>
      <c r="CQ145" s="11"/>
      <c r="CR145" s="43">
        <f>VLOOKUP($C145, Table4[#All], 58, 0)</f>
        <v>0</v>
      </c>
      <c r="CS145" s="43">
        <f>VLOOKUP($C145, Table4[#All], 59, 0)</f>
        <v>0.71430000000000005</v>
      </c>
      <c r="CT145" s="43">
        <f>VLOOKUP($C145, Table4[#All], 60, 0)</f>
        <v>0.28570000000000001</v>
      </c>
      <c r="CU145" s="43">
        <f>VLOOKUP($C145, Table4[#All], 61, 0)</f>
        <v>0</v>
      </c>
      <c r="CV145" s="9">
        <f>VLOOKUP($C145, Table4[#All], 62, 0)</f>
        <v>0</v>
      </c>
      <c r="CW145" s="10">
        <f t="shared" si="45"/>
        <v>3</v>
      </c>
      <c r="CX145" s="60"/>
      <c r="CY145" s="43">
        <f>VLOOKUP($C145, Table4[#All], 63, 0)</f>
        <v>1</v>
      </c>
      <c r="CZ145" s="43">
        <f>VLOOKUP($C145, Table4[#All], 64, 0)</f>
        <v>0</v>
      </c>
      <c r="DA145" s="43">
        <f>VLOOKUP($C145, Table4[#All], 65, 0)</f>
        <v>0</v>
      </c>
      <c r="DB145" s="43">
        <f>VLOOKUP($C145, Table4[#All], 66, 0)</f>
        <v>0</v>
      </c>
      <c r="DC145" s="43"/>
      <c r="DD145" s="10">
        <f t="shared" si="46"/>
        <v>1</v>
      </c>
    </row>
    <row r="146" spans="1:108" ht="16.2" thickTop="1" thickBot="1" x14ac:dyDescent="0.4">
      <c r="A146" s="47" t="s">
        <v>332</v>
      </c>
      <c r="B146" s="47" t="s">
        <v>367</v>
      </c>
      <c r="C146" s="47" t="s">
        <v>368</v>
      </c>
      <c r="D146" s="11"/>
      <c r="E146" s="43">
        <f>VLOOKUP($C146, Table4[#All], 2, 0)</f>
        <v>0</v>
      </c>
      <c r="F146" s="43">
        <f>VLOOKUP($C146, Table4[#All], 3, 0)</f>
        <v>0</v>
      </c>
      <c r="G146" s="43">
        <f>VLOOKUP($C146, Table4[#All], 4, 0)</f>
        <v>0</v>
      </c>
      <c r="H146" s="43">
        <f>VLOOKUP($C146, Table4[#All], 5, 0)</f>
        <v>0</v>
      </c>
      <c r="I146" s="43">
        <f>VLOOKUP($C146, Table4[#All], 6, 0)</f>
        <v>1</v>
      </c>
      <c r="J146" s="10">
        <f t="shared" si="32"/>
        <v>5</v>
      </c>
      <c r="K146" s="11"/>
      <c r="L146" s="43">
        <f>VLOOKUP($C146, Table4[#All], 7, 0)</f>
        <v>0.4</v>
      </c>
      <c r="M146" s="43">
        <f>VLOOKUP($C146, Table4[#All], 8, 0)</f>
        <v>0.5333</v>
      </c>
      <c r="N146" s="43">
        <f>VLOOKUP($C146, Table4[#All], 9, 0)</f>
        <v>6.6699999999999995E-2</v>
      </c>
      <c r="O146" s="43">
        <f>VLOOKUP($C146, Table4[#All], 10, 0)</f>
        <v>0</v>
      </c>
      <c r="P146" s="43"/>
      <c r="Q146" s="10">
        <f t="shared" si="33"/>
        <v>2</v>
      </c>
      <c r="R146" s="11"/>
      <c r="S146" s="43">
        <f>VLOOKUP($C146, Table4[#All], 11, 0)</f>
        <v>3.3300000000000003E-2</v>
      </c>
      <c r="T146" s="43">
        <f>VLOOKUP($C146, Table4[#All], 12, 0)</f>
        <v>0.4</v>
      </c>
      <c r="U146" s="43">
        <f>VLOOKUP($C146, Table4[#All], 13, 0)</f>
        <v>0.56669999999999998</v>
      </c>
      <c r="V146" s="43">
        <f>VLOOKUP($C146, Table4[#All], 14, 0)</f>
        <v>0</v>
      </c>
      <c r="W146" s="9"/>
      <c r="X146" s="10">
        <f t="shared" si="34"/>
        <v>3</v>
      </c>
      <c r="Y146" s="11"/>
      <c r="Z146" s="43">
        <f>VLOOKUP($C146, Table4[#All], 15, 0)</f>
        <v>0</v>
      </c>
      <c r="AA146" s="43">
        <f>VLOOKUP($C146, Table4[#All], 16, 0)</f>
        <v>0</v>
      </c>
      <c r="AB146" s="43">
        <f>VLOOKUP($C146, Table4[#All], 17, 0)</f>
        <v>0.36670000000000003</v>
      </c>
      <c r="AC146" s="43">
        <f>VLOOKUP($C146, Table4[#All], 18, 0)</f>
        <v>0.63329999999999997</v>
      </c>
      <c r="AD146" s="9">
        <f>VLOOKUP($C146, Table4[#All], 19, 0)</f>
        <v>0</v>
      </c>
      <c r="AE146" s="10">
        <f t="shared" si="35"/>
        <v>4</v>
      </c>
      <c r="AF146" s="11"/>
      <c r="AG146" s="43">
        <f>VLOOKUP($C146, Table4[#All], 20, 0)</f>
        <v>0</v>
      </c>
      <c r="AH146" s="43">
        <f>VLOOKUP($C146, Table4[#All], 21, 0)</f>
        <v>6.6699999999999995E-2</v>
      </c>
      <c r="AI146" s="43">
        <f>VLOOKUP($C146, Table4[#All], 22, 0)</f>
        <v>0.76670000000000005</v>
      </c>
      <c r="AJ146" s="43">
        <f>VLOOKUP($C146, Table4[#All], 23, 0)</f>
        <v>0.16670000000000001</v>
      </c>
      <c r="AK146" s="43"/>
      <c r="AL146" s="10">
        <f t="shared" si="36"/>
        <v>3</v>
      </c>
      <c r="AM146" s="11"/>
      <c r="AN146" s="43">
        <f>VLOOKUP($C146, Table4[#All], 24, 0)</f>
        <v>0</v>
      </c>
      <c r="AO146" s="43">
        <f>VLOOKUP($C146, Table4[#All], 25, 0)</f>
        <v>0.5</v>
      </c>
      <c r="AP146" s="43">
        <f>VLOOKUP($C146, Table4[#All], 26, 0)</f>
        <v>0.5</v>
      </c>
      <c r="AQ146" s="43"/>
      <c r="AR146" s="9"/>
      <c r="AS146" s="12">
        <f t="shared" si="37"/>
        <v>3</v>
      </c>
      <c r="AT146" s="11"/>
      <c r="AU146" s="43">
        <f>VLOOKUP($C146, Table4[#All], 27, 0)</f>
        <v>0</v>
      </c>
      <c r="AV146" s="43">
        <f>VLOOKUP($C146, Table4[#All], 28, 0)</f>
        <v>0.3</v>
      </c>
      <c r="AW146" s="43">
        <f>VLOOKUP($C146, Table4[#All], 29, 0)</f>
        <v>0.7</v>
      </c>
      <c r="AX146" s="9"/>
      <c r="AY146" s="9">
        <f>VLOOKUP($C146, Table4[#All], 30, 0)</f>
        <v>0</v>
      </c>
      <c r="AZ146" s="10">
        <f t="shared" si="38"/>
        <v>3</v>
      </c>
      <c r="BA146" s="11"/>
      <c r="BB146" s="43">
        <f>VLOOKUP($C146, Table4[#All], 31, 0)</f>
        <v>0</v>
      </c>
      <c r="BC146" s="43">
        <f>VLOOKUP($C146, Table4[#All], 32, 0)</f>
        <v>0.5</v>
      </c>
      <c r="BD146" s="43">
        <f>VLOOKUP($C146, Table4[#All], 33, 0)</f>
        <v>0.3846</v>
      </c>
      <c r="BE146" s="43">
        <f>VLOOKUP($C146, Table4[#All], 34, 0)</f>
        <v>0.11539999999999999</v>
      </c>
      <c r="BF146" s="9">
        <f>VLOOKUP($C146, Table4[#All], 35, 0)</f>
        <v>0</v>
      </c>
      <c r="BG146" s="10">
        <f t="shared" si="39"/>
        <v>3</v>
      </c>
      <c r="BH146" s="60"/>
      <c r="BI146" s="43">
        <f>VLOOKUP($C146, Table4[#All], 36, 0)</f>
        <v>0.20829999999999999</v>
      </c>
      <c r="BJ146" s="9">
        <f>VLOOKUP($C146, Table4[#All], 37, 0)</f>
        <v>0</v>
      </c>
      <c r="BK146" s="43">
        <f>VLOOKUP($C146, Table4[#All], 38, 0)</f>
        <v>0</v>
      </c>
      <c r="BL146" s="43">
        <f>VLOOKUP($C146, Table4[#All], 39, 0)</f>
        <v>0.66670000000000007</v>
      </c>
      <c r="BM146" s="9">
        <f>VLOOKUP($C146, Table4[#All], 40, 0)</f>
        <v>0.125</v>
      </c>
      <c r="BN146" s="10">
        <f t="shared" si="40"/>
        <v>4</v>
      </c>
      <c r="BO146" s="11"/>
      <c r="BP146" s="43">
        <f>VLOOKUP($C146, Table4[#All], 41, 0)</f>
        <v>0</v>
      </c>
      <c r="BQ146" s="43">
        <f>VLOOKUP($C146, Table4[#All], 42, 0)</f>
        <v>0.2</v>
      </c>
      <c r="BR146" s="43">
        <f>VLOOKUP($C146, Table4[#All], 43, 0)</f>
        <v>0.4667</v>
      </c>
      <c r="BS146" s="43">
        <f>VLOOKUP($C146, Table4[#All], 44, 0)</f>
        <v>0.26669999999999999</v>
      </c>
      <c r="BT146" s="43">
        <f>VLOOKUP($C146, Table4[#All], 45, 0)</f>
        <v>6.6699999999999995E-2</v>
      </c>
      <c r="BU146" s="10">
        <f t="shared" si="41"/>
        <v>4</v>
      </c>
      <c r="BV146" s="11"/>
      <c r="BW146" s="43">
        <f>VLOOKUP($C146, Table4[#All], 46, 0)</f>
        <v>0</v>
      </c>
      <c r="BX146" s="43">
        <f>VLOOKUP($C146, Table4[#All], 47, 0)</f>
        <v>0</v>
      </c>
      <c r="BY146" s="43">
        <f>VLOOKUP($C146, Table4[#All], 48, 0)</f>
        <v>3.3300000000000003E-2</v>
      </c>
      <c r="BZ146" s="43">
        <f>VLOOKUP($C146, Table4[#All], 49, 0)</f>
        <v>0.9667</v>
      </c>
      <c r="CA146" s="43">
        <f>VLOOKUP($C146, Table4[#All], 50, 0)</f>
        <v>0</v>
      </c>
      <c r="CB146" s="10">
        <f t="shared" si="42"/>
        <v>4</v>
      </c>
      <c r="CC146" s="60"/>
      <c r="CD146" s="43">
        <f>VLOOKUP($C146, Table4[#All], 51, 0)</f>
        <v>0.26669999999999999</v>
      </c>
      <c r="CE146" s="43">
        <f>VLOOKUP($C146, Table4[#All], 52, 0)</f>
        <v>0.66670000000000007</v>
      </c>
      <c r="CF146" s="43">
        <f>VLOOKUP($C146, Table4[#All], 53, 0)</f>
        <v>6.6699999999999995E-2</v>
      </c>
      <c r="CG146" s="43"/>
      <c r="CH146" s="43"/>
      <c r="CI146" s="12">
        <f t="shared" si="43"/>
        <v>2</v>
      </c>
      <c r="CJ146" s="13"/>
      <c r="CK146" s="43">
        <f>VLOOKUP($C146, Table4[#All], 54, 0)</f>
        <v>0</v>
      </c>
      <c r="CL146" s="43">
        <f>VLOOKUP($C146, Table4[#All], 55, 0)</f>
        <v>0</v>
      </c>
      <c r="CM146" s="43">
        <f>VLOOKUP($C146, Table4[#All], 56, 0)</f>
        <v>0.93330000000000002</v>
      </c>
      <c r="CN146" s="9">
        <f>VLOOKUP($C146, Table4[#All], 57, 0)</f>
        <v>6.6699999999999995E-2</v>
      </c>
      <c r="CO146" s="9"/>
      <c r="CP146" s="10">
        <f t="shared" si="44"/>
        <v>3</v>
      </c>
      <c r="CQ146" s="11"/>
      <c r="CR146" s="43">
        <f>VLOOKUP($C146, Table4[#All], 58, 0)</f>
        <v>0</v>
      </c>
      <c r="CS146" s="43">
        <f>VLOOKUP($C146, Table4[#All], 59, 0)</f>
        <v>0.7</v>
      </c>
      <c r="CT146" s="43">
        <f>VLOOKUP($C146, Table4[#All], 60, 0)</f>
        <v>0.3</v>
      </c>
      <c r="CU146" s="43">
        <f>VLOOKUP($C146, Table4[#All], 61, 0)</f>
        <v>0</v>
      </c>
      <c r="CV146" s="9">
        <f>VLOOKUP($C146, Table4[#All], 62, 0)</f>
        <v>0</v>
      </c>
      <c r="CW146" s="10">
        <f t="shared" si="45"/>
        <v>3</v>
      </c>
      <c r="CX146" s="60"/>
      <c r="CY146" s="43">
        <f>VLOOKUP($C146, Table4[#All], 63, 0)</f>
        <v>1</v>
      </c>
      <c r="CZ146" s="43">
        <f>VLOOKUP($C146, Table4[#All], 64, 0)</f>
        <v>0</v>
      </c>
      <c r="DA146" s="43">
        <f>VLOOKUP($C146, Table4[#All], 65, 0)</f>
        <v>0</v>
      </c>
      <c r="DB146" s="43">
        <f>VLOOKUP($C146, Table4[#All], 66, 0)</f>
        <v>0</v>
      </c>
      <c r="DC146" s="43"/>
      <c r="DD146" s="10">
        <f t="shared" si="46"/>
        <v>1</v>
      </c>
    </row>
    <row r="147" spans="1:108" ht="16.2" thickTop="1" thickBot="1" x14ac:dyDescent="0.4">
      <c r="A147" s="47" t="s">
        <v>332</v>
      </c>
      <c r="B147" s="47" t="s">
        <v>369</v>
      </c>
      <c r="C147" s="47" t="s">
        <v>370</v>
      </c>
      <c r="D147" s="11"/>
      <c r="E147" s="43">
        <f>VLOOKUP($C147, Table4[#All], 2, 0)</f>
        <v>0</v>
      </c>
      <c r="F147" s="43">
        <f>VLOOKUP($C147, Table4[#All], 3, 0)</f>
        <v>0</v>
      </c>
      <c r="G147" s="43">
        <f>VLOOKUP($C147, Table4[#All], 4, 0)</f>
        <v>1</v>
      </c>
      <c r="H147" s="43">
        <f>VLOOKUP($C147, Table4[#All], 5, 0)</f>
        <v>0</v>
      </c>
      <c r="I147" s="43">
        <f>VLOOKUP($C147, Table4[#All], 6, 0)</f>
        <v>0</v>
      </c>
      <c r="J147" s="10">
        <f t="shared" si="32"/>
        <v>3</v>
      </c>
      <c r="K147" s="11"/>
      <c r="L147" s="43">
        <f>VLOOKUP($C147, Table4[#All], 7, 0)</f>
        <v>0.26669999999999999</v>
      </c>
      <c r="M147" s="43">
        <f>VLOOKUP($C147, Table4[#All], 8, 0)</f>
        <v>0.1333</v>
      </c>
      <c r="N147" s="43">
        <f>VLOOKUP($C147, Table4[#All], 9, 0)</f>
        <v>0.6</v>
      </c>
      <c r="O147" s="43">
        <f>VLOOKUP($C147, Table4[#All], 10, 0)</f>
        <v>0</v>
      </c>
      <c r="P147" s="43"/>
      <c r="Q147" s="10">
        <f t="shared" si="33"/>
        <v>3</v>
      </c>
      <c r="R147" s="11"/>
      <c r="S147" s="43">
        <f>VLOOKUP($C147, Table4[#All], 11, 0)</f>
        <v>0</v>
      </c>
      <c r="T147" s="43">
        <f>VLOOKUP($C147, Table4[#All], 12, 0)</f>
        <v>0.5333</v>
      </c>
      <c r="U147" s="43">
        <f>VLOOKUP($C147, Table4[#All], 13, 0)</f>
        <v>0.4</v>
      </c>
      <c r="V147" s="43">
        <f>VLOOKUP($C147, Table4[#All], 14, 0)</f>
        <v>6.6699999999999995E-2</v>
      </c>
      <c r="W147" s="9"/>
      <c r="X147" s="10">
        <f t="shared" si="34"/>
        <v>3</v>
      </c>
      <c r="Y147" s="11"/>
      <c r="Z147" s="43">
        <f>VLOOKUP($C147, Table4[#All], 15, 0)</f>
        <v>0</v>
      </c>
      <c r="AA147" s="43">
        <f>VLOOKUP($C147, Table4[#All], 16, 0)</f>
        <v>0</v>
      </c>
      <c r="AB147" s="43">
        <f>VLOOKUP($C147, Table4[#All], 17, 0)</f>
        <v>0.6</v>
      </c>
      <c r="AC147" s="43">
        <f>VLOOKUP($C147, Table4[#All], 18, 0)</f>
        <v>0.4</v>
      </c>
      <c r="AD147" s="9">
        <f>VLOOKUP($C147, Table4[#All], 19, 0)</f>
        <v>0</v>
      </c>
      <c r="AE147" s="10">
        <f t="shared" si="35"/>
        <v>4</v>
      </c>
      <c r="AF147" s="11"/>
      <c r="AG147" s="43">
        <f>VLOOKUP($C147, Table4[#All], 20, 0)</f>
        <v>0</v>
      </c>
      <c r="AH147" s="43">
        <f>VLOOKUP($C147, Table4[#All], 21, 0)</f>
        <v>0</v>
      </c>
      <c r="AI147" s="43">
        <f>VLOOKUP($C147, Table4[#All], 22, 0)</f>
        <v>0.86670000000000003</v>
      </c>
      <c r="AJ147" s="43">
        <f>VLOOKUP($C147, Table4[#All], 23, 0)</f>
        <v>0.1333</v>
      </c>
      <c r="AK147" s="43"/>
      <c r="AL147" s="10">
        <f t="shared" si="36"/>
        <v>3</v>
      </c>
      <c r="AM147" s="11"/>
      <c r="AN147" s="43">
        <f>VLOOKUP($C147, Table4[#All], 24, 0)</f>
        <v>0</v>
      </c>
      <c r="AO147" s="43">
        <f>VLOOKUP($C147, Table4[#All], 25, 0)</f>
        <v>0.6</v>
      </c>
      <c r="AP147" s="43">
        <f>VLOOKUP($C147, Table4[#All], 26, 0)</f>
        <v>0.4</v>
      </c>
      <c r="AQ147" s="43"/>
      <c r="AR147" s="9"/>
      <c r="AS147" s="12">
        <f t="shared" si="37"/>
        <v>3</v>
      </c>
      <c r="AT147" s="11"/>
      <c r="AU147" s="43">
        <f>VLOOKUP($C147, Table4[#All], 27, 0)</f>
        <v>0.1333</v>
      </c>
      <c r="AV147" s="43">
        <f>VLOOKUP($C147, Table4[#All], 28, 0)</f>
        <v>0.1333</v>
      </c>
      <c r="AW147" s="43">
        <f>VLOOKUP($C147, Table4[#All], 29, 0)</f>
        <v>0.66670000000000007</v>
      </c>
      <c r="AX147" s="9"/>
      <c r="AY147" s="9">
        <f>VLOOKUP($C147, Table4[#All], 30, 0)</f>
        <v>6.6699999999999995E-2</v>
      </c>
      <c r="AZ147" s="10">
        <f t="shared" si="38"/>
        <v>3</v>
      </c>
      <c r="BA147" s="11"/>
      <c r="BB147" s="43">
        <f>VLOOKUP($C147, Table4[#All], 31, 0)</f>
        <v>0</v>
      </c>
      <c r="BC147" s="43">
        <f>VLOOKUP($C147, Table4[#All], 32, 0)</f>
        <v>0.3</v>
      </c>
      <c r="BD147" s="43">
        <f>VLOOKUP($C147, Table4[#All], 33, 0)</f>
        <v>0.5</v>
      </c>
      <c r="BE147" s="43">
        <f>VLOOKUP($C147, Table4[#All], 34, 0)</f>
        <v>0.2</v>
      </c>
      <c r="BF147" s="9">
        <f>VLOOKUP($C147, Table4[#All], 35, 0)</f>
        <v>0</v>
      </c>
      <c r="BG147" s="10">
        <f t="shared" si="39"/>
        <v>4</v>
      </c>
      <c r="BH147" s="60"/>
      <c r="BI147" s="43">
        <f>VLOOKUP($C147, Table4[#All], 36, 0)</f>
        <v>0</v>
      </c>
      <c r="BJ147" s="9">
        <f>VLOOKUP($C147, Table4[#All], 37, 0)</f>
        <v>0</v>
      </c>
      <c r="BK147" s="43">
        <f>VLOOKUP($C147, Table4[#All], 38, 0)</f>
        <v>1</v>
      </c>
      <c r="BL147" s="43">
        <f>VLOOKUP($C147, Table4[#All], 39, 0)</f>
        <v>0</v>
      </c>
      <c r="BM147" s="9">
        <f>VLOOKUP($C147, Table4[#All], 40, 0)</f>
        <v>0</v>
      </c>
      <c r="BN147" s="10">
        <f t="shared" si="40"/>
        <v>3</v>
      </c>
      <c r="BO147" s="11"/>
      <c r="BP147" s="43">
        <f>VLOOKUP($C147, Table4[#All], 41, 0)</f>
        <v>6.6699999999999995E-2</v>
      </c>
      <c r="BQ147" s="43">
        <f>VLOOKUP($C147, Table4[#All], 42, 0)</f>
        <v>0.1333</v>
      </c>
      <c r="BR147" s="43">
        <f>VLOOKUP($C147, Table4[#All], 43, 0)</f>
        <v>0.4667</v>
      </c>
      <c r="BS147" s="43">
        <f>VLOOKUP($C147, Table4[#All], 44, 0)</f>
        <v>0.2</v>
      </c>
      <c r="BT147" s="43">
        <f>VLOOKUP($C147, Table4[#All], 45, 0)</f>
        <v>0.1333</v>
      </c>
      <c r="BU147" s="10">
        <f t="shared" si="41"/>
        <v>4</v>
      </c>
      <c r="BV147" s="11"/>
      <c r="BW147" s="43">
        <f>VLOOKUP($C147, Table4[#All], 46, 0)</f>
        <v>0</v>
      </c>
      <c r="BX147" s="43">
        <f>VLOOKUP($C147, Table4[#All], 47, 0)</f>
        <v>0</v>
      </c>
      <c r="BY147" s="43">
        <f>VLOOKUP($C147, Table4[#All], 48, 0)</f>
        <v>6.6699999999999995E-2</v>
      </c>
      <c r="BZ147" s="43">
        <f>VLOOKUP($C147, Table4[#All], 49, 0)</f>
        <v>0.86670000000000003</v>
      </c>
      <c r="CA147" s="43">
        <f>VLOOKUP($C147, Table4[#All], 50, 0)</f>
        <v>6.6699999999999995E-2</v>
      </c>
      <c r="CB147" s="10">
        <f t="shared" si="42"/>
        <v>4</v>
      </c>
      <c r="CC147" s="60"/>
      <c r="CD147" s="43">
        <f>VLOOKUP($C147, Table4[#All], 51, 0)</f>
        <v>0.8</v>
      </c>
      <c r="CE147" s="43">
        <f>VLOOKUP($C147, Table4[#All], 52, 0)</f>
        <v>0.1333</v>
      </c>
      <c r="CF147" s="43">
        <f>VLOOKUP($C147, Table4[#All], 53, 0)</f>
        <v>6.6699999999999995E-2</v>
      </c>
      <c r="CG147" s="43"/>
      <c r="CH147" s="43"/>
      <c r="CI147" s="12">
        <f t="shared" si="43"/>
        <v>2</v>
      </c>
      <c r="CJ147" s="13"/>
      <c r="CK147" s="43">
        <f>VLOOKUP($C147, Table4[#All], 54, 0)</f>
        <v>0</v>
      </c>
      <c r="CL147" s="43">
        <f>VLOOKUP($C147, Table4[#All], 55, 0)</f>
        <v>0</v>
      </c>
      <c r="CM147" s="43">
        <f>VLOOKUP($C147, Table4[#All], 56, 0)</f>
        <v>1</v>
      </c>
      <c r="CN147" s="9">
        <f>VLOOKUP($C147, Table4[#All], 57, 0)</f>
        <v>0</v>
      </c>
      <c r="CO147" s="9"/>
      <c r="CP147" s="10">
        <f t="shared" si="44"/>
        <v>3</v>
      </c>
      <c r="CQ147" s="11"/>
      <c r="CR147" s="43">
        <f>VLOOKUP($C147, Table4[#All], 58, 0)</f>
        <v>0</v>
      </c>
      <c r="CS147" s="43">
        <f>VLOOKUP($C147, Table4[#All], 59, 0)</f>
        <v>0.8</v>
      </c>
      <c r="CT147" s="43">
        <f>VLOOKUP($C147, Table4[#All], 60, 0)</f>
        <v>0.2</v>
      </c>
      <c r="CU147" s="43">
        <f>VLOOKUP($C147, Table4[#All], 61, 0)</f>
        <v>0</v>
      </c>
      <c r="CV147" s="9">
        <f>VLOOKUP($C147, Table4[#All], 62, 0)</f>
        <v>0</v>
      </c>
      <c r="CW147" s="10">
        <f t="shared" si="45"/>
        <v>3</v>
      </c>
      <c r="CX147" s="60"/>
      <c r="CY147" s="43">
        <f>VLOOKUP($C147, Table4[#All], 63, 0)</f>
        <v>1</v>
      </c>
      <c r="CZ147" s="43">
        <f>VLOOKUP($C147, Table4[#All], 64, 0)</f>
        <v>0</v>
      </c>
      <c r="DA147" s="43">
        <f>VLOOKUP($C147, Table4[#All], 65, 0)</f>
        <v>0</v>
      </c>
      <c r="DB147" s="43">
        <f>VLOOKUP($C147, Table4[#All], 66, 0)</f>
        <v>0</v>
      </c>
      <c r="DC147" s="43"/>
      <c r="DD147" s="10">
        <f t="shared" si="46"/>
        <v>1</v>
      </c>
    </row>
    <row r="148" spans="1:108" ht="16.2" thickTop="1" thickBot="1" x14ac:dyDescent="0.4">
      <c r="A148" s="47" t="s">
        <v>371</v>
      </c>
      <c r="B148" s="47" t="s">
        <v>372</v>
      </c>
      <c r="C148" s="47" t="s">
        <v>373</v>
      </c>
      <c r="D148" s="11"/>
      <c r="E148" s="43">
        <f>VLOOKUP($C148, Table4[#All], 2, 0)</f>
        <v>0</v>
      </c>
      <c r="F148" s="43">
        <f>VLOOKUP($C148, Table4[#All], 3, 0)</f>
        <v>1</v>
      </c>
      <c r="G148" s="43">
        <f>VLOOKUP($C148, Table4[#All], 4, 0)</f>
        <v>0</v>
      </c>
      <c r="H148" s="43">
        <f>VLOOKUP($C148, Table4[#All], 5, 0)</f>
        <v>0</v>
      </c>
      <c r="I148" s="43">
        <f>VLOOKUP($C148, Table4[#All], 6, 0)</f>
        <v>0</v>
      </c>
      <c r="J148" s="10">
        <f t="shared" si="32"/>
        <v>2</v>
      </c>
      <c r="K148" s="11"/>
      <c r="L148" s="43">
        <f>VLOOKUP($C148, Table4[#All], 7, 0)</f>
        <v>1</v>
      </c>
      <c r="M148" s="43">
        <f>VLOOKUP($C148, Table4[#All], 8, 0)</f>
        <v>0</v>
      </c>
      <c r="N148" s="43">
        <f>VLOOKUP($C148, Table4[#All], 9, 0)</f>
        <v>0</v>
      </c>
      <c r="O148" s="43">
        <f>VLOOKUP($C148, Table4[#All], 10, 0)</f>
        <v>0</v>
      </c>
      <c r="P148" s="43"/>
      <c r="Q148" s="10">
        <f t="shared" si="33"/>
        <v>1</v>
      </c>
      <c r="R148" s="11"/>
      <c r="S148" s="43">
        <f>VLOOKUP($C148, Table4[#All], 11, 0)</f>
        <v>0.3846</v>
      </c>
      <c r="T148" s="43">
        <f>VLOOKUP($C148, Table4[#All], 12, 0)</f>
        <v>3.85E-2</v>
      </c>
      <c r="U148" s="43">
        <f>VLOOKUP($C148, Table4[#All], 13, 0)</f>
        <v>0.57689999999999997</v>
      </c>
      <c r="V148" s="43">
        <f>VLOOKUP($C148, Table4[#All], 14, 0)</f>
        <v>0</v>
      </c>
      <c r="W148" s="9"/>
      <c r="X148" s="10">
        <f t="shared" si="34"/>
        <v>3</v>
      </c>
      <c r="Y148" s="11"/>
      <c r="Z148" s="43">
        <f>VLOOKUP($C148, Table4[#All], 15, 0)</f>
        <v>0</v>
      </c>
      <c r="AA148" s="43">
        <f>VLOOKUP($C148, Table4[#All], 16, 0)</f>
        <v>0.3846</v>
      </c>
      <c r="AB148" s="43">
        <f>VLOOKUP($C148, Table4[#All], 17, 0)</f>
        <v>0.53849999999999998</v>
      </c>
      <c r="AC148" s="43">
        <f>VLOOKUP($C148, Table4[#All], 18, 0)</f>
        <v>7.690000000000001E-2</v>
      </c>
      <c r="AD148" s="9">
        <f>VLOOKUP($C148, Table4[#All], 19, 0)</f>
        <v>0</v>
      </c>
      <c r="AE148" s="10">
        <f t="shared" si="35"/>
        <v>3</v>
      </c>
      <c r="AF148" s="11"/>
      <c r="AG148" s="43">
        <f>VLOOKUP($C148, Table4[#All], 20, 0)</f>
        <v>0.11539999999999999</v>
      </c>
      <c r="AH148" s="43">
        <f>VLOOKUP($C148, Table4[#All], 21, 0)</f>
        <v>0.73080000000000001</v>
      </c>
      <c r="AI148" s="43">
        <f>VLOOKUP($C148, Table4[#All], 22, 0)</f>
        <v>0.15380000000000002</v>
      </c>
      <c r="AJ148" s="43">
        <f>VLOOKUP($C148, Table4[#All], 23, 0)</f>
        <v>0</v>
      </c>
      <c r="AK148" s="43"/>
      <c r="AL148" s="10">
        <f t="shared" si="36"/>
        <v>2</v>
      </c>
      <c r="AM148" s="11"/>
      <c r="AN148" s="43">
        <f>VLOOKUP($C148, Table4[#All], 24, 0)</f>
        <v>4.3499999999999997E-2</v>
      </c>
      <c r="AO148" s="43">
        <f>VLOOKUP($C148, Table4[#All], 25, 0)</f>
        <v>0.60870000000000002</v>
      </c>
      <c r="AP148" s="43">
        <f>VLOOKUP($C148, Table4[#All], 26, 0)</f>
        <v>0.3478</v>
      </c>
      <c r="AQ148" s="43"/>
      <c r="AR148" s="9"/>
      <c r="AS148" s="12">
        <f t="shared" si="37"/>
        <v>3</v>
      </c>
      <c r="AT148" s="11"/>
      <c r="AU148" s="43">
        <f>VLOOKUP($C148, Table4[#All], 27, 0)</f>
        <v>0.65379999999999994</v>
      </c>
      <c r="AV148" s="43">
        <f>VLOOKUP($C148, Table4[#All], 28, 0)</f>
        <v>0.34619999999999995</v>
      </c>
      <c r="AW148" s="43">
        <f>VLOOKUP($C148, Table4[#All], 29, 0)</f>
        <v>0</v>
      </c>
      <c r="AX148" s="9"/>
      <c r="AY148" s="9">
        <f>VLOOKUP($C148, Table4[#All], 30, 0)</f>
        <v>0</v>
      </c>
      <c r="AZ148" s="10">
        <f t="shared" si="38"/>
        <v>2</v>
      </c>
      <c r="BA148" s="11"/>
      <c r="BB148" s="43">
        <f>VLOOKUP($C148, Table4[#All], 31, 0)</f>
        <v>0.28570000000000001</v>
      </c>
      <c r="BC148" s="43">
        <f>VLOOKUP($C148, Table4[#All], 32, 0)</f>
        <v>0.57140000000000002</v>
      </c>
      <c r="BD148" s="43">
        <f>VLOOKUP($C148, Table4[#All], 33, 0)</f>
        <v>0.1429</v>
      </c>
      <c r="BE148" s="43">
        <f>VLOOKUP($C148, Table4[#All], 34, 0)</f>
        <v>0</v>
      </c>
      <c r="BF148" s="9">
        <f>VLOOKUP($C148, Table4[#All], 35, 0)</f>
        <v>0</v>
      </c>
      <c r="BG148" s="10">
        <f t="shared" si="39"/>
        <v>2</v>
      </c>
      <c r="BH148" s="60"/>
      <c r="BI148" s="43">
        <f>VLOOKUP($C148, Table4[#All], 36, 0)</f>
        <v>0.11109999999999999</v>
      </c>
      <c r="BJ148" s="9">
        <f>VLOOKUP($C148, Table4[#All], 37, 0)</f>
        <v>0</v>
      </c>
      <c r="BK148" s="43">
        <f>VLOOKUP($C148, Table4[#All], 38, 0)</f>
        <v>0</v>
      </c>
      <c r="BL148" s="43">
        <f>VLOOKUP($C148, Table4[#All], 39, 0)</f>
        <v>0.11109999999999999</v>
      </c>
      <c r="BM148" s="9">
        <f>VLOOKUP($C148, Table4[#All], 40, 0)</f>
        <v>0.55559999999999998</v>
      </c>
      <c r="BN148" s="10">
        <f t="shared" si="40"/>
        <v>5</v>
      </c>
      <c r="BO148" s="11"/>
      <c r="BP148" s="43">
        <f>VLOOKUP($C148, Table4[#All], 41, 0)</f>
        <v>0.65379999999999994</v>
      </c>
      <c r="BQ148" s="43">
        <f>VLOOKUP($C148, Table4[#All], 42, 0)</f>
        <v>0.1923</v>
      </c>
      <c r="BR148" s="43">
        <f>VLOOKUP($C148, Table4[#All], 43, 0)</f>
        <v>0.11539999999999999</v>
      </c>
      <c r="BS148" s="43">
        <f>VLOOKUP($C148, Table4[#All], 44, 0)</f>
        <v>3.85E-2</v>
      </c>
      <c r="BT148" s="43">
        <f>VLOOKUP($C148, Table4[#All], 45, 0)</f>
        <v>0</v>
      </c>
      <c r="BU148" s="10">
        <f t="shared" si="41"/>
        <v>2</v>
      </c>
      <c r="BV148" s="11"/>
      <c r="BW148" s="43">
        <f>VLOOKUP($C148, Table4[#All], 46, 0)</f>
        <v>0.3846</v>
      </c>
      <c r="BX148" s="43">
        <f>VLOOKUP($C148, Table4[#All], 47, 0)</f>
        <v>0.42310000000000003</v>
      </c>
      <c r="BY148" s="43">
        <f>VLOOKUP($C148, Table4[#All], 48, 0)</f>
        <v>0.11539999999999999</v>
      </c>
      <c r="BZ148" s="43">
        <f>VLOOKUP($C148, Table4[#All], 49, 0)</f>
        <v>7.690000000000001E-2</v>
      </c>
      <c r="CA148" s="43">
        <f>VLOOKUP($C148, Table4[#All], 50, 0)</f>
        <v>0</v>
      </c>
      <c r="CB148" s="10">
        <f t="shared" si="42"/>
        <v>2</v>
      </c>
      <c r="CC148" s="60"/>
      <c r="CD148" s="43">
        <f>VLOOKUP($C148, Table4[#All], 51, 0)</f>
        <v>0.88459999999999994</v>
      </c>
      <c r="CE148" s="43">
        <f>VLOOKUP($C148, Table4[#All], 52, 0)</f>
        <v>0.11539999999999999</v>
      </c>
      <c r="CF148" s="43">
        <f>VLOOKUP($C148, Table4[#All], 53, 0)</f>
        <v>0</v>
      </c>
      <c r="CG148" s="43"/>
      <c r="CH148" s="43"/>
      <c r="CI148" s="12">
        <f t="shared" si="43"/>
        <v>1</v>
      </c>
      <c r="CJ148" s="13"/>
      <c r="CK148" s="43">
        <f>VLOOKUP($C148, Table4[#All], 54, 0)</f>
        <v>0</v>
      </c>
      <c r="CL148" s="43">
        <f>VLOOKUP($C148, Table4[#All], 55, 0)</f>
        <v>0.46149999999999997</v>
      </c>
      <c r="CM148" s="43">
        <f>VLOOKUP($C148, Table4[#All], 56, 0)</f>
        <v>0.53849999999999998</v>
      </c>
      <c r="CN148" s="9">
        <f>VLOOKUP($C148, Table4[#All], 57, 0)</f>
        <v>0</v>
      </c>
      <c r="CO148" s="9"/>
      <c r="CP148" s="10">
        <f t="shared" si="44"/>
        <v>3</v>
      </c>
      <c r="CQ148" s="11"/>
      <c r="CR148" s="43">
        <f>VLOOKUP($C148, Table4[#All], 58, 0)</f>
        <v>0</v>
      </c>
      <c r="CS148" s="43">
        <f>VLOOKUP($C148, Table4[#All], 59, 0)</f>
        <v>0.42310000000000003</v>
      </c>
      <c r="CT148" s="43">
        <f>VLOOKUP($C148, Table4[#All], 60, 0)</f>
        <v>0.57689999999999997</v>
      </c>
      <c r="CU148" s="43">
        <f>VLOOKUP($C148, Table4[#All], 61, 0)</f>
        <v>0</v>
      </c>
      <c r="CV148" s="9">
        <f>VLOOKUP($C148, Table4[#All], 62, 0)</f>
        <v>0</v>
      </c>
      <c r="CW148" s="10">
        <f t="shared" si="45"/>
        <v>3</v>
      </c>
      <c r="CX148" s="60"/>
      <c r="CY148" s="43">
        <f>VLOOKUP($C148, Table4[#All], 63, 0)</f>
        <v>0.66670000000000007</v>
      </c>
      <c r="CZ148" s="43">
        <f>VLOOKUP($C148, Table4[#All], 64, 0)</f>
        <v>0.33329999999999999</v>
      </c>
      <c r="DA148" s="43">
        <f>VLOOKUP($C148, Table4[#All], 65, 0)</f>
        <v>0</v>
      </c>
      <c r="DB148" s="43">
        <f>VLOOKUP($C148, Table4[#All], 66, 0)</f>
        <v>0</v>
      </c>
      <c r="DC148" s="43"/>
      <c r="DD148" s="10">
        <f t="shared" si="46"/>
        <v>2</v>
      </c>
    </row>
    <row r="149" spans="1:108" ht="16.2" thickTop="1" thickBot="1" x14ac:dyDescent="0.4">
      <c r="A149" s="47" t="s">
        <v>371</v>
      </c>
      <c r="B149" s="47" t="s">
        <v>374</v>
      </c>
      <c r="C149" s="47" t="s">
        <v>375</v>
      </c>
      <c r="D149" s="11"/>
      <c r="E149" s="43">
        <f>VLOOKUP($C149, Table4[#All], 2, 0)</f>
        <v>0</v>
      </c>
      <c r="F149" s="43">
        <f>VLOOKUP($C149, Table4[#All], 3, 0)</f>
        <v>1</v>
      </c>
      <c r="G149" s="43">
        <f>VLOOKUP($C149, Table4[#All], 4, 0)</f>
        <v>0</v>
      </c>
      <c r="H149" s="43">
        <f>VLOOKUP($C149, Table4[#All], 5, 0)</f>
        <v>0</v>
      </c>
      <c r="I149" s="43">
        <f>VLOOKUP($C149, Table4[#All], 6, 0)</f>
        <v>0</v>
      </c>
      <c r="J149" s="10">
        <f t="shared" si="32"/>
        <v>2</v>
      </c>
      <c r="K149" s="11"/>
      <c r="L149" s="43">
        <f>VLOOKUP($C149, Table4[#All], 7, 0)</f>
        <v>1</v>
      </c>
      <c r="M149" s="43">
        <f>VLOOKUP($C149, Table4[#All], 8, 0)</f>
        <v>0</v>
      </c>
      <c r="N149" s="43">
        <f>VLOOKUP($C149, Table4[#All], 9, 0)</f>
        <v>0</v>
      </c>
      <c r="O149" s="43">
        <f>VLOOKUP($C149, Table4[#All], 10, 0)</f>
        <v>0</v>
      </c>
      <c r="P149" s="43"/>
      <c r="Q149" s="10">
        <f t="shared" si="33"/>
        <v>1</v>
      </c>
      <c r="R149" s="11"/>
      <c r="S149" s="43">
        <f>VLOOKUP($C149, Table4[#All], 11, 0)</f>
        <v>0.3125</v>
      </c>
      <c r="T149" s="43">
        <f>VLOOKUP($C149, Table4[#All], 12, 0)</f>
        <v>6.25E-2</v>
      </c>
      <c r="U149" s="43">
        <f>VLOOKUP($C149, Table4[#All], 13, 0)</f>
        <v>0.625</v>
      </c>
      <c r="V149" s="43">
        <f>VLOOKUP($C149, Table4[#All], 14, 0)</f>
        <v>0</v>
      </c>
      <c r="W149" s="9"/>
      <c r="X149" s="10">
        <f t="shared" si="34"/>
        <v>3</v>
      </c>
      <c r="Y149" s="11"/>
      <c r="Z149" s="43">
        <f>VLOOKUP($C149, Table4[#All], 15, 0)</f>
        <v>0</v>
      </c>
      <c r="AA149" s="43">
        <f>VLOOKUP($C149, Table4[#All], 16, 0)</f>
        <v>6.25E-2</v>
      </c>
      <c r="AB149" s="43">
        <f>VLOOKUP($C149, Table4[#All], 17, 0)</f>
        <v>0.9375</v>
      </c>
      <c r="AC149" s="43">
        <f>VLOOKUP($C149, Table4[#All], 18, 0)</f>
        <v>0</v>
      </c>
      <c r="AD149" s="9">
        <f>VLOOKUP($C149, Table4[#All], 19, 0)</f>
        <v>0</v>
      </c>
      <c r="AE149" s="10">
        <f t="shared" si="35"/>
        <v>3</v>
      </c>
      <c r="AF149" s="11"/>
      <c r="AG149" s="43">
        <f>VLOOKUP($C149, Table4[#All], 20, 0)</f>
        <v>0.125</v>
      </c>
      <c r="AH149" s="43">
        <f>VLOOKUP($C149, Table4[#All], 21, 0)</f>
        <v>0.6875</v>
      </c>
      <c r="AI149" s="43">
        <f>VLOOKUP($C149, Table4[#All], 22, 0)</f>
        <v>0.1875</v>
      </c>
      <c r="AJ149" s="43">
        <f>VLOOKUP($C149, Table4[#All], 23, 0)</f>
        <v>0</v>
      </c>
      <c r="AK149" s="43"/>
      <c r="AL149" s="10">
        <f t="shared" si="36"/>
        <v>2</v>
      </c>
      <c r="AM149" s="11"/>
      <c r="AN149" s="43">
        <f>VLOOKUP($C149, Table4[#All], 24, 0)</f>
        <v>0</v>
      </c>
      <c r="AO149" s="43">
        <f>VLOOKUP($C149, Table4[#All], 25, 0)</f>
        <v>0.625</v>
      </c>
      <c r="AP149" s="43">
        <f>VLOOKUP($C149, Table4[#All], 26, 0)</f>
        <v>0.375</v>
      </c>
      <c r="AQ149" s="43"/>
      <c r="AR149" s="9"/>
      <c r="AS149" s="12">
        <f t="shared" si="37"/>
        <v>3</v>
      </c>
      <c r="AT149" s="11"/>
      <c r="AU149" s="43">
        <f>VLOOKUP($C149, Table4[#All], 27, 0)</f>
        <v>0.75</v>
      </c>
      <c r="AV149" s="43">
        <f>VLOOKUP($C149, Table4[#All], 28, 0)</f>
        <v>0.25</v>
      </c>
      <c r="AW149" s="43">
        <f>VLOOKUP($C149, Table4[#All], 29, 0)</f>
        <v>0</v>
      </c>
      <c r="AX149" s="9"/>
      <c r="AY149" s="9">
        <f>VLOOKUP($C149, Table4[#All], 30, 0)</f>
        <v>0</v>
      </c>
      <c r="AZ149" s="10">
        <f t="shared" si="38"/>
        <v>2</v>
      </c>
      <c r="BA149" s="11"/>
      <c r="BB149" s="43">
        <f>VLOOKUP($C149, Table4[#All], 31, 0)</f>
        <v>0.63639999999999997</v>
      </c>
      <c r="BC149" s="43">
        <f>VLOOKUP($C149, Table4[#All], 32, 0)</f>
        <v>0.2727</v>
      </c>
      <c r="BD149" s="43">
        <f>VLOOKUP($C149, Table4[#All], 33, 0)</f>
        <v>9.0899999999999995E-2</v>
      </c>
      <c r="BE149" s="43">
        <f>VLOOKUP($C149, Table4[#All], 34, 0)</f>
        <v>0</v>
      </c>
      <c r="BF149" s="9">
        <f>VLOOKUP($C149, Table4[#All], 35, 0)</f>
        <v>0</v>
      </c>
      <c r="BG149" s="10">
        <f t="shared" si="39"/>
        <v>2</v>
      </c>
      <c r="BH149" s="60"/>
      <c r="BI149" s="43">
        <f>VLOOKUP($C149, Table4[#All], 36, 0)</f>
        <v>0.11109999999999999</v>
      </c>
      <c r="BJ149" s="9">
        <f>VLOOKUP($C149, Table4[#All], 37, 0)</f>
        <v>0</v>
      </c>
      <c r="BK149" s="43">
        <f>VLOOKUP($C149, Table4[#All], 38, 0)</f>
        <v>0</v>
      </c>
      <c r="BL149" s="43">
        <f>VLOOKUP($C149, Table4[#All], 39, 0)</f>
        <v>0.11109999999999999</v>
      </c>
      <c r="BM149" s="9">
        <f>VLOOKUP($C149, Table4[#All], 40, 0)</f>
        <v>0.55559999999999998</v>
      </c>
      <c r="BN149" s="10">
        <f t="shared" si="40"/>
        <v>5</v>
      </c>
      <c r="BO149" s="11"/>
      <c r="BP149" s="43">
        <f>VLOOKUP($C149, Table4[#All], 41, 0)</f>
        <v>0.1875</v>
      </c>
      <c r="BQ149" s="43">
        <f>VLOOKUP($C149, Table4[#All], 42, 0)</f>
        <v>0.25</v>
      </c>
      <c r="BR149" s="43">
        <f>VLOOKUP($C149, Table4[#All], 43, 0)</f>
        <v>0.5</v>
      </c>
      <c r="BS149" s="43">
        <f>VLOOKUP($C149, Table4[#All], 44, 0)</f>
        <v>6.25E-2</v>
      </c>
      <c r="BT149" s="43">
        <f>VLOOKUP($C149, Table4[#All], 45, 0)</f>
        <v>0</v>
      </c>
      <c r="BU149" s="10">
        <f t="shared" si="41"/>
        <v>3</v>
      </c>
      <c r="BV149" s="11"/>
      <c r="BW149" s="43">
        <f>VLOOKUP($C149, Table4[#All], 46, 0)</f>
        <v>0</v>
      </c>
      <c r="BX149" s="43">
        <f>VLOOKUP($C149, Table4[#All], 47, 0)</f>
        <v>0.375</v>
      </c>
      <c r="BY149" s="43">
        <f>VLOOKUP($C149, Table4[#All], 48, 0)</f>
        <v>0.4375</v>
      </c>
      <c r="BZ149" s="43">
        <f>VLOOKUP($C149, Table4[#All], 49, 0)</f>
        <v>0.1875</v>
      </c>
      <c r="CA149" s="43">
        <f>VLOOKUP($C149, Table4[#All], 50, 0)</f>
        <v>0</v>
      </c>
      <c r="CB149" s="10">
        <f t="shared" si="42"/>
        <v>3</v>
      </c>
      <c r="CC149" s="60"/>
      <c r="CD149" s="43">
        <f>VLOOKUP($C149, Table4[#All], 51, 0)</f>
        <v>0.875</v>
      </c>
      <c r="CE149" s="43">
        <f>VLOOKUP($C149, Table4[#All], 52, 0)</f>
        <v>0.125</v>
      </c>
      <c r="CF149" s="43">
        <f>VLOOKUP($C149, Table4[#All], 53, 0)</f>
        <v>0</v>
      </c>
      <c r="CG149" s="43"/>
      <c r="CH149" s="43"/>
      <c r="CI149" s="12">
        <f t="shared" si="43"/>
        <v>1</v>
      </c>
      <c r="CJ149" s="13"/>
      <c r="CK149" s="43">
        <f>VLOOKUP($C149, Table4[#All], 54, 0)</f>
        <v>0</v>
      </c>
      <c r="CL149" s="43">
        <f>VLOOKUP($C149, Table4[#All], 55, 0)</f>
        <v>0.375</v>
      </c>
      <c r="CM149" s="43">
        <f>VLOOKUP($C149, Table4[#All], 56, 0)</f>
        <v>0.625</v>
      </c>
      <c r="CN149" s="9">
        <f>VLOOKUP($C149, Table4[#All], 57, 0)</f>
        <v>0</v>
      </c>
      <c r="CO149" s="9"/>
      <c r="CP149" s="10">
        <f t="shared" si="44"/>
        <v>3</v>
      </c>
      <c r="CQ149" s="11"/>
      <c r="CR149" s="43">
        <f>VLOOKUP($C149, Table4[#All], 58, 0)</f>
        <v>0</v>
      </c>
      <c r="CS149" s="43">
        <f>VLOOKUP($C149, Table4[#All], 59, 0)</f>
        <v>0.25</v>
      </c>
      <c r="CT149" s="43">
        <f>VLOOKUP($C149, Table4[#All], 60, 0)</f>
        <v>0.5</v>
      </c>
      <c r="CU149" s="43">
        <f>VLOOKUP($C149, Table4[#All], 61, 0)</f>
        <v>0.25</v>
      </c>
      <c r="CV149" s="9">
        <f>VLOOKUP($C149, Table4[#All], 62, 0)</f>
        <v>0</v>
      </c>
      <c r="CW149" s="10">
        <f t="shared" si="45"/>
        <v>4</v>
      </c>
      <c r="CX149" s="60"/>
      <c r="CY149" s="43">
        <f>VLOOKUP($C149, Table4[#All], 63, 0)</f>
        <v>1</v>
      </c>
      <c r="CZ149" s="43">
        <f>VLOOKUP($C149, Table4[#All], 64, 0)</f>
        <v>0</v>
      </c>
      <c r="DA149" s="43">
        <f>VLOOKUP($C149, Table4[#All], 65, 0)</f>
        <v>0</v>
      </c>
      <c r="DB149" s="43">
        <f>VLOOKUP($C149, Table4[#All], 66, 0)</f>
        <v>0</v>
      </c>
      <c r="DC149" s="43"/>
      <c r="DD149" s="10">
        <f t="shared" si="46"/>
        <v>1</v>
      </c>
    </row>
    <row r="150" spans="1:108" ht="16.2" thickTop="1" thickBot="1" x14ac:dyDescent="0.4">
      <c r="A150" s="47" t="s">
        <v>371</v>
      </c>
      <c r="B150" s="47" t="s">
        <v>376</v>
      </c>
      <c r="C150" s="47" t="s">
        <v>377</v>
      </c>
      <c r="D150" s="11"/>
      <c r="E150" s="43">
        <f>VLOOKUP($C150, Table4[#All], 2, 0)</f>
        <v>0</v>
      </c>
      <c r="F150" s="43">
        <f>VLOOKUP($C150, Table4[#All], 3, 0)</f>
        <v>0</v>
      </c>
      <c r="G150" s="43">
        <f>VLOOKUP($C150, Table4[#All], 4, 0)</f>
        <v>1</v>
      </c>
      <c r="H150" s="43">
        <f>VLOOKUP($C150, Table4[#All], 5, 0)</f>
        <v>0</v>
      </c>
      <c r="I150" s="43">
        <f>VLOOKUP($C150, Table4[#All], 6, 0)</f>
        <v>0</v>
      </c>
      <c r="J150" s="10">
        <f t="shared" si="32"/>
        <v>3</v>
      </c>
      <c r="K150" s="11"/>
      <c r="L150" s="43">
        <f>VLOOKUP($C150, Table4[#All], 7, 0)</f>
        <v>1</v>
      </c>
      <c r="M150" s="43">
        <f>VLOOKUP($C150, Table4[#All], 8, 0)</f>
        <v>0</v>
      </c>
      <c r="N150" s="43">
        <f>VLOOKUP($C150, Table4[#All], 9, 0)</f>
        <v>0</v>
      </c>
      <c r="O150" s="43">
        <f>VLOOKUP($C150, Table4[#All], 10, 0)</f>
        <v>0</v>
      </c>
      <c r="P150" s="43"/>
      <c r="Q150" s="10">
        <f t="shared" si="33"/>
        <v>1</v>
      </c>
      <c r="R150" s="11"/>
      <c r="S150" s="43">
        <f>VLOOKUP($C150, Table4[#All], 11, 0)</f>
        <v>0</v>
      </c>
      <c r="T150" s="43">
        <f>VLOOKUP($C150, Table4[#All], 12, 0)</f>
        <v>0</v>
      </c>
      <c r="U150" s="43">
        <f>VLOOKUP($C150, Table4[#All], 13, 0)</f>
        <v>1</v>
      </c>
      <c r="V150" s="43">
        <f>VLOOKUP($C150, Table4[#All], 14, 0)</f>
        <v>0</v>
      </c>
      <c r="W150" s="9"/>
      <c r="X150" s="10">
        <f t="shared" si="34"/>
        <v>3</v>
      </c>
      <c r="Y150" s="11"/>
      <c r="Z150" s="43">
        <f>VLOOKUP($C150, Table4[#All], 15, 0)</f>
        <v>0</v>
      </c>
      <c r="AA150" s="43">
        <f>VLOOKUP($C150, Table4[#All], 16, 0)</f>
        <v>2.5600000000000001E-2</v>
      </c>
      <c r="AB150" s="43">
        <f>VLOOKUP($C150, Table4[#All], 17, 0)</f>
        <v>0.97439999999999993</v>
      </c>
      <c r="AC150" s="43">
        <f>VLOOKUP($C150, Table4[#All], 18, 0)</f>
        <v>0</v>
      </c>
      <c r="AD150" s="9">
        <f>VLOOKUP($C150, Table4[#All], 19, 0)</f>
        <v>0</v>
      </c>
      <c r="AE150" s="10">
        <f t="shared" si="35"/>
        <v>3</v>
      </c>
      <c r="AF150" s="11"/>
      <c r="AG150" s="43">
        <f>VLOOKUP($C150, Table4[#All], 20, 0)</f>
        <v>0</v>
      </c>
      <c r="AH150" s="43">
        <f>VLOOKUP($C150, Table4[#All], 21, 0)</f>
        <v>1</v>
      </c>
      <c r="AI150" s="43">
        <f>VLOOKUP($C150, Table4[#All], 22, 0)</f>
        <v>0</v>
      </c>
      <c r="AJ150" s="43">
        <f>VLOOKUP($C150, Table4[#All], 23, 0)</f>
        <v>0</v>
      </c>
      <c r="AK150" s="43"/>
      <c r="AL150" s="10">
        <f t="shared" si="36"/>
        <v>2</v>
      </c>
      <c r="AM150" s="11"/>
      <c r="AN150" s="43">
        <f>VLOOKUP($C150, Table4[#All], 24, 0)</f>
        <v>0</v>
      </c>
      <c r="AO150" s="43">
        <f>VLOOKUP($C150, Table4[#All], 25, 0)</f>
        <v>1</v>
      </c>
      <c r="AP150" s="43">
        <f>VLOOKUP($C150, Table4[#All], 26, 0)</f>
        <v>0</v>
      </c>
      <c r="AQ150" s="43"/>
      <c r="AR150" s="9"/>
      <c r="AS150" s="12">
        <f t="shared" si="37"/>
        <v>2</v>
      </c>
      <c r="AT150" s="11"/>
      <c r="AU150" s="43">
        <f>VLOOKUP($C150, Table4[#All], 27, 0)</f>
        <v>0.97439999999999993</v>
      </c>
      <c r="AV150" s="43">
        <f>VLOOKUP($C150, Table4[#All], 28, 0)</f>
        <v>2.5600000000000001E-2</v>
      </c>
      <c r="AW150" s="43">
        <f>VLOOKUP($C150, Table4[#All], 29, 0)</f>
        <v>0</v>
      </c>
      <c r="AX150" s="9"/>
      <c r="AY150" s="9">
        <f>VLOOKUP($C150, Table4[#All], 30, 0)</f>
        <v>0</v>
      </c>
      <c r="AZ150" s="10">
        <f t="shared" si="38"/>
        <v>1</v>
      </c>
      <c r="BA150" s="11"/>
      <c r="BB150" s="43">
        <f>VLOOKUP($C150, Table4[#All], 31, 0)</f>
        <v>0.42859999999999998</v>
      </c>
      <c r="BC150" s="43">
        <f>VLOOKUP($C150, Table4[#All], 32, 0)</f>
        <v>0.57140000000000002</v>
      </c>
      <c r="BD150" s="43">
        <f>VLOOKUP($C150, Table4[#All], 33, 0)</f>
        <v>0</v>
      </c>
      <c r="BE150" s="43">
        <f>VLOOKUP($C150, Table4[#All], 34, 0)</f>
        <v>0</v>
      </c>
      <c r="BF150" s="9">
        <f>VLOOKUP($C150, Table4[#All], 35, 0)</f>
        <v>0</v>
      </c>
      <c r="BG150" s="10">
        <f t="shared" si="39"/>
        <v>2</v>
      </c>
      <c r="BH150" s="60"/>
      <c r="BI150" s="43">
        <f>VLOOKUP($C150, Table4[#All], 36, 0)</f>
        <v>0.11109999999999999</v>
      </c>
      <c r="BJ150" s="9">
        <f>VLOOKUP($C150, Table4[#All], 37, 0)</f>
        <v>0</v>
      </c>
      <c r="BK150" s="43">
        <f>VLOOKUP($C150, Table4[#All], 38, 0)</f>
        <v>0</v>
      </c>
      <c r="BL150" s="43">
        <f>VLOOKUP($C150, Table4[#All], 39, 0)</f>
        <v>0.11109999999999999</v>
      </c>
      <c r="BM150" s="9">
        <f>VLOOKUP($C150, Table4[#All], 40, 0)</f>
        <v>0.55559999999999998</v>
      </c>
      <c r="BN150" s="10">
        <f t="shared" si="40"/>
        <v>5</v>
      </c>
      <c r="BO150" s="11"/>
      <c r="BP150" s="43">
        <f>VLOOKUP($C150, Table4[#All], 41, 0)</f>
        <v>0.30769999999999997</v>
      </c>
      <c r="BQ150" s="43">
        <f>VLOOKUP($C150, Table4[#All], 42, 0)</f>
        <v>0.46149999999999997</v>
      </c>
      <c r="BR150" s="43">
        <f>VLOOKUP($C150, Table4[#All], 43, 0)</f>
        <v>0.23079999999999998</v>
      </c>
      <c r="BS150" s="43">
        <f>VLOOKUP($C150, Table4[#All], 44, 0)</f>
        <v>0</v>
      </c>
      <c r="BT150" s="43">
        <f>VLOOKUP($C150, Table4[#All], 45, 0)</f>
        <v>0</v>
      </c>
      <c r="BU150" s="10">
        <f t="shared" si="41"/>
        <v>3</v>
      </c>
      <c r="BV150" s="11"/>
      <c r="BW150" s="43">
        <f>VLOOKUP($C150, Table4[#All], 46, 0)</f>
        <v>0.46149999999999997</v>
      </c>
      <c r="BX150" s="43">
        <f>VLOOKUP($C150, Table4[#All], 47, 0)</f>
        <v>0.3846</v>
      </c>
      <c r="BY150" s="43">
        <f>VLOOKUP($C150, Table4[#All], 48, 0)</f>
        <v>0.15380000000000002</v>
      </c>
      <c r="BZ150" s="43">
        <f>VLOOKUP($C150, Table4[#All], 49, 0)</f>
        <v>0</v>
      </c>
      <c r="CA150" s="43">
        <f>VLOOKUP($C150, Table4[#All], 50, 0)</f>
        <v>0</v>
      </c>
      <c r="CB150" s="10">
        <f t="shared" si="42"/>
        <v>2</v>
      </c>
      <c r="CC150" s="60"/>
      <c r="CD150" s="43">
        <f>VLOOKUP($C150, Table4[#All], 51, 0)</f>
        <v>1</v>
      </c>
      <c r="CE150" s="43">
        <f>VLOOKUP($C150, Table4[#All], 52, 0)</f>
        <v>0</v>
      </c>
      <c r="CF150" s="43">
        <f>VLOOKUP($C150, Table4[#All], 53, 0)</f>
        <v>0</v>
      </c>
      <c r="CG150" s="43"/>
      <c r="CH150" s="43"/>
      <c r="CI150" s="12">
        <f t="shared" si="43"/>
        <v>1</v>
      </c>
      <c r="CJ150" s="13"/>
      <c r="CK150" s="43">
        <f>VLOOKUP($C150, Table4[#All], 54, 0)</f>
        <v>0</v>
      </c>
      <c r="CL150" s="43">
        <f>VLOOKUP($C150, Table4[#All], 55, 0)</f>
        <v>0.30769999999999997</v>
      </c>
      <c r="CM150" s="43">
        <f>VLOOKUP($C150, Table4[#All], 56, 0)</f>
        <v>0.69230000000000003</v>
      </c>
      <c r="CN150" s="9">
        <f>VLOOKUP($C150, Table4[#All], 57, 0)</f>
        <v>0</v>
      </c>
      <c r="CO150" s="9"/>
      <c r="CP150" s="10">
        <f t="shared" si="44"/>
        <v>3</v>
      </c>
      <c r="CQ150" s="11"/>
      <c r="CR150" s="43">
        <f>VLOOKUP($C150, Table4[#All], 58, 0)</f>
        <v>0</v>
      </c>
      <c r="CS150" s="43">
        <f>VLOOKUP($C150, Table4[#All], 59, 0)</f>
        <v>0.43590000000000001</v>
      </c>
      <c r="CT150" s="43">
        <f>VLOOKUP($C150, Table4[#All], 60, 0)</f>
        <v>0.56409999999999993</v>
      </c>
      <c r="CU150" s="43">
        <f>VLOOKUP($C150, Table4[#All], 61, 0)</f>
        <v>0</v>
      </c>
      <c r="CV150" s="9">
        <f>VLOOKUP($C150, Table4[#All], 62, 0)</f>
        <v>0</v>
      </c>
      <c r="CW150" s="10">
        <f t="shared" si="45"/>
        <v>3</v>
      </c>
      <c r="CX150" s="60"/>
      <c r="CY150" s="43">
        <f>VLOOKUP($C150, Table4[#All], 63, 0)</f>
        <v>0.92859999999999998</v>
      </c>
      <c r="CZ150" s="43">
        <f>VLOOKUP($C150, Table4[#All], 64, 0)</f>
        <v>7.1399999999999991E-2</v>
      </c>
      <c r="DA150" s="43">
        <f>VLOOKUP($C150, Table4[#All], 65, 0)</f>
        <v>0</v>
      </c>
      <c r="DB150" s="43">
        <f>VLOOKUP($C150, Table4[#All], 66, 0)</f>
        <v>0</v>
      </c>
      <c r="DC150" s="43"/>
      <c r="DD150" s="10">
        <f t="shared" si="46"/>
        <v>1</v>
      </c>
    </row>
    <row r="151" spans="1:108" ht="16.2" thickTop="1" thickBot="1" x14ac:dyDescent="0.4">
      <c r="A151" s="47" t="s">
        <v>371</v>
      </c>
      <c r="B151" s="47" t="s">
        <v>378</v>
      </c>
      <c r="C151" s="47" t="s">
        <v>379</v>
      </c>
      <c r="D151" s="11"/>
      <c r="E151" s="43">
        <f>VLOOKUP($C151, Table4[#All], 2, 0)</f>
        <v>0</v>
      </c>
      <c r="F151" s="43">
        <f>VLOOKUP($C151, Table4[#All], 3, 0)</f>
        <v>0</v>
      </c>
      <c r="G151" s="43">
        <f>VLOOKUP($C151, Table4[#All], 4, 0)</f>
        <v>0</v>
      </c>
      <c r="H151" s="43">
        <f>VLOOKUP($C151, Table4[#All], 5, 0)</f>
        <v>0</v>
      </c>
      <c r="I151" s="43">
        <f>VLOOKUP($C151, Table4[#All], 6, 0)</f>
        <v>1</v>
      </c>
      <c r="J151" s="10">
        <f t="shared" si="32"/>
        <v>5</v>
      </c>
      <c r="K151" s="11"/>
      <c r="L151" s="43">
        <f>VLOOKUP($C151, Table4[#All], 7, 0)</f>
        <v>0.93330000000000002</v>
      </c>
      <c r="M151" s="43">
        <f>VLOOKUP($C151, Table4[#All], 8, 0)</f>
        <v>6.6699999999999995E-2</v>
      </c>
      <c r="N151" s="43">
        <f>VLOOKUP($C151, Table4[#All], 9, 0)</f>
        <v>0</v>
      </c>
      <c r="O151" s="43">
        <f>VLOOKUP($C151, Table4[#All], 10, 0)</f>
        <v>0</v>
      </c>
      <c r="P151" s="43"/>
      <c r="Q151" s="10">
        <f t="shared" si="33"/>
        <v>1</v>
      </c>
      <c r="R151" s="11"/>
      <c r="S151" s="43">
        <f>VLOOKUP($C151, Table4[#All], 11, 0)</f>
        <v>0</v>
      </c>
      <c r="T151" s="43">
        <f>VLOOKUP($C151, Table4[#All], 12, 0)</f>
        <v>6.6699999999999995E-2</v>
      </c>
      <c r="U151" s="43">
        <f>VLOOKUP($C151, Table4[#All], 13, 0)</f>
        <v>0.93330000000000002</v>
      </c>
      <c r="V151" s="43">
        <f>VLOOKUP($C151, Table4[#All], 14, 0)</f>
        <v>0</v>
      </c>
      <c r="W151" s="9"/>
      <c r="X151" s="10">
        <f t="shared" si="34"/>
        <v>3</v>
      </c>
      <c r="Y151" s="11"/>
      <c r="Z151" s="43">
        <f>VLOOKUP($C151, Table4[#All], 15, 0)</f>
        <v>0</v>
      </c>
      <c r="AA151" s="43">
        <f>VLOOKUP($C151, Table4[#All], 16, 0)</f>
        <v>0.66670000000000007</v>
      </c>
      <c r="AB151" s="43">
        <f>VLOOKUP($C151, Table4[#All], 17, 0)</f>
        <v>0.33329999999999999</v>
      </c>
      <c r="AC151" s="43">
        <f>VLOOKUP($C151, Table4[#All], 18, 0)</f>
        <v>0</v>
      </c>
      <c r="AD151" s="9">
        <f>VLOOKUP($C151, Table4[#All], 19, 0)</f>
        <v>0</v>
      </c>
      <c r="AE151" s="10">
        <f t="shared" si="35"/>
        <v>3</v>
      </c>
      <c r="AF151" s="11"/>
      <c r="AG151" s="43">
        <f>VLOOKUP($C151, Table4[#All], 20, 0)</f>
        <v>0</v>
      </c>
      <c r="AH151" s="43">
        <f>VLOOKUP($C151, Table4[#All], 21, 0)</f>
        <v>0.8</v>
      </c>
      <c r="AI151" s="43">
        <f>VLOOKUP($C151, Table4[#All], 22, 0)</f>
        <v>0.2</v>
      </c>
      <c r="AJ151" s="43">
        <f>VLOOKUP($C151, Table4[#All], 23, 0)</f>
        <v>0</v>
      </c>
      <c r="AK151" s="43"/>
      <c r="AL151" s="10">
        <f t="shared" si="36"/>
        <v>3</v>
      </c>
      <c r="AM151" s="11"/>
      <c r="AN151" s="43">
        <f>VLOOKUP($C151, Table4[#All], 24, 0)</f>
        <v>0</v>
      </c>
      <c r="AO151" s="43">
        <f>VLOOKUP($C151, Table4[#All], 25, 0)</f>
        <v>0.1333</v>
      </c>
      <c r="AP151" s="43">
        <f>VLOOKUP($C151, Table4[#All], 26, 0)</f>
        <v>0.86670000000000003</v>
      </c>
      <c r="AQ151" s="43"/>
      <c r="AR151" s="9"/>
      <c r="AS151" s="12">
        <f t="shared" si="37"/>
        <v>3</v>
      </c>
      <c r="AT151" s="11"/>
      <c r="AU151" s="43">
        <f>VLOOKUP($C151, Table4[#All], 27, 0)</f>
        <v>0.93330000000000002</v>
      </c>
      <c r="AV151" s="43">
        <f>VLOOKUP($C151, Table4[#All], 28, 0)</f>
        <v>6.6699999999999995E-2</v>
      </c>
      <c r="AW151" s="43">
        <f>VLOOKUP($C151, Table4[#All], 29, 0)</f>
        <v>0</v>
      </c>
      <c r="AX151" s="9"/>
      <c r="AY151" s="9">
        <f>VLOOKUP($C151, Table4[#All], 30, 0)</f>
        <v>0</v>
      </c>
      <c r="AZ151" s="10">
        <f t="shared" si="38"/>
        <v>1</v>
      </c>
      <c r="BA151" s="11"/>
      <c r="BB151" s="43">
        <f>VLOOKUP($C151, Table4[#All], 31, 0)</f>
        <v>0.8</v>
      </c>
      <c r="BC151" s="43">
        <f>VLOOKUP($C151, Table4[#All], 32, 0)</f>
        <v>0.2</v>
      </c>
      <c r="BD151" s="43">
        <f>VLOOKUP($C151, Table4[#All], 33, 0)</f>
        <v>0</v>
      </c>
      <c r="BE151" s="43">
        <f>VLOOKUP($C151, Table4[#All], 34, 0)</f>
        <v>0</v>
      </c>
      <c r="BF151" s="9">
        <f>VLOOKUP($C151, Table4[#All], 35, 0)</f>
        <v>0</v>
      </c>
      <c r="BG151" s="10">
        <f t="shared" si="39"/>
        <v>2</v>
      </c>
      <c r="BH151" s="60"/>
      <c r="BI151" s="43">
        <f>VLOOKUP($C151, Table4[#All], 36, 0)</f>
        <v>0.11109999999999999</v>
      </c>
      <c r="BJ151" s="9">
        <f>VLOOKUP($C151, Table4[#All], 37, 0)</f>
        <v>0</v>
      </c>
      <c r="BK151" s="43">
        <f>VLOOKUP($C151, Table4[#All], 38, 0)</f>
        <v>0</v>
      </c>
      <c r="BL151" s="43">
        <f>VLOOKUP($C151, Table4[#All], 39, 0)</f>
        <v>0.11109999999999999</v>
      </c>
      <c r="BM151" s="9">
        <f>VLOOKUP($C151, Table4[#All], 40, 0)</f>
        <v>0.55559999999999998</v>
      </c>
      <c r="BN151" s="10">
        <f t="shared" si="40"/>
        <v>5</v>
      </c>
      <c r="BO151" s="11"/>
      <c r="BP151" s="43">
        <f>VLOOKUP($C151, Table4[#All], 41, 0)</f>
        <v>0.4667</v>
      </c>
      <c r="BQ151" s="43">
        <f>VLOOKUP($C151, Table4[#All], 42, 0)</f>
        <v>0.4667</v>
      </c>
      <c r="BR151" s="43">
        <f>VLOOKUP($C151, Table4[#All], 43, 0)</f>
        <v>6.6699999999999995E-2</v>
      </c>
      <c r="BS151" s="43">
        <f>VLOOKUP($C151, Table4[#All], 44, 0)</f>
        <v>0</v>
      </c>
      <c r="BT151" s="43">
        <f>VLOOKUP($C151, Table4[#All], 45, 0)</f>
        <v>0</v>
      </c>
      <c r="BU151" s="10">
        <f t="shared" si="41"/>
        <v>2</v>
      </c>
      <c r="BV151" s="11"/>
      <c r="BW151" s="43">
        <f>VLOOKUP($C151, Table4[#All], 46, 0)</f>
        <v>0</v>
      </c>
      <c r="BX151" s="43">
        <f>VLOOKUP($C151, Table4[#All], 47, 0)</f>
        <v>0.1333</v>
      </c>
      <c r="BY151" s="43">
        <f>VLOOKUP($C151, Table4[#All], 48, 0)</f>
        <v>0.66670000000000007</v>
      </c>
      <c r="BZ151" s="43">
        <f>VLOOKUP($C151, Table4[#All], 49, 0)</f>
        <v>0.2</v>
      </c>
      <c r="CA151" s="43">
        <f>VLOOKUP($C151, Table4[#All], 50, 0)</f>
        <v>0</v>
      </c>
      <c r="CB151" s="10">
        <f t="shared" si="42"/>
        <v>4</v>
      </c>
      <c r="CC151" s="60"/>
      <c r="CD151" s="43">
        <f>VLOOKUP($C151, Table4[#All], 51, 0)</f>
        <v>0.6</v>
      </c>
      <c r="CE151" s="43">
        <f>VLOOKUP($C151, Table4[#All], 52, 0)</f>
        <v>0.33329999999999999</v>
      </c>
      <c r="CF151" s="43">
        <f>VLOOKUP($C151, Table4[#All], 53, 0)</f>
        <v>6.6699999999999995E-2</v>
      </c>
      <c r="CG151" s="43"/>
      <c r="CH151" s="43"/>
      <c r="CI151" s="12">
        <f t="shared" si="43"/>
        <v>2</v>
      </c>
      <c r="CJ151" s="13"/>
      <c r="CK151" s="43">
        <f>VLOOKUP($C151, Table4[#All], 54, 0)</f>
        <v>0</v>
      </c>
      <c r="CL151" s="43">
        <f>VLOOKUP($C151, Table4[#All], 55, 0)</f>
        <v>0.8</v>
      </c>
      <c r="CM151" s="43">
        <f>VLOOKUP($C151, Table4[#All], 56, 0)</f>
        <v>0.2</v>
      </c>
      <c r="CN151" s="9">
        <f>VLOOKUP($C151, Table4[#All], 57, 0)</f>
        <v>0</v>
      </c>
      <c r="CO151" s="9"/>
      <c r="CP151" s="10">
        <f t="shared" si="44"/>
        <v>3</v>
      </c>
      <c r="CQ151" s="11"/>
      <c r="CR151" s="43">
        <f>VLOOKUP($C151, Table4[#All], 58, 0)</f>
        <v>0</v>
      </c>
      <c r="CS151" s="43">
        <f>VLOOKUP($C151, Table4[#All], 59, 0)</f>
        <v>0.6</v>
      </c>
      <c r="CT151" s="43">
        <f>VLOOKUP($C151, Table4[#All], 60, 0)</f>
        <v>0.4</v>
      </c>
      <c r="CU151" s="43">
        <f>VLOOKUP($C151, Table4[#All], 61, 0)</f>
        <v>0</v>
      </c>
      <c r="CV151" s="9">
        <f>VLOOKUP($C151, Table4[#All], 62, 0)</f>
        <v>0</v>
      </c>
      <c r="CW151" s="10">
        <f t="shared" si="45"/>
        <v>3</v>
      </c>
      <c r="CX151" s="60"/>
      <c r="CY151" s="43">
        <f>VLOOKUP($C151, Table4[#All], 63, 0)</f>
        <v>0.9</v>
      </c>
      <c r="CZ151" s="43">
        <f>VLOOKUP($C151, Table4[#All], 64, 0)</f>
        <v>0.1</v>
      </c>
      <c r="DA151" s="43">
        <f>VLOOKUP($C151, Table4[#All], 65, 0)</f>
        <v>0</v>
      </c>
      <c r="DB151" s="43">
        <f>VLOOKUP($C151, Table4[#All], 66, 0)</f>
        <v>0</v>
      </c>
      <c r="DC151" s="43"/>
      <c r="DD151" s="10">
        <f t="shared" si="46"/>
        <v>1</v>
      </c>
    </row>
    <row r="152" spans="1:108" ht="16.2" thickTop="1" thickBot="1" x14ac:dyDescent="0.4">
      <c r="A152" s="47" t="s">
        <v>371</v>
      </c>
      <c r="B152" s="47" t="s">
        <v>380</v>
      </c>
      <c r="C152" s="47" t="s">
        <v>381</v>
      </c>
      <c r="D152" s="11"/>
      <c r="E152" s="43">
        <f>VLOOKUP($C152, Table4[#All], 2, 0)</f>
        <v>0</v>
      </c>
      <c r="F152" s="43">
        <f>VLOOKUP($C152, Table4[#All], 3, 0)</f>
        <v>0</v>
      </c>
      <c r="G152" s="43">
        <f>VLOOKUP($C152, Table4[#All], 4, 0)</f>
        <v>0</v>
      </c>
      <c r="H152" s="43">
        <f>VLOOKUP($C152, Table4[#All], 5, 0)</f>
        <v>0</v>
      </c>
      <c r="I152" s="43">
        <f>VLOOKUP($C152, Table4[#All], 6, 0)</f>
        <v>1</v>
      </c>
      <c r="J152" s="10">
        <f t="shared" si="32"/>
        <v>5</v>
      </c>
      <c r="K152" s="11"/>
      <c r="L152" s="43">
        <f>VLOOKUP($C152, Table4[#All], 7, 0)</f>
        <v>1</v>
      </c>
      <c r="M152" s="43">
        <f>VLOOKUP($C152, Table4[#All], 8, 0)</f>
        <v>0</v>
      </c>
      <c r="N152" s="43">
        <f>VLOOKUP($C152, Table4[#All], 9, 0)</f>
        <v>0</v>
      </c>
      <c r="O152" s="43">
        <f>VLOOKUP($C152, Table4[#All], 10, 0)</f>
        <v>0</v>
      </c>
      <c r="P152" s="43"/>
      <c r="Q152" s="10">
        <f t="shared" si="33"/>
        <v>1</v>
      </c>
      <c r="R152" s="11"/>
      <c r="S152" s="43">
        <f>VLOOKUP($C152, Table4[#All], 11, 0)</f>
        <v>0.13039999999999999</v>
      </c>
      <c r="T152" s="43">
        <f>VLOOKUP($C152, Table4[#All], 12, 0)</f>
        <v>4.3499999999999997E-2</v>
      </c>
      <c r="U152" s="43">
        <f>VLOOKUP($C152, Table4[#All], 13, 0)</f>
        <v>0.78260000000000007</v>
      </c>
      <c r="V152" s="43">
        <f>VLOOKUP($C152, Table4[#All], 14, 0)</f>
        <v>4.3499999999999997E-2</v>
      </c>
      <c r="W152" s="9"/>
      <c r="X152" s="10">
        <f t="shared" si="34"/>
        <v>3</v>
      </c>
      <c r="Y152" s="11"/>
      <c r="Z152" s="43">
        <f>VLOOKUP($C152, Table4[#All], 15, 0)</f>
        <v>0.13039999999999999</v>
      </c>
      <c r="AA152" s="43">
        <f>VLOOKUP($C152, Table4[#All], 16, 0)</f>
        <v>0.6522</v>
      </c>
      <c r="AB152" s="43">
        <f>VLOOKUP($C152, Table4[#All], 17, 0)</f>
        <v>0.21739999999999998</v>
      </c>
      <c r="AC152" s="43">
        <f>VLOOKUP($C152, Table4[#All], 18, 0)</f>
        <v>0</v>
      </c>
      <c r="AD152" s="9">
        <f>VLOOKUP($C152, Table4[#All], 19, 0)</f>
        <v>0</v>
      </c>
      <c r="AE152" s="10">
        <f t="shared" si="35"/>
        <v>3</v>
      </c>
      <c r="AF152" s="11"/>
      <c r="AG152" s="43">
        <f>VLOOKUP($C152, Table4[#All], 20, 0)</f>
        <v>4.3499999999999997E-2</v>
      </c>
      <c r="AH152" s="43">
        <f>VLOOKUP($C152, Table4[#All], 21, 0)</f>
        <v>0.91299999999999992</v>
      </c>
      <c r="AI152" s="43">
        <f>VLOOKUP($C152, Table4[#All], 22, 0)</f>
        <v>4.3499999999999997E-2</v>
      </c>
      <c r="AJ152" s="43">
        <f>VLOOKUP($C152, Table4[#All], 23, 0)</f>
        <v>0</v>
      </c>
      <c r="AK152" s="43"/>
      <c r="AL152" s="10">
        <f t="shared" si="36"/>
        <v>2</v>
      </c>
      <c r="AM152" s="11"/>
      <c r="AN152" s="43">
        <f>VLOOKUP($C152, Table4[#All], 24, 0)</f>
        <v>8.6999999999999994E-2</v>
      </c>
      <c r="AO152" s="43">
        <f>VLOOKUP($C152, Table4[#All], 25, 0)</f>
        <v>0.6522</v>
      </c>
      <c r="AP152" s="43">
        <f>VLOOKUP($C152, Table4[#All], 26, 0)</f>
        <v>0.26090000000000002</v>
      </c>
      <c r="AQ152" s="43"/>
      <c r="AR152" s="9"/>
      <c r="AS152" s="12">
        <f t="shared" si="37"/>
        <v>3</v>
      </c>
      <c r="AT152" s="11"/>
      <c r="AU152" s="43">
        <f>VLOOKUP($C152, Table4[#All], 27, 0)</f>
        <v>0.95650000000000002</v>
      </c>
      <c r="AV152" s="43">
        <f>VLOOKUP($C152, Table4[#All], 28, 0)</f>
        <v>4.3499999999999997E-2</v>
      </c>
      <c r="AW152" s="43">
        <f>VLOOKUP($C152, Table4[#All], 29, 0)</f>
        <v>0</v>
      </c>
      <c r="AX152" s="9"/>
      <c r="AY152" s="9">
        <f>VLOOKUP($C152, Table4[#All], 30, 0)</f>
        <v>0</v>
      </c>
      <c r="AZ152" s="10">
        <f t="shared" si="38"/>
        <v>1</v>
      </c>
      <c r="BA152" s="11"/>
      <c r="BB152" s="43">
        <f>VLOOKUP($C152, Table4[#All], 31, 0)</f>
        <v>1</v>
      </c>
      <c r="BC152" s="43">
        <f>VLOOKUP($C152, Table4[#All], 32, 0)</f>
        <v>0</v>
      </c>
      <c r="BD152" s="43">
        <f>VLOOKUP($C152, Table4[#All], 33, 0)</f>
        <v>0</v>
      </c>
      <c r="BE152" s="43">
        <f>VLOOKUP($C152, Table4[#All], 34, 0)</f>
        <v>0</v>
      </c>
      <c r="BF152" s="9">
        <f>VLOOKUP($C152, Table4[#All], 35, 0)</f>
        <v>0</v>
      </c>
      <c r="BG152" s="10">
        <f t="shared" si="39"/>
        <v>1</v>
      </c>
      <c r="BH152" s="60"/>
      <c r="BI152" s="43">
        <f>VLOOKUP($C152, Table4[#All], 36, 0)</f>
        <v>0.11109999999999999</v>
      </c>
      <c r="BJ152" s="9">
        <f>VLOOKUP($C152, Table4[#All], 37, 0)</f>
        <v>0</v>
      </c>
      <c r="BK152" s="43">
        <f>VLOOKUP($C152, Table4[#All], 38, 0)</f>
        <v>0</v>
      </c>
      <c r="BL152" s="43">
        <f>VLOOKUP($C152, Table4[#All], 39, 0)</f>
        <v>0.11109999999999999</v>
      </c>
      <c r="BM152" s="9">
        <f>VLOOKUP($C152, Table4[#All], 40, 0)</f>
        <v>0.55559999999999998</v>
      </c>
      <c r="BN152" s="10">
        <f t="shared" si="40"/>
        <v>5</v>
      </c>
      <c r="BO152" s="11"/>
      <c r="BP152" s="43">
        <f>VLOOKUP($C152, Table4[#All], 41, 0)</f>
        <v>0.4783</v>
      </c>
      <c r="BQ152" s="43">
        <f>VLOOKUP($C152, Table4[#All], 42, 0)</f>
        <v>0.4783</v>
      </c>
      <c r="BR152" s="43">
        <f>VLOOKUP($C152, Table4[#All], 43, 0)</f>
        <v>4.3499999999999997E-2</v>
      </c>
      <c r="BS152" s="43">
        <f>VLOOKUP($C152, Table4[#All], 44, 0)</f>
        <v>0</v>
      </c>
      <c r="BT152" s="43">
        <f>VLOOKUP($C152, Table4[#All], 45, 0)</f>
        <v>0</v>
      </c>
      <c r="BU152" s="10">
        <f t="shared" si="41"/>
        <v>2</v>
      </c>
      <c r="BV152" s="11"/>
      <c r="BW152" s="43">
        <f>VLOOKUP($C152, Table4[#All], 46, 0)</f>
        <v>0</v>
      </c>
      <c r="BX152" s="43">
        <f>VLOOKUP($C152, Table4[#All], 47, 0)</f>
        <v>0.39130000000000004</v>
      </c>
      <c r="BY152" s="43">
        <f>VLOOKUP($C152, Table4[#All], 48, 0)</f>
        <v>0.60870000000000002</v>
      </c>
      <c r="BZ152" s="43">
        <f>VLOOKUP($C152, Table4[#All], 49, 0)</f>
        <v>0</v>
      </c>
      <c r="CA152" s="43">
        <f>VLOOKUP($C152, Table4[#All], 50, 0)</f>
        <v>0</v>
      </c>
      <c r="CB152" s="10">
        <f t="shared" si="42"/>
        <v>3</v>
      </c>
      <c r="CC152" s="60"/>
      <c r="CD152" s="43">
        <f>VLOOKUP($C152, Table4[#All], 51, 0)</f>
        <v>0.56520000000000004</v>
      </c>
      <c r="CE152" s="43">
        <f>VLOOKUP($C152, Table4[#All], 52, 0)</f>
        <v>0.30430000000000001</v>
      </c>
      <c r="CF152" s="43">
        <f>VLOOKUP($C152, Table4[#All], 53, 0)</f>
        <v>0.13039999999999999</v>
      </c>
      <c r="CG152" s="43"/>
      <c r="CH152" s="43"/>
      <c r="CI152" s="12">
        <f t="shared" si="43"/>
        <v>2</v>
      </c>
      <c r="CJ152" s="13"/>
      <c r="CK152" s="43">
        <f>VLOOKUP($C152, Table4[#All], 54, 0)</f>
        <v>0.1739</v>
      </c>
      <c r="CL152" s="43">
        <f>VLOOKUP($C152, Table4[#All], 55, 0)</f>
        <v>0.78260000000000007</v>
      </c>
      <c r="CM152" s="43">
        <f>VLOOKUP($C152, Table4[#All], 56, 0)</f>
        <v>4.3499999999999997E-2</v>
      </c>
      <c r="CN152" s="9">
        <f>VLOOKUP($C152, Table4[#All], 57, 0)</f>
        <v>0</v>
      </c>
      <c r="CO152" s="9"/>
      <c r="CP152" s="10">
        <f t="shared" si="44"/>
        <v>2</v>
      </c>
      <c r="CQ152" s="11"/>
      <c r="CR152" s="43">
        <f>VLOOKUP($C152, Table4[#All], 58, 0)</f>
        <v>0.1739</v>
      </c>
      <c r="CS152" s="43">
        <f>VLOOKUP($C152, Table4[#All], 59, 0)</f>
        <v>0.52170000000000005</v>
      </c>
      <c r="CT152" s="43">
        <f>VLOOKUP($C152, Table4[#All], 60, 0)</f>
        <v>0.30430000000000001</v>
      </c>
      <c r="CU152" s="43">
        <f>VLOOKUP($C152, Table4[#All], 61, 0)</f>
        <v>0</v>
      </c>
      <c r="CV152" s="9">
        <f>VLOOKUP($C152, Table4[#All], 62, 0)</f>
        <v>0</v>
      </c>
      <c r="CW152" s="10">
        <f t="shared" si="45"/>
        <v>3</v>
      </c>
      <c r="CX152" s="60"/>
      <c r="CY152" s="43">
        <f>VLOOKUP($C152, Table4[#All], 63, 0)</f>
        <v>0.875</v>
      </c>
      <c r="CZ152" s="43">
        <f>VLOOKUP($C152, Table4[#All], 64, 0)</f>
        <v>0.125</v>
      </c>
      <c r="DA152" s="43">
        <f>VLOOKUP($C152, Table4[#All], 65, 0)</f>
        <v>0</v>
      </c>
      <c r="DB152" s="43">
        <f>VLOOKUP($C152, Table4[#All], 66, 0)</f>
        <v>0</v>
      </c>
      <c r="DC152" s="43"/>
      <c r="DD152" s="10">
        <f t="shared" si="46"/>
        <v>1</v>
      </c>
    </row>
    <row r="153" spans="1:108" ht="16.2" thickTop="1" thickBot="1" x14ac:dyDescent="0.4">
      <c r="A153" s="47" t="s">
        <v>371</v>
      </c>
      <c r="B153" s="47" t="s">
        <v>382</v>
      </c>
      <c r="C153" s="47" t="s">
        <v>383</v>
      </c>
      <c r="D153" s="11"/>
      <c r="E153" s="43">
        <f>VLOOKUP($C153, Table4[#All], 2, 0)</f>
        <v>0</v>
      </c>
      <c r="F153" s="43">
        <f>VLOOKUP($C153, Table4[#All], 3, 0)</f>
        <v>1</v>
      </c>
      <c r="G153" s="43">
        <f>VLOOKUP($C153, Table4[#All], 4, 0)</f>
        <v>0</v>
      </c>
      <c r="H153" s="43">
        <f>VLOOKUP($C153, Table4[#All], 5, 0)</f>
        <v>0</v>
      </c>
      <c r="I153" s="43">
        <f>VLOOKUP($C153, Table4[#All], 6, 0)</f>
        <v>0</v>
      </c>
      <c r="J153" s="10">
        <f t="shared" si="32"/>
        <v>2</v>
      </c>
      <c r="K153" s="11"/>
      <c r="L153" s="43">
        <f>VLOOKUP($C153, Table4[#All], 7, 0)</f>
        <v>0.93330000000000002</v>
      </c>
      <c r="M153" s="43">
        <f>VLOOKUP($C153, Table4[#All], 8, 0)</f>
        <v>6.6699999999999995E-2</v>
      </c>
      <c r="N153" s="43">
        <f>VLOOKUP($C153, Table4[#All], 9, 0)</f>
        <v>0</v>
      </c>
      <c r="O153" s="43">
        <f>VLOOKUP($C153, Table4[#All], 10, 0)</f>
        <v>0</v>
      </c>
      <c r="P153" s="43"/>
      <c r="Q153" s="10">
        <f t="shared" si="33"/>
        <v>1</v>
      </c>
      <c r="R153" s="11"/>
      <c r="S153" s="43">
        <f>VLOOKUP($C153, Table4[#All], 11, 0)</f>
        <v>0.16670000000000001</v>
      </c>
      <c r="T153" s="43">
        <f>VLOOKUP($C153, Table4[#All], 12, 0)</f>
        <v>0.1</v>
      </c>
      <c r="U153" s="43">
        <f>VLOOKUP($C153, Table4[#All], 13, 0)</f>
        <v>0.73329999999999995</v>
      </c>
      <c r="V153" s="43">
        <f>VLOOKUP($C153, Table4[#All], 14, 0)</f>
        <v>0</v>
      </c>
      <c r="W153" s="9"/>
      <c r="X153" s="10">
        <f t="shared" si="34"/>
        <v>3</v>
      </c>
      <c r="Y153" s="11"/>
      <c r="Z153" s="43">
        <f>VLOOKUP($C153, Table4[#All], 15, 0)</f>
        <v>0</v>
      </c>
      <c r="AA153" s="43">
        <f>VLOOKUP($C153, Table4[#All], 16, 0)</f>
        <v>0.26669999999999999</v>
      </c>
      <c r="AB153" s="43">
        <f>VLOOKUP($C153, Table4[#All], 17, 0)</f>
        <v>0.6</v>
      </c>
      <c r="AC153" s="43">
        <f>VLOOKUP($C153, Table4[#All], 18, 0)</f>
        <v>0.1333</v>
      </c>
      <c r="AD153" s="9">
        <f>VLOOKUP($C153, Table4[#All], 19, 0)</f>
        <v>0</v>
      </c>
      <c r="AE153" s="10">
        <f t="shared" si="35"/>
        <v>3</v>
      </c>
      <c r="AF153" s="11"/>
      <c r="AG153" s="43">
        <f>VLOOKUP($C153, Table4[#All], 20, 0)</f>
        <v>0.1</v>
      </c>
      <c r="AH153" s="43">
        <f>VLOOKUP($C153, Table4[#All], 21, 0)</f>
        <v>0.5333</v>
      </c>
      <c r="AI153" s="43">
        <f>VLOOKUP($C153, Table4[#All], 22, 0)</f>
        <v>0.36670000000000003</v>
      </c>
      <c r="AJ153" s="43">
        <f>VLOOKUP($C153, Table4[#All], 23, 0)</f>
        <v>0</v>
      </c>
      <c r="AK153" s="43"/>
      <c r="AL153" s="10">
        <f t="shared" si="36"/>
        <v>3</v>
      </c>
      <c r="AM153" s="11"/>
      <c r="AN153" s="43">
        <f>VLOOKUP($C153, Table4[#All], 24, 0)</f>
        <v>0</v>
      </c>
      <c r="AO153" s="43">
        <f>VLOOKUP($C153, Table4[#All], 25, 0)</f>
        <v>0.67859999999999998</v>
      </c>
      <c r="AP153" s="43">
        <f>VLOOKUP($C153, Table4[#All], 26, 0)</f>
        <v>0.32140000000000002</v>
      </c>
      <c r="AQ153" s="43"/>
      <c r="AR153" s="9"/>
      <c r="AS153" s="12">
        <f t="shared" si="37"/>
        <v>3</v>
      </c>
      <c r="AT153" s="11"/>
      <c r="AU153" s="43">
        <f>VLOOKUP($C153, Table4[#All], 27, 0)</f>
        <v>0.43329999999999996</v>
      </c>
      <c r="AV153" s="43">
        <f>VLOOKUP($C153, Table4[#All], 28, 0)</f>
        <v>0.43329999999999996</v>
      </c>
      <c r="AW153" s="43">
        <f>VLOOKUP($C153, Table4[#All], 29, 0)</f>
        <v>0.1333</v>
      </c>
      <c r="AX153" s="9"/>
      <c r="AY153" s="9">
        <f>VLOOKUP($C153, Table4[#All], 30, 0)</f>
        <v>0</v>
      </c>
      <c r="AZ153" s="10">
        <f t="shared" si="38"/>
        <v>2</v>
      </c>
      <c r="BA153" s="11"/>
      <c r="BB153" s="43">
        <f>VLOOKUP($C153, Table4[#All], 31, 0)</f>
        <v>0.57140000000000002</v>
      </c>
      <c r="BC153" s="43">
        <f>VLOOKUP($C153, Table4[#All], 32, 0)</f>
        <v>0.28570000000000001</v>
      </c>
      <c r="BD153" s="43">
        <f>VLOOKUP($C153, Table4[#All], 33, 0)</f>
        <v>0.1429</v>
      </c>
      <c r="BE153" s="43">
        <f>VLOOKUP($C153, Table4[#All], 34, 0)</f>
        <v>0</v>
      </c>
      <c r="BF153" s="9">
        <f>VLOOKUP($C153, Table4[#All], 35, 0)</f>
        <v>0</v>
      </c>
      <c r="BG153" s="10">
        <f t="shared" si="39"/>
        <v>2</v>
      </c>
      <c r="BH153" s="60"/>
      <c r="BI153" s="43">
        <f>VLOOKUP($C153, Table4[#All], 36, 0)</f>
        <v>0.11109999999999999</v>
      </c>
      <c r="BJ153" s="9">
        <f>VLOOKUP($C153, Table4[#All], 37, 0)</f>
        <v>0</v>
      </c>
      <c r="BK153" s="43">
        <f>VLOOKUP($C153, Table4[#All], 38, 0)</f>
        <v>0</v>
      </c>
      <c r="BL153" s="43">
        <f>VLOOKUP($C153, Table4[#All], 39, 0)</f>
        <v>0.11109999999999999</v>
      </c>
      <c r="BM153" s="9">
        <f>VLOOKUP($C153, Table4[#All], 40, 0)</f>
        <v>0.55559999999999998</v>
      </c>
      <c r="BN153" s="10">
        <f t="shared" si="40"/>
        <v>5</v>
      </c>
      <c r="BO153" s="11"/>
      <c r="BP153" s="43">
        <f>VLOOKUP($C153, Table4[#All], 41, 0)</f>
        <v>0.33329999999999999</v>
      </c>
      <c r="BQ153" s="43">
        <f>VLOOKUP($C153, Table4[#All], 42, 0)</f>
        <v>0.4667</v>
      </c>
      <c r="BR153" s="43">
        <f>VLOOKUP($C153, Table4[#All], 43, 0)</f>
        <v>0.2</v>
      </c>
      <c r="BS153" s="43">
        <f>VLOOKUP($C153, Table4[#All], 44, 0)</f>
        <v>0</v>
      </c>
      <c r="BT153" s="43">
        <f>VLOOKUP($C153, Table4[#All], 45, 0)</f>
        <v>0</v>
      </c>
      <c r="BU153" s="10">
        <f t="shared" si="41"/>
        <v>3</v>
      </c>
      <c r="BV153" s="11"/>
      <c r="BW153" s="43">
        <f>VLOOKUP($C153, Table4[#All], 46, 0)</f>
        <v>0.1</v>
      </c>
      <c r="BX153" s="43">
        <f>VLOOKUP($C153, Table4[#All], 47, 0)</f>
        <v>0.36670000000000003</v>
      </c>
      <c r="BY153" s="43">
        <f>VLOOKUP($C153, Table4[#All], 48, 0)</f>
        <v>0.1</v>
      </c>
      <c r="BZ153" s="43">
        <f>VLOOKUP($C153, Table4[#All], 49, 0)</f>
        <v>0.1333</v>
      </c>
      <c r="CA153" s="43">
        <f>VLOOKUP($C153, Table4[#All], 50, 0)</f>
        <v>0.3</v>
      </c>
      <c r="CB153" s="10">
        <f t="shared" si="42"/>
        <v>5</v>
      </c>
      <c r="CC153" s="60"/>
      <c r="CD153" s="43">
        <f>VLOOKUP($C153, Table4[#All], 51, 0)</f>
        <v>0.6</v>
      </c>
      <c r="CE153" s="43">
        <f>VLOOKUP($C153, Table4[#All], 52, 0)</f>
        <v>0.26669999999999999</v>
      </c>
      <c r="CF153" s="43">
        <f>VLOOKUP($C153, Table4[#All], 53, 0)</f>
        <v>0.1333</v>
      </c>
      <c r="CG153" s="43"/>
      <c r="CH153" s="43"/>
      <c r="CI153" s="12">
        <f t="shared" si="43"/>
        <v>2</v>
      </c>
      <c r="CJ153" s="13"/>
      <c r="CK153" s="43">
        <f>VLOOKUP($C153, Table4[#All], 54, 0)</f>
        <v>0</v>
      </c>
      <c r="CL153" s="43">
        <f>VLOOKUP($C153, Table4[#All], 55, 0)</f>
        <v>0.4</v>
      </c>
      <c r="CM153" s="43">
        <f>VLOOKUP($C153, Table4[#All], 56, 0)</f>
        <v>0.6</v>
      </c>
      <c r="CN153" s="9">
        <f>VLOOKUP($C153, Table4[#All], 57, 0)</f>
        <v>0</v>
      </c>
      <c r="CO153" s="9"/>
      <c r="CP153" s="10">
        <f t="shared" si="44"/>
        <v>3</v>
      </c>
      <c r="CQ153" s="11"/>
      <c r="CR153" s="43">
        <f>VLOOKUP($C153, Table4[#All], 58, 0)</f>
        <v>0</v>
      </c>
      <c r="CS153" s="43">
        <f>VLOOKUP($C153, Table4[#All], 59, 0)</f>
        <v>0.36670000000000003</v>
      </c>
      <c r="CT153" s="43">
        <f>VLOOKUP($C153, Table4[#All], 60, 0)</f>
        <v>0.56669999999999998</v>
      </c>
      <c r="CU153" s="43">
        <f>VLOOKUP($C153, Table4[#All], 61, 0)</f>
        <v>6.6699999999999995E-2</v>
      </c>
      <c r="CV153" s="9">
        <f>VLOOKUP($C153, Table4[#All], 62, 0)</f>
        <v>0</v>
      </c>
      <c r="CW153" s="10">
        <f t="shared" si="45"/>
        <v>3</v>
      </c>
      <c r="CX153" s="60"/>
      <c r="CY153" s="43">
        <f>VLOOKUP($C153, Table4[#All], 63, 0)</f>
        <v>0.77780000000000005</v>
      </c>
      <c r="CZ153" s="43">
        <f>VLOOKUP($C153, Table4[#All], 64, 0)</f>
        <v>0.16670000000000001</v>
      </c>
      <c r="DA153" s="43">
        <f>VLOOKUP($C153, Table4[#All], 65, 0)</f>
        <v>5.5599999999999997E-2</v>
      </c>
      <c r="DB153" s="43">
        <f>VLOOKUP($C153, Table4[#All], 66, 0)</f>
        <v>0</v>
      </c>
      <c r="DC153" s="43"/>
      <c r="DD153" s="10">
        <f t="shared" si="46"/>
        <v>2</v>
      </c>
    </row>
    <row r="154" spans="1:108" ht="16.2" thickTop="1" thickBot="1" x14ac:dyDescent="0.4">
      <c r="A154" s="47" t="s">
        <v>371</v>
      </c>
      <c r="B154" s="47" t="s">
        <v>384</v>
      </c>
      <c r="C154" s="47" t="s">
        <v>385</v>
      </c>
      <c r="D154" s="11"/>
      <c r="E154" s="43">
        <f>VLOOKUP($C154, Table4[#All], 2, 0)</f>
        <v>0</v>
      </c>
      <c r="F154" s="43">
        <f>VLOOKUP($C154, Table4[#All], 3, 0)</f>
        <v>0</v>
      </c>
      <c r="G154" s="43">
        <f>VLOOKUP($C154, Table4[#All], 4, 0)</f>
        <v>0</v>
      </c>
      <c r="H154" s="43">
        <f>VLOOKUP($C154, Table4[#All], 5, 0)</f>
        <v>0</v>
      </c>
      <c r="I154" s="43">
        <f>VLOOKUP($C154, Table4[#All], 6, 0)</f>
        <v>1</v>
      </c>
      <c r="J154" s="10">
        <f t="shared" si="32"/>
        <v>5</v>
      </c>
      <c r="K154" s="11"/>
      <c r="L154" s="43">
        <f>VLOOKUP($C154, Table4[#All], 7, 0)</f>
        <v>0.875</v>
      </c>
      <c r="M154" s="43">
        <f>VLOOKUP($C154, Table4[#All], 8, 0)</f>
        <v>8.3299999999999999E-2</v>
      </c>
      <c r="N154" s="43">
        <f>VLOOKUP($C154, Table4[#All], 9, 0)</f>
        <v>4.1700000000000001E-2</v>
      </c>
      <c r="O154" s="43">
        <f>VLOOKUP($C154, Table4[#All], 10, 0)</f>
        <v>0</v>
      </c>
      <c r="P154" s="43"/>
      <c r="Q154" s="10">
        <f t="shared" si="33"/>
        <v>1</v>
      </c>
      <c r="R154" s="11"/>
      <c r="S154" s="43">
        <f>VLOOKUP($C154, Table4[#All], 11, 0)</f>
        <v>0.16670000000000001</v>
      </c>
      <c r="T154" s="43">
        <f>VLOOKUP($C154, Table4[#All], 12, 0)</f>
        <v>0</v>
      </c>
      <c r="U154" s="43">
        <f>VLOOKUP($C154, Table4[#All], 13, 0)</f>
        <v>0.83329999999999993</v>
      </c>
      <c r="V154" s="43">
        <f>VLOOKUP($C154, Table4[#All], 14, 0)</f>
        <v>0</v>
      </c>
      <c r="W154" s="9"/>
      <c r="X154" s="10">
        <f t="shared" si="34"/>
        <v>3</v>
      </c>
      <c r="Y154" s="11"/>
      <c r="Z154" s="43">
        <f>VLOOKUP($C154, Table4[#All], 15, 0)</f>
        <v>0</v>
      </c>
      <c r="AA154" s="43">
        <f>VLOOKUP($C154, Table4[#All], 16, 0)</f>
        <v>0</v>
      </c>
      <c r="AB154" s="43">
        <f>VLOOKUP($C154, Table4[#All], 17, 0)</f>
        <v>0.45829999999999999</v>
      </c>
      <c r="AC154" s="43">
        <f>VLOOKUP($C154, Table4[#All], 18, 0)</f>
        <v>0.54170000000000007</v>
      </c>
      <c r="AD154" s="9">
        <f>VLOOKUP($C154, Table4[#All], 19, 0)</f>
        <v>0</v>
      </c>
      <c r="AE154" s="10">
        <f t="shared" si="35"/>
        <v>4</v>
      </c>
      <c r="AF154" s="11"/>
      <c r="AG154" s="43">
        <f>VLOOKUP($C154, Table4[#All], 20, 0)</f>
        <v>0</v>
      </c>
      <c r="AH154" s="43">
        <f>VLOOKUP($C154, Table4[#All], 21, 0)</f>
        <v>8.3299999999999999E-2</v>
      </c>
      <c r="AI154" s="43">
        <f>VLOOKUP($C154, Table4[#All], 22, 0)</f>
        <v>0.5</v>
      </c>
      <c r="AJ154" s="43">
        <f>VLOOKUP($C154, Table4[#All], 23, 0)</f>
        <v>0.41670000000000001</v>
      </c>
      <c r="AK154" s="43"/>
      <c r="AL154" s="10">
        <f t="shared" si="36"/>
        <v>4</v>
      </c>
      <c r="AM154" s="11"/>
      <c r="AN154" s="43">
        <f>VLOOKUP($C154, Table4[#All], 24, 0)</f>
        <v>0</v>
      </c>
      <c r="AO154" s="43">
        <f>VLOOKUP($C154, Table4[#All], 25, 0)</f>
        <v>0.16670000000000001</v>
      </c>
      <c r="AP154" s="43">
        <f>VLOOKUP($C154, Table4[#All], 26, 0)</f>
        <v>0.83329999999999993</v>
      </c>
      <c r="AQ154" s="43"/>
      <c r="AR154" s="9"/>
      <c r="AS154" s="12">
        <f t="shared" si="37"/>
        <v>3</v>
      </c>
      <c r="AT154" s="11"/>
      <c r="AU154" s="43">
        <f>VLOOKUP($C154, Table4[#All], 27, 0)</f>
        <v>0.45829999999999999</v>
      </c>
      <c r="AV154" s="43">
        <f>VLOOKUP($C154, Table4[#All], 28, 0)</f>
        <v>0.25</v>
      </c>
      <c r="AW154" s="43">
        <f>VLOOKUP($C154, Table4[#All], 29, 0)</f>
        <v>0.16670000000000001</v>
      </c>
      <c r="AX154" s="9"/>
      <c r="AY154" s="9">
        <f>VLOOKUP($C154, Table4[#All], 30, 0)</f>
        <v>0.125</v>
      </c>
      <c r="AZ154" s="10">
        <f t="shared" si="38"/>
        <v>3</v>
      </c>
      <c r="BA154" s="11"/>
      <c r="BB154" s="43">
        <f>VLOOKUP($C154, Table4[#All], 31, 0)</f>
        <v>0</v>
      </c>
      <c r="BC154" s="43">
        <f>VLOOKUP($C154, Table4[#All], 32, 0)</f>
        <v>0.47369999999999995</v>
      </c>
      <c r="BD154" s="43">
        <f>VLOOKUP($C154, Table4[#All], 33, 0)</f>
        <v>0.47369999999999995</v>
      </c>
      <c r="BE154" s="43">
        <f>VLOOKUP($C154, Table4[#All], 34, 0)</f>
        <v>5.2600000000000001E-2</v>
      </c>
      <c r="BF154" s="9">
        <f>VLOOKUP($C154, Table4[#All], 35, 0)</f>
        <v>0</v>
      </c>
      <c r="BG154" s="10">
        <f t="shared" si="39"/>
        <v>3</v>
      </c>
      <c r="BH154" s="60"/>
      <c r="BI154" s="43">
        <f>VLOOKUP($C154, Table4[#All], 36, 0)</f>
        <v>0.83329999999999993</v>
      </c>
      <c r="BJ154" s="9">
        <f>VLOOKUP($C154, Table4[#All], 37, 0)</f>
        <v>0.16670000000000001</v>
      </c>
      <c r="BK154" s="43">
        <f>VLOOKUP($C154, Table4[#All], 38, 0)</f>
        <v>0</v>
      </c>
      <c r="BL154" s="43">
        <f>VLOOKUP($C154, Table4[#All], 39, 0)</f>
        <v>0</v>
      </c>
      <c r="BM154" s="9">
        <f>VLOOKUP($C154, Table4[#All], 40, 0)</f>
        <v>0</v>
      </c>
      <c r="BN154" s="10">
        <f t="shared" si="40"/>
        <v>1</v>
      </c>
      <c r="BO154" s="11"/>
      <c r="BP154" s="43">
        <f>VLOOKUP($C154, Table4[#All], 41, 0)</f>
        <v>0.70829999999999993</v>
      </c>
      <c r="BQ154" s="43">
        <f>VLOOKUP($C154, Table4[#All], 42, 0)</f>
        <v>0.125</v>
      </c>
      <c r="BR154" s="43">
        <f>VLOOKUP($C154, Table4[#All], 43, 0)</f>
        <v>0.125</v>
      </c>
      <c r="BS154" s="43">
        <f>VLOOKUP($C154, Table4[#All], 44, 0)</f>
        <v>4.1700000000000001E-2</v>
      </c>
      <c r="BT154" s="43">
        <f>VLOOKUP($C154, Table4[#All], 45, 0)</f>
        <v>0</v>
      </c>
      <c r="BU154" s="10">
        <f t="shared" si="41"/>
        <v>2</v>
      </c>
      <c r="BV154" s="11"/>
      <c r="BW154" s="43">
        <f>VLOOKUP($C154, Table4[#All], 46, 0)</f>
        <v>0.625</v>
      </c>
      <c r="BX154" s="43">
        <f>VLOOKUP($C154, Table4[#All], 47, 0)</f>
        <v>0.33329999999999999</v>
      </c>
      <c r="BY154" s="43">
        <f>VLOOKUP($C154, Table4[#All], 48, 0)</f>
        <v>4.1700000000000001E-2</v>
      </c>
      <c r="BZ154" s="43">
        <f>VLOOKUP($C154, Table4[#All], 49, 0)</f>
        <v>0</v>
      </c>
      <c r="CA154" s="43">
        <f>VLOOKUP($C154, Table4[#All], 50, 0)</f>
        <v>0</v>
      </c>
      <c r="CB154" s="10">
        <f t="shared" si="42"/>
        <v>2</v>
      </c>
      <c r="CC154" s="60"/>
      <c r="CD154" s="43">
        <f>VLOOKUP($C154, Table4[#All], 51, 0)</f>
        <v>0.70829999999999993</v>
      </c>
      <c r="CE154" s="43">
        <f>VLOOKUP($C154, Table4[#All], 52, 0)</f>
        <v>0.29170000000000001</v>
      </c>
      <c r="CF154" s="43">
        <f>VLOOKUP($C154, Table4[#All], 53, 0)</f>
        <v>0</v>
      </c>
      <c r="CG154" s="43"/>
      <c r="CH154" s="43"/>
      <c r="CI154" s="12">
        <f t="shared" si="43"/>
        <v>2</v>
      </c>
      <c r="CJ154" s="13"/>
      <c r="CK154" s="43">
        <f>VLOOKUP($C154, Table4[#All], 54, 0)</f>
        <v>0</v>
      </c>
      <c r="CL154" s="43">
        <f>VLOOKUP($C154, Table4[#All], 55, 0)</f>
        <v>0.5</v>
      </c>
      <c r="CM154" s="43">
        <f>VLOOKUP($C154, Table4[#All], 56, 0)</f>
        <v>0.5</v>
      </c>
      <c r="CN154" s="9">
        <f>VLOOKUP($C154, Table4[#All], 57, 0)</f>
        <v>0</v>
      </c>
      <c r="CO154" s="9"/>
      <c r="CP154" s="10">
        <f t="shared" si="44"/>
        <v>3</v>
      </c>
      <c r="CQ154" s="11"/>
      <c r="CR154" s="43">
        <f>VLOOKUP($C154, Table4[#All], 58, 0)</f>
        <v>0</v>
      </c>
      <c r="CS154" s="43">
        <f>VLOOKUP($C154, Table4[#All], 59, 0)</f>
        <v>0</v>
      </c>
      <c r="CT154" s="43">
        <f>VLOOKUP($C154, Table4[#All], 60, 0)</f>
        <v>0.58329999999999993</v>
      </c>
      <c r="CU154" s="43">
        <f>VLOOKUP($C154, Table4[#All], 61, 0)</f>
        <v>0.41670000000000001</v>
      </c>
      <c r="CV154" s="9">
        <f>VLOOKUP($C154, Table4[#All], 62, 0)</f>
        <v>0</v>
      </c>
      <c r="CW154" s="10">
        <f t="shared" si="45"/>
        <v>4</v>
      </c>
      <c r="CX154" s="60"/>
      <c r="CY154" s="43">
        <f>VLOOKUP($C154, Table4[#All], 63, 0)</f>
        <v>0.76919999999999999</v>
      </c>
      <c r="CZ154" s="43">
        <f>VLOOKUP($C154, Table4[#All], 64, 0)</f>
        <v>0.23079999999999998</v>
      </c>
      <c r="DA154" s="43">
        <f>VLOOKUP($C154, Table4[#All], 65, 0)</f>
        <v>0</v>
      </c>
      <c r="DB154" s="43">
        <f>VLOOKUP($C154, Table4[#All], 66, 0)</f>
        <v>0</v>
      </c>
      <c r="DC154" s="43"/>
      <c r="DD154" s="10">
        <f t="shared" si="46"/>
        <v>2</v>
      </c>
    </row>
    <row r="155" spans="1:108" ht="16.2" thickTop="1" thickBot="1" x14ac:dyDescent="0.4">
      <c r="A155" s="47" t="s">
        <v>371</v>
      </c>
      <c r="B155" s="47" t="s">
        <v>386</v>
      </c>
      <c r="C155" s="47" t="s">
        <v>387</v>
      </c>
      <c r="D155" s="11"/>
      <c r="E155" s="43">
        <f>VLOOKUP($C155, Table4[#All], 2, 0)</f>
        <v>0</v>
      </c>
      <c r="F155" s="43">
        <f>VLOOKUP($C155, Table4[#All], 3, 0)</f>
        <v>1</v>
      </c>
      <c r="G155" s="43">
        <f>VLOOKUP($C155, Table4[#All], 4, 0)</f>
        <v>0</v>
      </c>
      <c r="H155" s="43">
        <f>VLOOKUP($C155, Table4[#All], 5, 0)</f>
        <v>0</v>
      </c>
      <c r="I155" s="43">
        <f>VLOOKUP($C155, Table4[#All], 6, 0)</f>
        <v>0</v>
      </c>
      <c r="J155" s="10">
        <f t="shared" si="32"/>
        <v>2</v>
      </c>
      <c r="K155" s="11"/>
      <c r="L155" s="43">
        <f>VLOOKUP($C155, Table4[#All], 7, 0)</f>
        <v>0.48149999999999998</v>
      </c>
      <c r="M155" s="43">
        <f>VLOOKUP($C155, Table4[#All], 8, 0)</f>
        <v>0.33329999999999999</v>
      </c>
      <c r="N155" s="43">
        <f>VLOOKUP($C155, Table4[#All], 9, 0)</f>
        <v>0.11109999999999999</v>
      </c>
      <c r="O155" s="43">
        <f>VLOOKUP($C155, Table4[#All], 10, 0)</f>
        <v>7.4099999999999999E-2</v>
      </c>
      <c r="P155" s="43"/>
      <c r="Q155" s="10">
        <f t="shared" si="33"/>
        <v>2</v>
      </c>
      <c r="R155" s="11"/>
      <c r="S155" s="43">
        <f>VLOOKUP($C155, Table4[#All], 11, 0)</f>
        <v>0.12</v>
      </c>
      <c r="T155" s="43">
        <f>VLOOKUP($C155, Table4[#All], 12, 0)</f>
        <v>0.44</v>
      </c>
      <c r="U155" s="43">
        <f>VLOOKUP($C155, Table4[#All], 13, 0)</f>
        <v>0.44</v>
      </c>
      <c r="V155" s="43">
        <f>VLOOKUP($C155, Table4[#All], 14, 0)</f>
        <v>0</v>
      </c>
      <c r="W155" s="9"/>
      <c r="X155" s="10">
        <f t="shared" si="34"/>
        <v>3</v>
      </c>
      <c r="Y155" s="11"/>
      <c r="Z155" s="43">
        <f>VLOOKUP($C155, Table4[#All], 15, 0)</f>
        <v>0</v>
      </c>
      <c r="AA155" s="43">
        <f>VLOOKUP($C155, Table4[#All], 16, 0)</f>
        <v>0.1852</v>
      </c>
      <c r="AB155" s="43">
        <f>VLOOKUP($C155, Table4[#All], 17, 0)</f>
        <v>0.44439999999999996</v>
      </c>
      <c r="AC155" s="43">
        <f>VLOOKUP($C155, Table4[#All], 18, 0)</f>
        <v>0.37040000000000001</v>
      </c>
      <c r="AD155" s="9">
        <f>VLOOKUP($C155, Table4[#All], 19, 0)</f>
        <v>0</v>
      </c>
      <c r="AE155" s="10">
        <f t="shared" si="35"/>
        <v>4</v>
      </c>
      <c r="AF155" s="11"/>
      <c r="AG155" s="43">
        <f>VLOOKUP($C155, Table4[#All], 20, 0)</f>
        <v>0</v>
      </c>
      <c r="AH155" s="43">
        <f>VLOOKUP($C155, Table4[#All], 21, 0)</f>
        <v>0.22219999999999998</v>
      </c>
      <c r="AI155" s="43">
        <f>VLOOKUP($C155, Table4[#All], 22, 0)</f>
        <v>0.55559999999999998</v>
      </c>
      <c r="AJ155" s="43">
        <f>VLOOKUP($C155, Table4[#All], 23, 0)</f>
        <v>0.22219999999999998</v>
      </c>
      <c r="AK155" s="43"/>
      <c r="AL155" s="10">
        <f t="shared" si="36"/>
        <v>4</v>
      </c>
      <c r="AM155" s="11"/>
      <c r="AN155" s="43">
        <f>VLOOKUP($C155, Table4[#All], 24, 0)</f>
        <v>0</v>
      </c>
      <c r="AO155" s="43">
        <f>VLOOKUP($C155, Table4[#All], 25, 0)</f>
        <v>0.76190000000000002</v>
      </c>
      <c r="AP155" s="43">
        <f>VLOOKUP($C155, Table4[#All], 26, 0)</f>
        <v>0.23809999999999998</v>
      </c>
      <c r="AQ155" s="43"/>
      <c r="AR155" s="9"/>
      <c r="AS155" s="12">
        <f t="shared" si="37"/>
        <v>3</v>
      </c>
      <c r="AT155" s="11"/>
      <c r="AU155" s="43">
        <f>VLOOKUP($C155, Table4[#All], 27, 0)</f>
        <v>0.11109999999999999</v>
      </c>
      <c r="AV155" s="43">
        <f>VLOOKUP($C155, Table4[#All], 28, 0)</f>
        <v>0.37040000000000001</v>
      </c>
      <c r="AW155" s="43">
        <f>VLOOKUP($C155, Table4[#All], 29, 0)</f>
        <v>0.44439999999999996</v>
      </c>
      <c r="AX155" s="9"/>
      <c r="AY155" s="9">
        <f>VLOOKUP($C155, Table4[#All], 30, 0)</f>
        <v>7.4099999999999999E-2</v>
      </c>
      <c r="AZ155" s="10">
        <f t="shared" si="38"/>
        <v>3</v>
      </c>
      <c r="BA155" s="11"/>
      <c r="BB155" s="43">
        <f>VLOOKUP($C155, Table4[#All], 31, 0)</f>
        <v>6.6699999999999995E-2</v>
      </c>
      <c r="BC155" s="43">
        <f>VLOOKUP($C155, Table4[#All], 32, 0)</f>
        <v>0.4667</v>
      </c>
      <c r="BD155" s="43">
        <f>VLOOKUP($C155, Table4[#All], 33, 0)</f>
        <v>0.4</v>
      </c>
      <c r="BE155" s="43">
        <f>VLOOKUP($C155, Table4[#All], 34, 0)</f>
        <v>6.6699999999999995E-2</v>
      </c>
      <c r="BF155" s="9">
        <f>VLOOKUP($C155, Table4[#All], 35, 0)</f>
        <v>0</v>
      </c>
      <c r="BG155" s="10">
        <f t="shared" si="39"/>
        <v>3</v>
      </c>
      <c r="BH155" s="60"/>
      <c r="BI155" s="43">
        <f>VLOOKUP($C155, Table4[#All], 36, 0)</f>
        <v>0</v>
      </c>
      <c r="BJ155" s="9">
        <f>VLOOKUP($C155, Table4[#All], 37, 0)</f>
        <v>0</v>
      </c>
      <c r="BK155" s="43">
        <f>VLOOKUP($C155, Table4[#All], 38, 0)</f>
        <v>0.33329999999999999</v>
      </c>
      <c r="BL155" s="43">
        <f>VLOOKUP($C155, Table4[#All], 39, 0)</f>
        <v>0.33329999999999999</v>
      </c>
      <c r="BM155" s="9">
        <f>VLOOKUP($C155, Table4[#All], 40, 0)</f>
        <v>0.33329999999999999</v>
      </c>
      <c r="BN155" s="10">
        <f t="shared" si="40"/>
        <v>5</v>
      </c>
      <c r="BO155" s="11"/>
      <c r="BP155" s="43">
        <f>VLOOKUP($C155, Table4[#All], 41, 0)</f>
        <v>0.14810000000000001</v>
      </c>
      <c r="BQ155" s="43">
        <f>VLOOKUP($C155, Table4[#All], 42, 0)</f>
        <v>0.48149999999999998</v>
      </c>
      <c r="BR155" s="43">
        <f>VLOOKUP($C155, Table4[#All], 43, 0)</f>
        <v>0.33329999999999999</v>
      </c>
      <c r="BS155" s="43">
        <f>VLOOKUP($C155, Table4[#All], 44, 0)</f>
        <v>3.7000000000000005E-2</v>
      </c>
      <c r="BT155" s="43">
        <f>VLOOKUP($C155, Table4[#All], 45, 0)</f>
        <v>0</v>
      </c>
      <c r="BU155" s="10">
        <f t="shared" si="41"/>
        <v>3</v>
      </c>
      <c r="BV155" s="11"/>
      <c r="BW155" s="43">
        <f>VLOOKUP($C155, Table4[#All], 46, 0)</f>
        <v>0</v>
      </c>
      <c r="BX155" s="43">
        <f>VLOOKUP($C155, Table4[#All], 47, 0)</f>
        <v>0.11109999999999999</v>
      </c>
      <c r="BY155" s="43">
        <f>VLOOKUP($C155, Table4[#All], 48, 0)</f>
        <v>0.48149999999999998</v>
      </c>
      <c r="BZ155" s="43">
        <f>VLOOKUP($C155, Table4[#All], 49, 0)</f>
        <v>0.29630000000000001</v>
      </c>
      <c r="CA155" s="43">
        <f>VLOOKUP($C155, Table4[#All], 50, 0)</f>
        <v>0.11109999999999999</v>
      </c>
      <c r="CB155" s="10">
        <f t="shared" si="42"/>
        <v>4</v>
      </c>
      <c r="CC155" s="60"/>
      <c r="CD155" s="43">
        <f>VLOOKUP($C155, Table4[#All], 51, 0)</f>
        <v>0.25929999999999997</v>
      </c>
      <c r="CE155" s="43">
        <f>VLOOKUP($C155, Table4[#All], 52, 0)</f>
        <v>0.59260000000000002</v>
      </c>
      <c r="CF155" s="43">
        <f>VLOOKUP($C155, Table4[#All], 53, 0)</f>
        <v>0.14810000000000001</v>
      </c>
      <c r="CG155" s="43"/>
      <c r="CH155" s="43"/>
      <c r="CI155" s="12">
        <f t="shared" si="43"/>
        <v>2</v>
      </c>
      <c r="CJ155" s="13"/>
      <c r="CK155" s="43">
        <f>VLOOKUP($C155, Table4[#All], 54, 0)</f>
        <v>0</v>
      </c>
      <c r="CL155" s="43">
        <f>VLOOKUP($C155, Table4[#All], 55, 0)</f>
        <v>0.37040000000000001</v>
      </c>
      <c r="CM155" s="43">
        <f>VLOOKUP($C155, Table4[#All], 56, 0)</f>
        <v>0.62960000000000005</v>
      </c>
      <c r="CN155" s="9">
        <f>VLOOKUP($C155, Table4[#All], 57, 0)</f>
        <v>0</v>
      </c>
      <c r="CO155" s="9"/>
      <c r="CP155" s="10">
        <f t="shared" si="44"/>
        <v>3</v>
      </c>
      <c r="CQ155" s="11"/>
      <c r="CR155" s="43">
        <f>VLOOKUP($C155, Table4[#All], 58, 0)</f>
        <v>0</v>
      </c>
      <c r="CS155" s="43">
        <f>VLOOKUP($C155, Table4[#All], 59, 0)</f>
        <v>0.22219999999999998</v>
      </c>
      <c r="CT155" s="43">
        <f>VLOOKUP($C155, Table4[#All], 60, 0)</f>
        <v>0.59260000000000002</v>
      </c>
      <c r="CU155" s="43">
        <f>VLOOKUP($C155, Table4[#All], 61, 0)</f>
        <v>0.1852</v>
      </c>
      <c r="CV155" s="9">
        <f>VLOOKUP($C155, Table4[#All], 62, 0)</f>
        <v>0</v>
      </c>
      <c r="CW155" s="10">
        <f t="shared" si="45"/>
        <v>3</v>
      </c>
      <c r="CX155" s="60"/>
      <c r="CY155" s="43">
        <f>VLOOKUP($C155, Table4[#All], 63, 0)</f>
        <v>0.5</v>
      </c>
      <c r="CZ155" s="43">
        <f>VLOOKUP($C155, Table4[#All], 64, 0)</f>
        <v>0.3</v>
      </c>
      <c r="DA155" s="43">
        <f>VLOOKUP($C155, Table4[#All], 65, 0)</f>
        <v>0.2</v>
      </c>
      <c r="DB155" s="43">
        <f>VLOOKUP($C155, Table4[#All], 66, 0)</f>
        <v>0</v>
      </c>
      <c r="DC155" s="43"/>
      <c r="DD155" s="10">
        <f t="shared" si="46"/>
        <v>3</v>
      </c>
    </row>
    <row r="156" spans="1:108" ht="16.2" thickTop="1" thickBot="1" x14ac:dyDescent="0.4">
      <c r="A156" s="47" t="s">
        <v>371</v>
      </c>
      <c r="B156" s="47" t="s">
        <v>349</v>
      </c>
      <c r="C156" s="47" t="s">
        <v>388</v>
      </c>
      <c r="D156" s="11"/>
      <c r="E156" s="43">
        <f>VLOOKUP($C156, Table4[#All], 2, 0)</f>
        <v>0</v>
      </c>
      <c r="F156" s="43">
        <f>VLOOKUP($C156, Table4[#All], 3, 0)</f>
        <v>1</v>
      </c>
      <c r="G156" s="43">
        <f>VLOOKUP($C156, Table4[#All], 4, 0)</f>
        <v>0</v>
      </c>
      <c r="H156" s="43">
        <f>VLOOKUP($C156, Table4[#All], 5, 0)</f>
        <v>0</v>
      </c>
      <c r="I156" s="43">
        <f>VLOOKUP($C156, Table4[#All], 6, 0)</f>
        <v>0</v>
      </c>
      <c r="J156" s="10">
        <f t="shared" si="32"/>
        <v>2</v>
      </c>
      <c r="K156" s="11"/>
      <c r="L156" s="43">
        <f>VLOOKUP($C156, Table4[#All], 7, 0)</f>
        <v>0</v>
      </c>
      <c r="M156" s="43">
        <f>VLOOKUP($C156, Table4[#All], 8, 0)</f>
        <v>0.85709999999999997</v>
      </c>
      <c r="N156" s="43">
        <f>VLOOKUP($C156, Table4[#All], 9, 0)</f>
        <v>0.1429</v>
      </c>
      <c r="O156" s="43">
        <f>VLOOKUP($C156, Table4[#All], 10, 0)</f>
        <v>0</v>
      </c>
      <c r="P156" s="43"/>
      <c r="Q156" s="10">
        <f t="shared" si="33"/>
        <v>2</v>
      </c>
      <c r="R156" s="11"/>
      <c r="S156" s="43">
        <f>VLOOKUP($C156, Table4[#All], 11, 0)</f>
        <v>0</v>
      </c>
      <c r="T156" s="43">
        <f>VLOOKUP($C156, Table4[#All], 12, 0)</f>
        <v>0.38100000000000001</v>
      </c>
      <c r="U156" s="43">
        <f>VLOOKUP($C156, Table4[#All], 13, 0)</f>
        <v>0.61899999999999999</v>
      </c>
      <c r="V156" s="43">
        <f>VLOOKUP($C156, Table4[#All], 14, 0)</f>
        <v>0</v>
      </c>
      <c r="W156" s="9"/>
      <c r="X156" s="10">
        <f t="shared" si="34"/>
        <v>3</v>
      </c>
      <c r="Y156" s="11"/>
      <c r="Z156" s="43">
        <f>VLOOKUP($C156, Table4[#All], 15, 0)</f>
        <v>0</v>
      </c>
      <c r="AA156" s="43">
        <f>VLOOKUP($C156, Table4[#All], 16, 0)</f>
        <v>0.1905</v>
      </c>
      <c r="AB156" s="43">
        <f>VLOOKUP($C156, Table4[#All], 17, 0)</f>
        <v>0.47619999999999996</v>
      </c>
      <c r="AC156" s="43">
        <f>VLOOKUP($C156, Table4[#All], 18, 0)</f>
        <v>0.33329999999999999</v>
      </c>
      <c r="AD156" s="9">
        <f>VLOOKUP($C156, Table4[#All], 19, 0)</f>
        <v>0</v>
      </c>
      <c r="AE156" s="10">
        <f t="shared" si="35"/>
        <v>4</v>
      </c>
      <c r="AF156" s="11"/>
      <c r="AG156" s="43">
        <f>VLOOKUP($C156, Table4[#All], 20, 0)</f>
        <v>0</v>
      </c>
      <c r="AH156" s="43">
        <f>VLOOKUP($C156, Table4[#All], 21, 0)</f>
        <v>0.1905</v>
      </c>
      <c r="AI156" s="43">
        <f>VLOOKUP($C156, Table4[#All], 22, 0)</f>
        <v>0.57140000000000002</v>
      </c>
      <c r="AJ156" s="43">
        <f>VLOOKUP($C156, Table4[#All], 23, 0)</f>
        <v>0.23809999999999998</v>
      </c>
      <c r="AK156" s="43"/>
      <c r="AL156" s="10">
        <f t="shared" si="36"/>
        <v>4</v>
      </c>
      <c r="AM156" s="11"/>
      <c r="AN156" s="43">
        <f>VLOOKUP($C156, Table4[#All], 24, 0)</f>
        <v>0</v>
      </c>
      <c r="AO156" s="43">
        <f>VLOOKUP($C156, Table4[#All], 25, 0)</f>
        <v>0.88239999999999996</v>
      </c>
      <c r="AP156" s="43">
        <f>VLOOKUP($C156, Table4[#All], 26, 0)</f>
        <v>0.1176</v>
      </c>
      <c r="AQ156" s="43"/>
      <c r="AR156" s="9"/>
      <c r="AS156" s="12">
        <f t="shared" si="37"/>
        <v>2</v>
      </c>
      <c r="AT156" s="11"/>
      <c r="AU156" s="43">
        <f>VLOOKUP($C156, Table4[#All], 27, 0)</f>
        <v>0</v>
      </c>
      <c r="AV156" s="43">
        <f>VLOOKUP($C156, Table4[#All], 28, 0)</f>
        <v>0.47619999999999996</v>
      </c>
      <c r="AW156" s="43">
        <f>VLOOKUP($C156, Table4[#All], 29, 0)</f>
        <v>0.52380000000000004</v>
      </c>
      <c r="AX156" s="9"/>
      <c r="AY156" s="9">
        <f>VLOOKUP($C156, Table4[#All], 30, 0)</f>
        <v>0</v>
      </c>
      <c r="AZ156" s="10">
        <f t="shared" si="38"/>
        <v>3</v>
      </c>
      <c r="BA156" s="11"/>
      <c r="BB156" s="43">
        <f>VLOOKUP($C156, Table4[#All], 31, 0)</f>
        <v>0</v>
      </c>
      <c r="BC156" s="43">
        <f>VLOOKUP($C156, Table4[#All], 32, 0)</f>
        <v>0.45450000000000002</v>
      </c>
      <c r="BD156" s="43">
        <f>VLOOKUP($C156, Table4[#All], 33, 0)</f>
        <v>9.0899999999999995E-2</v>
      </c>
      <c r="BE156" s="43">
        <f>VLOOKUP($C156, Table4[#All], 34, 0)</f>
        <v>0.45450000000000002</v>
      </c>
      <c r="BF156" s="9">
        <f>VLOOKUP($C156, Table4[#All], 35, 0)</f>
        <v>0</v>
      </c>
      <c r="BG156" s="10">
        <f t="shared" si="39"/>
        <v>4</v>
      </c>
      <c r="BH156" s="60"/>
      <c r="BI156" s="43">
        <f>VLOOKUP($C156, Table4[#All], 36, 0)</f>
        <v>0.11109999999999999</v>
      </c>
      <c r="BJ156" s="9">
        <f>VLOOKUP($C156, Table4[#All], 37, 0)</f>
        <v>0</v>
      </c>
      <c r="BK156" s="43">
        <f>VLOOKUP($C156, Table4[#All], 38, 0)</f>
        <v>0</v>
      </c>
      <c r="BL156" s="43">
        <f>VLOOKUP($C156, Table4[#All], 39, 0)</f>
        <v>0.11109999999999999</v>
      </c>
      <c r="BM156" s="9">
        <f>VLOOKUP($C156, Table4[#All], 40, 0)</f>
        <v>0.55559999999999998</v>
      </c>
      <c r="BN156" s="10">
        <f t="shared" si="40"/>
        <v>5</v>
      </c>
      <c r="BO156" s="11"/>
      <c r="BP156" s="43">
        <f>VLOOKUP($C156, Table4[#All], 41, 0)</f>
        <v>0</v>
      </c>
      <c r="BQ156" s="43">
        <f>VLOOKUP($C156, Table4[#All], 42, 0)</f>
        <v>0.71430000000000005</v>
      </c>
      <c r="BR156" s="43">
        <f>VLOOKUP($C156, Table4[#All], 43, 0)</f>
        <v>0.23809999999999998</v>
      </c>
      <c r="BS156" s="43">
        <f>VLOOKUP($C156, Table4[#All], 44, 0)</f>
        <v>4.7599999999999996E-2</v>
      </c>
      <c r="BT156" s="43">
        <f>VLOOKUP($C156, Table4[#All], 45, 0)</f>
        <v>0</v>
      </c>
      <c r="BU156" s="10">
        <f t="shared" si="41"/>
        <v>3</v>
      </c>
      <c r="BV156" s="11"/>
      <c r="BW156" s="43">
        <f>VLOOKUP($C156, Table4[#All], 46, 0)</f>
        <v>0</v>
      </c>
      <c r="BX156" s="43">
        <f>VLOOKUP($C156, Table4[#All], 47, 0)</f>
        <v>0</v>
      </c>
      <c r="BY156" s="43">
        <f>VLOOKUP($C156, Table4[#All], 48, 0)</f>
        <v>0</v>
      </c>
      <c r="BZ156" s="43">
        <f>VLOOKUP($C156, Table4[#All], 49, 0)</f>
        <v>0.1429</v>
      </c>
      <c r="CA156" s="43">
        <f>VLOOKUP($C156, Table4[#All], 50, 0)</f>
        <v>0.85709999999999997</v>
      </c>
      <c r="CB156" s="10">
        <f t="shared" si="42"/>
        <v>5</v>
      </c>
      <c r="CC156" s="60"/>
      <c r="CD156" s="43">
        <f>VLOOKUP($C156, Table4[#All], 51, 0)</f>
        <v>0.1429</v>
      </c>
      <c r="CE156" s="43">
        <f>VLOOKUP($C156, Table4[#All], 52, 0)</f>
        <v>0.57140000000000002</v>
      </c>
      <c r="CF156" s="43">
        <f>VLOOKUP($C156, Table4[#All], 53, 0)</f>
        <v>0.28570000000000001</v>
      </c>
      <c r="CG156" s="43"/>
      <c r="CH156" s="43"/>
      <c r="CI156" s="12">
        <f t="shared" si="43"/>
        <v>3</v>
      </c>
      <c r="CJ156" s="13"/>
      <c r="CK156" s="43">
        <f>VLOOKUP($C156, Table4[#All], 54, 0)</f>
        <v>0</v>
      </c>
      <c r="CL156" s="43">
        <f>VLOOKUP($C156, Table4[#All], 55, 0)</f>
        <v>0.1905</v>
      </c>
      <c r="CM156" s="43">
        <f>VLOOKUP($C156, Table4[#All], 56, 0)</f>
        <v>0.8095</v>
      </c>
      <c r="CN156" s="9">
        <f>VLOOKUP($C156, Table4[#All], 57, 0)</f>
        <v>0</v>
      </c>
      <c r="CO156" s="9"/>
      <c r="CP156" s="10">
        <f t="shared" si="44"/>
        <v>3</v>
      </c>
      <c r="CQ156" s="11"/>
      <c r="CR156" s="43">
        <f>VLOOKUP($C156, Table4[#All], 58, 0)</f>
        <v>0</v>
      </c>
      <c r="CS156" s="43">
        <f>VLOOKUP($C156, Table4[#All], 59, 0)</f>
        <v>0.28570000000000001</v>
      </c>
      <c r="CT156" s="43">
        <f>VLOOKUP($C156, Table4[#All], 60, 0)</f>
        <v>0.66670000000000007</v>
      </c>
      <c r="CU156" s="43">
        <f>VLOOKUP($C156, Table4[#All], 61, 0)</f>
        <v>4.7599999999999996E-2</v>
      </c>
      <c r="CV156" s="9">
        <f>VLOOKUP($C156, Table4[#All], 62, 0)</f>
        <v>0</v>
      </c>
      <c r="CW156" s="10">
        <f t="shared" si="45"/>
        <v>3</v>
      </c>
      <c r="CX156" s="60"/>
      <c r="CY156" s="43">
        <f>VLOOKUP($C156, Table4[#All], 63, 0)</f>
        <v>0</v>
      </c>
      <c r="CZ156" s="43">
        <f>VLOOKUP($C156, Table4[#All], 64, 0)</f>
        <v>0.6</v>
      </c>
      <c r="DA156" s="43">
        <f>VLOOKUP($C156, Table4[#All], 65, 0)</f>
        <v>0.4</v>
      </c>
      <c r="DB156" s="43">
        <f>VLOOKUP($C156, Table4[#All], 66, 0)</f>
        <v>0</v>
      </c>
      <c r="DC156" s="43"/>
      <c r="DD156" s="10">
        <f t="shared" si="46"/>
        <v>3</v>
      </c>
    </row>
    <row r="157" spans="1:108" ht="16.2" thickTop="1" thickBot="1" x14ac:dyDescent="0.4">
      <c r="A157" s="47" t="s">
        <v>371</v>
      </c>
      <c r="B157" s="47" t="s">
        <v>389</v>
      </c>
      <c r="C157" s="47" t="s">
        <v>390</v>
      </c>
      <c r="D157" s="11"/>
      <c r="E157" s="43">
        <f>VLOOKUP($C157, Table4[#All], 2, 0)</f>
        <v>0</v>
      </c>
      <c r="F157" s="43">
        <f>VLOOKUP($C157, Table4[#All], 3, 0)</f>
        <v>0</v>
      </c>
      <c r="G157" s="43">
        <f>VLOOKUP($C157, Table4[#All], 4, 0)</f>
        <v>0</v>
      </c>
      <c r="H157" s="43">
        <f>VLOOKUP($C157, Table4[#All], 5, 0)</f>
        <v>0</v>
      </c>
      <c r="I157" s="43">
        <f>VLOOKUP($C157, Table4[#All], 6, 0)</f>
        <v>1</v>
      </c>
      <c r="J157" s="10">
        <f t="shared" si="32"/>
        <v>5</v>
      </c>
      <c r="K157" s="11"/>
      <c r="L157" s="43">
        <f>VLOOKUP($C157, Table4[#All], 7, 0)</f>
        <v>0.68180000000000007</v>
      </c>
      <c r="M157" s="43">
        <f>VLOOKUP($C157, Table4[#All], 8, 0)</f>
        <v>0.31819999999999998</v>
      </c>
      <c r="N157" s="43">
        <f>VLOOKUP($C157, Table4[#All], 9, 0)</f>
        <v>0</v>
      </c>
      <c r="O157" s="43">
        <f>VLOOKUP($C157, Table4[#All], 10, 0)</f>
        <v>0</v>
      </c>
      <c r="P157" s="43"/>
      <c r="Q157" s="10">
        <f t="shared" si="33"/>
        <v>2</v>
      </c>
      <c r="R157" s="11"/>
      <c r="S157" s="43">
        <f>VLOOKUP($C157, Table4[#All], 11, 0)</f>
        <v>0.2273</v>
      </c>
      <c r="T157" s="43">
        <f>VLOOKUP($C157, Table4[#All], 12, 0)</f>
        <v>0</v>
      </c>
      <c r="U157" s="43">
        <f>VLOOKUP($C157, Table4[#All], 13, 0)</f>
        <v>0.77269999999999994</v>
      </c>
      <c r="V157" s="43">
        <f>VLOOKUP($C157, Table4[#All], 14, 0)</f>
        <v>0</v>
      </c>
      <c r="W157" s="9"/>
      <c r="X157" s="10">
        <f t="shared" si="34"/>
        <v>3</v>
      </c>
      <c r="Y157" s="11"/>
      <c r="Z157" s="43">
        <f>VLOOKUP($C157, Table4[#All], 15, 0)</f>
        <v>0</v>
      </c>
      <c r="AA157" s="43">
        <f>VLOOKUP($C157, Table4[#All], 16, 0)</f>
        <v>4.5499999999999999E-2</v>
      </c>
      <c r="AB157" s="43">
        <f>VLOOKUP($C157, Table4[#All], 17, 0)</f>
        <v>0.54549999999999998</v>
      </c>
      <c r="AC157" s="43">
        <f>VLOOKUP($C157, Table4[#All], 18, 0)</f>
        <v>0.40909999999999996</v>
      </c>
      <c r="AD157" s="9">
        <f>VLOOKUP($C157, Table4[#All], 19, 0)</f>
        <v>0</v>
      </c>
      <c r="AE157" s="10">
        <f t="shared" si="35"/>
        <v>4</v>
      </c>
      <c r="AF157" s="11"/>
      <c r="AG157" s="43">
        <f>VLOOKUP($C157, Table4[#All], 20, 0)</f>
        <v>0</v>
      </c>
      <c r="AH157" s="43">
        <f>VLOOKUP($C157, Table4[#All], 21, 0)</f>
        <v>9.0899999999999995E-2</v>
      </c>
      <c r="AI157" s="43">
        <f>VLOOKUP($C157, Table4[#All], 22, 0)</f>
        <v>0.5</v>
      </c>
      <c r="AJ157" s="43">
        <f>VLOOKUP($C157, Table4[#All], 23, 0)</f>
        <v>0.40909999999999996</v>
      </c>
      <c r="AK157" s="43"/>
      <c r="AL157" s="10">
        <f t="shared" si="36"/>
        <v>4</v>
      </c>
      <c r="AM157" s="11"/>
      <c r="AN157" s="43">
        <f>VLOOKUP($C157, Table4[#All], 24, 0)</f>
        <v>0</v>
      </c>
      <c r="AO157" s="43">
        <f>VLOOKUP($C157, Table4[#All], 25, 0)</f>
        <v>0.18179999999999999</v>
      </c>
      <c r="AP157" s="43">
        <f>VLOOKUP($C157, Table4[#All], 26, 0)</f>
        <v>0.81819999999999993</v>
      </c>
      <c r="AQ157" s="43"/>
      <c r="AR157" s="9"/>
      <c r="AS157" s="12">
        <f t="shared" si="37"/>
        <v>3</v>
      </c>
      <c r="AT157" s="11"/>
      <c r="AU157" s="43">
        <f>VLOOKUP($C157, Table4[#All], 27, 0)</f>
        <v>0.45450000000000002</v>
      </c>
      <c r="AV157" s="43">
        <f>VLOOKUP($C157, Table4[#All], 28, 0)</f>
        <v>0.5</v>
      </c>
      <c r="AW157" s="43">
        <f>VLOOKUP($C157, Table4[#All], 29, 0)</f>
        <v>4.5499999999999999E-2</v>
      </c>
      <c r="AX157" s="9"/>
      <c r="AY157" s="9">
        <f>VLOOKUP($C157, Table4[#All], 30, 0)</f>
        <v>0</v>
      </c>
      <c r="AZ157" s="10">
        <f t="shared" si="38"/>
        <v>2</v>
      </c>
      <c r="BA157" s="11"/>
      <c r="BB157" s="43">
        <f>VLOOKUP($C157, Table4[#All], 31, 0)</f>
        <v>0</v>
      </c>
      <c r="BC157" s="43">
        <f>VLOOKUP($C157, Table4[#All], 32, 0)</f>
        <v>0.54549999999999998</v>
      </c>
      <c r="BD157" s="43">
        <f>VLOOKUP($C157, Table4[#All], 33, 0)</f>
        <v>0.36359999999999998</v>
      </c>
      <c r="BE157" s="43">
        <f>VLOOKUP($C157, Table4[#All], 34, 0)</f>
        <v>9.0899999999999995E-2</v>
      </c>
      <c r="BF157" s="9">
        <f>VLOOKUP($C157, Table4[#All], 35, 0)</f>
        <v>0</v>
      </c>
      <c r="BG157" s="10">
        <f t="shared" si="39"/>
        <v>3</v>
      </c>
      <c r="BH157" s="60"/>
      <c r="BI157" s="43">
        <f>VLOOKUP($C157, Table4[#All], 36, 0)</f>
        <v>0.83329999999999993</v>
      </c>
      <c r="BJ157" s="9">
        <f>VLOOKUP($C157, Table4[#All], 37, 0)</f>
        <v>0.16670000000000001</v>
      </c>
      <c r="BK157" s="43">
        <f>VLOOKUP($C157, Table4[#All], 38, 0)</f>
        <v>0</v>
      </c>
      <c r="BL157" s="43">
        <f>VLOOKUP($C157, Table4[#All], 39, 0)</f>
        <v>0</v>
      </c>
      <c r="BM157" s="9">
        <f>VLOOKUP($C157, Table4[#All], 40, 0)</f>
        <v>0</v>
      </c>
      <c r="BN157" s="10">
        <f t="shared" si="40"/>
        <v>1</v>
      </c>
      <c r="BO157" s="11"/>
      <c r="BP157" s="43">
        <f>VLOOKUP($C157, Table4[#All], 41, 0)</f>
        <v>0.81819999999999993</v>
      </c>
      <c r="BQ157" s="43">
        <f>VLOOKUP($C157, Table4[#All], 42, 0)</f>
        <v>0.13639999999999999</v>
      </c>
      <c r="BR157" s="43">
        <f>VLOOKUP($C157, Table4[#All], 43, 0)</f>
        <v>4.5499999999999999E-2</v>
      </c>
      <c r="BS157" s="43">
        <f>VLOOKUP($C157, Table4[#All], 44, 0)</f>
        <v>0</v>
      </c>
      <c r="BT157" s="43">
        <f>VLOOKUP($C157, Table4[#All], 45, 0)</f>
        <v>0</v>
      </c>
      <c r="BU157" s="10">
        <f t="shared" si="41"/>
        <v>1</v>
      </c>
      <c r="BV157" s="11"/>
      <c r="BW157" s="43">
        <f>VLOOKUP($C157, Table4[#All], 46, 0)</f>
        <v>0.2273</v>
      </c>
      <c r="BX157" s="43">
        <f>VLOOKUP($C157, Table4[#All], 47, 0)</f>
        <v>0.31819999999999998</v>
      </c>
      <c r="BY157" s="43">
        <f>VLOOKUP($C157, Table4[#All], 48, 0)</f>
        <v>0.31819999999999998</v>
      </c>
      <c r="BZ157" s="43">
        <f>VLOOKUP($C157, Table4[#All], 49, 0)</f>
        <v>0.13639999999999999</v>
      </c>
      <c r="CA157" s="43">
        <f>VLOOKUP($C157, Table4[#All], 50, 0)</f>
        <v>0</v>
      </c>
      <c r="CB157" s="10">
        <f t="shared" si="42"/>
        <v>3</v>
      </c>
      <c r="CC157" s="60"/>
      <c r="CD157" s="43">
        <f>VLOOKUP($C157, Table4[#All], 51, 0)</f>
        <v>0.90910000000000002</v>
      </c>
      <c r="CE157" s="43">
        <f>VLOOKUP($C157, Table4[#All], 52, 0)</f>
        <v>9.0899999999999995E-2</v>
      </c>
      <c r="CF157" s="43">
        <f>VLOOKUP($C157, Table4[#All], 53, 0)</f>
        <v>0</v>
      </c>
      <c r="CG157" s="43"/>
      <c r="CH157" s="43"/>
      <c r="CI157" s="12">
        <f t="shared" si="43"/>
        <v>1</v>
      </c>
      <c r="CJ157" s="13"/>
      <c r="CK157" s="43">
        <f>VLOOKUP($C157, Table4[#All], 54, 0)</f>
        <v>0</v>
      </c>
      <c r="CL157" s="43">
        <f>VLOOKUP($C157, Table4[#All], 55, 0)</f>
        <v>0.86360000000000003</v>
      </c>
      <c r="CM157" s="43">
        <f>VLOOKUP($C157, Table4[#All], 56, 0)</f>
        <v>0.13639999999999999</v>
      </c>
      <c r="CN157" s="9">
        <f>VLOOKUP($C157, Table4[#All], 57, 0)</f>
        <v>0</v>
      </c>
      <c r="CO157" s="9"/>
      <c r="CP157" s="10">
        <f t="shared" si="44"/>
        <v>2</v>
      </c>
      <c r="CQ157" s="11"/>
      <c r="CR157" s="43">
        <f>VLOOKUP($C157, Table4[#All], 58, 0)</f>
        <v>0</v>
      </c>
      <c r="CS157" s="43">
        <f>VLOOKUP($C157, Table4[#All], 59, 0)</f>
        <v>0.13639999999999999</v>
      </c>
      <c r="CT157" s="43">
        <f>VLOOKUP($C157, Table4[#All], 60, 0)</f>
        <v>0.5</v>
      </c>
      <c r="CU157" s="43">
        <f>VLOOKUP($C157, Table4[#All], 61, 0)</f>
        <v>0.36359999999999998</v>
      </c>
      <c r="CV157" s="9">
        <f>VLOOKUP($C157, Table4[#All], 62, 0)</f>
        <v>0</v>
      </c>
      <c r="CW157" s="10">
        <f t="shared" si="45"/>
        <v>4</v>
      </c>
      <c r="CX157" s="60"/>
      <c r="CY157" s="43">
        <f>VLOOKUP($C157, Table4[#All], 63, 0)</f>
        <v>0.90910000000000002</v>
      </c>
      <c r="CZ157" s="43">
        <f>VLOOKUP($C157, Table4[#All], 64, 0)</f>
        <v>9.0899999999999995E-2</v>
      </c>
      <c r="DA157" s="43">
        <f>VLOOKUP($C157, Table4[#All], 65, 0)</f>
        <v>0</v>
      </c>
      <c r="DB157" s="43">
        <f>VLOOKUP($C157, Table4[#All], 66, 0)</f>
        <v>0</v>
      </c>
      <c r="DC157" s="43"/>
      <c r="DD157" s="10">
        <f t="shared" si="46"/>
        <v>1</v>
      </c>
    </row>
    <row r="158" spans="1:108" ht="16.2" thickTop="1" thickBot="1" x14ac:dyDescent="0.4">
      <c r="A158" s="47" t="s">
        <v>371</v>
      </c>
      <c r="B158" s="47" t="s">
        <v>391</v>
      </c>
      <c r="C158" s="47" t="s">
        <v>392</v>
      </c>
      <c r="D158" s="11"/>
      <c r="E158" s="43">
        <f>VLOOKUP($C158, Table4[#All], 2, 0)</f>
        <v>0</v>
      </c>
      <c r="F158" s="43">
        <f>VLOOKUP($C158, Table4[#All], 3, 0)</f>
        <v>0</v>
      </c>
      <c r="G158" s="43">
        <f>VLOOKUP($C158, Table4[#All], 4, 0)</f>
        <v>0</v>
      </c>
      <c r="H158" s="43">
        <f>VLOOKUP($C158, Table4[#All], 5, 0)</f>
        <v>1</v>
      </c>
      <c r="I158" s="43">
        <f>VLOOKUP($C158, Table4[#All], 6, 0)</f>
        <v>0</v>
      </c>
      <c r="J158" s="10">
        <f t="shared" si="32"/>
        <v>4</v>
      </c>
      <c r="K158" s="11"/>
      <c r="L158" s="43">
        <f>VLOOKUP($C158, Table4[#All], 7, 0)</f>
        <v>0.77780000000000005</v>
      </c>
      <c r="M158" s="43">
        <f>VLOOKUP($C158, Table4[#All], 8, 0)</f>
        <v>5.5599999999999997E-2</v>
      </c>
      <c r="N158" s="43">
        <f>VLOOKUP($C158, Table4[#All], 9, 0)</f>
        <v>0.16670000000000001</v>
      </c>
      <c r="O158" s="43">
        <f>VLOOKUP($C158, Table4[#All], 10, 0)</f>
        <v>0</v>
      </c>
      <c r="P158" s="43"/>
      <c r="Q158" s="10">
        <f t="shared" si="33"/>
        <v>2</v>
      </c>
      <c r="R158" s="11"/>
      <c r="S158" s="43">
        <f>VLOOKUP($C158, Table4[#All], 11, 0)</f>
        <v>0.27779999999999999</v>
      </c>
      <c r="T158" s="43">
        <f>VLOOKUP($C158, Table4[#All], 12, 0)</f>
        <v>0</v>
      </c>
      <c r="U158" s="43">
        <f>VLOOKUP($C158, Table4[#All], 13, 0)</f>
        <v>0.72219999999999995</v>
      </c>
      <c r="V158" s="43">
        <f>VLOOKUP($C158, Table4[#All], 14, 0)</f>
        <v>0</v>
      </c>
      <c r="W158" s="9"/>
      <c r="X158" s="10">
        <f t="shared" si="34"/>
        <v>3</v>
      </c>
      <c r="Y158" s="11"/>
      <c r="Z158" s="43">
        <f>VLOOKUP($C158, Table4[#All], 15, 0)</f>
        <v>0</v>
      </c>
      <c r="AA158" s="43">
        <f>VLOOKUP($C158, Table4[#All], 16, 0)</f>
        <v>0.11109999999999999</v>
      </c>
      <c r="AB158" s="43">
        <f>VLOOKUP($C158, Table4[#All], 17, 0)</f>
        <v>0.61109999999999998</v>
      </c>
      <c r="AC158" s="43">
        <f>VLOOKUP($C158, Table4[#All], 18, 0)</f>
        <v>0.27779999999999999</v>
      </c>
      <c r="AD158" s="9">
        <f>VLOOKUP($C158, Table4[#All], 19, 0)</f>
        <v>0</v>
      </c>
      <c r="AE158" s="10">
        <f t="shared" si="35"/>
        <v>4</v>
      </c>
      <c r="AF158" s="11"/>
      <c r="AG158" s="43">
        <f>VLOOKUP($C158, Table4[#All], 20, 0)</f>
        <v>0</v>
      </c>
      <c r="AH158" s="43">
        <f>VLOOKUP($C158, Table4[#All], 21, 0)</f>
        <v>5.5599999999999997E-2</v>
      </c>
      <c r="AI158" s="43">
        <f>VLOOKUP($C158, Table4[#All], 22, 0)</f>
        <v>0.5</v>
      </c>
      <c r="AJ158" s="43">
        <f>VLOOKUP($C158, Table4[#All], 23, 0)</f>
        <v>0.44439999999999996</v>
      </c>
      <c r="AK158" s="43"/>
      <c r="AL158" s="10">
        <f t="shared" si="36"/>
        <v>4</v>
      </c>
      <c r="AM158" s="11"/>
      <c r="AN158" s="43">
        <f>VLOOKUP($C158, Table4[#All], 24, 0)</f>
        <v>0</v>
      </c>
      <c r="AO158" s="43">
        <f>VLOOKUP($C158, Table4[#All], 25, 0)</f>
        <v>0.11109999999999999</v>
      </c>
      <c r="AP158" s="43">
        <f>VLOOKUP($C158, Table4[#All], 26, 0)</f>
        <v>0.88890000000000002</v>
      </c>
      <c r="AQ158" s="43"/>
      <c r="AR158" s="9"/>
      <c r="AS158" s="12">
        <f t="shared" si="37"/>
        <v>3</v>
      </c>
      <c r="AT158" s="11"/>
      <c r="AU158" s="43">
        <f>VLOOKUP($C158, Table4[#All], 27, 0)</f>
        <v>0.33329999999999999</v>
      </c>
      <c r="AV158" s="43">
        <f>VLOOKUP($C158, Table4[#All], 28, 0)</f>
        <v>0.11109999999999999</v>
      </c>
      <c r="AW158" s="43">
        <f>VLOOKUP($C158, Table4[#All], 29, 0)</f>
        <v>0.5</v>
      </c>
      <c r="AX158" s="9"/>
      <c r="AY158" s="9">
        <f>VLOOKUP($C158, Table4[#All], 30, 0)</f>
        <v>5.5599999999999997E-2</v>
      </c>
      <c r="AZ158" s="10">
        <f t="shared" si="38"/>
        <v>3</v>
      </c>
      <c r="BA158" s="11"/>
      <c r="BB158" s="43">
        <f>VLOOKUP($C158, Table4[#All], 31, 0)</f>
        <v>5.8799999999999998E-2</v>
      </c>
      <c r="BC158" s="43">
        <f>VLOOKUP($C158, Table4[#All], 32, 0)</f>
        <v>0.52939999999999998</v>
      </c>
      <c r="BD158" s="43">
        <f>VLOOKUP($C158, Table4[#All], 33, 0)</f>
        <v>0.29410000000000003</v>
      </c>
      <c r="BE158" s="43">
        <f>VLOOKUP($C158, Table4[#All], 34, 0)</f>
        <v>0.1176</v>
      </c>
      <c r="BF158" s="9">
        <f>VLOOKUP($C158, Table4[#All], 35, 0)</f>
        <v>0</v>
      </c>
      <c r="BG158" s="10">
        <f t="shared" si="39"/>
        <v>3</v>
      </c>
      <c r="BH158" s="60"/>
      <c r="BI158" s="43">
        <f>VLOOKUP($C158, Table4[#All], 36, 0)</f>
        <v>0.11109999999999999</v>
      </c>
      <c r="BJ158" s="9">
        <f>VLOOKUP($C158, Table4[#All], 37, 0)</f>
        <v>0</v>
      </c>
      <c r="BK158" s="43">
        <f>VLOOKUP($C158, Table4[#All], 38, 0)</f>
        <v>0</v>
      </c>
      <c r="BL158" s="43">
        <f>VLOOKUP($C158, Table4[#All], 39, 0)</f>
        <v>0.11109999999999999</v>
      </c>
      <c r="BM158" s="9">
        <f>VLOOKUP($C158, Table4[#All], 40, 0)</f>
        <v>0.55559999999999998</v>
      </c>
      <c r="BN158" s="10">
        <f t="shared" si="40"/>
        <v>5</v>
      </c>
      <c r="BO158" s="11"/>
      <c r="BP158" s="43">
        <f>VLOOKUP($C158, Table4[#All], 41, 0)</f>
        <v>0.61109999999999998</v>
      </c>
      <c r="BQ158" s="43">
        <f>VLOOKUP($C158, Table4[#All], 42, 0)</f>
        <v>0.22219999999999998</v>
      </c>
      <c r="BR158" s="43">
        <f>VLOOKUP($C158, Table4[#All], 43, 0)</f>
        <v>0.16670000000000001</v>
      </c>
      <c r="BS158" s="43">
        <f>VLOOKUP($C158, Table4[#All], 44, 0)</f>
        <v>0</v>
      </c>
      <c r="BT158" s="43">
        <f>VLOOKUP($C158, Table4[#All], 45, 0)</f>
        <v>0</v>
      </c>
      <c r="BU158" s="10">
        <f t="shared" si="41"/>
        <v>2</v>
      </c>
      <c r="BV158" s="11"/>
      <c r="BW158" s="43">
        <f>VLOOKUP($C158, Table4[#All], 46, 0)</f>
        <v>0.22219999999999998</v>
      </c>
      <c r="BX158" s="43">
        <f>VLOOKUP($C158, Table4[#All], 47, 0)</f>
        <v>0.27779999999999999</v>
      </c>
      <c r="BY158" s="43">
        <f>VLOOKUP($C158, Table4[#All], 48, 0)</f>
        <v>0.33329999999999999</v>
      </c>
      <c r="BZ158" s="43">
        <f>VLOOKUP($C158, Table4[#All], 49, 0)</f>
        <v>0.16670000000000001</v>
      </c>
      <c r="CA158" s="43">
        <f>VLOOKUP($C158, Table4[#All], 50, 0)</f>
        <v>0</v>
      </c>
      <c r="CB158" s="10">
        <f t="shared" si="42"/>
        <v>3</v>
      </c>
      <c r="CC158" s="60"/>
      <c r="CD158" s="43">
        <f>VLOOKUP($C158, Table4[#All], 51, 0)</f>
        <v>0.55559999999999998</v>
      </c>
      <c r="CE158" s="43">
        <f>VLOOKUP($C158, Table4[#All], 52, 0)</f>
        <v>0.44439999999999996</v>
      </c>
      <c r="CF158" s="43">
        <f>VLOOKUP($C158, Table4[#All], 53, 0)</f>
        <v>0</v>
      </c>
      <c r="CG158" s="43"/>
      <c r="CH158" s="43"/>
      <c r="CI158" s="12">
        <f t="shared" si="43"/>
        <v>2</v>
      </c>
      <c r="CJ158" s="13"/>
      <c r="CK158" s="43">
        <f>VLOOKUP($C158, Table4[#All], 54, 0)</f>
        <v>0</v>
      </c>
      <c r="CL158" s="43">
        <f>VLOOKUP($C158, Table4[#All], 55, 0)</f>
        <v>0.8234999999999999</v>
      </c>
      <c r="CM158" s="43">
        <f>VLOOKUP($C158, Table4[#All], 56, 0)</f>
        <v>0.17649999999999999</v>
      </c>
      <c r="CN158" s="9">
        <f>VLOOKUP($C158, Table4[#All], 57, 0)</f>
        <v>0</v>
      </c>
      <c r="CO158" s="9"/>
      <c r="CP158" s="10">
        <f t="shared" si="44"/>
        <v>2</v>
      </c>
      <c r="CQ158" s="11"/>
      <c r="CR158" s="43">
        <f>VLOOKUP($C158, Table4[#All], 58, 0)</f>
        <v>0</v>
      </c>
      <c r="CS158" s="43">
        <f>VLOOKUP($C158, Table4[#All], 59, 0)</f>
        <v>5.5599999999999997E-2</v>
      </c>
      <c r="CT158" s="43">
        <f>VLOOKUP($C158, Table4[#All], 60, 0)</f>
        <v>0.72219999999999995</v>
      </c>
      <c r="CU158" s="43">
        <f>VLOOKUP($C158, Table4[#All], 61, 0)</f>
        <v>0.22219999999999998</v>
      </c>
      <c r="CV158" s="9">
        <f>VLOOKUP($C158, Table4[#All], 62, 0)</f>
        <v>0</v>
      </c>
      <c r="CW158" s="10">
        <f t="shared" si="45"/>
        <v>4</v>
      </c>
      <c r="CX158" s="60"/>
      <c r="CY158" s="43">
        <f>VLOOKUP($C158, Table4[#All], 63, 0)</f>
        <v>0.73329999999999995</v>
      </c>
      <c r="CZ158" s="43">
        <f>VLOOKUP($C158, Table4[#All], 64, 0)</f>
        <v>0.2</v>
      </c>
      <c r="DA158" s="43">
        <f>VLOOKUP($C158, Table4[#All], 65, 0)</f>
        <v>0</v>
      </c>
      <c r="DB158" s="43">
        <f>VLOOKUP($C158, Table4[#All], 66, 0)</f>
        <v>6.6699999999999995E-2</v>
      </c>
      <c r="DC158" s="43"/>
      <c r="DD158" s="10">
        <f t="shared" si="46"/>
        <v>2</v>
      </c>
    </row>
    <row r="159" spans="1:108" ht="16.2" thickTop="1" thickBot="1" x14ac:dyDescent="0.4">
      <c r="A159" s="47" t="s">
        <v>393</v>
      </c>
      <c r="B159" s="47" t="s">
        <v>394</v>
      </c>
      <c r="C159" s="47" t="s">
        <v>395</v>
      </c>
      <c r="D159" s="11"/>
      <c r="E159" s="43">
        <f>VLOOKUP($C159, Table4[#All], 2, 0)</f>
        <v>0</v>
      </c>
      <c r="F159" s="43">
        <f>VLOOKUP($C159, Table4[#All], 3, 0)</f>
        <v>1</v>
      </c>
      <c r="G159" s="43">
        <f>VLOOKUP($C159, Table4[#All], 4, 0)</f>
        <v>0</v>
      </c>
      <c r="H159" s="43">
        <f>VLOOKUP($C159, Table4[#All], 5, 0)</f>
        <v>0</v>
      </c>
      <c r="I159" s="43">
        <f>VLOOKUP($C159, Table4[#All], 6, 0)</f>
        <v>0</v>
      </c>
      <c r="J159" s="10">
        <f t="shared" si="32"/>
        <v>2</v>
      </c>
      <c r="K159" s="11"/>
      <c r="L159" s="43">
        <f>VLOOKUP($C159, Table4[#All], 7, 0)</f>
        <v>0.90620000000000001</v>
      </c>
      <c r="M159" s="43">
        <f>VLOOKUP($C159, Table4[#All], 8, 0)</f>
        <v>9.3800000000000008E-2</v>
      </c>
      <c r="N159" s="43">
        <f>VLOOKUP($C159, Table4[#All], 9, 0)</f>
        <v>0</v>
      </c>
      <c r="O159" s="43">
        <f>VLOOKUP($C159, Table4[#All], 10, 0)</f>
        <v>0</v>
      </c>
      <c r="P159" s="43"/>
      <c r="Q159" s="10">
        <f t="shared" si="33"/>
        <v>1</v>
      </c>
      <c r="R159" s="11"/>
      <c r="S159" s="43">
        <f>VLOOKUP($C159, Table4[#All], 11, 0)</f>
        <v>0.15620000000000001</v>
      </c>
      <c r="T159" s="43">
        <f>VLOOKUP($C159, Table4[#All], 12, 0)</f>
        <v>6.25E-2</v>
      </c>
      <c r="U159" s="43">
        <f>VLOOKUP($C159, Table4[#All], 13, 0)</f>
        <v>0.78120000000000001</v>
      </c>
      <c r="V159" s="43">
        <f>VLOOKUP($C159, Table4[#All], 14, 0)</f>
        <v>0</v>
      </c>
      <c r="W159" s="9"/>
      <c r="X159" s="10">
        <f t="shared" si="34"/>
        <v>3</v>
      </c>
      <c r="Y159" s="11"/>
      <c r="Z159" s="43">
        <f>VLOOKUP($C159, Table4[#All], 15, 0)</f>
        <v>0</v>
      </c>
      <c r="AA159" s="43">
        <f>VLOOKUP($C159, Table4[#All], 16, 0)</f>
        <v>0.375</v>
      </c>
      <c r="AB159" s="43">
        <f>VLOOKUP($C159, Table4[#All], 17, 0)</f>
        <v>0.15620000000000001</v>
      </c>
      <c r="AC159" s="43">
        <f>VLOOKUP($C159, Table4[#All], 18, 0)</f>
        <v>0.46880000000000005</v>
      </c>
      <c r="AD159" s="9">
        <f>VLOOKUP($C159, Table4[#All], 19, 0)</f>
        <v>0</v>
      </c>
      <c r="AE159" s="10">
        <f t="shared" si="35"/>
        <v>4</v>
      </c>
      <c r="AF159" s="11"/>
      <c r="AG159" s="43">
        <f>VLOOKUP($C159, Table4[#All], 20, 0)</f>
        <v>0</v>
      </c>
      <c r="AH159" s="43">
        <f>VLOOKUP($C159, Table4[#All], 21, 0)</f>
        <v>0.3125</v>
      </c>
      <c r="AI159" s="43">
        <f>VLOOKUP($C159, Table4[#All], 22, 0)</f>
        <v>0.375</v>
      </c>
      <c r="AJ159" s="43">
        <f>VLOOKUP($C159, Table4[#All], 23, 0)</f>
        <v>0.3125</v>
      </c>
      <c r="AK159" s="43"/>
      <c r="AL159" s="10">
        <f t="shared" si="36"/>
        <v>4</v>
      </c>
      <c r="AM159" s="11"/>
      <c r="AN159" s="43">
        <f>VLOOKUP($C159, Table4[#All], 24, 0)</f>
        <v>0</v>
      </c>
      <c r="AO159" s="43">
        <f>VLOOKUP($C159, Table4[#All], 25, 0)</f>
        <v>0.25</v>
      </c>
      <c r="AP159" s="43">
        <f>VLOOKUP($C159, Table4[#All], 26, 0)</f>
        <v>0.75</v>
      </c>
      <c r="AQ159" s="43"/>
      <c r="AR159" s="9"/>
      <c r="AS159" s="12">
        <f t="shared" si="37"/>
        <v>3</v>
      </c>
      <c r="AT159" s="11"/>
      <c r="AU159" s="43">
        <f>VLOOKUP($C159, Table4[#All], 27, 0)</f>
        <v>0.2903</v>
      </c>
      <c r="AV159" s="43">
        <f>VLOOKUP($C159, Table4[#All], 28, 0)</f>
        <v>0.5806</v>
      </c>
      <c r="AW159" s="43">
        <f>VLOOKUP($C159, Table4[#All], 29, 0)</f>
        <v>0.129</v>
      </c>
      <c r="AX159" s="9"/>
      <c r="AY159" s="9">
        <f>VLOOKUP($C159, Table4[#All], 30, 0)</f>
        <v>0</v>
      </c>
      <c r="AZ159" s="10">
        <f t="shared" si="38"/>
        <v>2</v>
      </c>
      <c r="BA159" s="11"/>
      <c r="BB159" s="43">
        <f>VLOOKUP($C159, Table4[#All], 31, 0)</f>
        <v>0.33329999999999999</v>
      </c>
      <c r="BC159" s="43">
        <f>VLOOKUP($C159, Table4[#All], 32, 0)</f>
        <v>0.22219999999999998</v>
      </c>
      <c r="BD159" s="43">
        <f>VLOOKUP($C159, Table4[#All], 33, 0)</f>
        <v>0.33329999999999999</v>
      </c>
      <c r="BE159" s="43">
        <f>VLOOKUP($C159, Table4[#All], 34, 0)</f>
        <v>0.11109999999999999</v>
      </c>
      <c r="BF159" s="9">
        <f>VLOOKUP($C159, Table4[#All], 35, 0)</f>
        <v>0</v>
      </c>
      <c r="BG159" s="10">
        <f t="shared" si="39"/>
        <v>3</v>
      </c>
      <c r="BH159" s="60"/>
      <c r="BI159" s="43">
        <f>VLOOKUP($C159, Table4[#All], 36, 0)</f>
        <v>0.75</v>
      </c>
      <c r="BJ159" s="9">
        <f>VLOOKUP($C159, Table4[#All], 37, 0)</f>
        <v>0.25</v>
      </c>
      <c r="BK159" s="43">
        <f>VLOOKUP($C159, Table4[#All], 38, 0)</f>
        <v>0</v>
      </c>
      <c r="BL159" s="43">
        <f>VLOOKUP($C159, Table4[#All], 39, 0)</f>
        <v>0</v>
      </c>
      <c r="BM159" s="9">
        <f>VLOOKUP($C159, Table4[#All], 40, 0)</f>
        <v>0</v>
      </c>
      <c r="BN159" s="10">
        <f t="shared" si="40"/>
        <v>2</v>
      </c>
      <c r="BO159" s="11"/>
      <c r="BP159" s="43">
        <f>VLOOKUP($C159, Table4[#All], 41, 0)</f>
        <v>0.46880000000000005</v>
      </c>
      <c r="BQ159" s="43">
        <f>VLOOKUP($C159, Table4[#All], 42, 0)</f>
        <v>0.1875</v>
      </c>
      <c r="BR159" s="43">
        <f>VLOOKUP($C159, Table4[#All], 43, 0)</f>
        <v>0.1875</v>
      </c>
      <c r="BS159" s="43">
        <f>VLOOKUP($C159, Table4[#All], 44, 0)</f>
        <v>0.15620000000000001</v>
      </c>
      <c r="BT159" s="43">
        <f>VLOOKUP($C159, Table4[#All], 45, 0)</f>
        <v>0</v>
      </c>
      <c r="BU159" s="10">
        <f t="shared" si="41"/>
        <v>3</v>
      </c>
      <c r="BV159" s="11"/>
      <c r="BW159" s="43">
        <f>VLOOKUP($C159, Table4[#All], 46, 0)</f>
        <v>0</v>
      </c>
      <c r="BX159" s="43">
        <f>VLOOKUP($C159, Table4[#All], 47, 0)</f>
        <v>0.3125</v>
      </c>
      <c r="BY159" s="43">
        <f>VLOOKUP($C159, Table4[#All], 48, 0)</f>
        <v>0.34380000000000005</v>
      </c>
      <c r="BZ159" s="43">
        <f>VLOOKUP($C159, Table4[#All], 49, 0)</f>
        <v>0.21879999999999999</v>
      </c>
      <c r="CA159" s="43">
        <f>VLOOKUP($C159, Table4[#All], 50, 0)</f>
        <v>0.125</v>
      </c>
      <c r="CB159" s="10">
        <f t="shared" si="42"/>
        <v>4</v>
      </c>
      <c r="CC159" s="60"/>
      <c r="CD159" s="43">
        <f>VLOOKUP($C159, Table4[#All], 51, 0)</f>
        <v>0.8125</v>
      </c>
      <c r="CE159" s="43">
        <f>VLOOKUP($C159, Table4[#All], 52, 0)</f>
        <v>0.1875</v>
      </c>
      <c r="CF159" s="43">
        <f>VLOOKUP($C159, Table4[#All], 53, 0)</f>
        <v>0</v>
      </c>
      <c r="CG159" s="43"/>
      <c r="CH159" s="43"/>
      <c r="CI159" s="12">
        <f t="shared" si="43"/>
        <v>1</v>
      </c>
      <c r="CJ159" s="13"/>
      <c r="CK159" s="43">
        <f>VLOOKUP($C159, Table4[#All], 54, 0)</f>
        <v>0</v>
      </c>
      <c r="CL159" s="43">
        <f>VLOOKUP($C159, Table4[#All], 55, 0)</f>
        <v>0.1875</v>
      </c>
      <c r="CM159" s="43">
        <f>VLOOKUP($C159, Table4[#All], 56, 0)</f>
        <v>0.78120000000000001</v>
      </c>
      <c r="CN159" s="9">
        <f>VLOOKUP($C159, Table4[#All], 57, 0)</f>
        <v>3.1200000000000002E-2</v>
      </c>
      <c r="CO159" s="9"/>
      <c r="CP159" s="10">
        <f t="shared" si="44"/>
        <v>3</v>
      </c>
      <c r="CQ159" s="11"/>
      <c r="CR159" s="43">
        <f>VLOOKUP($C159, Table4[#All], 58, 0)</f>
        <v>0</v>
      </c>
      <c r="CS159" s="43">
        <f>VLOOKUP($C159, Table4[#All], 59, 0)</f>
        <v>0.1875</v>
      </c>
      <c r="CT159" s="43">
        <f>VLOOKUP($C159, Table4[#All], 60, 0)</f>
        <v>0.8125</v>
      </c>
      <c r="CU159" s="43">
        <f>VLOOKUP($C159, Table4[#All], 61, 0)</f>
        <v>0</v>
      </c>
      <c r="CV159" s="9">
        <f>VLOOKUP($C159, Table4[#All], 62, 0)</f>
        <v>0</v>
      </c>
      <c r="CW159" s="10">
        <f t="shared" si="45"/>
        <v>3</v>
      </c>
      <c r="CX159" s="60"/>
      <c r="CY159" s="43">
        <f>VLOOKUP($C159, Table4[#All], 63, 0)</f>
        <v>0.625</v>
      </c>
      <c r="CZ159" s="43">
        <f>VLOOKUP($C159, Table4[#All], 64, 0)</f>
        <v>0.125</v>
      </c>
      <c r="DA159" s="43">
        <f>VLOOKUP($C159, Table4[#All], 65, 0)</f>
        <v>0.125</v>
      </c>
      <c r="DB159" s="43">
        <f>VLOOKUP($C159, Table4[#All], 66, 0)</f>
        <v>0.125</v>
      </c>
      <c r="DC159" s="43"/>
      <c r="DD159" s="10">
        <f t="shared" si="46"/>
        <v>3</v>
      </c>
    </row>
    <row r="160" spans="1:108" ht="16.2" thickTop="1" thickBot="1" x14ac:dyDescent="0.4">
      <c r="A160" s="47" t="s">
        <v>393</v>
      </c>
      <c r="B160" s="47" t="s">
        <v>396</v>
      </c>
      <c r="C160" s="47" t="s">
        <v>397</v>
      </c>
      <c r="D160" s="11"/>
      <c r="E160" s="43">
        <f>VLOOKUP($C160, Table4[#All], 2, 0)</f>
        <v>0</v>
      </c>
      <c r="F160" s="43">
        <f>VLOOKUP($C160, Table4[#All], 3, 0)</f>
        <v>0</v>
      </c>
      <c r="G160" s="43">
        <f>VLOOKUP($C160, Table4[#All], 4, 0)</f>
        <v>1</v>
      </c>
      <c r="H160" s="43">
        <f>VLOOKUP($C160, Table4[#All], 5, 0)</f>
        <v>0</v>
      </c>
      <c r="I160" s="43">
        <f>VLOOKUP($C160, Table4[#All], 6, 0)</f>
        <v>0</v>
      </c>
      <c r="J160" s="10">
        <f t="shared" si="32"/>
        <v>3</v>
      </c>
      <c r="K160" s="11"/>
      <c r="L160" s="43">
        <f>VLOOKUP($C160, Table4[#All], 7, 0)</f>
        <v>1</v>
      </c>
      <c r="M160" s="43">
        <f>VLOOKUP($C160, Table4[#All], 8, 0)</f>
        <v>0</v>
      </c>
      <c r="N160" s="43">
        <f>VLOOKUP($C160, Table4[#All], 9, 0)</f>
        <v>0</v>
      </c>
      <c r="O160" s="43">
        <f>VLOOKUP($C160, Table4[#All], 10, 0)</f>
        <v>0</v>
      </c>
      <c r="P160" s="43"/>
      <c r="Q160" s="10">
        <f t="shared" si="33"/>
        <v>1</v>
      </c>
      <c r="R160" s="11"/>
      <c r="S160" s="43">
        <f>VLOOKUP($C160, Table4[#All], 11, 0)</f>
        <v>9.0899999999999995E-2</v>
      </c>
      <c r="T160" s="43">
        <f>VLOOKUP($C160, Table4[#All], 12, 0)</f>
        <v>0</v>
      </c>
      <c r="U160" s="43">
        <f>VLOOKUP($C160, Table4[#All], 13, 0)</f>
        <v>0.86360000000000003</v>
      </c>
      <c r="V160" s="43">
        <f>VLOOKUP($C160, Table4[#All], 14, 0)</f>
        <v>4.5499999999999999E-2</v>
      </c>
      <c r="W160" s="9"/>
      <c r="X160" s="10">
        <f t="shared" si="34"/>
        <v>3</v>
      </c>
      <c r="Y160" s="11"/>
      <c r="Z160" s="43">
        <f>VLOOKUP($C160, Table4[#All], 15, 0)</f>
        <v>0</v>
      </c>
      <c r="AA160" s="43">
        <f>VLOOKUP($C160, Table4[#All], 16, 0)</f>
        <v>0.95450000000000002</v>
      </c>
      <c r="AB160" s="43">
        <f>VLOOKUP($C160, Table4[#All], 17, 0)</f>
        <v>4.5499999999999999E-2</v>
      </c>
      <c r="AC160" s="43">
        <f>VLOOKUP($C160, Table4[#All], 18, 0)</f>
        <v>0</v>
      </c>
      <c r="AD160" s="9">
        <f>VLOOKUP($C160, Table4[#All], 19, 0)</f>
        <v>0</v>
      </c>
      <c r="AE160" s="10">
        <f t="shared" si="35"/>
        <v>2</v>
      </c>
      <c r="AF160" s="11"/>
      <c r="AG160" s="43">
        <f>VLOOKUP($C160, Table4[#All], 20, 0)</f>
        <v>0</v>
      </c>
      <c r="AH160" s="43">
        <f>VLOOKUP($C160, Table4[#All], 21, 0)</f>
        <v>0.2727</v>
      </c>
      <c r="AI160" s="43">
        <f>VLOOKUP($C160, Table4[#All], 22, 0)</f>
        <v>0.72730000000000006</v>
      </c>
      <c r="AJ160" s="43">
        <f>VLOOKUP($C160, Table4[#All], 23, 0)</f>
        <v>0</v>
      </c>
      <c r="AK160" s="43"/>
      <c r="AL160" s="10">
        <f t="shared" si="36"/>
        <v>3</v>
      </c>
      <c r="AM160" s="11"/>
      <c r="AN160" s="43">
        <f>VLOOKUP($C160, Table4[#All], 24, 0)</f>
        <v>0</v>
      </c>
      <c r="AO160" s="43">
        <f>VLOOKUP($C160, Table4[#All], 25, 0)</f>
        <v>0.31819999999999998</v>
      </c>
      <c r="AP160" s="43">
        <f>VLOOKUP($C160, Table4[#All], 26, 0)</f>
        <v>0.68180000000000007</v>
      </c>
      <c r="AQ160" s="43"/>
      <c r="AR160" s="9"/>
      <c r="AS160" s="12">
        <f t="shared" si="37"/>
        <v>3</v>
      </c>
      <c r="AT160" s="11"/>
      <c r="AU160" s="43">
        <f>VLOOKUP($C160, Table4[#All], 27, 0)</f>
        <v>0</v>
      </c>
      <c r="AV160" s="43">
        <f>VLOOKUP($C160, Table4[#All], 28, 0)</f>
        <v>0.5</v>
      </c>
      <c r="AW160" s="43">
        <f>VLOOKUP($C160, Table4[#All], 29, 0)</f>
        <v>0.5</v>
      </c>
      <c r="AX160" s="9"/>
      <c r="AY160" s="9">
        <f>VLOOKUP($C160, Table4[#All], 30, 0)</f>
        <v>0</v>
      </c>
      <c r="AZ160" s="10">
        <f t="shared" si="38"/>
        <v>3</v>
      </c>
      <c r="BA160" s="11"/>
      <c r="BB160" s="43">
        <f>VLOOKUP($C160, Table4[#All], 31, 0)</f>
        <v>0</v>
      </c>
      <c r="BC160" s="43">
        <f>VLOOKUP($C160, Table4[#All], 32, 0)</f>
        <v>0.33329999999999999</v>
      </c>
      <c r="BD160" s="43">
        <f>VLOOKUP($C160, Table4[#All], 33, 0)</f>
        <v>0.33329999999999999</v>
      </c>
      <c r="BE160" s="43">
        <f>VLOOKUP($C160, Table4[#All], 34, 0)</f>
        <v>0.33329999999999999</v>
      </c>
      <c r="BF160" s="9">
        <f>VLOOKUP($C160, Table4[#All], 35, 0)</f>
        <v>0</v>
      </c>
      <c r="BG160" s="10">
        <f t="shared" si="39"/>
        <v>4</v>
      </c>
      <c r="BH160" s="60"/>
      <c r="BI160" s="43">
        <f>VLOOKUP($C160, Table4[#All], 36, 0)</f>
        <v>0.31670000000000004</v>
      </c>
      <c r="BJ160" s="9">
        <f>VLOOKUP($C160, Table4[#All], 37, 0)</f>
        <v>0</v>
      </c>
      <c r="BK160" s="43">
        <f>VLOOKUP($C160, Table4[#All], 38, 0)</f>
        <v>0</v>
      </c>
      <c r="BL160" s="43">
        <f>VLOOKUP($C160, Table4[#All], 39, 0)</f>
        <v>0.2</v>
      </c>
      <c r="BM160" s="9">
        <f>VLOOKUP($C160, Table4[#All], 40, 0)</f>
        <v>0.48330000000000001</v>
      </c>
      <c r="BN160" s="10">
        <f t="shared" si="40"/>
        <v>5</v>
      </c>
      <c r="BO160" s="11"/>
      <c r="BP160" s="43">
        <f>VLOOKUP($C160, Table4[#All], 41, 0)</f>
        <v>0.13639999999999999</v>
      </c>
      <c r="BQ160" s="43">
        <f>VLOOKUP($C160, Table4[#All], 42, 0)</f>
        <v>0.36359999999999998</v>
      </c>
      <c r="BR160" s="43">
        <f>VLOOKUP($C160, Table4[#All], 43, 0)</f>
        <v>0.13639999999999999</v>
      </c>
      <c r="BS160" s="43">
        <f>VLOOKUP($C160, Table4[#All], 44, 0)</f>
        <v>0.36359999999999998</v>
      </c>
      <c r="BT160" s="43">
        <f>VLOOKUP($C160, Table4[#All], 45, 0)</f>
        <v>0</v>
      </c>
      <c r="BU160" s="10">
        <f t="shared" si="41"/>
        <v>4</v>
      </c>
      <c r="BV160" s="11"/>
      <c r="BW160" s="43">
        <f>VLOOKUP($C160, Table4[#All], 46, 0)</f>
        <v>0</v>
      </c>
      <c r="BX160" s="43">
        <f>VLOOKUP($C160, Table4[#All], 47, 0)</f>
        <v>9.0899999999999995E-2</v>
      </c>
      <c r="BY160" s="43">
        <f>VLOOKUP($C160, Table4[#All], 48, 0)</f>
        <v>0.5</v>
      </c>
      <c r="BZ160" s="43">
        <f>VLOOKUP($C160, Table4[#All], 49, 0)</f>
        <v>0.2273</v>
      </c>
      <c r="CA160" s="43">
        <f>VLOOKUP($C160, Table4[#All], 50, 0)</f>
        <v>0.18179999999999999</v>
      </c>
      <c r="CB160" s="10">
        <f t="shared" si="42"/>
        <v>4</v>
      </c>
      <c r="CC160" s="60"/>
      <c r="CD160" s="43">
        <f>VLOOKUP($C160, Table4[#All], 51, 0)</f>
        <v>0.54549999999999998</v>
      </c>
      <c r="CE160" s="43">
        <f>VLOOKUP($C160, Table4[#All], 52, 0)</f>
        <v>0.45450000000000002</v>
      </c>
      <c r="CF160" s="43">
        <f>VLOOKUP($C160, Table4[#All], 53, 0)</f>
        <v>0</v>
      </c>
      <c r="CG160" s="43"/>
      <c r="CH160" s="43"/>
      <c r="CI160" s="12">
        <f t="shared" si="43"/>
        <v>2</v>
      </c>
      <c r="CJ160" s="13"/>
      <c r="CK160" s="43">
        <f>VLOOKUP($C160, Table4[#All], 54, 0)</f>
        <v>0</v>
      </c>
      <c r="CL160" s="43">
        <f>VLOOKUP($C160, Table4[#All], 55, 0)</f>
        <v>0.18179999999999999</v>
      </c>
      <c r="CM160" s="43">
        <f>VLOOKUP($C160, Table4[#All], 56, 0)</f>
        <v>0.81819999999999993</v>
      </c>
      <c r="CN160" s="9">
        <f>VLOOKUP($C160, Table4[#All], 57, 0)</f>
        <v>0</v>
      </c>
      <c r="CO160" s="9"/>
      <c r="CP160" s="10">
        <f t="shared" si="44"/>
        <v>3</v>
      </c>
      <c r="CQ160" s="11"/>
      <c r="CR160" s="43">
        <f>VLOOKUP($C160, Table4[#All], 58, 0)</f>
        <v>0</v>
      </c>
      <c r="CS160" s="43">
        <f>VLOOKUP($C160, Table4[#All], 59, 0)</f>
        <v>0.31819999999999998</v>
      </c>
      <c r="CT160" s="43">
        <f>VLOOKUP($C160, Table4[#All], 60, 0)</f>
        <v>0.40909999999999996</v>
      </c>
      <c r="CU160" s="43">
        <f>VLOOKUP($C160, Table4[#All], 61, 0)</f>
        <v>0.2727</v>
      </c>
      <c r="CV160" s="9">
        <f>VLOOKUP($C160, Table4[#All], 62, 0)</f>
        <v>0</v>
      </c>
      <c r="CW160" s="10">
        <f t="shared" si="45"/>
        <v>4</v>
      </c>
      <c r="CX160" s="60"/>
      <c r="CY160" s="43">
        <f>VLOOKUP($C160, Table4[#All], 63, 0)</f>
        <v>0</v>
      </c>
      <c r="CZ160" s="43">
        <f>VLOOKUP($C160, Table4[#All], 64, 0)</f>
        <v>0</v>
      </c>
      <c r="DA160" s="43">
        <f>VLOOKUP($C160, Table4[#All], 65, 0)</f>
        <v>0.5</v>
      </c>
      <c r="DB160" s="43">
        <f>VLOOKUP($C160, Table4[#All], 66, 0)</f>
        <v>0.5</v>
      </c>
      <c r="DC160" s="43"/>
      <c r="DD160" s="10">
        <f t="shared" si="46"/>
        <v>4</v>
      </c>
    </row>
    <row r="161" spans="1:108" ht="16.2" thickTop="1" thickBot="1" x14ac:dyDescent="0.4">
      <c r="A161" s="47" t="s">
        <v>393</v>
      </c>
      <c r="B161" s="47" t="s">
        <v>398</v>
      </c>
      <c r="C161" s="47" t="s">
        <v>399</v>
      </c>
      <c r="D161" s="11"/>
      <c r="E161" s="43">
        <f>VLOOKUP($C161, Table4[#All], 2, 0)</f>
        <v>0</v>
      </c>
      <c r="F161" s="43">
        <f>VLOOKUP($C161, Table4[#All], 3, 0)</f>
        <v>0</v>
      </c>
      <c r="G161" s="43">
        <f>VLOOKUP($C161, Table4[#All], 4, 0)</f>
        <v>1</v>
      </c>
      <c r="H161" s="43">
        <f>VLOOKUP($C161, Table4[#All], 5, 0)</f>
        <v>0</v>
      </c>
      <c r="I161" s="43">
        <f>VLOOKUP($C161, Table4[#All], 6, 0)</f>
        <v>0</v>
      </c>
      <c r="J161" s="10">
        <f t="shared" si="32"/>
        <v>3</v>
      </c>
      <c r="K161" s="11"/>
      <c r="L161" s="43">
        <f>VLOOKUP($C161, Table4[#All], 7, 0)</f>
        <v>1</v>
      </c>
      <c r="M161" s="43">
        <f>VLOOKUP($C161, Table4[#All], 8, 0)</f>
        <v>0</v>
      </c>
      <c r="N161" s="43">
        <f>VLOOKUP($C161, Table4[#All], 9, 0)</f>
        <v>0</v>
      </c>
      <c r="O161" s="43">
        <f>VLOOKUP($C161, Table4[#All], 10, 0)</f>
        <v>0</v>
      </c>
      <c r="P161" s="43"/>
      <c r="Q161" s="10">
        <f t="shared" si="33"/>
        <v>1</v>
      </c>
      <c r="R161" s="11"/>
      <c r="S161" s="43">
        <f>VLOOKUP($C161, Table4[#All], 11, 0)</f>
        <v>0</v>
      </c>
      <c r="T161" s="43">
        <f>VLOOKUP($C161, Table4[#All], 12, 0)</f>
        <v>0</v>
      </c>
      <c r="U161" s="43">
        <f>VLOOKUP($C161, Table4[#All], 13, 0)</f>
        <v>0.94739999999999991</v>
      </c>
      <c r="V161" s="43">
        <f>VLOOKUP($C161, Table4[#All], 14, 0)</f>
        <v>5.2600000000000001E-2</v>
      </c>
      <c r="W161" s="9"/>
      <c r="X161" s="10">
        <f t="shared" si="34"/>
        <v>3</v>
      </c>
      <c r="Y161" s="11"/>
      <c r="Z161" s="43">
        <f>VLOOKUP($C161, Table4[#All], 15, 0)</f>
        <v>5.2600000000000001E-2</v>
      </c>
      <c r="AA161" s="43">
        <f>VLOOKUP($C161, Table4[#All], 16, 0)</f>
        <v>0.63159999999999994</v>
      </c>
      <c r="AB161" s="43">
        <f>VLOOKUP($C161, Table4[#All], 17, 0)</f>
        <v>0.31579999999999997</v>
      </c>
      <c r="AC161" s="43">
        <f>VLOOKUP($C161, Table4[#All], 18, 0)</f>
        <v>0</v>
      </c>
      <c r="AD161" s="9">
        <f>VLOOKUP($C161, Table4[#All], 19, 0)</f>
        <v>0</v>
      </c>
      <c r="AE161" s="10">
        <f t="shared" si="35"/>
        <v>3</v>
      </c>
      <c r="AF161" s="11"/>
      <c r="AG161" s="43">
        <f>VLOOKUP($C161, Table4[#All], 20, 0)</f>
        <v>0</v>
      </c>
      <c r="AH161" s="43">
        <f>VLOOKUP($C161, Table4[#All], 21, 0)</f>
        <v>0.36840000000000006</v>
      </c>
      <c r="AI161" s="43">
        <f>VLOOKUP($C161, Table4[#All], 22, 0)</f>
        <v>0.63159999999999994</v>
      </c>
      <c r="AJ161" s="43">
        <f>VLOOKUP($C161, Table4[#All], 23, 0)</f>
        <v>0</v>
      </c>
      <c r="AK161" s="43"/>
      <c r="AL161" s="10">
        <f t="shared" si="36"/>
        <v>3</v>
      </c>
      <c r="AM161" s="11"/>
      <c r="AN161" s="43">
        <f>VLOOKUP($C161, Table4[#All], 24, 0)</f>
        <v>0</v>
      </c>
      <c r="AO161" s="43">
        <f>VLOOKUP($C161, Table4[#All], 25, 0)</f>
        <v>0.26319999999999999</v>
      </c>
      <c r="AP161" s="43">
        <f>VLOOKUP($C161, Table4[#All], 26, 0)</f>
        <v>0.73680000000000012</v>
      </c>
      <c r="AQ161" s="43"/>
      <c r="AR161" s="9"/>
      <c r="AS161" s="12">
        <f t="shared" si="37"/>
        <v>3</v>
      </c>
      <c r="AT161" s="11"/>
      <c r="AU161" s="43">
        <f>VLOOKUP($C161, Table4[#All], 27, 0)</f>
        <v>0</v>
      </c>
      <c r="AV161" s="43">
        <f>VLOOKUP($C161, Table4[#All], 28, 0)</f>
        <v>0.42109999999999997</v>
      </c>
      <c r="AW161" s="43">
        <f>VLOOKUP($C161, Table4[#All], 29, 0)</f>
        <v>0.57889999999999997</v>
      </c>
      <c r="AX161" s="9"/>
      <c r="AY161" s="9">
        <f>VLOOKUP($C161, Table4[#All], 30, 0)</f>
        <v>0</v>
      </c>
      <c r="AZ161" s="10">
        <f t="shared" si="38"/>
        <v>3</v>
      </c>
      <c r="BA161" s="11"/>
      <c r="BB161" s="43">
        <f>VLOOKUP($C161, Table4[#All], 31, 0)</f>
        <v>0.375</v>
      </c>
      <c r="BC161" s="43">
        <f>VLOOKUP($C161, Table4[#All], 32, 0)</f>
        <v>0.25</v>
      </c>
      <c r="BD161" s="43">
        <f>VLOOKUP($C161, Table4[#All], 33, 0)</f>
        <v>0</v>
      </c>
      <c r="BE161" s="43">
        <f>VLOOKUP($C161, Table4[#All], 34, 0)</f>
        <v>0.375</v>
      </c>
      <c r="BF161" s="9">
        <f>VLOOKUP($C161, Table4[#All], 35, 0)</f>
        <v>0</v>
      </c>
      <c r="BG161" s="10">
        <f t="shared" si="39"/>
        <v>4</v>
      </c>
      <c r="BH161" s="60"/>
      <c r="BI161" s="43">
        <f>VLOOKUP($C161, Table4[#All], 36, 0)</f>
        <v>0.16670000000000001</v>
      </c>
      <c r="BJ161" s="9">
        <f>VLOOKUP($C161, Table4[#All], 37, 0)</f>
        <v>0.41670000000000001</v>
      </c>
      <c r="BK161" s="43">
        <f>VLOOKUP($C161, Table4[#All], 38, 0)</f>
        <v>0.41670000000000001</v>
      </c>
      <c r="BL161" s="43">
        <f>VLOOKUP($C161, Table4[#All], 39, 0)</f>
        <v>0</v>
      </c>
      <c r="BM161" s="9">
        <f>VLOOKUP($C161, Table4[#All], 40, 0)</f>
        <v>0</v>
      </c>
      <c r="BN161" s="10">
        <f t="shared" si="40"/>
        <v>3</v>
      </c>
      <c r="BO161" s="11"/>
      <c r="BP161" s="43">
        <f>VLOOKUP($C161, Table4[#All], 41, 0)</f>
        <v>5.2600000000000001E-2</v>
      </c>
      <c r="BQ161" s="43">
        <f>VLOOKUP($C161, Table4[#All], 42, 0)</f>
        <v>0.57889999999999997</v>
      </c>
      <c r="BR161" s="43">
        <f>VLOOKUP($C161, Table4[#All], 43, 0)</f>
        <v>5.2600000000000001E-2</v>
      </c>
      <c r="BS161" s="43">
        <f>VLOOKUP($C161, Table4[#All], 44, 0)</f>
        <v>0.31579999999999997</v>
      </c>
      <c r="BT161" s="43">
        <f>VLOOKUP($C161, Table4[#All], 45, 0)</f>
        <v>0</v>
      </c>
      <c r="BU161" s="10">
        <f t="shared" si="41"/>
        <v>4</v>
      </c>
      <c r="BV161" s="11"/>
      <c r="BW161" s="43">
        <f>VLOOKUP($C161, Table4[#All], 46, 0)</f>
        <v>0</v>
      </c>
      <c r="BX161" s="43">
        <f>VLOOKUP($C161, Table4[#All], 47, 0)</f>
        <v>0.10529999999999999</v>
      </c>
      <c r="BY161" s="43">
        <f>VLOOKUP($C161, Table4[#All], 48, 0)</f>
        <v>0.36840000000000006</v>
      </c>
      <c r="BZ161" s="43">
        <f>VLOOKUP($C161, Table4[#All], 49, 0)</f>
        <v>0.15789999999999998</v>
      </c>
      <c r="CA161" s="43">
        <f>VLOOKUP($C161, Table4[#All], 50, 0)</f>
        <v>0.36840000000000006</v>
      </c>
      <c r="CB161" s="10">
        <f t="shared" si="42"/>
        <v>5</v>
      </c>
      <c r="CC161" s="60"/>
      <c r="CD161" s="43">
        <f>VLOOKUP($C161, Table4[#All], 51, 0)</f>
        <v>0.47369999999999995</v>
      </c>
      <c r="CE161" s="43">
        <f>VLOOKUP($C161, Table4[#All], 52, 0)</f>
        <v>0.36840000000000006</v>
      </c>
      <c r="CF161" s="43">
        <f>VLOOKUP($C161, Table4[#All], 53, 0)</f>
        <v>0.15789999999999998</v>
      </c>
      <c r="CG161" s="43"/>
      <c r="CH161" s="43"/>
      <c r="CI161" s="12">
        <f t="shared" si="43"/>
        <v>2</v>
      </c>
      <c r="CJ161" s="13"/>
      <c r="CK161" s="43">
        <f>VLOOKUP($C161, Table4[#All], 54, 0)</f>
        <v>0</v>
      </c>
      <c r="CL161" s="43">
        <f>VLOOKUP($C161, Table4[#All], 55, 0)</f>
        <v>0.15789999999999998</v>
      </c>
      <c r="CM161" s="43">
        <f>VLOOKUP($C161, Table4[#All], 56, 0)</f>
        <v>0.84209999999999996</v>
      </c>
      <c r="CN161" s="9">
        <f>VLOOKUP($C161, Table4[#All], 57, 0)</f>
        <v>0</v>
      </c>
      <c r="CO161" s="9"/>
      <c r="CP161" s="10">
        <f t="shared" si="44"/>
        <v>3</v>
      </c>
      <c r="CQ161" s="11"/>
      <c r="CR161" s="43">
        <f>VLOOKUP($C161, Table4[#All], 58, 0)</f>
        <v>0</v>
      </c>
      <c r="CS161" s="43">
        <f>VLOOKUP($C161, Table4[#All], 59, 0)</f>
        <v>0.21050000000000002</v>
      </c>
      <c r="CT161" s="43">
        <f>VLOOKUP($C161, Table4[#All], 60, 0)</f>
        <v>0.78949999999999998</v>
      </c>
      <c r="CU161" s="43">
        <f>VLOOKUP($C161, Table4[#All], 61, 0)</f>
        <v>0</v>
      </c>
      <c r="CV161" s="9">
        <f>VLOOKUP($C161, Table4[#All], 62, 0)</f>
        <v>0</v>
      </c>
      <c r="CW161" s="10">
        <f t="shared" si="45"/>
        <v>3</v>
      </c>
      <c r="CX161" s="60"/>
      <c r="CY161" s="43">
        <f>VLOOKUP($C161, Table4[#All], 63, 0)</f>
        <v>0</v>
      </c>
      <c r="CZ161" s="43">
        <f>VLOOKUP($C161, Table4[#All], 64, 0)</f>
        <v>0.125</v>
      </c>
      <c r="DA161" s="43">
        <f>VLOOKUP($C161, Table4[#All], 65, 0)</f>
        <v>0.75</v>
      </c>
      <c r="DB161" s="43">
        <f>VLOOKUP($C161, Table4[#All], 66, 0)</f>
        <v>0.125</v>
      </c>
      <c r="DC161" s="43"/>
      <c r="DD161" s="10">
        <f t="shared" si="46"/>
        <v>3</v>
      </c>
    </row>
    <row r="162" spans="1:108" ht="16.2" thickTop="1" thickBot="1" x14ac:dyDescent="0.4">
      <c r="A162" s="47" t="s">
        <v>393</v>
      </c>
      <c r="B162" s="47" t="s">
        <v>400</v>
      </c>
      <c r="C162" s="47" t="s">
        <v>401</v>
      </c>
      <c r="D162" s="11"/>
      <c r="E162" s="43">
        <f>VLOOKUP($C162, Table4[#All], 2, 0)</f>
        <v>0</v>
      </c>
      <c r="F162" s="43">
        <f>VLOOKUP($C162, Table4[#All], 3, 0)</f>
        <v>0</v>
      </c>
      <c r="G162" s="43">
        <f>VLOOKUP($C162, Table4[#All], 4, 0)</f>
        <v>1</v>
      </c>
      <c r="H162" s="43">
        <f>VLOOKUP($C162, Table4[#All], 5, 0)</f>
        <v>0</v>
      </c>
      <c r="I162" s="43">
        <f>VLOOKUP($C162, Table4[#All], 6, 0)</f>
        <v>0</v>
      </c>
      <c r="J162" s="10">
        <f t="shared" si="32"/>
        <v>3</v>
      </c>
      <c r="K162" s="11"/>
      <c r="L162" s="43">
        <f>VLOOKUP($C162, Table4[#All], 7, 0)</f>
        <v>1</v>
      </c>
      <c r="M162" s="43">
        <f>VLOOKUP($C162, Table4[#All], 8, 0)</f>
        <v>0</v>
      </c>
      <c r="N162" s="43">
        <f>VLOOKUP($C162, Table4[#All], 9, 0)</f>
        <v>0</v>
      </c>
      <c r="O162" s="43">
        <f>VLOOKUP($C162, Table4[#All], 10, 0)</f>
        <v>0</v>
      </c>
      <c r="P162" s="43"/>
      <c r="Q162" s="10">
        <f t="shared" si="33"/>
        <v>1</v>
      </c>
      <c r="R162" s="11"/>
      <c r="S162" s="43">
        <f>VLOOKUP($C162, Table4[#All], 11, 0)</f>
        <v>0</v>
      </c>
      <c r="T162" s="43">
        <f>VLOOKUP($C162, Table4[#All], 12, 0)</f>
        <v>0</v>
      </c>
      <c r="U162" s="43">
        <f>VLOOKUP($C162, Table4[#All], 13, 0)</f>
        <v>1</v>
      </c>
      <c r="V162" s="43">
        <f>VLOOKUP($C162, Table4[#All], 14, 0)</f>
        <v>0</v>
      </c>
      <c r="W162" s="9"/>
      <c r="X162" s="10">
        <f t="shared" si="34"/>
        <v>3</v>
      </c>
      <c r="Y162" s="11"/>
      <c r="Z162" s="43">
        <f>VLOOKUP($C162, Table4[#All], 15, 0)</f>
        <v>0</v>
      </c>
      <c r="AA162" s="43">
        <f>VLOOKUP($C162, Table4[#All], 16, 0)</f>
        <v>0.73909999999999998</v>
      </c>
      <c r="AB162" s="43">
        <f>VLOOKUP($C162, Table4[#All], 17, 0)</f>
        <v>0.26090000000000002</v>
      </c>
      <c r="AC162" s="43">
        <f>VLOOKUP($C162, Table4[#All], 18, 0)</f>
        <v>0</v>
      </c>
      <c r="AD162" s="9">
        <f>VLOOKUP($C162, Table4[#All], 19, 0)</f>
        <v>0</v>
      </c>
      <c r="AE162" s="10">
        <f t="shared" si="35"/>
        <v>3</v>
      </c>
      <c r="AF162" s="11"/>
      <c r="AG162" s="43">
        <f>VLOOKUP($C162, Table4[#All], 20, 0)</f>
        <v>0</v>
      </c>
      <c r="AH162" s="43">
        <f>VLOOKUP($C162, Table4[#All], 21, 0)</f>
        <v>0.3478</v>
      </c>
      <c r="AI162" s="43">
        <f>VLOOKUP($C162, Table4[#All], 22, 0)</f>
        <v>0.6522</v>
      </c>
      <c r="AJ162" s="43">
        <f>VLOOKUP($C162, Table4[#All], 23, 0)</f>
        <v>0</v>
      </c>
      <c r="AK162" s="43"/>
      <c r="AL162" s="10">
        <f t="shared" si="36"/>
        <v>3</v>
      </c>
      <c r="AM162" s="11"/>
      <c r="AN162" s="43">
        <f>VLOOKUP($C162, Table4[#All], 24, 0)</f>
        <v>0</v>
      </c>
      <c r="AO162" s="43">
        <f>VLOOKUP($C162, Table4[#All], 25, 0)</f>
        <v>0.18179999999999999</v>
      </c>
      <c r="AP162" s="43">
        <f>VLOOKUP($C162, Table4[#All], 26, 0)</f>
        <v>0.81819999999999993</v>
      </c>
      <c r="AQ162" s="43"/>
      <c r="AR162" s="9"/>
      <c r="AS162" s="12">
        <f t="shared" si="37"/>
        <v>3</v>
      </c>
      <c r="AT162" s="11"/>
      <c r="AU162" s="43">
        <f>VLOOKUP($C162, Table4[#All], 27, 0)</f>
        <v>0</v>
      </c>
      <c r="AV162" s="43">
        <f>VLOOKUP($C162, Table4[#All], 28, 0)</f>
        <v>0.52170000000000005</v>
      </c>
      <c r="AW162" s="43">
        <f>VLOOKUP($C162, Table4[#All], 29, 0)</f>
        <v>0.4783</v>
      </c>
      <c r="AX162" s="9"/>
      <c r="AY162" s="9">
        <f>VLOOKUP($C162, Table4[#All], 30, 0)</f>
        <v>0</v>
      </c>
      <c r="AZ162" s="10">
        <f t="shared" si="38"/>
        <v>3</v>
      </c>
      <c r="BA162" s="11"/>
      <c r="BB162" s="43">
        <f>VLOOKUP($C162, Table4[#All], 31, 0)</f>
        <v>0.44439999999999996</v>
      </c>
      <c r="BC162" s="43">
        <f>VLOOKUP($C162, Table4[#All], 32, 0)</f>
        <v>0.11109999999999999</v>
      </c>
      <c r="BD162" s="43">
        <f>VLOOKUP($C162, Table4[#All], 33, 0)</f>
        <v>0.22219999999999998</v>
      </c>
      <c r="BE162" s="43">
        <f>VLOOKUP($C162, Table4[#All], 34, 0)</f>
        <v>0.22219999999999998</v>
      </c>
      <c r="BF162" s="9">
        <f>VLOOKUP($C162, Table4[#All], 35, 0)</f>
        <v>0</v>
      </c>
      <c r="BG162" s="10">
        <f t="shared" si="39"/>
        <v>4</v>
      </c>
      <c r="BH162" s="60"/>
      <c r="BI162" s="43">
        <f>VLOOKUP($C162, Table4[#All], 36, 0)</f>
        <v>0.31670000000000004</v>
      </c>
      <c r="BJ162" s="9">
        <f>VLOOKUP($C162, Table4[#All], 37, 0)</f>
        <v>0</v>
      </c>
      <c r="BK162" s="43">
        <f>VLOOKUP($C162, Table4[#All], 38, 0)</f>
        <v>0</v>
      </c>
      <c r="BL162" s="43">
        <f>VLOOKUP($C162, Table4[#All], 39, 0)</f>
        <v>0.2</v>
      </c>
      <c r="BM162" s="9">
        <f>VLOOKUP($C162, Table4[#All], 40, 0)</f>
        <v>0.48330000000000001</v>
      </c>
      <c r="BN162" s="10">
        <f t="shared" si="40"/>
        <v>5</v>
      </c>
      <c r="BO162" s="11"/>
      <c r="BP162" s="43">
        <f>VLOOKUP($C162, Table4[#All], 41, 0)</f>
        <v>4.3499999999999997E-2</v>
      </c>
      <c r="BQ162" s="43">
        <f>VLOOKUP($C162, Table4[#All], 42, 0)</f>
        <v>0.56520000000000004</v>
      </c>
      <c r="BR162" s="43">
        <f>VLOOKUP($C162, Table4[#All], 43, 0)</f>
        <v>0.1739</v>
      </c>
      <c r="BS162" s="43">
        <f>VLOOKUP($C162, Table4[#All], 44, 0)</f>
        <v>0.21739999999999998</v>
      </c>
      <c r="BT162" s="43">
        <f>VLOOKUP($C162, Table4[#All], 45, 0)</f>
        <v>0</v>
      </c>
      <c r="BU162" s="10">
        <f t="shared" si="41"/>
        <v>4</v>
      </c>
      <c r="BV162" s="11"/>
      <c r="BW162" s="43">
        <f>VLOOKUP($C162, Table4[#All], 46, 0)</f>
        <v>0</v>
      </c>
      <c r="BX162" s="43">
        <f>VLOOKUP($C162, Table4[#All], 47, 0)</f>
        <v>0.1739</v>
      </c>
      <c r="BY162" s="43">
        <f>VLOOKUP($C162, Table4[#All], 48, 0)</f>
        <v>0.39130000000000004</v>
      </c>
      <c r="BZ162" s="43">
        <f>VLOOKUP($C162, Table4[#All], 49, 0)</f>
        <v>0.21739999999999998</v>
      </c>
      <c r="CA162" s="43">
        <f>VLOOKUP($C162, Table4[#All], 50, 0)</f>
        <v>0.21739999999999998</v>
      </c>
      <c r="CB162" s="10">
        <f t="shared" si="42"/>
        <v>5</v>
      </c>
      <c r="CC162" s="60"/>
      <c r="CD162" s="43">
        <f>VLOOKUP($C162, Table4[#All], 51, 0)</f>
        <v>0.26090000000000002</v>
      </c>
      <c r="CE162" s="43">
        <f>VLOOKUP($C162, Table4[#All], 52, 0)</f>
        <v>0.69569999999999999</v>
      </c>
      <c r="CF162" s="43">
        <f>VLOOKUP($C162, Table4[#All], 53, 0)</f>
        <v>4.3499999999999997E-2</v>
      </c>
      <c r="CG162" s="43"/>
      <c r="CH162" s="43"/>
      <c r="CI162" s="12">
        <f t="shared" si="43"/>
        <v>2</v>
      </c>
      <c r="CJ162" s="13"/>
      <c r="CK162" s="43">
        <f>VLOOKUP($C162, Table4[#All], 54, 0)</f>
        <v>0</v>
      </c>
      <c r="CL162" s="43">
        <f>VLOOKUP($C162, Table4[#All], 55, 0)</f>
        <v>0.1739</v>
      </c>
      <c r="CM162" s="43">
        <f>VLOOKUP($C162, Table4[#All], 56, 0)</f>
        <v>0.82609999999999995</v>
      </c>
      <c r="CN162" s="9">
        <f>VLOOKUP($C162, Table4[#All], 57, 0)</f>
        <v>0</v>
      </c>
      <c r="CO162" s="9"/>
      <c r="CP162" s="10">
        <f t="shared" si="44"/>
        <v>3</v>
      </c>
      <c r="CQ162" s="11"/>
      <c r="CR162" s="43">
        <f>VLOOKUP($C162, Table4[#All], 58, 0)</f>
        <v>0</v>
      </c>
      <c r="CS162" s="43">
        <f>VLOOKUP($C162, Table4[#All], 59, 0)</f>
        <v>0.39130000000000004</v>
      </c>
      <c r="CT162" s="43">
        <f>VLOOKUP($C162, Table4[#All], 60, 0)</f>
        <v>0.4783</v>
      </c>
      <c r="CU162" s="43">
        <f>VLOOKUP($C162, Table4[#All], 61, 0)</f>
        <v>0.13039999999999999</v>
      </c>
      <c r="CV162" s="9">
        <f>VLOOKUP($C162, Table4[#All], 62, 0)</f>
        <v>0</v>
      </c>
      <c r="CW162" s="10">
        <f t="shared" si="45"/>
        <v>3</v>
      </c>
      <c r="CX162" s="60"/>
      <c r="CY162" s="43">
        <f>VLOOKUP($C162, Table4[#All], 63, 0)</f>
        <v>0</v>
      </c>
      <c r="CZ162" s="43">
        <f>VLOOKUP($C162, Table4[#All], 64, 0)</f>
        <v>0.33329999999999999</v>
      </c>
      <c r="DA162" s="43">
        <f>VLOOKUP($C162, Table4[#All], 65, 0)</f>
        <v>0.55559999999999998</v>
      </c>
      <c r="DB162" s="43">
        <f>VLOOKUP($C162, Table4[#All], 66, 0)</f>
        <v>0.11109999999999999</v>
      </c>
      <c r="DC162" s="43"/>
      <c r="DD162" s="10">
        <f t="shared" si="46"/>
        <v>3</v>
      </c>
    </row>
    <row r="163" spans="1:108" ht="16.2" thickTop="1" thickBot="1" x14ac:dyDescent="0.4">
      <c r="A163" s="47" t="s">
        <v>393</v>
      </c>
      <c r="B163" s="47" t="s">
        <v>402</v>
      </c>
      <c r="C163" s="47" t="s">
        <v>403</v>
      </c>
      <c r="D163" s="11"/>
      <c r="E163" s="43">
        <f>VLOOKUP($C163, Table4[#All], 2, 0)</f>
        <v>0</v>
      </c>
      <c r="F163" s="43">
        <f>VLOOKUP($C163, Table4[#All], 3, 0)</f>
        <v>0</v>
      </c>
      <c r="G163" s="43">
        <f>VLOOKUP($C163, Table4[#All], 4, 0)</f>
        <v>0</v>
      </c>
      <c r="H163" s="43">
        <f>VLOOKUP($C163, Table4[#All], 5, 0)</f>
        <v>0</v>
      </c>
      <c r="I163" s="43">
        <f>VLOOKUP($C163, Table4[#All], 6, 0)</f>
        <v>1</v>
      </c>
      <c r="J163" s="10">
        <f t="shared" si="32"/>
        <v>5</v>
      </c>
      <c r="K163" s="11"/>
      <c r="L163" s="43">
        <f>VLOOKUP($C163, Table4[#All], 7, 0)</f>
        <v>0.8095</v>
      </c>
      <c r="M163" s="43">
        <f>VLOOKUP($C163, Table4[#All], 8, 0)</f>
        <v>4.7599999999999996E-2</v>
      </c>
      <c r="N163" s="43">
        <f>VLOOKUP($C163, Table4[#All], 9, 0)</f>
        <v>0.1429</v>
      </c>
      <c r="O163" s="43">
        <f>VLOOKUP($C163, Table4[#All], 10, 0)</f>
        <v>0</v>
      </c>
      <c r="P163" s="43"/>
      <c r="Q163" s="10">
        <f t="shared" si="33"/>
        <v>1</v>
      </c>
      <c r="R163" s="11"/>
      <c r="S163" s="43">
        <f>VLOOKUP($C163, Table4[#All], 11, 0)</f>
        <v>0</v>
      </c>
      <c r="T163" s="43">
        <f>VLOOKUP($C163, Table4[#All], 12, 0)</f>
        <v>0</v>
      </c>
      <c r="U163" s="43">
        <f>VLOOKUP($C163, Table4[#All], 13, 0)</f>
        <v>1</v>
      </c>
      <c r="V163" s="43">
        <f>VLOOKUP($C163, Table4[#All], 14, 0)</f>
        <v>0</v>
      </c>
      <c r="W163" s="9"/>
      <c r="X163" s="10">
        <f t="shared" si="34"/>
        <v>3</v>
      </c>
      <c r="Y163" s="11"/>
      <c r="Z163" s="43">
        <f>VLOOKUP($C163, Table4[#All], 15, 0)</f>
        <v>0</v>
      </c>
      <c r="AA163" s="43">
        <f>VLOOKUP($C163, Table4[#All], 16, 0)</f>
        <v>0</v>
      </c>
      <c r="AB163" s="43">
        <f>VLOOKUP($C163, Table4[#All], 17, 0)</f>
        <v>0.1429</v>
      </c>
      <c r="AC163" s="43">
        <f>VLOOKUP($C163, Table4[#All], 18, 0)</f>
        <v>0.85709999999999997</v>
      </c>
      <c r="AD163" s="9">
        <f>VLOOKUP($C163, Table4[#All], 19, 0)</f>
        <v>0</v>
      </c>
      <c r="AE163" s="10">
        <f t="shared" si="35"/>
        <v>4</v>
      </c>
      <c r="AF163" s="11"/>
      <c r="AG163" s="43">
        <f>VLOOKUP($C163, Table4[#All], 20, 0)</f>
        <v>0</v>
      </c>
      <c r="AH163" s="43">
        <f>VLOOKUP($C163, Table4[#All], 21, 0)</f>
        <v>0.1429</v>
      </c>
      <c r="AI163" s="43">
        <f>VLOOKUP($C163, Table4[#All], 22, 0)</f>
        <v>0.61899999999999999</v>
      </c>
      <c r="AJ163" s="43">
        <f>VLOOKUP($C163, Table4[#All], 23, 0)</f>
        <v>0.23809999999999998</v>
      </c>
      <c r="AK163" s="43"/>
      <c r="AL163" s="10">
        <f t="shared" si="36"/>
        <v>4</v>
      </c>
      <c r="AM163" s="11"/>
      <c r="AN163" s="43">
        <f>VLOOKUP($C163, Table4[#All], 24, 0)</f>
        <v>0</v>
      </c>
      <c r="AO163" s="43">
        <f>VLOOKUP($C163, Table4[#All], 25, 0)</f>
        <v>0.57140000000000002</v>
      </c>
      <c r="AP163" s="43">
        <f>VLOOKUP($C163, Table4[#All], 26, 0)</f>
        <v>0.42859999999999998</v>
      </c>
      <c r="AQ163" s="43"/>
      <c r="AR163" s="9"/>
      <c r="AS163" s="12">
        <f t="shared" si="37"/>
        <v>3</v>
      </c>
      <c r="AT163" s="11"/>
      <c r="AU163" s="43">
        <f>VLOOKUP($C163, Table4[#All], 27, 0)</f>
        <v>0</v>
      </c>
      <c r="AV163" s="43">
        <f>VLOOKUP($C163, Table4[#All], 28, 0)</f>
        <v>0.55559999999999998</v>
      </c>
      <c r="AW163" s="43">
        <f>VLOOKUP($C163, Table4[#All], 29, 0)</f>
        <v>0.27779999999999999</v>
      </c>
      <c r="AX163" s="9"/>
      <c r="AY163" s="9">
        <f>VLOOKUP($C163, Table4[#All], 30, 0)</f>
        <v>0.16670000000000001</v>
      </c>
      <c r="AZ163" s="10">
        <f t="shared" si="38"/>
        <v>3</v>
      </c>
      <c r="BA163" s="11"/>
      <c r="BB163" s="43">
        <f>VLOOKUP($C163, Table4[#All], 31, 0)</f>
        <v>0</v>
      </c>
      <c r="BC163" s="43">
        <f>VLOOKUP($C163, Table4[#All], 32, 0)</f>
        <v>0.22219999999999998</v>
      </c>
      <c r="BD163" s="43">
        <f>VLOOKUP($C163, Table4[#All], 33, 0)</f>
        <v>0.33329999999999999</v>
      </c>
      <c r="BE163" s="43">
        <f>VLOOKUP($C163, Table4[#All], 34, 0)</f>
        <v>0.44439999999999996</v>
      </c>
      <c r="BF163" s="9">
        <f>VLOOKUP($C163, Table4[#All], 35, 0)</f>
        <v>0</v>
      </c>
      <c r="BG163" s="10">
        <f t="shared" si="39"/>
        <v>4</v>
      </c>
      <c r="BH163" s="60"/>
      <c r="BI163" s="43">
        <f>VLOOKUP($C163, Table4[#All], 36, 0)</f>
        <v>0.31670000000000004</v>
      </c>
      <c r="BJ163" s="9">
        <f>VLOOKUP($C163, Table4[#All], 37, 0)</f>
        <v>0</v>
      </c>
      <c r="BK163" s="43">
        <f>VLOOKUP($C163, Table4[#All], 38, 0)</f>
        <v>0</v>
      </c>
      <c r="BL163" s="43">
        <f>VLOOKUP($C163, Table4[#All], 39, 0)</f>
        <v>0.2</v>
      </c>
      <c r="BM163" s="9">
        <f>VLOOKUP($C163, Table4[#All], 40, 0)</f>
        <v>0.48330000000000001</v>
      </c>
      <c r="BN163" s="10">
        <f t="shared" si="40"/>
        <v>5</v>
      </c>
      <c r="BO163" s="11"/>
      <c r="BP163" s="43">
        <f>VLOOKUP($C163, Table4[#All], 41, 0)</f>
        <v>4.7599999999999996E-2</v>
      </c>
      <c r="BQ163" s="43">
        <f>VLOOKUP($C163, Table4[#All], 42, 0)</f>
        <v>0.76190000000000002</v>
      </c>
      <c r="BR163" s="43">
        <f>VLOOKUP($C163, Table4[#All], 43, 0)</f>
        <v>0.1905</v>
      </c>
      <c r="BS163" s="43">
        <f>VLOOKUP($C163, Table4[#All], 44, 0)</f>
        <v>0</v>
      </c>
      <c r="BT163" s="43">
        <f>VLOOKUP($C163, Table4[#All], 45, 0)</f>
        <v>0</v>
      </c>
      <c r="BU163" s="10">
        <f t="shared" si="41"/>
        <v>2</v>
      </c>
      <c r="BV163" s="11"/>
      <c r="BW163" s="43">
        <f>VLOOKUP($C163, Table4[#All], 46, 0)</f>
        <v>0</v>
      </c>
      <c r="BX163" s="43">
        <f>VLOOKUP($C163, Table4[#All], 47, 0)</f>
        <v>0</v>
      </c>
      <c r="BY163" s="43">
        <f>VLOOKUP($C163, Table4[#All], 48, 0)</f>
        <v>0.33329999999999999</v>
      </c>
      <c r="BZ163" s="43">
        <f>VLOOKUP($C163, Table4[#All], 49, 0)</f>
        <v>0.61899999999999999</v>
      </c>
      <c r="CA163" s="43">
        <f>VLOOKUP($C163, Table4[#All], 50, 0)</f>
        <v>4.7599999999999996E-2</v>
      </c>
      <c r="CB163" s="10">
        <f t="shared" si="42"/>
        <v>4</v>
      </c>
      <c r="CC163" s="60"/>
      <c r="CD163" s="43">
        <f>VLOOKUP($C163, Table4[#All], 51, 0)</f>
        <v>4.7599999999999996E-2</v>
      </c>
      <c r="CE163" s="43">
        <f>VLOOKUP($C163, Table4[#All], 52, 0)</f>
        <v>0.76190000000000002</v>
      </c>
      <c r="CF163" s="43">
        <f>VLOOKUP($C163, Table4[#All], 53, 0)</f>
        <v>0.1905</v>
      </c>
      <c r="CG163" s="43"/>
      <c r="CH163" s="43"/>
      <c r="CI163" s="12">
        <f t="shared" si="43"/>
        <v>2</v>
      </c>
      <c r="CJ163" s="13"/>
      <c r="CK163" s="43">
        <f>VLOOKUP($C163, Table4[#All], 54, 0)</f>
        <v>0</v>
      </c>
      <c r="CL163" s="43">
        <f>VLOOKUP($C163, Table4[#All], 55, 0)</f>
        <v>0</v>
      </c>
      <c r="CM163" s="43">
        <f>VLOOKUP($C163, Table4[#All], 56, 0)</f>
        <v>1</v>
      </c>
      <c r="CN163" s="9">
        <f>VLOOKUP($C163, Table4[#All], 57, 0)</f>
        <v>0</v>
      </c>
      <c r="CO163" s="9"/>
      <c r="CP163" s="10">
        <f t="shared" si="44"/>
        <v>3</v>
      </c>
      <c r="CQ163" s="11"/>
      <c r="CR163" s="43">
        <f>VLOOKUP($C163, Table4[#All], 58, 0)</f>
        <v>0</v>
      </c>
      <c r="CS163" s="43">
        <f>VLOOKUP($C163, Table4[#All], 59, 0)</f>
        <v>0.76190000000000002</v>
      </c>
      <c r="CT163" s="43">
        <f>VLOOKUP($C163, Table4[#All], 60, 0)</f>
        <v>0.23809999999999998</v>
      </c>
      <c r="CU163" s="43">
        <f>VLOOKUP($C163, Table4[#All], 61, 0)</f>
        <v>0</v>
      </c>
      <c r="CV163" s="9">
        <f>VLOOKUP($C163, Table4[#All], 62, 0)</f>
        <v>0</v>
      </c>
      <c r="CW163" s="10">
        <f t="shared" si="45"/>
        <v>3</v>
      </c>
      <c r="CX163" s="60"/>
      <c r="CY163" s="43">
        <f>VLOOKUP($C163, Table4[#All], 63, 0)</f>
        <v>0.11109999999999999</v>
      </c>
      <c r="CZ163" s="43">
        <f>VLOOKUP($C163, Table4[#All], 64, 0)</f>
        <v>0.27779999999999999</v>
      </c>
      <c r="DA163" s="43">
        <f>VLOOKUP($C163, Table4[#All], 65, 0)</f>
        <v>0.61109999999999998</v>
      </c>
      <c r="DB163" s="43">
        <f>VLOOKUP($C163, Table4[#All], 66, 0)</f>
        <v>0</v>
      </c>
      <c r="DC163" s="43"/>
      <c r="DD163" s="10">
        <f t="shared" si="46"/>
        <v>3</v>
      </c>
    </row>
    <row r="164" spans="1:108" ht="16.2" thickTop="1" thickBot="1" x14ac:dyDescent="0.4">
      <c r="A164" s="47" t="s">
        <v>393</v>
      </c>
      <c r="B164" s="47" t="s">
        <v>404</v>
      </c>
      <c r="C164" s="47" t="s">
        <v>405</v>
      </c>
      <c r="D164" s="11"/>
      <c r="E164" s="43">
        <f>VLOOKUP($C164, Table4[#All], 2, 0)</f>
        <v>0</v>
      </c>
      <c r="F164" s="43">
        <f>VLOOKUP($C164, Table4[#All], 3, 0)</f>
        <v>1</v>
      </c>
      <c r="G164" s="43">
        <f>VLOOKUP($C164, Table4[#All], 4, 0)</f>
        <v>0</v>
      </c>
      <c r="H164" s="43">
        <f>VLOOKUP($C164, Table4[#All], 5, 0)</f>
        <v>0</v>
      </c>
      <c r="I164" s="43">
        <f>VLOOKUP($C164, Table4[#All], 6, 0)</f>
        <v>0</v>
      </c>
      <c r="J164" s="10">
        <f t="shared" si="32"/>
        <v>2</v>
      </c>
      <c r="K164" s="11"/>
      <c r="L164" s="43">
        <f>VLOOKUP($C164, Table4[#All], 7, 0)</f>
        <v>1</v>
      </c>
      <c r="M164" s="43">
        <f>VLOOKUP($C164, Table4[#All], 8, 0)</f>
        <v>0</v>
      </c>
      <c r="N164" s="43">
        <f>VLOOKUP($C164, Table4[#All], 9, 0)</f>
        <v>0</v>
      </c>
      <c r="O164" s="43">
        <f>VLOOKUP($C164, Table4[#All], 10, 0)</f>
        <v>0</v>
      </c>
      <c r="P164" s="43"/>
      <c r="Q164" s="10">
        <f t="shared" si="33"/>
        <v>1</v>
      </c>
      <c r="R164" s="11"/>
      <c r="S164" s="43">
        <f>VLOOKUP($C164, Table4[#All], 11, 0)</f>
        <v>0.1333</v>
      </c>
      <c r="T164" s="43">
        <f>VLOOKUP($C164, Table4[#All], 12, 0)</f>
        <v>0.1333</v>
      </c>
      <c r="U164" s="43">
        <f>VLOOKUP($C164, Table4[#All], 13, 0)</f>
        <v>0.6</v>
      </c>
      <c r="V164" s="43">
        <f>VLOOKUP($C164, Table4[#All], 14, 0)</f>
        <v>0.1333</v>
      </c>
      <c r="W164" s="9"/>
      <c r="X164" s="10">
        <f t="shared" si="34"/>
        <v>3</v>
      </c>
      <c r="Y164" s="11"/>
      <c r="Z164" s="43">
        <f>VLOOKUP($C164, Table4[#All], 15, 0)</f>
        <v>0</v>
      </c>
      <c r="AA164" s="43">
        <f>VLOOKUP($C164, Table4[#All], 16, 0)</f>
        <v>0.86670000000000003</v>
      </c>
      <c r="AB164" s="43">
        <f>VLOOKUP($C164, Table4[#All], 17, 0)</f>
        <v>0.1333</v>
      </c>
      <c r="AC164" s="43">
        <f>VLOOKUP($C164, Table4[#All], 18, 0)</f>
        <v>0</v>
      </c>
      <c r="AD164" s="9">
        <f>VLOOKUP($C164, Table4[#All], 19, 0)</f>
        <v>0</v>
      </c>
      <c r="AE164" s="10">
        <f t="shared" si="35"/>
        <v>2</v>
      </c>
      <c r="AF164" s="11"/>
      <c r="AG164" s="43">
        <f>VLOOKUP($C164, Table4[#All], 20, 0)</f>
        <v>0</v>
      </c>
      <c r="AH164" s="43">
        <f>VLOOKUP($C164, Table4[#All], 21, 0)</f>
        <v>0.33329999999999999</v>
      </c>
      <c r="AI164" s="43">
        <f>VLOOKUP($C164, Table4[#All], 22, 0)</f>
        <v>0.66670000000000007</v>
      </c>
      <c r="AJ164" s="43">
        <f>VLOOKUP($C164, Table4[#All], 23, 0)</f>
        <v>0</v>
      </c>
      <c r="AK164" s="43"/>
      <c r="AL164" s="10">
        <f t="shared" si="36"/>
        <v>3</v>
      </c>
      <c r="AM164" s="11"/>
      <c r="AN164" s="43">
        <f>VLOOKUP($C164, Table4[#All], 24, 0)</f>
        <v>0</v>
      </c>
      <c r="AO164" s="43">
        <f>VLOOKUP($C164, Table4[#All], 25, 0)</f>
        <v>0.4667</v>
      </c>
      <c r="AP164" s="43">
        <f>VLOOKUP($C164, Table4[#All], 26, 0)</f>
        <v>0.5333</v>
      </c>
      <c r="AQ164" s="43"/>
      <c r="AR164" s="9"/>
      <c r="AS164" s="12">
        <f t="shared" si="37"/>
        <v>3</v>
      </c>
      <c r="AT164" s="11"/>
      <c r="AU164" s="43">
        <f>VLOOKUP($C164, Table4[#All], 27, 0)</f>
        <v>0</v>
      </c>
      <c r="AV164" s="43">
        <f>VLOOKUP($C164, Table4[#All], 28, 0)</f>
        <v>0.66670000000000007</v>
      </c>
      <c r="AW164" s="43">
        <f>VLOOKUP($C164, Table4[#All], 29, 0)</f>
        <v>0.33329999999999999</v>
      </c>
      <c r="AX164" s="9"/>
      <c r="AY164" s="9">
        <f>VLOOKUP($C164, Table4[#All], 30, 0)</f>
        <v>0</v>
      </c>
      <c r="AZ164" s="10">
        <f t="shared" si="38"/>
        <v>3</v>
      </c>
      <c r="BA164" s="11"/>
      <c r="BB164" s="43">
        <f>VLOOKUP($C164, Table4[#All], 31, 0)</f>
        <v>0.28570000000000001</v>
      </c>
      <c r="BC164" s="43">
        <f>VLOOKUP($C164, Table4[#All], 32, 0)</f>
        <v>0.28570000000000001</v>
      </c>
      <c r="BD164" s="43">
        <f>VLOOKUP($C164, Table4[#All], 33, 0)</f>
        <v>0.1429</v>
      </c>
      <c r="BE164" s="43">
        <f>VLOOKUP($C164, Table4[#All], 34, 0)</f>
        <v>0.28570000000000001</v>
      </c>
      <c r="BF164" s="9">
        <f>VLOOKUP($C164, Table4[#All], 35, 0)</f>
        <v>0</v>
      </c>
      <c r="BG164" s="10">
        <f t="shared" si="39"/>
        <v>4</v>
      </c>
      <c r="BH164" s="60"/>
      <c r="BI164" s="43">
        <f>VLOOKUP($C164, Table4[#All], 36, 0)</f>
        <v>0.31670000000000004</v>
      </c>
      <c r="BJ164" s="9">
        <f>VLOOKUP($C164, Table4[#All], 37, 0)</f>
        <v>0</v>
      </c>
      <c r="BK164" s="43">
        <f>VLOOKUP($C164, Table4[#All], 38, 0)</f>
        <v>0</v>
      </c>
      <c r="BL164" s="43">
        <f>VLOOKUP($C164, Table4[#All], 39, 0)</f>
        <v>0.2</v>
      </c>
      <c r="BM164" s="9">
        <f>VLOOKUP($C164, Table4[#All], 40, 0)</f>
        <v>0.48330000000000001</v>
      </c>
      <c r="BN164" s="10">
        <f t="shared" si="40"/>
        <v>5</v>
      </c>
      <c r="BO164" s="11"/>
      <c r="BP164" s="43">
        <f>VLOOKUP($C164, Table4[#All], 41, 0)</f>
        <v>0.1333</v>
      </c>
      <c r="BQ164" s="43">
        <f>VLOOKUP($C164, Table4[#All], 42, 0)</f>
        <v>0.33329999999999999</v>
      </c>
      <c r="BR164" s="43">
        <f>VLOOKUP($C164, Table4[#All], 43, 0)</f>
        <v>0.1333</v>
      </c>
      <c r="BS164" s="43">
        <f>VLOOKUP($C164, Table4[#All], 44, 0)</f>
        <v>0.4</v>
      </c>
      <c r="BT164" s="43">
        <f>VLOOKUP($C164, Table4[#All], 45, 0)</f>
        <v>0</v>
      </c>
      <c r="BU164" s="10">
        <f t="shared" si="41"/>
        <v>4</v>
      </c>
      <c r="BV164" s="11"/>
      <c r="BW164" s="43">
        <f>VLOOKUP($C164, Table4[#All], 46, 0)</f>
        <v>0</v>
      </c>
      <c r="BX164" s="43">
        <f>VLOOKUP($C164, Table4[#All], 47, 0)</f>
        <v>0</v>
      </c>
      <c r="BY164" s="43">
        <f>VLOOKUP($C164, Table4[#All], 48, 0)</f>
        <v>0.6</v>
      </c>
      <c r="BZ164" s="43">
        <f>VLOOKUP($C164, Table4[#All], 49, 0)</f>
        <v>0.33329999999999999</v>
      </c>
      <c r="CA164" s="43">
        <f>VLOOKUP($C164, Table4[#All], 50, 0)</f>
        <v>6.6699999999999995E-2</v>
      </c>
      <c r="CB164" s="10">
        <f t="shared" si="42"/>
        <v>4</v>
      </c>
      <c r="CC164" s="60"/>
      <c r="CD164" s="43">
        <f>VLOOKUP($C164, Table4[#All], 51, 0)</f>
        <v>0.66670000000000007</v>
      </c>
      <c r="CE164" s="43">
        <f>VLOOKUP($C164, Table4[#All], 52, 0)</f>
        <v>0.33329999999999999</v>
      </c>
      <c r="CF164" s="43">
        <f>VLOOKUP($C164, Table4[#All], 53, 0)</f>
        <v>0</v>
      </c>
      <c r="CG164" s="43"/>
      <c r="CH164" s="43"/>
      <c r="CI164" s="12">
        <f t="shared" si="43"/>
        <v>2</v>
      </c>
      <c r="CJ164" s="13"/>
      <c r="CK164" s="43">
        <f>VLOOKUP($C164, Table4[#All], 54, 0)</f>
        <v>0</v>
      </c>
      <c r="CL164" s="43">
        <f>VLOOKUP($C164, Table4[#All], 55, 0)</f>
        <v>0.26669999999999999</v>
      </c>
      <c r="CM164" s="43">
        <f>VLOOKUP($C164, Table4[#All], 56, 0)</f>
        <v>0.73329999999999995</v>
      </c>
      <c r="CN164" s="9">
        <f>VLOOKUP($C164, Table4[#All], 57, 0)</f>
        <v>0</v>
      </c>
      <c r="CO164" s="9"/>
      <c r="CP164" s="10">
        <f t="shared" si="44"/>
        <v>3</v>
      </c>
      <c r="CQ164" s="11"/>
      <c r="CR164" s="43">
        <f>VLOOKUP($C164, Table4[#All], 58, 0)</f>
        <v>0</v>
      </c>
      <c r="CS164" s="43">
        <f>VLOOKUP($C164, Table4[#All], 59, 0)</f>
        <v>0.33329999999999999</v>
      </c>
      <c r="CT164" s="43">
        <f>VLOOKUP($C164, Table4[#All], 60, 0)</f>
        <v>0.4</v>
      </c>
      <c r="CU164" s="43">
        <f>VLOOKUP($C164, Table4[#All], 61, 0)</f>
        <v>0.26669999999999999</v>
      </c>
      <c r="CV164" s="9">
        <f>VLOOKUP($C164, Table4[#All], 62, 0)</f>
        <v>0</v>
      </c>
      <c r="CW164" s="10">
        <f t="shared" si="45"/>
        <v>4</v>
      </c>
      <c r="CX164" s="60"/>
      <c r="CY164" s="43">
        <f>VLOOKUP($C164, Table4[#All], 63, 0)</f>
        <v>0</v>
      </c>
      <c r="CZ164" s="43">
        <f>VLOOKUP($C164, Table4[#All], 64, 0)</f>
        <v>0.1429</v>
      </c>
      <c r="DA164" s="43">
        <f>VLOOKUP($C164, Table4[#All], 65, 0)</f>
        <v>0.57140000000000002</v>
      </c>
      <c r="DB164" s="43">
        <f>VLOOKUP($C164, Table4[#All], 66, 0)</f>
        <v>0.28570000000000001</v>
      </c>
      <c r="DC164" s="43"/>
      <c r="DD164" s="10">
        <f t="shared" si="46"/>
        <v>4</v>
      </c>
    </row>
    <row r="165" spans="1:108" ht="16.2" thickTop="1" thickBot="1" x14ac:dyDescent="0.4">
      <c r="A165" s="47" t="s">
        <v>393</v>
      </c>
      <c r="B165" s="47" t="s">
        <v>406</v>
      </c>
      <c r="C165" s="47" t="s">
        <v>407</v>
      </c>
      <c r="D165" s="11"/>
      <c r="E165" s="43">
        <f>VLOOKUP($C165, Table4[#All], 2, 0)</f>
        <v>0</v>
      </c>
      <c r="F165" s="43">
        <f>VLOOKUP($C165, Table4[#All], 3, 0)</f>
        <v>0</v>
      </c>
      <c r="G165" s="43">
        <f>VLOOKUP($C165, Table4[#All], 4, 0)</f>
        <v>0</v>
      </c>
      <c r="H165" s="43">
        <f>VLOOKUP($C165, Table4[#All], 5, 0)</f>
        <v>1</v>
      </c>
      <c r="I165" s="43">
        <f>VLOOKUP($C165, Table4[#All], 6, 0)</f>
        <v>0</v>
      </c>
      <c r="J165" s="10">
        <f t="shared" si="32"/>
        <v>4</v>
      </c>
      <c r="K165" s="11"/>
      <c r="L165" s="43">
        <f>VLOOKUP($C165, Table4[#All], 7, 0)</f>
        <v>0.82609999999999995</v>
      </c>
      <c r="M165" s="43">
        <f>VLOOKUP($C165, Table4[#All], 8, 0)</f>
        <v>8.6999999999999994E-2</v>
      </c>
      <c r="N165" s="43">
        <f>VLOOKUP($C165, Table4[#All], 9, 0)</f>
        <v>8.6999999999999994E-2</v>
      </c>
      <c r="O165" s="43">
        <f>VLOOKUP($C165, Table4[#All], 10, 0)</f>
        <v>0</v>
      </c>
      <c r="P165" s="43"/>
      <c r="Q165" s="10">
        <f t="shared" si="33"/>
        <v>1</v>
      </c>
      <c r="R165" s="11"/>
      <c r="S165" s="43">
        <f>VLOOKUP($C165, Table4[#All], 11, 0)</f>
        <v>4.3499999999999997E-2</v>
      </c>
      <c r="T165" s="43">
        <f>VLOOKUP($C165, Table4[#All], 12, 0)</f>
        <v>0</v>
      </c>
      <c r="U165" s="43">
        <f>VLOOKUP($C165, Table4[#All], 13, 0)</f>
        <v>0.95650000000000002</v>
      </c>
      <c r="V165" s="43">
        <f>VLOOKUP($C165, Table4[#All], 14, 0)</f>
        <v>0</v>
      </c>
      <c r="W165" s="9"/>
      <c r="X165" s="10">
        <f t="shared" si="34"/>
        <v>3</v>
      </c>
      <c r="Y165" s="11"/>
      <c r="Z165" s="43">
        <f>VLOOKUP($C165, Table4[#All], 15, 0)</f>
        <v>0</v>
      </c>
      <c r="AA165" s="43">
        <f>VLOOKUP($C165, Table4[#All], 16, 0)</f>
        <v>8.6999999999999994E-2</v>
      </c>
      <c r="AB165" s="43">
        <f>VLOOKUP($C165, Table4[#All], 17, 0)</f>
        <v>0.60870000000000002</v>
      </c>
      <c r="AC165" s="43">
        <f>VLOOKUP($C165, Table4[#All], 18, 0)</f>
        <v>0.30430000000000001</v>
      </c>
      <c r="AD165" s="9">
        <f>VLOOKUP($C165, Table4[#All], 19, 0)</f>
        <v>0</v>
      </c>
      <c r="AE165" s="10">
        <f t="shared" si="35"/>
        <v>4</v>
      </c>
      <c r="AF165" s="11"/>
      <c r="AG165" s="43">
        <f>VLOOKUP($C165, Table4[#All], 20, 0)</f>
        <v>0</v>
      </c>
      <c r="AH165" s="43">
        <f>VLOOKUP($C165, Table4[#All], 21, 0)</f>
        <v>0.52170000000000005</v>
      </c>
      <c r="AI165" s="43">
        <f>VLOOKUP($C165, Table4[#All], 22, 0)</f>
        <v>0.43479999999999996</v>
      </c>
      <c r="AJ165" s="43">
        <f>VLOOKUP($C165, Table4[#All], 23, 0)</f>
        <v>4.3499999999999997E-2</v>
      </c>
      <c r="AK165" s="43"/>
      <c r="AL165" s="10">
        <f t="shared" si="36"/>
        <v>3</v>
      </c>
      <c r="AM165" s="11"/>
      <c r="AN165" s="43">
        <f>VLOOKUP($C165, Table4[#All], 24, 0)</f>
        <v>0</v>
      </c>
      <c r="AO165" s="43">
        <f>VLOOKUP($C165, Table4[#All], 25, 0)</f>
        <v>0.78260000000000007</v>
      </c>
      <c r="AP165" s="43">
        <f>VLOOKUP($C165, Table4[#All], 26, 0)</f>
        <v>0.21739999999999998</v>
      </c>
      <c r="AQ165" s="43"/>
      <c r="AR165" s="9"/>
      <c r="AS165" s="12">
        <f t="shared" si="37"/>
        <v>3</v>
      </c>
      <c r="AT165" s="11"/>
      <c r="AU165" s="43">
        <f>VLOOKUP($C165, Table4[#All], 27, 0)</f>
        <v>0</v>
      </c>
      <c r="AV165" s="43">
        <f>VLOOKUP($C165, Table4[#All], 28, 0)</f>
        <v>0.69569999999999999</v>
      </c>
      <c r="AW165" s="43">
        <f>VLOOKUP($C165, Table4[#All], 29, 0)</f>
        <v>0.30430000000000001</v>
      </c>
      <c r="AX165" s="9"/>
      <c r="AY165" s="9">
        <f>VLOOKUP($C165, Table4[#All], 30, 0)</f>
        <v>0</v>
      </c>
      <c r="AZ165" s="10">
        <f t="shared" si="38"/>
        <v>3</v>
      </c>
      <c r="BA165" s="11"/>
      <c r="BB165" s="43">
        <f>VLOOKUP($C165, Table4[#All], 31, 0)</f>
        <v>0</v>
      </c>
      <c r="BC165" s="43">
        <f>VLOOKUP($C165, Table4[#All], 32, 0)</f>
        <v>0.57140000000000002</v>
      </c>
      <c r="BD165" s="43">
        <f>VLOOKUP($C165, Table4[#All], 33, 0)</f>
        <v>0.28570000000000001</v>
      </c>
      <c r="BE165" s="43">
        <f>VLOOKUP($C165, Table4[#All], 34, 0)</f>
        <v>0.1429</v>
      </c>
      <c r="BF165" s="9">
        <f>VLOOKUP($C165, Table4[#All], 35, 0)</f>
        <v>0</v>
      </c>
      <c r="BG165" s="10">
        <f t="shared" si="39"/>
        <v>3</v>
      </c>
      <c r="BH165" s="60"/>
      <c r="BI165" s="43">
        <f>VLOOKUP($C165, Table4[#All], 36, 0)</f>
        <v>0.31670000000000004</v>
      </c>
      <c r="BJ165" s="9">
        <f>VLOOKUP($C165, Table4[#All], 37, 0)</f>
        <v>0</v>
      </c>
      <c r="BK165" s="43">
        <f>VLOOKUP($C165, Table4[#All], 38, 0)</f>
        <v>0</v>
      </c>
      <c r="BL165" s="43">
        <f>VLOOKUP($C165, Table4[#All], 39, 0)</f>
        <v>0.2</v>
      </c>
      <c r="BM165" s="9">
        <f>VLOOKUP($C165, Table4[#All], 40, 0)</f>
        <v>0.48330000000000001</v>
      </c>
      <c r="BN165" s="10">
        <f t="shared" si="40"/>
        <v>5</v>
      </c>
      <c r="BO165" s="11"/>
      <c r="BP165" s="43">
        <f>VLOOKUP($C165, Table4[#All], 41, 0)</f>
        <v>0.3478</v>
      </c>
      <c r="BQ165" s="43">
        <f>VLOOKUP($C165, Table4[#All], 42, 0)</f>
        <v>0.6522</v>
      </c>
      <c r="BR165" s="43">
        <f>VLOOKUP($C165, Table4[#All], 43, 0)</f>
        <v>0</v>
      </c>
      <c r="BS165" s="43">
        <f>VLOOKUP($C165, Table4[#All], 44, 0)</f>
        <v>0</v>
      </c>
      <c r="BT165" s="43">
        <f>VLOOKUP($C165, Table4[#All], 45, 0)</f>
        <v>0</v>
      </c>
      <c r="BU165" s="10">
        <f t="shared" si="41"/>
        <v>2</v>
      </c>
      <c r="BV165" s="11"/>
      <c r="BW165" s="43">
        <f>VLOOKUP($C165, Table4[#All], 46, 0)</f>
        <v>0</v>
      </c>
      <c r="BX165" s="43">
        <f>VLOOKUP($C165, Table4[#All], 47, 0)</f>
        <v>0.13039999999999999</v>
      </c>
      <c r="BY165" s="43">
        <f>VLOOKUP($C165, Table4[#All], 48, 0)</f>
        <v>0.43479999999999996</v>
      </c>
      <c r="BZ165" s="43">
        <f>VLOOKUP($C165, Table4[#All], 49, 0)</f>
        <v>0.43479999999999996</v>
      </c>
      <c r="CA165" s="43">
        <f>VLOOKUP($C165, Table4[#All], 50, 0)</f>
        <v>0</v>
      </c>
      <c r="CB165" s="10">
        <f t="shared" si="42"/>
        <v>4</v>
      </c>
      <c r="CC165" s="60"/>
      <c r="CD165" s="43">
        <f>VLOOKUP($C165, Table4[#All], 51, 0)</f>
        <v>0.52170000000000005</v>
      </c>
      <c r="CE165" s="43">
        <f>VLOOKUP($C165, Table4[#All], 52, 0)</f>
        <v>0.4783</v>
      </c>
      <c r="CF165" s="43">
        <f>VLOOKUP($C165, Table4[#All], 53, 0)</f>
        <v>0</v>
      </c>
      <c r="CG165" s="43"/>
      <c r="CH165" s="43"/>
      <c r="CI165" s="12">
        <f t="shared" si="43"/>
        <v>2</v>
      </c>
      <c r="CJ165" s="13"/>
      <c r="CK165" s="43">
        <f>VLOOKUP($C165, Table4[#All], 54, 0)</f>
        <v>0</v>
      </c>
      <c r="CL165" s="43">
        <f>VLOOKUP($C165, Table4[#All], 55, 0)</f>
        <v>0.1739</v>
      </c>
      <c r="CM165" s="43">
        <f>VLOOKUP($C165, Table4[#All], 56, 0)</f>
        <v>0.82609999999999995</v>
      </c>
      <c r="CN165" s="9">
        <f>VLOOKUP($C165, Table4[#All], 57, 0)</f>
        <v>0</v>
      </c>
      <c r="CO165" s="9"/>
      <c r="CP165" s="10">
        <f t="shared" si="44"/>
        <v>3</v>
      </c>
      <c r="CQ165" s="11"/>
      <c r="CR165" s="43">
        <f>VLOOKUP($C165, Table4[#All], 58, 0)</f>
        <v>0</v>
      </c>
      <c r="CS165" s="43">
        <f>VLOOKUP($C165, Table4[#All], 59, 0)</f>
        <v>0.3478</v>
      </c>
      <c r="CT165" s="43">
        <f>VLOOKUP($C165, Table4[#All], 60, 0)</f>
        <v>0.43479999999999996</v>
      </c>
      <c r="CU165" s="43">
        <f>VLOOKUP($C165, Table4[#All], 61, 0)</f>
        <v>0.21739999999999998</v>
      </c>
      <c r="CV165" s="9">
        <f>VLOOKUP($C165, Table4[#All], 62, 0)</f>
        <v>0</v>
      </c>
      <c r="CW165" s="10">
        <f t="shared" si="45"/>
        <v>4</v>
      </c>
      <c r="CX165" s="60"/>
      <c r="CY165" s="43">
        <f>VLOOKUP($C165, Table4[#All], 63, 0)</f>
        <v>0.42859999999999998</v>
      </c>
      <c r="CZ165" s="43">
        <f>VLOOKUP($C165, Table4[#All], 64, 0)</f>
        <v>0.5</v>
      </c>
      <c r="DA165" s="43">
        <f>VLOOKUP($C165, Table4[#All], 65, 0)</f>
        <v>7.1399999999999991E-2</v>
      </c>
      <c r="DB165" s="43">
        <f>VLOOKUP($C165, Table4[#All], 66, 0)</f>
        <v>0</v>
      </c>
      <c r="DC165" s="43"/>
      <c r="DD165" s="10">
        <f t="shared" si="46"/>
        <v>2</v>
      </c>
    </row>
    <row r="166" spans="1:108" ht="16.2" thickTop="1" thickBot="1" x14ac:dyDescent="0.4">
      <c r="A166" s="47" t="s">
        <v>393</v>
      </c>
      <c r="B166" s="47" t="s">
        <v>408</v>
      </c>
      <c r="C166" s="47" t="s">
        <v>409</v>
      </c>
      <c r="D166" s="11"/>
      <c r="E166" s="43">
        <f>VLOOKUP($C166, Table4[#All], 2, 0)</f>
        <v>1</v>
      </c>
      <c r="F166" s="43">
        <f>VLOOKUP($C166, Table4[#All], 3, 0)</f>
        <v>0</v>
      </c>
      <c r="G166" s="43">
        <f>VLOOKUP($C166, Table4[#All], 4, 0)</f>
        <v>0</v>
      </c>
      <c r="H166" s="43">
        <f>VLOOKUP($C166, Table4[#All], 5, 0)</f>
        <v>0</v>
      </c>
      <c r="I166" s="43">
        <f>VLOOKUP($C166, Table4[#All], 6, 0)</f>
        <v>0</v>
      </c>
      <c r="J166" s="10">
        <f t="shared" si="32"/>
        <v>1</v>
      </c>
      <c r="K166" s="11"/>
      <c r="L166" s="43">
        <f>VLOOKUP($C166, Table4[#All], 7, 0)</f>
        <v>0.55000000000000004</v>
      </c>
      <c r="M166" s="43">
        <f>VLOOKUP($C166, Table4[#All], 8, 0)</f>
        <v>0.35</v>
      </c>
      <c r="N166" s="43">
        <f>VLOOKUP($C166, Table4[#All], 9, 0)</f>
        <v>0.1</v>
      </c>
      <c r="O166" s="43">
        <f>VLOOKUP($C166, Table4[#All], 10, 0)</f>
        <v>0</v>
      </c>
      <c r="P166" s="43"/>
      <c r="Q166" s="10">
        <f t="shared" si="33"/>
        <v>2</v>
      </c>
      <c r="R166" s="11"/>
      <c r="S166" s="43">
        <f>VLOOKUP($C166, Table4[#All], 11, 0)</f>
        <v>0.25</v>
      </c>
      <c r="T166" s="43">
        <f>VLOOKUP($C166, Table4[#All], 12, 0)</f>
        <v>0.55000000000000004</v>
      </c>
      <c r="U166" s="43">
        <f>VLOOKUP($C166, Table4[#All], 13, 0)</f>
        <v>0.2</v>
      </c>
      <c r="V166" s="43">
        <f>VLOOKUP($C166, Table4[#All], 14, 0)</f>
        <v>0</v>
      </c>
      <c r="W166" s="9"/>
      <c r="X166" s="10">
        <f t="shared" si="34"/>
        <v>3</v>
      </c>
      <c r="Y166" s="11"/>
      <c r="Z166" s="43">
        <f>VLOOKUP($C166, Table4[#All], 15, 0)</f>
        <v>0</v>
      </c>
      <c r="AA166" s="43">
        <f>VLOOKUP($C166, Table4[#All], 16, 0)</f>
        <v>0</v>
      </c>
      <c r="AB166" s="43">
        <f>VLOOKUP($C166, Table4[#All], 17, 0)</f>
        <v>0.5</v>
      </c>
      <c r="AC166" s="43">
        <f>VLOOKUP($C166, Table4[#All], 18, 0)</f>
        <v>0.5</v>
      </c>
      <c r="AD166" s="9">
        <f>VLOOKUP($C166, Table4[#All], 19, 0)</f>
        <v>0</v>
      </c>
      <c r="AE166" s="10">
        <f t="shared" si="35"/>
        <v>4</v>
      </c>
      <c r="AF166" s="11"/>
      <c r="AG166" s="43">
        <f>VLOOKUP($C166, Table4[#All], 20, 0)</f>
        <v>0</v>
      </c>
      <c r="AH166" s="43">
        <f>VLOOKUP($C166, Table4[#All], 21, 0)</f>
        <v>0</v>
      </c>
      <c r="AI166" s="43">
        <f>VLOOKUP($C166, Table4[#All], 22, 0)</f>
        <v>0</v>
      </c>
      <c r="AJ166" s="43">
        <f>VLOOKUP($C166, Table4[#All], 23, 0)</f>
        <v>1</v>
      </c>
      <c r="AK166" s="43"/>
      <c r="AL166" s="10">
        <f t="shared" si="36"/>
        <v>4</v>
      </c>
      <c r="AM166" s="11"/>
      <c r="AN166" s="43">
        <f>VLOOKUP($C166, Table4[#All], 24, 0)</f>
        <v>0</v>
      </c>
      <c r="AO166" s="43">
        <f>VLOOKUP($C166, Table4[#All], 25, 0)</f>
        <v>0</v>
      </c>
      <c r="AP166" s="43">
        <f>VLOOKUP($C166, Table4[#All], 26, 0)</f>
        <v>1</v>
      </c>
      <c r="AQ166" s="43"/>
      <c r="AR166" s="9"/>
      <c r="AS166" s="12">
        <f t="shared" si="37"/>
        <v>3</v>
      </c>
      <c r="AT166" s="11"/>
      <c r="AU166" s="43">
        <f>VLOOKUP($C166, Table4[#All], 27, 0)</f>
        <v>0.35</v>
      </c>
      <c r="AV166" s="43">
        <f>VLOOKUP($C166, Table4[#All], 28, 0)</f>
        <v>0.65</v>
      </c>
      <c r="AW166" s="43">
        <f>VLOOKUP($C166, Table4[#All], 29, 0)</f>
        <v>0</v>
      </c>
      <c r="AX166" s="9"/>
      <c r="AY166" s="9">
        <f>VLOOKUP($C166, Table4[#All], 30, 0)</f>
        <v>0</v>
      </c>
      <c r="AZ166" s="10">
        <f t="shared" si="38"/>
        <v>2</v>
      </c>
      <c r="BA166" s="11"/>
      <c r="BB166" s="43">
        <f>VLOOKUP($C166, Table4[#All], 31, 0)</f>
        <v>0.26319999999999999</v>
      </c>
      <c r="BC166" s="43">
        <f>VLOOKUP($C166, Table4[#All], 32, 0)</f>
        <v>0</v>
      </c>
      <c r="BD166" s="43">
        <f>VLOOKUP($C166, Table4[#All], 33, 0)</f>
        <v>0.73680000000000012</v>
      </c>
      <c r="BE166" s="43">
        <f>VLOOKUP($C166, Table4[#All], 34, 0)</f>
        <v>0</v>
      </c>
      <c r="BF166" s="9">
        <f>VLOOKUP($C166, Table4[#All], 35, 0)</f>
        <v>0</v>
      </c>
      <c r="BG166" s="10">
        <f t="shared" si="39"/>
        <v>3</v>
      </c>
      <c r="BH166" s="60"/>
      <c r="BI166" s="43">
        <f>VLOOKUP($C166, Table4[#All], 36, 0)</f>
        <v>0.66670000000000007</v>
      </c>
      <c r="BJ166" s="9">
        <f>VLOOKUP($C166, Table4[#All], 37, 0)</f>
        <v>0.33329999999999999</v>
      </c>
      <c r="BK166" s="43">
        <f>VLOOKUP($C166, Table4[#All], 38, 0)</f>
        <v>0</v>
      </c>
      <c r="BL166" s="43">
        <f>VLOOKUP($C166, Table4[#All], 39, 0)</f>
        <v>0</v>
      </c>
      <c r="BM166" s="9">
        <f>VLOOKUP($C166, Table4[#All], 40, 0)</f>
        <v>0</v>
      </c>
      <c r="BN166" s="10">
        <f t="shared" si="40"/>
        <v>2</v>
      </c>
      <c r="BO166" s="11"/>
      <c r="BP166" s="43">
        <f>VLOOKUP($C166, Table4[#All], 41, 0)</f>
        <v>0.3</v>
      </c>
      <c r="BQ166" s="43">
        <f>VLOOKUP($C166, Table4[#All], 42, 0)</f>
        <v>0.05</v>
      </c>
      <c r="BR166" s="43">
        <f>VLOOKUP($C166, Table4[#All], 43, 0)</f>
        <v>0.4</v>
      </c>
      <c r="BS166" s="43">
        <f>VLOOKUP($C166, Table4[#All], 44, 0)</f>
        <v>0.15</v>
      </c>
      <c r="BT166" s="43">
        <f>VLOOKUP($C166, Table4[#All], 45, 0)</f>
        <v>0.1</v>
      </c>
      <c r="BU166" s="10">
        <f t="shared" si="41"/>
        <v>4</v>
      </c>
      <c r="BV166" s="11"/>
      <c r="BW166" s="43">
        <f>VLOOKUP($C166, Table4[#All], 46, 0)</f>
        <v>0</v>
      </c>
      <c r="BX166" s="43">
        <f>VLOOKUP($C166, Table4[#All], 47, 0)</f>
        <v>0</v>
      </c>
      <c r="BY166" s="43">
        <f>VLOOKUP($C166, Table4[#All], 48, 0)</f>
        <v>0.35</v>
      </c>
      <c r="BZ166" s="43">
        <f>VLOOKUP($C166, Table4[#All], 49, 0)</f>
        <v>0.65</v>
      </c>
      <c r="CA166" s="43">
        <f>VLOOKUP($C166, Table4[#All], 50, 0)</f>
        <v>0</v>
      </c>
      <c r="CB166" s="10">
        <f t="shared" si="42"/>
        <v>4</v>
      </c>
      <c r="CC166" s="60"/>
      <c r="CD166" s="43">
        <f>VLOOKUP($C166, Table4[#All], 51, 0)</f>
        <v>0.95</v>
      </c>
      <c r="CE166" s="43">
        <f>VLOOKUP($C166, Table4[#All], 52, 0)</f>
        <v>0.05</v>
      </c>
      <c r="CF166" s="43">
        <f>VLOOKUP($C166, Table4[#All], 53, 0)</f>
        <v>0</v>
      </c>
      <c r="CG166" s="43"/>
      <c r="CH166" s="43"/>
      <c r="CI166" s="12">
        <f t="shared" si="43"/>
        <v>1</v>
      </c>
      <c r="CJ166" s="13"/>
      <c r="CK166" s="43">
        <f>VLOOKUP($C166, Table4[#All], 54, 0)</f>
        <v>0</v>
      </c>
      <c r="CL166" s="43">
        <f>VLOOKUP($C166, Table4[#All], 55, 0)</f>
        <v>0</v>
      </c>
      <c r="CM166" s="43">
        <f>VLOOKUP($C166, Table4[#All], 56, 0)</f>
        <v>1</v>
      </c>
      <c r="CN166" s="9">
        <f>VLOOKUP($C166, Table4[#All], 57, 0)</f>
        <v>0</v>
      </c>
      <c r="CO166" s="9"/>
      <c r="CP166" s="10">
        <f t="shared" si="44"/>
        <v>3</v>
      </c>
      <c r="CQ166" s="11"/>
      <c r="CR166" s="43">
        <f>VLOOKUP($C166, Table4[#All], 58, 0)</f>
        <v>0</v>
      </c>
      <c r="CS166" s="43">
        <f>VLOOKUP($C166, Table4[#All], 59, 0)</f>
        <v>0.05</v>
      </c>
      <c r="CT166" s="43">
        <f>VLOOKUP($C166, Table4[#All], 60, 0)</f>
        <v>0.95</v>
      </c>
      <c r="CU166" s="43">
        <f>VLOOKUP($C166, Table4[#All], 61, 0)</f>
        <v>0</v>
      </c>
      <c r="CV166" s="9">
        <f>VLOOKUP($C166, Table4[#All], 62, 0)</f>
        <v>0</v>
      </c>
      <c r="CW166" s="10">
        <f t="shared" si="45"/>
        <v>3</v>
      </c>
      <c r="CX166" s="60"/>
      <c r="CY166" s="43">
        <f>VLOOKUP($C166, Table4[#All], 63, 0)</f>
        <v>1</v>
      </c>
      <c r="CZ166" s="43">
        <f>VLOOKUP($C166, Table4[#All], 64, 0)</f>
        <v>0</v>
      </c>
      <c r="DA166" s="43">
        <f>VLOOKUP($C166, Table4[#All], 65, 0)</f>
        <v>0</v>
      </c>
      <c r="DB166" s="43">
        <f>VLOOKUP($C166, Table4[#All], 66, 0)</f>
        <v>0</v>
      </c>
      <c r="DC166" s="43"/>
      <c r="DD166" s="10">
        <f t="shared" si="46"/>
        <v>1</v>
      </c>
    </row>
    <row r="167" spans="1:108" ht="16.2" thickTop="1" thickBot="1" x14ac:dyDescent="0.4">
      <c r="A167" s="47" t="s">
        <v>393</v>
      </c>
      <c r="B167" s="47" t="s">
        <v>410</v>
      </c>
      <c r="C167" s="47" t="s">
        <v>411</v>
      </c>
      <c r="D167" s="11"/>
      <c r="E167" s="43">
        <f>VLOOKUP($C167, Table4[#All], 2, 0)</f>
        <v>1</v>
      </c>
      <c r="F167" s="43">
        <f>VLOOKUP($C167, Table4[#All], 3, 0)</f>
        <v>0</v>
      </c>
      <c r="G167" s="43">
        <f>VLOOKUP($C167, Table4[#All], 4, 0)</f>
        <v>0</v>
      </c>
      <c r="H167" s="43">
        <f>VLOOKUP($C167, Table4[#All], 5, 0)</f>
        <v>0</v>
      </c>
      <c r="I167" s="43">
        <f>VLOOKUP($C167, Table4[#All], 6, 0)</f>
        <v>0</v>
      </c>
      <c r="J167" s="10">
        <f t="shared" si="32"/>
        <v>1</v>
      </c>
      <c r="K167" s="11"/>
      <c r="L167" s="43">
        <f>VLOOKUP($C167, Table4[#All], 7, 0)</f>
        <v>0.66670000000000007</v>
      </c>
      <c r="M167" s="43">
        <f>VLOOKUP($C167, Table4[#All], 8, 0)</f>
        <v>0.33329999999999999</v>
      </c>
      <c r="N167" s="43">
        <f>VLOOKUP($C167, Table4[#All], 9, 0)</f>
        <v>0</v>
      </c>
      <c r="O167" s="43">
        <f>VLOOKUP($C167, Table4[#All], 10, 0)</f>
        <v>0</v>
      </c>
      <c r="P167" s="43"/>
      <c r="Q167" s="10">
        <f t="shared" si="33"/>
        <v>2</v>
      </c>
      <c r="R167" s="11"/>
      <c r="S167" s="43">
        <f>VLOOKUP($C167, Table4[#All], 11, 0)</f>
        <v>0.5333</v>
      </c>
      <c r="T167" s="43">
        <f>VLOOKUP($C167, Table4[#All], 12, 0)</f>
        <v>0.33329999999999999</v>
      </c>
      <c r="U167" s="43">
        <f>VLOOKUP($C167, Table4[#All], 13, 0)</f>
        <v>0.1333</v>
      </c>
      <c r="V167" s="43">
        <f>VLOOKUP($C167, Table4[#All], 14, 0)</f>
        <v>0</v>
      </c>
      <c r="W167" s="9"/>
      <c r="X167" s="10">
        <f t="shared" si="34"/>
        <v>2</v>
      </c>
      <c r="Y167" s="11"/>
      <c r="Z167" s="43">
        <f>VLOOKUP($C167, Table4[#All], 15, 0)</f>
        <v>0</v>
      </c>
      <c r="AA167" s="43">
        <f>VLOOKUP($C167, Table4[#All], 16, 0)</f>
        <v>0</v>
      </c>
      <c r="AB167" s="43">
        <f>VLOOKUP($C167, Table4[#All], 17, 0)</f>
        <v>0.6</v>
      </c>
      <c r="AC167" s="43">
        <f>VLOOKUP($C167, Table4[#All], 18, 0)</f>
        <v>0.4</v>
      </c>
      <c r="AD167" s="9">
        <f>VLOOKUP($C167, Table4[#All], 19, 0)</f>
        <v>0</v>
      </c>
      <c r="AE167" s="10">
        <f t="shared" si="35"/>
        <v>4</v>
      </c>
      <c r="AF167" s="11"/>
      <c r="AG167" s="43">
        <f>VLOOKUP($C167, Table4[#All], 20, 0)</f>
        <v>0</v>
      </c>
      <c r="AH167" s="43">
        <f>VLOOKUP($C167, Table4[#All], 21, 0)</f>
        <v>0</v>
      </c>
      <c r="AI167" s="43">
        <f>VLOOKUP($C167, Table4[#All], 22, 0)</f>
        <v>0</v>
      </c>
      <c r="AJ167" s="43">
        <f>VLOOKUP($C167, Table4[#All], 23, 0)</f>
        <v>1</v>
      </c>
      <c r="AK167" s="43"/>
      <c r="AL167" s="10">
        <f t="shared" si="36"/>
        <v>4</v>
      </c>
      <c r="AM167" s="11"/>
      <c r="AN167" s="43">
        <f>VLOOKUP($C167, Table4[#All], 24, 0)</f>
        <v>0</v>
      </c>
      <c r="AO167" s="43">
        <f>VLOOKUP($C167, Table4[#All], 25, 0)</f>
        <v>0</v>
      </c>
      <c r="AP167" s="43">
        <f>VLOOKUP($C167, Table4[#All], 26, 0)</f>
        <v>1</v>
      </c>
      <c r="AQ167" s="43"/>
      <c r="AR167" s="9"/>
      <c r="AS167" s="12">
        <f t="shared" si="37"/>
        <v>3</v>
      </c>
      <c r="AT167" s="11"/>
      <c r="AU167" s="43">
        <f>VLOOKUP($C167, Table4[#All], 27, 0)</f>
        <v>0.2</v>
      </c>
      <c r="AV167" s="43">
        <f>VLOOKUP($C167, Table4[#All], 28, 0)</f>
        <v>0.8</v>
      </c>
      <c r="AW167" s="43">
        <f>VLOOKUP($C167, Table4[#All], 29, 0)</f>
        <v>0</v>
      </c>
      <c r="AX167" s="9"/>
      <c r="AY167" s="9">
        <f>VLOOKUP($C167, Table4[#All], 30, 0)</f>
        <v>0</v>
      </c>
      <c r="AZ167" s="10">
        <f t="shared" si="38"/>
        <v>2</v>
      </c>
      <c r="BA167" s="11"/>
      <c r="BB167" s="43">
        <f>VLOOKUP($C167, Table4[#All], 31, 0)</f>
        <v>6.6699999999999995E-2</v>
      </c>
      <c r="BC167" s="43">
        <f>VLOOKUP($C167, Table4[#All], 32, 0)</f>
        <v>0</v>
      </c>
      <c r="BD167" s="43">
        <f>VLOOKUP($C167, Table4[#All], 33, 0)</f>
        <v>0.93330000000000002</v>
      </c>
      <c r="BE167" s="43">
        <f>VLOOKUP($C167, Table4[#All], 34, 0)</f>
        <v>0</v>
      </c>
      <c r="BF167" s="9">
        <f>VLOOKUP($C167, Table4[#All], 35, 0)</f>
        <v>0</v>
      </c>
      <c r="BG167" s="10">
        <f t="shared" si="39"/>
        <v>3</v>
      </c>
      <c r="BH167" s="60"/>
      <c r="BI167" s="43">
        <f>VLOOKUP($C167, Table4[#All], 36, 0)</f>
        <v>0.31670000000000004</v>
      </c>
      <c r="BJ167" s="9">
        <f>VLOOKUP($C167, Table4[#All], 37, 0)</f>
        <v>0</v>
      </c>
      <c r="BK167" s="43">
        <f>VLOOKUP($C167, Table4[#All], 38, 0)</f>
        <v>0</v>
      </c>
      <c r="BL167" s="43">
        <f>VLOOKUP($C167, Table4[#All], 39, 0)</f>
        <v>0.2</v>
      </c>
      <c r="BM167" s="9">
        <f>VLOOKUP($C167, Table4[#All], 40, 0)</f>
        <v>0.48330000000000001</v>
      </c>
      <c r="BN167" s="10">
        <f t="shared" si="40"/>
        <v>5</v>
      </c>
      <c r="BO167" s="11"/>
      <c r="BP167" s="43">
        <f>VLOOKUP($C167, Table4[#All], 41, 0)</f>
        <v>0.2</v>
      </c>
      <c r="BQ167" s="43">
        <f>VLOOKUP($C167, Table4[#All], 42, 0)</f>
        <v>0</v>
      </c>
      <c r="BR167" s="43">
        <f>VLOOKUP($C167, Table4[#All], 43, 0)</f>
        <v>0.4667</v>
      </c>
      <c r="BS167" s="43">
        <f>VLOOKUP($C167, Table4[#All], 44, 0)</f>
        <v>0.1333</v>
      </c>
      <c r="BT167" s="43">
        <f>VLOOKUP($C167, Table4[#All], 45, 0)</f>
        <v>0.2</v>
      </c>
      <c r="BU167" s="10">
        <f t="shared" si="41"/>
        <v>5</v>
      </c>
      <c r="BV167" s="11"/>
      <c r="BW167" s="43">
        <f>VLOOKUP($C167, Table4[#All], 46, 0)</f>
        <v>0</v>
      </c>
      <c r="BX167" s="43">
        <f>VLOOKUP($C167, Table4[#All], 47, 0)</f>
        <v>0</v>
      </c>
      <c r="BY167" s="43">
        <f>VLOOKUP($C167, Table4[#All], 48, 0)</f>
        <v>0.6</v>
      </c>
      <c r="BZ167" s="43">
        <f>VLOOKUP($C167, Table4[#All], 49, 0)</f>
        <v>0.4</v>
      </c>
      <c r="CA167" s="43">
        <f>VLOOKUP($C167, Table4[#All], 50, 0)</f>
        <v>0</v>
      </c>
      <c r="CB167" s="10">
        <f t="shared" si="42"/>
        <v>4</v>
      </c>
      <c r="CC167" s="60"/>
      <c r="CD167" s="43">
        <f>VLOOKUP($C167, Table4[#All], 51, 0)</f>
        <v>0.8</v>
      </c>
      <c r="CE167" s="43">
        <f>VLOOKUP($C167, Table4[#All], 52, 0)</f>
        <v>0.2</v>
      </c>
      <c r="CF167" s="43">
        <f>VLOOKUP($C167, Table4[#All], 53, 0)</f>
        <v>0</v>
      </c>
      <c r="CG167" s="43"/>
      <c r="CH167" s="43"/>
      <c r="CI167" s="12">
        <f t="shared" si="43"/>
        <v>2</v>
      </c>
      <c r="CJ167" s="13"/>
      <c r="CK167" s="43">
        <f>VLOOKUP($C167, Table4[#All], 54, 0)</f>
        <v>0</v>
      </c>
      <c r="CL167" s="43">
        <f>VLOOKUP($C167, Table4[#All], 55, 0)</f>
        <v>0</v>
      </c>
      <c r="CM167" s="43">
        <f>VLOOKUP($C167, Table4[#All], 56, 0)</f>
        <v>1</v>
      </c>
      <c r="CN167" s="9">
        <f>VLOOKUP($C167, Table4[#All], 57, 0)</f>
        <v>0</v>
      </c>
      <c r="CO167" s="9"/>
      <c r="CP167" s="10">
        <f t="shared" si="44"/>
        <v>3</v>
      </c>
      <c r="CQ167" s="11"/>
      <c r="CR167" s="43">
        <f>VLOOKUP($C167, Table4[#All], 58, 0)</f>
        <v>0</v>
      </c>
      <c r="CS167" s="43">
        <f>VLOOKUP($C167, Table4[#All], 59, 0)</f>
        <v>0</v>
      </c>
      <c r="CT167" s="43">
        <f>VLOOKUP($C167, Table4[#All], 60, 0)</f>
        <v>1</v>
      </c>
      <c r="CU167" s="43">
        <f>VLOOKUP($C167, Table4[#All], 61, 0)</f>
        <v>0</v>
      </c>
      <c r="CV167" s="9">
        <f>VLOOKUP($C167, Table4[#All], 62, 0)</f>
        <v>0</v>
      </c>
      <c r="CW167" s="10">
        <f t="shared" si="45"/>
        <v>3</v>
      </c>
      <c r="CX167" s="60"/>
      <c r="CY167" s="43">
        <f>VLOOKUP($C167, Table4[#All], 63, 0)</f>
        <v>1</v>
      </c>
      <c r="CZ167" s="43">
        <f>VLOOKUP($C167, Table4[#All], 64, 0)</f>
        <v>0</v>
      </c>
      <c r="DA167" s="43">
        <f>VLOOKUP($C167, Table4[#All], 65, 0)</f>
        <v>0</v>
      </c>
      <c r="DB167" s="43">
        <f>VLOOKUP($C167, Table4[#All], 66, 0)</f>
        <v>0</v>
      </c>
      <c r="DC167" s="43"/>
      <c r="DD167" s="10">
        <f t="shared" si="46"/>
        <v>1</v>
      </c>
    </row>
    <row r="168" spans="1:108" ht="16.2" thickTop="1" thickBot="1" x14ac:dyDescent="0.4">
      <c r="A168" s="47" t="s">
        <v>393</v>
      </c>
      <c r="B168" s="47" t="s">
        <v>412</v>
      </c>
      <c r="C168" s="47" t="s">
        <v>413</v>
      </c>
      <c r="D168" s="11"/>
      <c r="E168" s="43">
        <f>VLOOKUP($C168, Table4[#All], 2, 0)</f>
        <v>0</v>
      </c>
      <c r="F168" s="43">
        <f>VLOOKUP($C168, Table4[#All], 3, 0)</f>
        <v>0</v>
      </c>
      <c r="G168" s="43">
        <f>VLOOKUP($C168, Table4[#All], 4, 0)</f>
        <v>0</v>
      </c>
      <c r="H168" s="43">
        <f>VLOOKUP($C168, Table4[#All], 5, 0)</f>
        <v>0</v>
      </c>
      <c r="I168" s="43">
        <f>VLOOKUP($C168, Table4[#All], 6, 0)</f>
        <v>0</v>
      </c>
      <c r="J168" s="10" t="str">
        <f t="shared" si="32"/>
        <v>N/A</v>
      </c>
      <c r="K168" s="11"/>
      <c r="L168" s="43">
        <f>VLOOKUP($C168, Table4[#All], 7, 0)</f>
        <v>0.33329999999999999</v>
      </c>
      <c r="M168" s="43">
        <f>VLOOKUP($C168, Table4[#All], 8, 0)</f>
        <v>0.41670000000000001</v>
      </c>
      <c r="N168" s="43">
        <f>VLOOKUP($C168, Table4[#All], 9, 0)</f>
        <v>0.25</v>
      </c>
      <c r="O168" s="43">
        <f>VLOOKUP($C168, Table4[#All], 10, 0)</f>
        <v>0</v>
      </c>
      <c r="P168" s="43"/>
      <c r="Q168" s="10">
        <f t="shared" si="33"/>
        <v>3</v>
      </c>
      <c r="R168" s="11"/>
      <c r="S168" s="43">
        <f>VLOOKUP($C168, Table4[#All], 11, 0)</f>
        <v>0</v>
      </c>
      <c r="T168" s="43">
        <f>VLOOKUP($C168, Table4[#All], 12, 0)</f>
        <v>0</v>
      </c>
      <c r="U168" s="43">
        <f>VLOOKUP($C168, Table4[#All], 13, 0)</f>
        <v>1</v>
      </c>
      <c r="V168" s="43">
        <f>VLOOKUP($C168, Table4[#All], 14, 0)</f>
        <v>0</v>
      </c>
      <c r="W168" s="9"/>
      <c r="X168" s="10">
        <f t="shared" si="34"/>
        <v>3</v>
      </c>
      <c r="Y168" s="11"/>
      <c r="Z168" s="43">
        <f>VLOOKUP($C168, Table4[#All], 15, 0)</f>
        <v>0</v>
      </c>
      <c r="AA168" s="43">
        <f>VLOOKUP($C168, Table4[#All], 16, 0)</f>
        <v>0</v>
      </c>
      <c r="AB168" s="43">
        <f>VLOOKUP($C168, Table4[#All], 17, 0)</f>
        <v>0</v>
      </c>
      <c r="AC168" s="43">
        <f>VLOOKUP($C168, Table4[#All], 18, 0)</f>
        <v>0.66670000000000007</v>
      </c>
      <c r="AD168" s="9">
        <f>VLOOKUP($C168, Table4[#All], 19, 0)</f>
        <v>0.33329999999999999</v>
      </c>
      <c r="AE168" s="10">
        <f t="shared" si="35"/>
        <v>5</v>
      </c>
      <c r="AF168" s="11"/>
      <c r="AG168" s="43">
        <f>VLOOKUP($C168, Table4[#All], 20, 0)</f>
        <v>0</v>
      </c>
      <c r="AH168" s="43">
        <f>VLOOKUP($C168, Table4[#All], 21, 0)</f>
        <v>8.3299999999999999E-2</v>
      </c>
      <c r="AI168" s="43">
        <f>VLOOKUP($C168, Table4[#All], 22, 0)</f>
        <v>0.58329999999999993</v>
      </c>
      <c r="AJ168" s="43">
        <f>VLOOKUP($C168, Table4[#All], 23, 0)</f>
        <v>0.33329999999999999</v>
      </c>
      <c r="AK168" s="43"/>
      <c r="AL168" s="10">
        <f t="shared" si="36"/>
        <v>4</v>
      </c>
      <c r="AM168" s="11"/>
      <c r="AN168" s="43">
        <f>VLOOKUP($C168, Table4[#All], 24, 0)</f>
        <v>0</v>
      </c>
      <c r="AO168" s="43">
        <f>VLOOKUP($C168, Table4[#All], 25, 0)</f>
        <v>0.5</v>
      </c>
      <c r="AP168" s="43">
        <f>VLOOKUP($C168, Table4[#All], 26, 0)</f>
        <v>0.5</v>
      </c>
      <c r="AQ168" s="43"/>
      <c r="AR168" s="9"/>
      <c r="AS168" s="12">
        <f t="shared" si="37"/>
        <v>3</v>
      </c>
      <c r="AT168" s="11"/>
      <c r="AU168" s="43">
        <f>VLOOKUP($C168, Table4[#All], 27, 0)</f>
        <v>0</v>
      </c>
      <c r="AV168" s="43">
        <f>VLOOKUP($C168, Table4[#All], 28, 0)</f>
        <v>0.66670000000000007</v>
      </c>
      <c r="AW168" s="43">
        <f>VLOOKUP($C168, Table4[#All], 29, 0)</f>
        <v>0.25</v>
      </c>
      <c r="AX168" s="9"/>
      <c r="AY168" s="9">
        <f>VLOOKUP($C168, Table4[#All], 30, 0)</f>
        <v>8.3299999999999999E-2</v>
      </c>
      <c r="AZ168" s="10">
        <f t="shared" si="38"/>
        <v>3</v>
      </c>
      <c r="BA168" s="11"/>
      <c r="BB168" s="43">
        <f>VLOOKUP($C168, Table4[#All], 31, 0)</f>
        <v>0</v>
      </c>
      <c r="BC168" s="43">
        <f>VLOOKUP($C168, Table4[#All], 32, 0)</f>
        <v>0.33329999999999999</v>
      </c>
      <c r="BD168" s="43">
        <f>VLOOKUP($C168, Table4[#All], 33, 0)</f>
        <v>0.33329999999999999</v>
      </c>
      <c r="BE168" s="43">
        <f>VLOOKUP($C168, Table4[#All], 34, 0)</f>
        <v>0.33329999999999999</v>
      </c>
      <c r="BF168" s="9">
        <f>VLOOKUP($C168, Table4[#All], 35, 0)</f>
        <v>0</v>
      </c>
      <c r="BG168" s="10">
        <f t="shared" si="39"/>
        <v>4</v>
      </c>
      <c r="BH168" s="60"/>
      <c r="BI168" s="43">
        <f>VLOOKUP($C168, Table4[#All], 36, 0)</f>
        <v>0.31670000000000004</v>
      </c>
      <c r="BJ168" s="9">
        <f>VLOOKUP($C168, Table4[#All], 37, 0)</f>
        <v>0</v>
      </c>
      <c r="BK168" s="43">
        <f>VLOOKUP($C168, Table4[#All], 38, 0)</f>
        <v>0</v>
      </c>
      <c r="BL168" s="43">
        <f>VLOOKUP($C168, Table4[#All], 39, 0)</f>
        <v>0.2</v>
      </c>
      <c r="BM168" s="9">
        <f>VLOOKUP($C168, Table4[#All], 40, 0)</f>
        <v>0.48330000000000001</v>
      </c>
      <c r="BN168" s="10">
        <f t="shared" si="40"/>
        <v>5</v>
      </c>
      <c r="BO168" s="11"/>
      <c r="BP168" s="43">
        <f>VLOOKUP($C168, Table4[#All], 41, 0)</f>
        <v>0</v>
      </c>
      <c r="BQ168" s="43">
        <f>VLOOKUP($C168, Table4[#All], 42, 0)</f>
        <v>0.58329999999999993</v>
      </c>
      <c r="BR168" s="43">
        <f>VLOOKUP($C168, Table4[#All], 43, 0)</f>
        <v>0.41670000000000001</v>
      </c>
      <c r="BS168" s="43">
        <f>VLOOKUP($C168, Table4[#All], 44, 0)</f>
        <v>0</v>
      </c>
      <c r="BT168" s="43">
        <f>VLOOKUP($C168, Table4[#All], 45, 0)</f>
        <v>0</v>
      </c>
      <c r="BU168" s="10">
        <f t="shared" si="41"/>
        <v>3</v>
      </c>
      <c r="BV168" s="11"/>
      <c r="BW168" s="43">
        <f>VLOOKUP($C168, Table4[#All], 46, 0)</f>
        <v>0</v>
      </c>
      <c r="BX168" s="43">
        <f>VLOOKUP($C168, Table4[#All], 47, 0)</f>
        <v>8.3299999999999999E-2</v>
      </c>
      <c r="BY168" s="43">
        <f>VLOOKUP($C168, Table4[#All], 48, 0)</f>
        <v>0.16670000000000001</v>
      </c>
      <c r="BZ168" s="43">
        <f>VLOOKUP($C168, Table4[#All], 49, 0)</f>
        <v>0.58329999999999993</v>
      </c>
      <c r="CA168" s="43">
        <f>VLOOKUP($C168, Table4[#All], 50, 0)</f>
        <v>0.16670000000000001</v>
      </c>
      <c r="CB168" s="10">
        <f t="shared" si="42"/>
        <v>4</v>
      </c>
      <c r="CC168" s="60"/>
      <c r="CD168" s="43">
        <f>VLOOKUP($C168, Table4[#All], 51, 0)</f>
        <v>0</v>
      </c>
      <c r="CE168" s="43">
        <f>VLOOKUP($C168, Table4[#All], 52, 0)</f>
        <v>0.5</v>
      </c>
      <c r="CF168" s="43">
        <f>VLOOKUP($C168, Table4[#All], 53, 0)</f>
        <v>0.5</v>
      </c>
      <c r="CG168" s="43"/>
      <c r="CH168" s="43"/>
      <c r="CI168" s="12">
        <f t="shared" si="43"/>
        <v>3</v>
      </c>
      <c r="CJ168" s="13"/>
      <c r="CK168" s="43">
        <f>VLOOKUP($C168, Table4[#All], 54, 0)</f>
        <v>0</v>
      </c>
      <c r="CL168" s="43">
        <f>VLOOKUP($C168, Table4[#All], 55, 0)</f>
        <v>0</v>
      </c>
      <c r="CM168" s="43">
        <f>VLOOKUP($C168, Table4[#All], 56, 0)</f>
        <v>0.83329999999999993</v>
      </c>
      <c r="CN168" s="9">
        <f>VLOOKUP($C168, Table4[#All], 57, 0)</f>
        <v>0.16670000000000001</v>
      </c>
      <c r="CO168" s="9"/>
      <c r="CP168" s="10">
        <f t="shared" si="44"/>
        <v>3</v>
      </c>
      <c r="CQ168" s="11"/>
      <c r="CR168" s="43">
        <f>VLOOKUP($C168, Table4[#All], 58, 0)</f>
        <v>0</v>
      </c>
      <c r="CS168" s="43">
        <f>VLOOKUP($C168, Table4[#All], 59, 0)</f>
        <v>0.33329999999999999</v>
      </c>
      <c r="CT168" s="43">
        <f>VLOOKUP($C168, Table4[#All], 60, 0)</f>
        <v>0.5</v>
      </c>
      <c r="CU168" s="43">
        <f>VLOOKUP($C168, Table4[#All], 61, 0)</f>
        <v>0.16670000000000001</v>
      </c>
      <c r="CV168" s="9">
        <f>VLOOKUP($C168, Table4[#All], 62, 0)</f>
        <v>0</v>
      </c>
      <c r="CW168" s="10">
        <f t="shared" si="45"/>
        <v>3</v>
      </c>
      <c r="CX168" s="60"/>
      <c r="CY168" s="43">
        <f>VLOOKUP($C168, Table4[#All], 63, 0)</f>
        <v>8.3299999999999999E-2</v>
      </c>
      <c r="CZ168" s="43">
        <f>VLOOKUP($C168, Table4[#All], 64, 0)</f>
        <v>0.41670000000000001</v>
      </c>
      <c r="DA168" s="43">
        <f>VLOOKUP($C168, Table4[#All], 65, 0)</f>
        <v>0.41670000000000001</v>
      </c>
      <c r="DB168" s="43">
        <f>VLOOKUP($C168, Table4[#All], 66, 0)</f>
        <v>8.3299999999999999E-2</v>
      </c>
      <c r="DC168" s="43"/>
      <c r="DD168" s="10">
        <f t="shared" si="46"/>
        <v>3</v>
      </c>
    </row>
    <row r="169" spans="1:108" ht="16.2" thickTop="1" thickBot="1" x14ac:dyDescent="0.4">
      <c r="A169" s="47" t="s">
        <v>393</v>
      </c>
      <c r="B169" s="47" t="s">
        <v>414</v>
      </c>
      <c r="C169" s="47" t="s">
        <v>415</v>
      </c>
      <c r="D169" s="11"/>
      <c r="E169" s="43">
        <f>VLOOKUP($C169, Table4[#All], 2, 0)</f>
        <v>0</v>
      </c>
      <c r="F169" s="43">
        <f>VLOOKUP($C169, Table4[#All], 3, 0)</f>
        <v>0</v>
      </c>
      <c r="G169" s="43">
        <f>VLOOKUP($C169, Table4[#All], 4, 0)</f>
        <v>0</v>
      </c>
      <c r="H169" s="43">
        <f>VLOOKUP($C169, Table4[#All], 5, 0)</f>
        <v>1</v>
      </c>
      <c r="I169" s="43">
        <f>VLOOKUP($C169, Table4[#All], 6, 0)</f>
        <v>0</v>
      </c>
      <c r="J169" s="10">
        <f t="shared" si="32"/>
        <v>4</v>
      </c>
      <c r="K169" s="11"/>
      <c r="L169" s="43">
        <f>VLOOKUP($C169, Table4[#All], 7, 0)</f>
        <v>0.95239999999999991</v>
      </c>
      <c r="M169" s="43">
        <f>VLOOKUP($C169, Table4[#All], 8, 0)</f>
        <v>4.7599999999999996E-2</v>
      </c>
      <c r="N169" s="43">
        <f>VLOOKUP($C169, Table4[#All], 9, 0)</f>
        <v>0</v>
      </c>
      <c r="O169" s="43">
        <f>VLOOKUP($C169, Table4[#All], 10, 0)</f>
        <v>0</v>
      </c>
      <c r="P169" s="43"/>
      <c r="Q169" s="10">
        <f t="shared" si="33"/>
        <v>1</v>
      </c>
      <c r="R169" s="11"/>
      <c r="S169" s="43">
        <f>VLOOKUP($C169, Table4[#All], 11, 0)</f>
        <v>0</v>
      </c>
      <c r="T169" s="43">
        <f>VLOOKUP($C169, Table4[#All], 12, 0)</f>
        <v>0.28570000000000001</v>
      </c>
      <c r="U169" s="43">
        <f>VLOOKUP($C169, Table4[#All], 13, 0)</f>
        <v>0.71430000000000005</v>
      </c>
      <c r="V169" s="43">
        <f>VLOOKUP($C169, Table4[#All], 14, 0)</f>
        <v>0</v>
      </c>
      <c r="W169" s="9"/>
      <c r="X169" s="10">
        <f t="shared" si="34"/>
        <v>3</v>
      </c>
      <c r="Y169" s="11"/>
      <c r="Z169" s="43">
        <f>VLOOKUP($C169, Table4[#All], 15, 0)</f>
        <v>0</v>
      </c>
      <c r="AA169" s="43">
        <f>VLOOKUP($C169, Table4[#All], 16, 0)</f>
        <v>1</v>
      </c>
      <c r="AB169" s="43">
        <f>VLOOKUP($C169, Table4[#All], 17, 0)</f>
        <v>0</v>
      </c>
      <c r="AC169" s="43">
        <f>VLOOKUP($C169, Table4[#All], 18, 0)</f>
        <v>0</v>
      </c>
      <c r="AD169" s="9">
        <f>VLOOKUP($C169, Table4[#All], 19, 0)</f>
        <v>0</v>
      </c>
      <c r="AE169" s="10">
        <f t="shared" si="35"/>
        <v>2</v>
      </c>
      <c r="AF169" s="11"/>
      <c r="AG169" s="43">
        <f>VLOOKUP($C169, Table4[#All], 20, 0)</f>
        <v>0</v>
      </c>
      <c r="AH169" s="43">
        <f>VLOOKUP($C169, Table4[#All], 21, 0)</f>
        <v>0.52380000000000004</v>
      </c>
      <c r="AI169" s="43">
        <f>VLOOKUP($C169, Table4[#All], 22, 0)</f>
        <v>0.47619999999999996</v>
      </c>
      <c r="AJ169" s="43">
        <f>VLOOKUP($C169, Table4[#All], 23, 0)</f>
        <v>0</v>
      </c>
      <c r="AK169" s="43"/>
      <c r="AL169" s="10">
        <f t="shared" si="36"/>
        <v>3</v>
      </c>
      <c r="AM169" s="11"/>
      <c r="AN169" s="43">
        <f>VLOOKUP($C169, Table4[#All], 24, 0)</f>
        <v>0</v>
      </c>
      <c r="AO169" s="43">
        <f>VLOOKUP($C169, Table4[#All], 25, 0)</f>
        <v>0.38100000000000001</v>
      </c>
      <c r="AP169" s="43">
        <f>VLOOKUP($C169, Table4[#All], 26, 0)</f>
        <v>0.61899999999999999</v>
      </c>
      <c r="AQ169" s="43"/>
      <c r="AR169" s="9"/>
      <c r="AS169" s="12">
        <f t="shared" si="37"/>
        <v>3</v>
      </c>
      <c r="AT169" s="11"/>
      <c r="AU169" s="43">
        <f>VLOOKUP($C169, Table4[#All], 27, 0)</f>
        <v>0</v>
      </c>
      <c r="AV169" s="43">
        <f>VLOOKUP($C169, Table4[#All], 28, 0)</f>
        <v>0.38100000000000001</v>
      </c>
      <c r="AW169" s="43">
        <f>VLOOKUP($C169, Table4[#All], 29, 0)</f>
        <v>0.61899999999999999</v>
      </c>
      <c r="AX169" s="9"/>
      <c r="AY169" s="9">
        <f>VLOOKUP($C169, Table4[#All], 30, 0)</f>
        <v>0</v>
      </c>
      <c r="AZ169" s="10">
        <f t="shared" si="38"/>
        <v>3</v>
      </c>
      <c r="BA169" s="11"/>
      <c r="BB169" s="43">
        <f>VLOOKUP($C169, Table4[#All], 31, 0)</f>
        <v>0.125</v>
      </c>
      <c r="BC169" s="43">
        <f>VLOOKUP($C169, Table4[#All], 32, 0)</f>
        <v>0.5</v>
      </c>
      <c r="BD169" s="43">
        <f>VLOOKUP($C169, Table4[#All], 33, 0)</f>
        <v>0</v>
      </c>
      <c r="BE169" s="43">
        <f>VLOOKUP($C169, Table4[#All], 34, 0)</f>
        <v>0.375</v>
      </c>
      <c r="BF169" s="9">
        <f>VLOOKUP($C169, Table4[#All], 35, 0)</f>
        <v>0</v>
      </c>
      <c r="BG169" s="10">
        <f t="shared" si="39"/>
        <v>4</v>
      </c>
      <c r="BH169" s="60"/>
      <c r="BI169" s="43">
        <f>VLOOKUP($C169, Table4[#All], 36, 0)</f>
        <v>8.3299999999999999E-2</v>
      </c>
      <c r="BJ169" s="9">
        <f>VLOOKUP($C169, Table4[#All], 37, 0)</f>
        <v>0.33329999999999999</v>
      </c>
      <c r="BK169" s="43">
        <f>VLOOKUP($C169, Table4[#All], 38, 0)</f>
        <v>0.58329999999999993</v>
      </c>
      <c r="BL169" s="43">
        <f>VLOOKUP($C169, Table4[#All], 39, 0)</f>
        <v>0</v>
      </c>
      <c r="BM169" s="9">
        <f>VLOOKUP($C169, Table4[#All], 40, 0)</f>
        <v>0</v>
      </c>
      <c r="BN169" s="10">
        <f t="shared" si="40"/>
        <v>3</v>
      </c>
      <c r="BO169" s="11"/>
      <c r="BP169" s="43">
        <f>VLOOKUP($C169, Table4[#All], 41, 0)</f>
        <v>4.7599999999999996E-2</v>
      </c>
      <c r="BQ169" s="43">
        <f>VLOOKUP($C169, Table4[#All], 42, 0)</f>
        <v>0.57140000000000002</v>
      </c>
      <c r="BR169" s="43">
        <f>VLOOKUP($C169, Table4[#All], 43, 0)</f>
        <v>0.23809999999999998</v>
      </c>
      <c r="BS169" s="43">
        <f>VLOOKUP($C169, Table4[#All], 44, 0)</f>
        <v>0.1429</v>
      </c>
      <c r="BT169" s="43">
        <f>VLOOKUP($C169, Table4[#All], 45, 0)</f>
        <v>0</v>
      </c>
      <c r="BU169" s="10">
        <f t="shared" si="41"/>
        <v>3</v>
      </c>
      <c r="BV169" s="11"/>
      <c r="BW169" s="43">
        <f>VLOOKUP($C169, Table4[#All], 46, 0)</f>
        <v>0</v>
      </c>
      <c r="BX169" s="43">
        <f>VLOOKUP($C169, Table4[#All], 47, 0)</f>
        <v>0</v>
      </c>
      <c r="BY169" s="43">
        <f>VLOOKUP($C169, Table4[#All], 48, 0)</f>
        <v>4.7599999999999996E-2</v>
      </c>
      <c r="BZ169" s="43">
        <f>VLOOKUP($C169, Table4[#All], 49, 0)</f>
        <v>0.47619999999999996</v>
      </c>
      <c r="CA169" s="43">
        <f>VLOOKUP($C169, Table4[#All], 50, 0)</f>
        <v>0.47619999999999996</v>
      </c>
      <c r="CB169" s="10">
        <f t="shared" si="42"/>
        <v>5</v>
      </c>
      <c r="CC169" s="60"/>
      <c r="CD169" s="43">
        <f>VLOOKUP($C169, Table4[#All], 51, 0)</f>
        <v>0.1905</v>
      </c>
      <c r="CE169" s="43">
        <f>VLOOKUP($C169, Table4[#All], 52, 0)</f>
        <v>0.33329999999999999</v>
      </c>
      <c r="CF169" s="43">
        <f>VLOOKUP($C169, Table4[#All], 53, 0)</f>
        <v>0.47619999999999996</v>
      </c>
      <c r="CG169" s="43"/>
      <c r="CH169" s="43"/>
      <c r="CI169" s="12">
        <f t="shared" si="43"/>
        <v>3</v>
      </c>
      <c r="CJ169" s="13"/>
      <c r="CK169" s="43">
        <f>VLOOKUP($C169, Table4[#All], 54, 0)</f>
        <v>0</v>
      </c>
      <c r="CL169" s="43">
        <f>VLOOKUP($C169, Table4[#All], 55, 0)</f>
        <v>0.1905</v>
      </c>
      <c r="CM169" s="43">
        <f>VLOOKUP($C169, Table4[#All], 56, 0)</f>
        <v>0.8095</v>
      </c>
      <c r="CN169" s="9">
        <f>VLOOKUP($C169, Table4[#All], 57, 0)</f>
        <v>0</v>
      </c>
      <c r="CO169" s="9"/>
      <c r="CP169" s="10">
        <f t="shared" si="44"/>
        <v>3</v>
      </c>
      <c r="CQ169" s="11"/>
      <c r="CR169" s="43">
        <f>VLOOKUP($C169, Table4[#All], 58, 0)</f>
        <v>0</v>
      </c>
      <c r="CS169" s="43">
        <f>VLOOKUP($C169, Table4[#All], 59, 0)</f>
        <v>0.57140000000000002</v>
      </c>
      <c r="CT169" s="43">
        <f>VLOOKUP($C169, Table4[#All], 60, 0)</f>
        <v>0.42859999999999998</v>
      </c>
      <c r="CU169" s="43">
        <f>VLOOKUP($C169, Table4[#All], 61, 0)</f>
        <v>0</v>
      </c>
      <c r="CV169" s="9">
        <f>VLOOKUP($C169, Table4[#All], 62, 0)</f>
        <v>0</v>
      </c>
      <c r="CW169" s="10">
        <f t="shared" si="45"/>
        <v>3</v>
      </c>
      <c r="CX169" s="60"/>
      <c r="CY169" s="43">
        <f>VLOOKUP($C169, Table4[#All], 63, 0)</f>
        <v>0.125</v>
      </c>
      <c r="CZ169" s="43">
        <f>VLOOKUP($C169, Table4[#All], 64, 0)</f>
        <v>0.25</v>
      </c>
      <c r="DA169" s="43">
        <f>VLOOKUP($C169, Table4[#All], 65, 0)</f>
        <v>0.5</v>
      </c>
      <c r="DB169" s="43">
        <f>VLOOKUP($C169, Table4[#All], 66, 0)</f>
        <v>0.125</v>
      </c>
      <c r="DC169" s="43"/>
      <c r="DD169" s="10">
        <f t="shared" si="46"/>
        <v>3</v>
      </c>
    </row>
    <row r="170" spans="1:108" ht="16.2" thickTop="1" thickBot="1" x14ac:dyDescent="0.4">
      <c r="A170" s="47" t="s">
        <v>393</v>
      </c>
      <c r="B170" s="47" t="s">
        <v>416</v>
      </c>
      <c r="C170" s="47" t="s">
        <v>417</v>
      </c>
      <c r="D170" s="11"/>
      <c r="E170" s="43">
        <f>VLOOKUP($C170, Table4[#All], 2, 0)</f>
        <v>0</v>
      </c>
      <c r="F170" s="43">
        <f>VLOOKUP($C170, Table4[#All], 3, 0)</f>
        <v>0</v>
      </c>
      <c r="G170" s="43">
        <f>VLOOKUP($C170, Table4[#All], 4, 0)</f>
        <v>1</v>
      </c>
      <c r="H170" s="43">
        <f>VLOOKUP($C170, Table4[#All], 5, 0)</f>
        <v>0</v>
      </c>
      <c r="I170" s="43">
        <f>VLOOKUP($C170, Table4[#All], 6, 0)</f>
        <v>0</v>
      </c>
      <c r="J170" s="10">
        <f t="shared" si="32"/>
        <v>3</v>
      </c>
      <c r="K170" s="11"/>
      <c r="L170" s="43">
        <f>VLOOKUP($C170, Table4[#All], 7, 0)</f>
        <v>1</v>
      </c>
      <c r="M170" s="43">
        <f>VLOOKUP($C170, Table4[#All], 8, 0)</f>
        <v>0</v>
      </c>
      <c r="N170" s="43">
        <f>VLOOKUP($C170, Table4[#All], 9, 0)</f>
        <v>0</v>
      </c>
      <c r="O170" s="43">
        <f>VLOOKUP($C170, Table4[#All], 10, 0)</f>
        <v>0</v>
      </c>
      <c r="P170" s="43"/>
      <c r="Q170" s="10">
        <f t="shared" si="33"/>
        <v>1</v>
      </c>
      <c r="R170" s="11"/>
      <c r="S170" s="43">
        <f>VLOOKUP($C170, Table4[#All], 11, 0)</f>
        <v>0</v>
      </c>
      <c r="T170" s="43">
        <f>VLOOKUP($C170, Table4[#All], 12, 0)</f>
        <v>0.58329999999999993</v>
      </c>
      <c r="U170" s="43">
        <f>VLOOKUP($C170, Table4[#All], 13, 0)</f>
        <v>0.41670000000000001</v>
      </c>
      <c r="V170" s="43">
        <f>VLOOKUP($C170, Table4[#All], 14, 0)</f>
        <v>0</v>
      </c>
      <c r="W170" s="9"/>
      <c r="X170" s="10">
        <f t="shared" si="34"/>
        <v>3</v>
      </c>
      <c r="Y170" s="11"/>
      <c r="Z170" s="43">
        <f>VLOOKUP($C170, Table4[#All], 15, 0)</f>
        <v>0</v>
      </c>
      <c r="AA170" s="43">
        <f>VLOOKUP($C170, Table4[#All], 16, 0)</f>
        <v>0.75</v>
      </c>
      <c r="AB170" s="43">
        <f>VLOOKUP($C170, Table4[#All], 17, 0)</f>
        <v>0.25</v>
      </c>
      <c r="AC170" s="43">
        <f>VLOOKUP($C170, Table4[#All], 18, 0)</f>
        <v>0</v>
      </c>
      <c r="AD170" s="9">
        <f>VLOOKUP($C170, Table4[#All], 19, 0)</f>
        <v>0</v>
      </c>
      <c r="AE170" s="10">
        <f t="shared" si="35"/>
        <v>3</v>
      </c>
      <c r="AF170" s="11"/>
      <c r="AG170" s="43">
        <f>VLOOKUP($C170, Table4[#All], 20, 0)</f>
        <v>0</v>
      </c>
      <c r="AH170" s="43">
        <f>VLOOKUP($C170, Table4[#All], 21, 0)</f>
        <v>0.33329999999999999</v>
      </c>
      <c r="AI170" s="43">
        <f>VLOOKUP($C170, Table4[#All], 22, 0)</f>
        <v>0.66670000000000007</v>
      </c>
      <c r="AJ170" s="43">
        <f>VLOOKUP($C170, Table4[#All], 23, 0)</f>
        <v>0</v>
      </c>
      <c r="AK170" s="43"/>
      <c r="AL170" s="10">
        <f t="shared" si="36"/>
        <v>3</v>
      </c>
      <c r="AM170" s="11"/>
      <c r="AN170" s="43">
        <f>VLOOKUP($C170, Table4[#All], 24, 0)</f>
        <v>0</v>
      </c>
      <c r="AO170" s="43">
        <f>VLOOKUP($C170, Table4[#All], 25, 0)</f>
        <v>0.5</v>
      </c>
      <c r="AP170" s="43">
        <f>VLOOKUP($C170, Table4[#All], 26, 0)</f>
        <v>0.5</v>
      </c>
      <c r="AQ170" s="43"/>
      <c r="AR170" s="9"/>
      <c r="AS170" s="12">
        <f t="shared" si="37"/>
        <v>3</v>
      </c>
      <c r="AT170" s="11"/>
      <c r="AU170" s="43">
        <f>VLOOKUP($C170, Table4[#All], 27, 0)</f>
        <v>0</v>
      </c>
      <c r="AV170" s="43">
        <f>VLOOKUP($C170, Table4[#All], 28, 0)</f>
        <v>0.58329999999999993</v>
      </c>
      <c r="AW170" s="43">
        <f>VLOOKUP($C170, Table4[#All], 29, 0)</f>
        <v>0.41670000000000001</v>
      </c>
      <c r="AX170" s="9"/>
      <c r="AY170" s="9">
        <f>VLOOKUP($C170, Table4[#All], 30, 0)</f>
        <v>0</v>
      </c>
      <c r="AZ170" s="10">
        <f t="shared" si="38"/>
        <v>3</v>
      </c>
      <c r="BA170" s="11"/>
      <c r="BB170" s="43">
        <f>VLOOKUP($C170, Table4[#All], 31, 0)</f>
        <v>0</v>
      </c>
      <c r="BC170" s="43">
        <f>VLOOKUP($C170, Table4[#All], 32, 0)</f>
        <v>0.4</v>
      </c>
      <c r="BD170" s="43">
        <f>VLOOKUP($C170, Table4[#All], 33, 0)</f>
        <v>0.2</v>
      </c>
      <c r="BE170" s="43">
        <f>VLOOKUP($C170, Table4[#All], 34, 0)</f>
        <v>0.4</v>
      </c>
      <c r="BF170" s="9">
        <f>VLOOKUP($C170, Table4[#All], 35, 0)</f>
        <v>0</v>
      </c>
      <c r="BG170" s="10">
        <f t="shared" si="39"/>
        <v>4</v>
      </c>
      <c r="BH170" s="60"/>
      <c r="BI170" s="43">
        <f>VLOOKUP($C170, Table4[#All], 36, 0)</f>
        <v>0.31670000000000004</v>
      </c>
      <c r="BJ170" s="9">
        <f>VLOOKUP($C170, Table4[#All], 37, 0)</f>
        <v>0</v>
      </c>
      <c r="BK170" s="43">
        <f>VLOOKUP($C170, Table4[#All], 38, 0)</f>
        <v>0</v>
      </c>
      <c r="BL170" s="43">
        <f>VLOOKUP($C170, Table4[#All], 39, 0)</f>
        <v>0.2</v>
      </c>
      <c r="BM170" s="9">
        <f>VLOOKUP($C170, Table4[#All], 40, 0)</f>
        <v>0.48330000000000001</v>
      </c>
      <c r="BN170" s="10">
        <f t="shared" si="40"/>
        <v>5</v>
      </c>
      <c r="BO170" s="11"/>
      <c r="BP170" s="43">
        <f>VLOOKUP($C170, Table4[#All], 41, 0)</f>
        <v>8.3299999999999999E-2</v>
      </c>
      <c r="BQ170" s="43">
        <f>VLOOKUP($C170, Table4[#All], 42, 0)</f>
        <v>0.58329999999999993</v>
      </c>
      <c r="BR170" s="43">
        <f>VLOOKUP($C170, Table4[#All], 43, 0)</f>
        <v>8.3299999999999999E-2</v>
      </c>
      <c r="BS170" s="43">
        <f>VLOOKUP($C170, Table4[#All], 44, 0)</f>
        <v>0.25</v>
      </c>
      <c r="BT170" s="43">
        <f>VLOOKUP($C170, Table4[#All], 45, 0)</f>
        <v>0</v>
      </c>
      <c r="BU170" s="10">
        <f t="shared" si="41"/>
        <v>4</v>
      </c>
      <c r="BV170" s="11"/>
      <c r="BW170" s="43">
        <f>VLOOKUP($C170, Table4[#All], 46, 0)</f>
        <v>0</v>
      </c>
      <c r="BX170" s="43">
        <f>VLOOKUP($C170, Table4[#All], 47, 0)</f>
        <v>0</v>
      </c>
      <c r="BY170" s="43">
        <f>VLOOKUP($C170, Table4[#All], 48, 0)</f>
        <v>0.25</v>
      </c>
      <c r="BZ170" s="43">
        <f>VLOOKUP($C170, Table4[#All], 49, 0)</f>
        <v>0.33329999999999999</v>
      </c>
      <c r="CA170" s="43">
        <f>VLOOKUP($C170, Table4[#All], 50, 0)</f>
        <v>0.41670000000000001</v>
      </c>
      <c r="CB170" s="10">
        <f t="shared" si="42"/>
        <v>5</v>
      </c>
      <c r="CC170" s="60"/>
      <c r="CD170" s="43">
        <f>VLOOKUP($C170, Table4[#All], 51, 0)</f>
        <v>0.33329999999999999</v>
      </c>
      <c r="CE170" s="43">
        <f>VLOOKUP($C170, Table4[#All], 52, 0)</f>
        <v>0.41670000000000001</v>
      </c>
      <c r="CF170" s="43">
        <f>VLOOKUP($C170, Table4[#All], 53, 0)</f>
        <v>0.25</v>
      </c>
      <c r="CG170" s="43"/>
      <c r="CH170" s="43"/>
      <c r="CI170" s="12">
        <f t="shared" si="43"/>
        <v>3</v>
      </c>
      <c r="CJ170" s="13"/>
      <c r="CK170" s="43">
        <f>VLOOKUP($C170, Table4[#All], 54, 0)</f>
        <v>0</v>
      </c>
      <c r="CL170" s="43">
        <f>VLOOKUP($C170, Table4[#All], 55, 0)</f>
        <v>8.3299999999999999E-2</v>
      </c>
      <c r="CM170" s="43">
        <f>VLOOKUP($C170, Table4[#All], 56, 0)</f>
        <v>0.91670000000000007</v>
      </c>
      <c r="CN170" s="9">
        <f>VLOOKUP($C170, Table4[#All], 57, 0)</f>
        <v>0</v>
      </c>
      <c r="CO170" s="9"/>
      <c r="CP170" s="10">
        <f t="shared" si="44"/>
        <v>3</v>
      </c>
      <c r="CQ170" s="11"/>
      <c r="CR170" s="43">
        <f>VLOOKUP($C170, Table4[#All], 58, 0)</f>
        <v>0</v>
      </c>
      <c r="CS170" s="43">
        <f>VLOOKUP($C170, Table4[#All], 59, 0)</f>
        <v>0.41670000000000001</v>
      </c>
      <c r="CT170" s="43">
        <f>VLOOKUP($C170, Table4[#All], 60, 0)</f>
        <v>0.33329999999999999</v>
      </c>
      <c r="CU170" s="43">
        <f>VLOOKUP($C170, Table4[#All], 61, 0)</f>
        <v>0.25</v>
      </c>
      <c r="CV170" s="9">
        <f>VLOOKUP($C170, Table4[#All], 62, 0)</f>
        <v>0</v>
      </c>
      <c r="CW170" s="10">
        <f t="shared" si="45"/>
        <v>4</v>
      </c>
      <c r="CX170" s="60"/>
      <c r="CY170" s="43">
        <f>VLOOKUP($C170, Table4[#All], 63, 0)</f>
        <v>0</v>
      </c>
      <c r="CZ170" s="43">
        <f>VLOOKUP($C170, Table4[#All], 64, 0)</f>
        <v>0.4</v>
      </c>
      <c r="DA170" s="43">
        <f>VLOOKUP($C170, Table4[#All], 65, 0)</f>
        <v>0.6</v>
      </c>
      <c r="DB170" s="43">
        <f>VLOOKUP($C170, Table4[#All], 66, 0)</f>
        <v>0</v>
      </c>
      <c r="DC170" s="43"/>
      <c r="DD170" s="10">
        <f t="shared" si="46"/>
        <v>3</v>
      </c>
    </row>
    <row r="171" spans="1:108" ht="16.2" thickTop="1" thickBot="1" x14ac:dyDescent="0.4">
      <c r="A171" s="47" t="s">
        <v>393</v>
      </c>
      <c r="B171" s="47" t="s">
        <v>418</v>
      </c>
      <c r="C171" s="47" t="s">
        <v>419</v>
      </c>
      <c r="D171" s="11"/>
      <c r="E171" s="43">
        <f>VLOOKUP($C171, Table4[#All], 2, 0)</f>
        <v>1</v>
      </c>
      <c r="F171" s="43">
        <f>VLOOKUP($C171, Table4[#All], 3, 0)</f>
        <v>0</v>
      </c>
      <c r="G171" s="43">
        <f>VLOOKUP($C171, Table4[#All], 4, 0)</f>
        <v>0</v>
      </c>
      <c r="H171" s="43">
        <f>VLOOKUP($C171, Table4[#All], 5, 0)</f>
        <v>0</v>
      </c>
      <c r="I171" s="43">
        <f>VLOOKUP($C171, Table4[#All], 6, 0)</f>
        <v>0</v>
      </c>
      <c r="J171" s="10">
        <f t="shared" si="32"/>
        <v>1</v>
      </c>
      <c r="K171" s="11"/>
      <c r="L171" s="43">
        <f>VLOOKUP($C171, Table4[#All], 7, 0)</f>
        <v>0.10529999999999999</v>
      </c>
      <c r="M171" s="43">
        <f>VLOOKUP($C171, Table4[#All], 8, 0)</f>
        <v>0.52629999999999999</v>
      </c>
      <c r="N171" s="43">
        <f>VLOOKUP($C171, Table4[#All], 9, 0)</f>
        <v>0.31579999999999997</v>
      </c>
      <c r="O171" s="43">
        <f>VLOOKUP($C171, Table4[#All], 10, 0)</f>
        <v>5.2600000000000001E-2</v>
      </c>
      <c r="P171" s="43"/>
      <c r="Q171" s="10">
        <f t="shared" si="33"/>
        <v>3</v>
      </c>
      <c r="R171" s="11"/>
      <c r="S171" s="43">
        <f>VLOOKUP($C171, Table4[#All], 11, 0)</f>
        <v>0</v>
      </c>
      <c r="T171" s="43">
        <f>VLOOKUP($C171, Table4[#All], 12, 0)</f>
        <v>0.11109999999999999</v>
      </c>
      <c r="U171" s="43">
        <f>VLOOKUP($C171, Table4[#All], 13, 0)</f>
        <v>0.88890000000000002</v>
      </c>
      <c r="V171" s="43">
        <f>VLOOKUP($C171, Table4[#All], 14, 0)</f>
        <v>0</v>
      </c>
      <c r="W171" s="9"/>
      <c r="X171" s="10">
        <f t="shared" si="34"/>
        <v>3</v>
      </c>
      <c r="Y171" s="11"/>
      <c r="Z171" s="43">
        <f>VLOOKUP($C171, Table4[#All], 15, 0)</f>
        <v>0</v>
      </c>
      <c r="AA171" s="43">
        <f>VLOOKUP($C171, Table4[#All], 16, 0)</f>
        <v>5.2600000000000001E-2</v>
      </c>
      <c r="AB171" s="43">
        <f>VLOOKUP($C171, Table4[#All], 17, 0)</f>
        <v>0.63159999999999994</v>
      </c>
      <c r="AC171" s="43">
        <f>VLOOKUP($C171, Table4[#All], 18, 0)</f>
        <v>0.31579999999999997</v>
      </c>
      <c r="AD171" s="9">
        <f>VLOOKUP($C171, Table4[#All], 19, 0)</f>
        <v>0</v>
      </c>
      <c r="AE171" s="10">
        <f t="shared" si="35"/>
        <v>4</v>
      </c>
      <c r="AF171" s="11"/>
      <c r="AG171" s="43">
        <f>VLOOKUP($C171, Table4[#All], 20, 0)</f>
        <v>0</v>
      </c>
      <c r="AH171" s="43">
        <f>VLOOKUP($C171, Table4[#All], 21, 0)</f>
        <v>0.10529999999999999</v>
      </c>
      <c r="AI171" s="43">
        <f>VLOOKUP($C171, Table4[#All], 22, 0)</f>
        <v>0.15789999999999998</v>
      </c>
      <c r="AJ171" s="43">
        <f>VLOOKUP($C171, Table4[#All], 23, 0)</f>
        <v>0.73680000000000012</v>
      </c>
      <c r="AK171" s="43"/>
      <c r="AL171" s="10">
        <f t="shared" si="36"/>
        <v>4</v>
      </c>
      <c r="AM171" s="11"/>
      <c r="AN171" s="43">
        <f>VLOOKUP($C171, Table4[#All], 24, 0)</f>
        <v>0</v>
      </c>
      <c r="AO171" s="43">
        <f>VLOOKUP($C171, Table4[#All], 25, 0)</f>
        <v>0.21050000000000002</v>
      </c>
      <c r="AP171" s="43">
        <f>VLOOKUP($C171, Table4[#All], 26, 0)</f>
        <v>0.78949999999999998</v>
      </c>
      <c r="AQ171" s="43"/>
      <c r="AR171" s="9"/>
      <c r="AS171" s="12">
        <f t="shared" si="37"/>
        <v>3</v>
      </c>
      <c r="AT171" s="11"/>
      <c r="AU171" s="43">
        <f>VLOOKUP($C171, Table4[#All], 27, 0)</f>
        <v>0</v>
      </c>
      <c r="AV171" s="43">
        <f>VLOOKUP($C171, Table4[#All], 28, 0)</f>
        <v>0.94739999999999991</v>
      </c>
      <c r="AW171" s="43">
        <f>VLOOKUP($C171, Table4[#All], 29, 0)</f>
        <v>5.2600000000000001E-2</v>
      </c>
      <c r="AX171" s="9"/>
      <c r="AY171" s="9">
        <f>VLOOKUP($C171, Table4[#All], 30, 0)</f>
        <v>0</v>
      </c>
      <c r="AZ171" s="10">
        <f t="shared" si="38"/>
        <v>2</v>
      </c>
      <c r="BA171" s="11"/>
      <c r="BB171" s="43">
        <f>VLOOKUP($C171, Table4[#All], 31, 0)</f>
        <v>0.10529999999999999</v>
      </c>
      <c r="BC171" s="43">
        <f>VLOOKUP($C171, Table4[#All], 32, 0)</f>
        <v>0</v>
      </c>
      <c r="BD171" s="43">
        <f>VLOOKUP($C171, Table4[#All], 33, 0)</f>
        <v>0.89469999999999994</v>
      </c>
      <c r="BE171" s="43">
        <f>VLOOKUP($C171, Table4[#All], 34, 0)</f>
        <v>0</v>
      </c>
      <c r="BF171" s="9">
        <f>VLOOKUP($C171, Table4[#All], 35, 0)</f>
        <v>0</v>
      </c>
      <c r="BG171" s="10">
        <f t="shared" si="39"/>
        <v>3</v>
      </c>
      <c r="BH171" s="60"/>
      <c r="BI171" s="43">
        <f>VLOOKUP($C171, Table4[#All], 36, 0)</f>
        <v>0.75</v>
      </c>
      <c r="BJ171" s="9">
        <f>VLOOKUP($C171, Table4[#All], 37, 0)</f>
        <v>0.25</v>
      </c>
      <c r="BK171" s="43">
        <f>VLOOKUP($C171, Table4[#All], 38, 0)</f>
        <v>0</v>
      </c>
      <c r="BL171" s="43">
        <f>VLOOKUP($C171, Table4[#All], 39, 0)</f>
        <v>0</v>
      </c>
      <c r="BM171" s="9">
        <f>VLOOKUP($C171, Table4[#All], 40, 0)</f>
        <v>0</v>
      </c>
      <c r="BN171" s="10">
        <f t="shared" si="40"/>
        <v>2</v>
      </c>
      <c r="BO171" s="11"/>
      <c r="BP171" s="43">
        <f>VLOOKUP($C171, Table4[#All], 41, 0)</f>
        <v>0.10529999999999999</v>
      </c>
      <c r="BQ171" s="43">
        <f>VLOOKUP($C171, Table4[#All], 42, 0)</f>
        <v>0</v>
      </c>
      <c r="BR171" s="43">
        <f>VLOOKUP($C171, Table4[#All], 43, 0)</f>
        <v>0.47369999999999995</v>
      </c>
      <c r="BS171" s="43">
        <f>VLOOKUP($C171, Table4[#All], 44, 0)</f>
        <v>0.15789999999999998</v>
      </c>
      <c r="BT171" s="43">
        <f>VLOOKUP($C171, Table4[#All], 45, 0)</f>
        <v>0.26319999999999999</v>
      </c>
      <c r="BU171" s="10">
        <f t="shared" si="41"/>
        <v>5</v>
      </c>
      <c r="BV171" s="11"/>
      <c r="BW171" s="43">
        <f>VLOOKUP($C171, Table4[#All], 46, 0)</f>
        <v>5.2600000000000001E-2</v>
      </c>
      <c r="BX171" s="43">
        <f>VLOOKUP($C171, Table4[#All], 47, 0)</f>
        <v>0</v>
      </c>
      <c r="BY171" s="43">
        <f>VLOOKUP($C171, Table4[#All], 48, 0)</f>
        <v>0.31579999999999997</v>
      </c>
      <c r="BZ171" s="43">
        <f>VLOOKUP($C171, Table4[#All], 49, 0)</f>
        <v>0.47369999999999995</v>
      </c>
      <c r="CA171" s="43">
        <f>VLOOKUP($C171, Table4[#All], 50, 0)</f>
        <v>0.15789999999999998</v>
      </c>
      <c r="CB171" s="10">
        <f t="shared" si="42"/>
        <v>4</v>
      </c>
      <c r="CC171" s="60"/>
      <c r="CD171" s="43">
        <f>VLOOKUP($C171, Table4[#All], 51, 0)</f>
        <v>0.52629999999999999</v>
      </c>
      <c r="CE171" s="43">
        <f>VLOOKUP($C171, Table4[#All], 52, 0)</f>
        <v>0.36840000000000006</v>
      </c>
      <c r="CF171" s="43">
        <f>VLOOKUP($C171, Table4[#All], 53, 0)</f>
        <v>0.10529999999999999</v>
      </c>
      <c r="CG171" s="43"/>
      <c r="CH171" s="43"/>
      <c r="CI171" s="12">
        <f t="shared" si="43"/>
        <v>2</v>
      </c>
      <c r="CJ171" s="13"/>
      <c r="CK171" s="43">
        <f>VLOOKUP($C171, Table4[#All], 54, 0)</f>
        <v>0</v>
      </c>
      <c r="CL171" s="43">
        <f>VLOOKUP($C171, Table4[#All], 55, 0)</f>
        <v>0.10529999999999999</v>
      </c>
      <c r="CM171" s="43">
        <f>VLOOKUP($C171, Table4[#All], 56, 0)</f>
        <v>0.84209999999999996</v>
      </c>
      <c r="CN171" s="9">
        <f>VLOOKUP($C171, Table4[#All], 57, 0)</f>
        <v>5.2600000000000001E-2</v>
      </c>
      <c r="CO171" s="9"/>
      <c r="CP171" s="10">
        <f t="shared" si="44"/>
        <v>3</v>
      </c>
      <c r="CQ171" s="11"/>
      <c r="CR171" s="43">
        <f>VLOOKUP($C171, Table4[#All], 58, 0)</f>
        <v>0</v>
      </c>
      <c r="CS171" s="43">
        <f>VLOOKUP($C171, Table4[#All], 59, 0)</f>
        <v>0</v>
      </c>
      <c r="CT171" s="43">
        <f>VLOOKUP($C171, Table4[#All], 60, 0)</f>
        <v>0.89469999999999994</v>
      </c>
      <c r="CU171" s="43">
        <f>VLOOKUP($C171, Table4[#All], 61, 0)</f>
        <v>0.10529999999999999</v>
      </c>
      <c r="CV171" s="9">
        <f>VLOOKUP($C171, Table4[#All], 62, 0)</f>
        <v>0</v>
      </c>
      <c r="CW171" s="10">
        <f t="shared" si="45"/>
        <v>3</v>
      </c>
      <c r="CX171" s="60"/>
      <c r="CY171" s="43">
        <f>VLOOKUP($C171, Table4[#All], 63, 0)</f>
        <v>1</v>
      </c>
      <c r="CZ171" s="43">
        <f>VLOOKUP($C171, Table4[#All], 64, 0)</f>
        <v>0</v>
      </c>
      <c r="DA171" s="43">
        <f>VLOOKUP($C171, Table4[#All], 65, 0)</f>
        <v>0</v>
      </c>
      <c r="DB171" s="43">
        <f>VLOOKUP($C171, Table4[#All], 66, 0)</f>
        <v>0</v>
      </c>
      <c r="DC171" s="43"/>
      <c r="DD171" s="10">
        <f t="shared" si="46"/>
        <v>1</v>
      </c>
    </row>
    <row r="172" spans="1:108" ht="16.2" thickTop="1" thickBot="1" x14ac:dyDescent="0.4">
      <c r="A172" s="47" t="s">
        <v>420</v>
      </c>
      <c r="B172" s="47" t="s">
        <v>421</v>
      </c>
      <c r="C172" s="47" t="s">
        <v>422</v>
      </c>
      <c r="D172" s="11"/>
      <c r="E172" s="43">
        <f>VLOOKUP($C172, Table4[#All], 2, 0)</f>
        <v>1</v>
      </c>
      <c r="F172" s="43">
        <f>VLOOKUP($C172, Table4[#All], 3, 0)</f>
        <v>0</v>
      </c>
      <c r="G172" s="43">
        <f>VLOOKUP($C172, Table4[#All], 4, 0)</f>
        <v>0</v>
      </c>
      <c r="H172" s="43">
        <f>VLOOKUP($C172, Table4[#All], 5, 0)</f>
        <v>0</v>
      </c>
      <c r="I172" s="43">
        <f>VLOOKUP($C172, Table4[#All], 6, 0)</f>
        <v>0</v>
      </c>
      <c r="J172" s="10">
        <f t="shared" si="32"/>
        <v>1</v>
      </c>
      <c r="K172" s="11"/>
      <c r="L172" s="43">
        <f>VLOOKUP($C172, Table4[#All], 7, 0)</f>
        <v>0.95650000000000002</v>
      </c>
      <c r="M172" s="43">
        <f>VLOOKUP($C172, Table4[#All], 8, 0)</f>
        <v>0</v>
      </c>
      <c r="N172" s="43">
        <f>VLOOKUP($C172, Table4[#All], 9, 0)</f>
        <v>4.3499999999999997E-2</v>
      </c>
      <c r="O172" s="43">
        <f>VLOOKUP($C172, Table4[#All], 10, 0)</f>
        <v>0</v>
      </c>
      <c r="P172" s="43"/>
      <c r="Q172" s="10">
        <f t="shared" si="33"/>
        <v>1</v>
      </c>
      <c r="R172" s="11"/>
      <c r="S172" s="43">
        <f>VLOOKUP($C172, Table4[#All], 11, 0)</f>
        <v>0</v>
      </c>
      <c r="T172" s="43">
        <f>VLOOKUP($C172, Table4[#All], 12, 0)</f>
        <v>0</v>
      </c>
      <c r="U172" s="43">
        <f>VLOOKUP($C172, Table4[#All], 13, 0)</f>
        <v>1</v>
      </c>
      <c r="V172" s="43">
        <f>VLOOKUP($C172, Table4[#All], 14, 0)</f>
        <v>0</v>
      </c>
      <c r="W172" s="9"/>
      <c r="X172" s="10">
        <f t="shared" si="34"/>
        <v>3</v>
      </c>
      <c r="Y172" s="11"/>
      <c r="Z172" s="43">
        <f>VLOOKUP($C172, Table4[#All], 15, 0)</f>
        <v>0</v>
      </c>
      <c r="AA172" s="43">
        <f>VLOOKUP($C172, Table4[#All], 16, 0)</f>
        <v>0.13039999999999999</v>
      </c>
      <c r="AB172" s="43">
        <f>VLOOKUP($C172, Table4[#All], 17, 0)</f>
        <v>0.52170000000000005</v>
      </c>
      <c r="AC172" s="43">
        <f>VLOOKUP($C172, Table4[#All], 18, 0)</f>
        <v>0.3478</v>
      </c>
      <c r="AD172" s="9">
        <f>VLOOKUP($C172, Table4[#All], 19, 0)</f>
        <v>0</v>
      </c>
      <c r="AE172" s="10">
        <f t="shared" si="35"/>
        <v>4</v>
      </c>
      <c r="AF172" s="11"/>
      <c r="AG172" s="43">
        <f>VLOOKUP($C172, Table4[#All], 20, 0)</f>
        <v>0</v>
      </c>
      <c r="AH172" s="43">
        <f>VLOOKUP($C172, Table4[#All], 21, 0)</f>
        <v>0.56520000000000004</v>
      </c>
      <c r="AI172" s="43">
        <f>VLOOKUP($C172, Table4[#All], 22, 0)</f>
        <v>0.43479999999999996</v>
      </c>
      <c r="AJ172" s="43">
        <f>VLOOKUP($C172, Table4[#All], 23, 0)</f>
        <v>0</v>
      </c>
      <c r="AK172" s="43"/>
      <c r="AL172" s="10">
        <f t="shared" si="36"/>
        <v>3</v>
      </c>
      <c r="AM172" s="11"/>
      <c r="AN172" s="43">
        <f>VLOOKUP($C172, Table4[#All], 24, 0)</f>
        <v>0</v>
      </c>
      <c r="AO172" s="43">
        <f>VLOOKUP($C172, Table4[#All], 25, 0)</f>
        <v>0.69569999999999999</v>
      </c>
      <c r="AP172" s="43">
        <f>VLOOKUP($C172, Table4[#All], 26, 0)</f>
        <v>0.30430000000000001</v>
      </c>
      <c r="AQ172" s="43"/>
      <c r="AR172" s="9"/>
      <c r="AS172" s="12">
        <f t="shared" si="37"/>
        <v>3</v>
      </c>
      <c r="AT172" s="11"/>
      <c r="AU172" s="43">
        <f>VLOOKUP($C172, Table4[#All], 27, 0)</f>
        <v>0.2727</v>
      </c>
      <c r="AV172" s="43">
        <f>VLOOKUP($C172, Table4[#All], 28, 0)</f>
        <v>0.5</v>
      </c>
      <c r="AW172" s="43">
        <f>VLOOKUP($C172, Table4[#All], 29, 0)</f>
        <v>0.2273</v>
      </c>
      <c r="AX172" s="9"/>
      <c r="AY172" s="9">
        <f>VLOOKUP($C172, Table4[#All], 30, 0)</f>
        <v>0</v>
      </c>
      <c r="AZ172" s="10">
        <f t="shared" si="38"/>
        <v>3</v>
      </c>
      <c r="BA172" s="11"/>
      <c r="BB172" s="43">
        <f>VLOOKUP($C172, Table4[#All], 31, 0)</f>
        <v>0</v>
      </c>
      <c r="BC172" s="43">
        <f>VLOOKUP($C172, Table4[#All], 32, 0)</f>
        <v>0.4</v>
      </c>
      <c r="BD172" s="43">
        <f>VLOOKUP($C172, Table4[#All], 33, 0)</f>
        <v>0</v>
      </c>
      <c r="BE172" s="43">
        <f>VLOOKUP($C172, Table4[#All], 34, 0)</f>
        <v>0.6</v>
      </c>
      <c r="BF172" s="9">
        <f>VLOOKUP($C172, Table4[#All], 35, 0)</f>
        <v>0</v>
      </c>
      <c r="BG172" s="10">
        <f t="shared" si="39"/>
        <v>4</v>
      </c>
      <c r="BH172" s="60"/>
      <c r="BI172" s="43">
        <f>VLOOKUP($C172, Table4[#All], 36, 0)</f>
        <v>0.89469999999999994</v>
      </c>
      <c r="BJ172" s="9">
        <f>VLOOKUP($C172, Table4[#All], 37, 0)</f>
        <v>5.2600000000000001E-2</v>
      </c>
      <c r="BK172" s="43">
        <f>VLOOKUP($C172, Table4[#All], 38, 0)</f>
        <v>5.2600000000000001E-2</v>
      </c>
      <c r="BL172" s="43">
        <f>VLOOKUP($C172, Table4[#All], 39, 0)</f>
        <v>0</v>
      </c>
      <c r="BM172" s="9">
        <f>VLOOKUP($C172, Table4[#All], 40, 0)</f>
        <v>0</v>
      </c>
      <c r="BN172" s="10">
        <f t="shared" si="40"/>
        <v>1</v>
      </c>
      <c r="BO172" s="11"/>
      <c r="BP172" s="43">
        <f>VLOOKUP($C172, Table4[#All], 41, 0)</f>
        <v>4.3499999999999997E-2</v>
      </c>
      <c r="BQ172" s="43">
        <f>VLOOKUP($C172, Table4[#All], 42, 0)</f>
        <v>0.1739</v>
      </c>
      <c r="BR172" s="43">
        <f>VLOOKUP($C172, Table4[#All], 43, 0)</f>
        <v>0.4783</v>
      </c>
      <c r="BS172" s="43">
        <f>VLOOKUP($C172, Table4[#All], 44, 0)</f>
        <v>0.30430000000000001</v>
      </c>
      <c r="BT172" s="43">
        <f>VLOOKUP($C172, Table4[#All], 45, 0)</f>
        <v>0</v>
      </c>
      <c r="BU172" s="10">
        <f t="shared" si="41"/>
        <v>4</v>
      </c>
      <c r="BV172" s="11"/>
      <c r="BW172" s="43">
        <f>VLOOKUP($C172, Table4[#All], 46, 0)</f>
        <v>0.30430000000000001</v>
      </c>
      <c r="BX172" s="43">
        <f>VLOOKUP($C172, Table4[#All], 47, 0)</f>
        <v>0.39130000000000004</v>
      </c>
      <c r="BY172" s="43">
        <f>VLOOKUP($C172, Table4[#All], 48, 0)</f>
        <v>0.13039999999999999</v>
      </c>
      <c r="BZ172" s="43">
        <f>VLOOKUP($C172, Table4[#All], 49, 0)</f>
        <v>0.1739</v>
      </c>
      <c r="CA172" s="43">
        <f>VLOOKUP($C172, Table4[#All], 50, 0)</f>
        <v>0</v>
      </c>
      <c r="CB172" s="10">
        <f t="shared" si="42"/>
        <v>3</v>
      </c>
      <c r="CC172" s="60"/>
      <c r="CD172" s="43">
        <f>VLOOKUP($C172, Table4[#All], 51, 0)</f>
        <v>0.95650000000000002</v>
      </c>
      <c r="CE172" s="43">
        <f>VLOOKUP($C172, Table4[#All], 52, 0)</f>
        <v>4.3499999999999997E-2</v>
      </c>
      <c r="CF172" s="43">
        <f>VLOOKUP($C172, Table4[#All], 53, 0)</f>
        <v>0</v>
      </c>
      <c r="CG172" s="43"/>
      <c r="CH172" s="43"/>
      <c r="CI172" s="12">
        <f t="shared" si="43"/>
        <v>1</v>
      </c>
      <c r="CJ172" s="13"/>
      <c r="CK172" s="43">
        <f>VLOOKUP($C172, Table4[#All], 54, 0)</f>
        <v>0</v>
      </c>
      <c r="CL172" s="43">
        <f>VLOOKUP($C172, Table4[#All], 55, 0)</f>
        <v>0</v>
      </c>
      <c r="CM172" s="43">
        <f>VLOOKUP($C172, Table4[#All], 56, 0)</f>
        <v>1</v>
      </c>
      <c r="CN172" s="9">
        <f>VLOOKUP($C172, Table4[#All], 57, 0)</f>
        <v>0</v>
      </c>
      <c r="CO172" s="9"/>
      <c r="CP172" s="10">
        <f t="shared" si="44"/>
        <v>3</v>
      </c>
      <c r="CQ172" s="11"/>
      <c r="CR172" s="43">
        <f>VLOOKUP($C172, Table4[#All], 58, 0)</f>
        <v>0</v>
      </c>
      <c r="CS172" s="43">
        <f>VLOOKUP($C172, Table4[#All], 59, 0)</f>
        <v>0.4783</v>
      </c>
      <c r="CT172" s="43">
        <f>VLOOKUP($C172, Table4[#All], 60, 0)</f>
        <v>0.21739999999999998</v>
      </c>
      <c r="CU172" s="43">
        <f>VLOOKUP($C172, Table4[#All], 61, 0)</f>
        <v>0.30430000000000001</v>
      </c>
      <c r="CV172" s="9">
        <f>VLOOKUP($C172, Table4[#All], 62, 0)</f>
        <v>0</v>
      </c>
      <c r="CW172" s="10">
        <f t="shared" si="45"/>
        <v>4</v>
      </c>
      <c r="CX172" s="60"/>
      <c r="CY172" s="43">
        <f>VLOOKUP($C172, Table4[#All], 63, 0)</f>
        <v>0</v>
      </c>
      <c r="CZ172" s="43">
        <f>VLOOKUP($C172, Table4[#All], 64, 0)</f>
        <v>0.5</v>
      </c>
      <c r="DA172" s="43">
        <f>VLOOKUP($C172, Table4[#All], 65, 0)</f>
        <v>0.5</v>
      </c>
      <c r="DB172" s="43">
        <f>VLOOKUP($C172, Table4[#All], 66, 0)</f>
        <v>0</v>
      </c>
      <c r="DC172" s="43"/>
      <c r="DD172" s="10">
        <f t="shared" si="46"/>
        <v>3</v>
      </c>
    </row>
    <row r="173" spans="1:108" ht="16.2" thickTop="1" thickBot="1" x14ac:dyDescent="0.4">
      <c r="A173" s="47" t="s">
        <v>420</v>
      </c>
      <c r="B173" s="47" t="s">
        <v>423</v>
      </c>
      <c r="C173" s="47" t="s">
        <v>424</v>
      </c>
      <c r="D173" s="11"/>
      <c r="E173" s="43">
        <f>VLOOKUP($C173, Table4[#All], 2, 0)</f>
        <v>1</v>
      </c>
      <c r="F173" s="43">
        <f>VLOOKUP($C173, Table4[#All], 3, 0)</f>
        <v>0</v>
      </c>
      <c r="G173" s="43">
        <f>VLOOKUP($C173, Table4[#All], 4, 0)</f>
        <v>0</v>
      </c>
      <c r="H173" s="43">
        <f>VLOOKUP($C173, Table4[#All], 5, 0)</f>
        <v>0</v>
      </c>
      <c r="I173" s="43">
        <f>VLOOKUP($C173, Table4[#All], 6, 0)</f>
        <v>0</v>
      </c>
      <c r="J173" s="10">
        <f t="shared" si="32"/>
        <v>1</v>
      </c>
      <c r="K173" s="11"/>
      <c r="L173" s="43">
        <f>VLOOKUP($C173, Table4[#All], 7, 0)</f>
        <v>0.77780000000000005</v>
      </c>
      <c r="M173" s="43">
        <f>VLOOKUP($C173, Table4[#All], 8, 0)</f>
        <v>0.16670000000000001</v>
      </c>
      <c r="N173" s="43">
        <f>VLOOKUP($C173, Table4[#All], 9, 0)</f>
        <v>5.5599999999999997E-2</v>
      </c>
      <c r="O173" s="43">
        <f>VLOOKUP($C173, Table4[#All], 10, 0)</f>
        <v>0</v>
      </c>
      <c r="P173" s="43"/>
      <c r="Q173" s="10">
        <f t="shared" si="33"/>
        <v>2</v>
      </c>
      <c r="R173" s="11"/>
      <c r="S173" s="43">
        <f>VLOOKUP($C173, Table4[#All], 11, 0)</f>
        <v>0</v>
      </c>
      <c r="T173" s="43">
        <f>VLOOKUP($C173, Table4[#All], 12, 0)</f>
        <v>0</v>
      </c>
      <c r="U173" s="43">
        <f>VLOOKUP($C173, Table4[#All], 13, 0)</f>
        <v>1</v>
      </c>
      <c r="V173" s="43">
        <f>VLOOKUP($C173, Table4[#All], 14, 0)</f>
        <v>0</v>
      </c>
      <c r="W173" s="9"/>
      <c r="X173" s="10">
        <f t="shared" si="34"/>
        <v>3</v>
      </c>
      <c r="Y173" s="11"/>
      <c r="Z173" s="43">
        <f>VLOOKUP($C173, Table4[#All], 15, 0)</f>
        <v>0</v>
      </c>
      <c r="AA173" s="43">
        <f>VLOOKUP($C173, Table4[#All], 16, 0)</f>
        <v>5.5599999999999997E-2</v>
      </c>
      <c r="AB173" s="43">
        <f>VLOOKUP($C173, Table4[#All], 17, 0)</f>
        <v>0.44439999999999996</v>
      </c>
      <c r="AC173" s="43">
        <f>VLOOKUP($C173, Table4[#All], 18, 0)</f>
        <v>0.5</v>
      </c>
      <c r="AD173" s="9">
        <f>VLOOKUP($C173, Table4[#All], 19, 0)</f>
        <v>0</v>
      </c>
      <c r="AE173" s="10">
        <f t="shared" si="35"/>
        <v>4</v>
      </c>
      <c r="AF173" s="11"/>
      <c r="AG173" s="43">
        <f>VLOOKUP($C173, Table4[#All], 20, 0)</f>
        <v>0</v>
      </c>
      <c r="AH173" s="43">
        <f>VLOOKUP($C173, Table4[#All], 21, 0)</f>
        <v>0.27779999999999999</v>
      </c>
      <c r="AI173" s="43">
        <f>VLOOKUP($C173, Table4[#All], 22, 0)</f>
        <v>0.72219999999999995</v>
      </c>
      <c r="AJ173" s="43">
        <f>VLOOKUP($C173, Table4[#All], 23, 0)</f>
        <v>0</v>
      </c>
      <c r="AK173" s="43"/>
      <c r="AL173" s="10">
        <f t="shared" si="36"/>
        <v>3</v>
      </c>
      <c r="AM173" s="11"/>
      <c r="AN173" s="43">
        <f>VLOOKUP($C173, Table4[#All], 24, 0)</f>
        <v>0</v>
      </c>
      <c r="AO173" s="43">
        <f>VLOOKUP($C173, Table4[#All], 25, 0)</f>
        <v>0.44439999999999996</v>
      </c>
      <c r="AP173" s="43">
        <f>VLOOKUP($C173, Table4[#All], 26, 0)</f>
        <v>0.55559999999999998</v>
      </c>
      <c r="AQ173" s="43"/>
      <c r="AR173" s="9"/>
      <c r="AS173" s="12">
        <f t="shared" si="37"/>
        <v>3</v>
      </c>
      <c r="AT173" s="11"/>
      <c r="AU173" s="43">
        <f>VLOOKUP($C173, Table4[#All], 27, 0)</f>
        <v>0</v>
      </c>
      <c r="AV173" s="43">
        <f>VLOOKUP($C173, Table4[#All], 28, 0)</f>
        <v>0.5</v>
      </c>
      <c r="AW173" s="43">
        <f>VLOOKUP($C173, Table4[#All], 29, 0)</f>
        <v>0.5</v>
      </c>
      <c r="AX173" s="9"/>
      <c r="AY173" s="9">
        <f>VLOOKUP($C173, Table4[#All], 30, 0)</f>
        <v>0</v>
      </c>
      <c r="AZ173" s="10">
        <f t="shared" si="38"/>
        <v>3</v>
      </c>
      <c r="BA173" s="11"/>
      <c r="BB173" s="43">
        <f>VLOOKUP($C173, Table4[#All], 31, 0)</f>
        <v>0</v>
      </c>
      <c r="BC173" s="43">
        <f>VLOOKUP($C173, Table4[#All], 32, 0)</f>
        <v>0.6</v>
      </c>
      <c r="BD173" s="43">
        <f>VLOOKUP($C173, Table4[#All], 33, 0)</f>
        <v>0.26669999999999999</v>
      </c>
      <c r="BE173" s="43">
        <f>VLOOKUP($C173, Table4[#All], 34, 0)</f>
        <v>0.1333</v>
      </c>
      <c r="BF173" s="9">
        <f>VLOOKUP($C173, Table4[#All], 35, 0)</f>
        <v>0</v>
      </c>
      <c r="BG173" s="10">
        <f t="shared" si="39"/>
        <v>3</v>
      </c>
      <c r="BH173" s="60"/>
      <c r="BI173" s="43">
        <f>VLOOKUP($C173, Table4[#All], 36, 0)</f>
        <v>7.690000000000001E-2</v>
      </c>
      <c r="BJ173" s="9">
        <f>VLOOKUP($C173, Table4[#All], 37, 0)</f>
        <v>0.76919999999999999</v>
      </c>
      <c r="BK173" s="43">
        <f>VLOOKUP($C173, Table4[#All], 38, 0)</f>
        <v>0.15380000000000002</v>
      </c>
      <c r="BL173" s="43">
        <f>VLOOKUP($C173, Table4[#All], 39, 0)</f>
        <v>0</v>
      </c>
      <c r="BM173" s="9">
        <f>VLOOKUP($C173, Table4[#All], 40, 0)</f>
        <v>0</v>
      </c>
      <c r="BN173" s="10">
        <f t="shared" si="40"/>
        <v>2</v>
      </c>
      <c r="BO173" s="11"/>
      <c r="BP173" s="43">
        <f>VLOOKUP($C173, Table4[#All], 41, 0)</f>
        <v>0</v>
      </c>
      <c r="BQ173" s="43">
        <f>VLOOKUP($C173, Table4[#All], 42, 0)</f>
        <v>0.27779999999999999</v>
      </c>
      <c r="BR173" s="43">
        <f>VLOOKUP($C173, Table4[#All], 43, 0)</f>
        <v>0.38890000000000002</v>
      </c>
      <c r="BS173" s="43">
        <f>VLOOKUP($C173, Table4[#All], 44, 0)</f>
        <v>0.33329999999999999</v>
      </c>
      <c r="BT173" s="43">
        <f>VLOOKUP($C173, Table4[#All], 45, 0)</f>
        <v>0</v>
      </c>
      <c r="BU173" s="10">
        <f t="shared" si="41"/>
        <v>4</v>
      </c>
      <c r="BV173" s="11"/>
      <c r="BW173" s="43">
        <f>VLOOKUP($C173, Table4[#All], 46, 0)</f>
        <v>0</v>
      </c>
      <c r="BX173" s="43">
        <f>VLOOKUP($C173, Table4[#All], 47, 0)</f>
        <v>0.11109999999999999</v>
      </c>
      <c r="BY173" s="43">
        <f>VLOOKUP($C173, Table4[#All], 48, 0)</f>
        <v>0.16670000000000001</v>
      </c>
      <c r="BZ173" s="43">
        <f>VLOOKUP($C173, Table4[#All], 49, 0)</f>
        <v>0.61109999999999998</v>
      </c>
      <c r="CA173" s="43">
        <f>VLOOKUP($C173, Table4[#All], 50, 0)</f>
        <v>0.11109999999999999</v>
      </c>
      <c r="CB173" s="10">
        <f t="shared" si="42"/>
        <v>4</v>
      </c>
      <c r="CC173" s="60"/>
      <c r="CD173" s="43">
        <f>VLOOKUP($C173, Table4[#All], 51, 0)</f>
        <v>0.44439999999999996</v>
      </c>
      <c r="CE173" s="43">
        <f>VLOOKUP($C173, Table4[#All], 52, 0)</f>
        <v>0.55559999999999998</v>
      </c>
      <c r="CF173" s="43">
        <f>VLOOKUP($C173, Table4[#All], 53, 0)</f>
        <v>0</v>
      </c>
      <c r="CG173" s="43"/>
      <c r="CH173" s="43"/>
      <c r="CI173" s="12">
        <f t="shared" si="43"/>
        <v>2</v>
      </c>
      <c r="CJ173" s="13"/>
      <c r="CK173" s="43">
        <f>VLOOKUP($C173, Table4[#All], 54, 0)</f>
        <v>0</v>
      </c>
      <c r="CL173" s="43">
        <f>VLOOKUP($C173, Table4[#All], 55, 0)</f>
        <v>0.33329999999999999</v>
      </c>
      <c r="CM173" s="43">
        <f>VLOOKUP($C173, Table4[#All], 56, 0)</f>
        <v>0.66670000000000007</v>
      </c>
      <c r="CN173" s="9">
        <f>VLOOKUP($C173, Table4[#All], 57, 0)</f>
        <v>0</v>
      </c>
      <c r="CO173" s="9"/>
      <c r="CP173" s="10">
        <f t="shared" si="44"/>
        <v>3</v>
      </c>
      <c r="CQ173" s="11"/>
      <c r="CR173" s="43">
        <f>VLOOKUP($C173, Table4[#All], 58, 0)</f>
        <v>0</v>
      </c>
      <c r="CS173" s="43">
        <f>VLOOKUP($C173, Table4[#All], 59, 0)</f>
        <v>0.22219999999999998</v>
      </c>
      <c r="CT173" s="43">
        <f>VLOOKUP($C173, Table4[#All], 60, 0)</f>
        <v>0.5</v>
      </c>
      <c r="CU173" s="43">
        <f>VLOOKUP($C173, Table4[#All], 61, 0)</f>
        <v>0.27779999999999999</v>
      </c>
      <c r="CV173" s="9">
        <f>VLOOKUP($C173, Table4[#All], 62, 0)</f>
        <v>0</v>
      </c>
      <c r="CW173" s="10">
        <f t="shared" si="45"/>
        <v>4</v>
      </c>
      <c r="CX173" s="60"/>
      <c r="CY173" s="43">
        <f>VLOOKUP($C173, Table4[#All], 63, 0)</f>
        <v>0</v>
      </c>
      <c r="CZ173" s="43">
        <f>VLOOKUP($C173, Table4[#All], 64, 0)</f>
        <v>0.2</v>
      </c>
      <c r="DA173" s="43">
        <f>VLOOKUP($C173, Table4[#All], 65, 0)</f>
        <v>0.6</v>
      </c>
      <c r="DB173" s="43">
        <f>VLOOKUP($C173, Table4[#All], 66, 0)</f>
        <v>0.2</v>
      </c>
      <c r="DC173" s="43"/>
      <c r="DD173" s="10">
        <f t="shared" si="46"/>
        <v>4</v>
      </c>
    </row>
    <row r="174" spans="1:108" ht="16.2" thickTop="1" thickBot="1" x14ac:dyDescent="0.4">
      <c r="A174" s="47" t="s">
        <v>420</v>
      </c>
      <c r="B174" s="47" t="s">
        <v>425</v>
      </c>
      <c r="C174" s="47" t="s">
        <v>426</v>
      </c>
      <c r="D174" s="11"/>
      <c r="E174" s="43">
        <f>VLOOKUP($C174, Table4[#All], 2, 0)</f>
        <v>1</v>
      </c>
      <c r="F174" s="43">
        <f>VLOOKUP($C174, Table4[#All], 3, 0)</f>
        <v>0</v>
      </c>
      <c r="G174" s="43">
        <f>VLOOKUP($C174, Table4[#All], 4, 0)</f>
        <v>0</v>
      </c>
      <c r="H174" s="43">
        <f>VLOOKUP($C174, Table4[#All], 5, 0)</f>
        <v>0</v>
      </c>
      <c r="I174" s="43">
        <f>VLOOKUP($C174, Table4[#All], 6, 0)</f>
        <v>0</v>
      </c>
      <c r="J174" s="10">
        <f t="shared" si="32"/>
        <v>1</v>
      </c>
      <c r="K174" s="11"/>
      <c r="L174" s="43">
        <f>VLOOKUP($C174, Table4[#All], 7, 0)</f>
        <v>0.81480000000000008</v>
      </c>
      <c r="M174" s="43">
        <f>VLOOKUP($C174, Table4[#All], 8, 0)</f>
        <v>0.14810000000000001</v>
      </c>
      <c r="N174" s="43">
        <f>VLOOKUP($C174, Table4[#All], 9, 0)</f>
        <v>3.7000000000000005E-2</v>
      </c>
      <c r="O174" s="43">
        <f>VLOOKUP($C174, Table4[#All], 10, 0)</f>
        <v>0</v>
      </c>
      <c r="P174" s="43"/>
      <c r="Q174" s="10">
        <f t="shared" si="33"/>
        <v>1</v>
      </c>
      <c r="R174" s="11"/>
      <c r="S174" s="43">
        <f>VLOOKUP($C174, Table4[#All], 11, 0)</f>
        <v>0</v>
      </c>
      <c r="T174" s="43">
        <f>VLOOKUP($C174, Table4[#All], 12, 0)</f>
        <v>0</v>
      </c>
      <c r="U174" s="43">
        <f>VLOOKUP($C174, Table4[#All], 13, 0)</f>
        <v>1</v>
      </c>
      <c r="V174" s="43">
        <f>VLOOKUP($C174, Table4[#All], 14, 0)</f>
        <v>0</v>
      </c>
      <c r="W174" s="9"/>
      <c r="X174" s="10">
        <f t="shared" si="34"/>
        <v>3</v>
      </c>
      <c r="Y174" s="11"/>
      <c r="Z174" s="43">
        <f>VLOOKUP($C174, Table4[#All], 15, 0)</f>
        <v>0</v>
      </c>
      <c r="AA174" s="43">
        <f>VLOOKUP($C174, Table4[#All], 16, 0)</f>
        <v>3.7000000000000005E-2</v>
      </c>
      <c r="AB174" s="43">
        <f>VLOOKUP($C174, Table4[#All], 17, 0)</f>
        <v>0.81480000000000008</v>
      </c>
      <c r="AC174" s="43">
        <f>VLOOKUP($C174, Table4[#All], 18, 0)</f>
        <v>0.14810000000000001</v>
      </c>
      <c r="AD174" s="9">
        <f>VLOOKUP($C174, Table4[#All], 19, 0)</f>
        <v>0</v>
      </c>
      <c r="AE174" s="10">
        <f t="shared" si="35"/>
        <v>3</v>
      </c>
      <c r="AF174" s="11"/>
      <c r="AG174" s="43">
        <f>VLOOKUP($C174, Table4[#All], 20, 0)</f>
        <v>0</v>
      </c>
      <c r="AH174" s="43">
        <f>VLOOKUP($C174, Table4[#All], 21, 0)</f>
        <v>0.48149999999999998</v>
      </c>
      <c r="AI174" s="43">
        <f>VLOOKUP($C174, Table4[#All], 22, 0)</f>
        <v>0.48149999999999998</v>
      </c>
      <c r="AJ174" s="43">
        <f>VLOOKUP($C174, Table4[#All], 23, 0)</f>
        <v>3.7000000000000005E-2</v>
      </c>
      <c r="AK174" s="43"/>
      <c r="AL174" s="10">
        <f t="shared" si="36"/>
        <v>3</v>
      </c>
      <c r="AM174" s="11"/>
      <c r="AN174" s="43">
        <f>VLOOKUP($C174, Table4[#All], 24, 0)</f>
        <v>0</v>
      </c>
      <c r="AO174" s="43">
        <f>VLOOKUP($C174, Table4[#All], 25, 0)</f>
        <v>0.51849999999999996</v>
      </c>
      <c r="AP174" s="43">
        <f>VLOOKUP($C174, Table4[#All], 26, 0)</f>
        <v>0.48149999999999998</v>
      </c>
      <c r="AQ174" s="43"/>
      <c r="AR174" s="9"/>
      <c r="AS174" s="12">
        <f t="shared" si="37"/>
        <v>3</v>
      </c>
      <c r="AT174" s="11"/>
      <c r="AU174" s="43">
        <f>VLOOKUP($C174, Table4[#All], 27, 0)</f>
        <v>3.7000000000000005E-2</v>
      </c>
      <c r="AV174" s="43">
        <f>VLOOKUP($C174, Table4[#All], 28, 0)</f>
        <v>0.37040000000000001</v>
      </c>
      <c r="AW174" s="43">
        <f>VLOOKUP($C174, Table4[#All], 29, 0)</f>
        <v>0.59260000000000002</v>
      </c>
      <c r="AX174" s="9"/>
      <c r="AY174" s="9">
        <f>VLOOKUP($C174, Table4[#All], 30, 0)</f>
        <v>0</v>
      </c>
      <c r="AZ174" s="10">
        <f t="shared" si="38"/>
        <v>3</v>
      </c>
      <c r="BA174" s="11"/>
      <c r="BB174" s="43">
        <f>VLOOKUP($C174, Table4[#All], 31, 0)</f>
        <v>0</v>
      </c>
      <c r="BC174" s="43">
        <f>VLOOKUP($C174, Table4[#All], 32, 0)</f>
        <v>0.32</v>
      </c>
      <c r="BD174" s="43">
        <f>VLOOKUP($C174, Table4[#All], 33, 0)</f>
        <v>0.28000000000000003</v>
      </c>
      <c r="BE174" s="43">
        <f>VLOOKUP($C174, Table4[#All], 34, 0)</f>
        <v>0.4</v>
      </c>
      <c r="BF174" s="9">
        <f>VLOOKUP($C174, Table4[#All], 35, 0)</f>
        <v>0</v>
      </c>
      <c r="BG174" s="10">
        <f t="shared" si="39"/>
        <v>4</v>
      </c>
      <c r="BH174" s="60"/>
      <c r="BI174" s="43">
        <f>VLOOKUP($C174, Table4[#All], 36, 0)</f>
        <v>0.16670000000000001</v>
      </c>
      <c r="BJ174" s="9">
        <f>VLOOKUP($C174, Table4[#All], 37, 0)</f>
        <v>0.25</v>
      </c>
      <c r="BK174" s="43">
        <f>VLOOKUP($C174, Table4[#All], 38, 0)</f>
        <v>0.58329999999999993</v>
      </c>
      <c r="BL174" s="43">
        <f>VLOOKUP($C174, Table4[#All], 39, 0)</f>
        <v>0</v>
      </c>
      <c r="BM174" s="9">
        <f>VLOOKUP($C174, Table4[#All], 40, 0)</f>
        <v>0</v>
      </c>
      <c r="BN174" s="10">
        <f t="shared" si="40"/>
        <v>3</v>
      </c>
      <c r="BO174" s="11"/>
      <c r="BP174" s="43">
        <f>VLOOKUP($C174, Table4[#All], 41, 0)</f>
        <v>0.11109999999999999</v>
      </c>
      <c r="BQ174" s="43">
        <f>VLOOKUP($C174, Table4[#All], 42, 0)</f>
        <v>0.22219999999999998</v>
      </c>
      <c r="BR174" s="43">
        <f>VLOOKUP($C174, Table4[#All], 43, 0)</f>
        <v>0.22219999999999998</v>
      </c>
      <c r="BS174" s="43">
        <f>VLOOKUP($C174, Table4[#All], 44, 0)</f>
        <v>0.44439999999999996</v>
      </c>
      <c r="BT174" s="43">
        <f>VLOOKUP($C174, Table4[#All], 45, 0)</f>
        <v>0</v>
      </c>
      <c r="BU174" s="10">
        <f t="shared" si="41"/>
        <v>4</v>
      </c>
      <c r="BV174" s="11"/>
      <c r="BW174" s="43">
        <f>VLOOKUP($C174, Table4[#All], 46, 0)</f>
        <v>0</v>
      </c>
      <c r="BX174" s="43">
        <f>VLOOKUP($C174, Table4[#All], 47, 0)</f>
        <v>0.22219999999999998</v>
      </c>
      <c r="BY174" s="43">
        <f>VLOOKUP($C174, Table4[#All], 48, 0)</f>
        <v>0.11109999999999999</v>
      </c>
      <c r="BZ174" s="43">
        <f>VLOOKUP($C174, Table4[#All], 49, 0)</f>
        <v>0.40740000000000004</v>
      </c>
      <c r="CA174" s="43">
        <f>VLOOKUP($C174, Table4[#All], 50, 0)</f>
        <v>0.25929999999999997</v>
      </c>
      <c r="CB174" s="10">
        <f t="shared" si="42"/>
        <v>5</v>
      </c>
      <c r="CC174" s="60"/>
      <c r="CD174" s="43">
        <f>VLOOKUP($C174, Table4[#All], 51, 0)</f>
        <v>0.33329999999999999</v>
      </c>
      <c r="CE174" s="43">
        <f>VLOOKUP($C174, Table4[#All], 52, 0)</f>
        <v>0.55559999999999998</v>
      </c>
      <c r="CF174" s="43">
        <f>VLOOKUP($C174, Table4[#All], 53, 0)</f>
        <v>0.11109999999999999</v>
      </c>
      <c r="CG174" s="43"/>
      <c r="CH174" s="43"/>
      <c r="CI174" s="12">
        <f t="shared" si="43"/>
        <v>2</v>
      </c>
      <c r="CJ174" s="13"/>
      <c r="CK174" s="43">
        <f>VLOOKUP($C174, Table4[#All], 54, 0)</f>
        <v>0</v>
      </c>
      <c r="CL174" s="43">
        <f>VLOOKUP($C174, Table4[#All], 55, 0)</f>
        <v>0</v>
      </c>
      <c r="CM174" s="43">
        <f>VLOOKUP($C174, Table4[#All], 56, 0)</f>
        <v>1</v>
      </c>
      <c r="CN174" s="9">
        <f>VLOOKUP($C174, Table4[#All], 57, 0)</f>
        <v>0</v>
      </c>
      <c r="CO174" s="9"/>
      <c r="CP174" s="10">
        <f t="shared" si="44"/>
        <v>3</v>
      </c>
      <c r="CQ174" s="11"/>
      <c r="CR174" s="43">
        <f>VLOOKUP($C174, Table4[#All], 58, 0)</f>
        <v>3.7000000000000005E-2</v>
      </c>
      <c r="CS174" s="43">
        <f>VLOOKUP($C174, Table4[#All], 59, 0)</f>
        <v>0.11109999999999999</v>
      </c>
      <c r="CT174" s="43">
        <f>VLOOKUP($C174, Table4[#All], 60, 0)</f>
        <v>0.59260000000000002</v>
      </c>
      <c r="CU174" s="43">
        <f>VLOOKUP($C174, Table4[#All], 61, 0)</f>
        <v>0.25929999999999997</v>
      </c>
      <c r="CV174" s="9">
        <f>VLOOKUP($C174, Table4[#All], 62, 0)</f>
        <v>0</v>
      </c>
      <c r="CW174" s="10">
        <f t="shared" si="45"/>
        <v>4</v>
      </c>
      <c r="CX174" s="60"/>
      <c r="CY174" s="43">
        <f>VLOOKUP($C174, Table4[#All], 63, 0)</f>
        <v>0</v>
      </c>
      <c r="CZ174" s="43">
        <f>VLOOKUP($C174, Table4[#All], 64, 0)</f>
        <v>8.3299999999999999E-2</v>
      </c>
      <c r="DA174" s="43">
        <f>VLOOKUP($C174, Table4[#All], 65, 0)</f>
        <v>0.41670000000000001</v>
      </c>
      <c r="DB174" s="43">
        <f>VLOOKUP($C174, Table4[#All], 66, 0)</f>
        <v>0.5</v>
      </c>
      <c r="DC174" s="43"/>
      <c r="DD174" s="10">
        <f t="shared" si="46"/>
        <v>4</v>
      </c>
    </row>
    <row r="175" spans="1:108" ht="16.2" thickTop="1" thickBot="1" x14ac:dyDescent="0.4">
      <c r="A175" s="47" t="s">
        <v>420</v>
      </c>
      <c r="B175" s="47" t="s">
        <v>427</v>
      </c>
      <c r="C175" s="47" t="s">
        <v>428</v>
      </c>
      <c r="D175" s="11"/>
      <c r="E175" s="43">
        <f>VLOOKUP($C175, Table4[#All], 2, 0)</f>
        <v>1</v>
      </c>
      <c r="F175" s="43">
        <f>VLOOKUP($C175, Table4[#All], 3, 0)</f>
        <v>0</v>
      </c>
      <c r="G175" s="43">
        <f>VLOOKUP($C175, Table4[#All], 4, 0)</f>
        <v>0</v>
      </c>
      <c r="H175" s="43">
        <f>VLOOKUP($C175, Table4[#All], 5, 0)</f>
        <v>0</v>
      </c>
      <c r="I175" s="43">
        <f>VLOOKUP($C175, Table4[#All], 6, 0)</f>
        <v>0</v>
      </c>
      <c r="J175" s="10">
        <f t="shared" si="32"/>
        <v>1</v>
      </c>
      <c r="K175" s="11"/>
      <c r="L175" s="43">
        <f>VLOOKUP($C175, Table4[#All], 7, 0)</f>
        <v>0.61899999999999999</v>
      </c>
      <c r="M175" s="43">
        <f>VLOOKUP($C175, Table4[#All], 8, 0)</f>
        <v>0.1905</v>
      </c>
      <c r="N175" s="43">
        <f>VLOOKUP($C175, Table4[#All], 9, 0)</f>
        <v>0.1905</v>
      </c>
      <c r="O175" s="43">
        <f>VLOOKUP($C175, Table4[#All], 10, 0)</f>
        <v>0</v>
      </c>
      <c r="P175" s="43"/>
      <c r="Q175" s="10">
        <f t="shared" si="33"/>
        <v>2</v>
      </c>
      <c r="R175" s="11"/>
      <c r="S175" s="43">
        <f>VLOOKUP($C175, Table4[#All], 11, 0)</f>
        <v>0</v>
      </c>
      <c r="T175" s="43">
        <f>VLOOKUP($C175, Table4[#All], 12, 0)</f>
        <v>0</v>
      </c>
      <c r="U175" s="43">
        <f>VLOOKUP($C175, Table4[#All], 13, 0)</f>
        <v>1</v>
      </c>
      <c r="V175" s="43">
        <f>VLOOKUP($C175, Table4[#All], 14, 0)</f>
        <v>0</v>
      </c>
      <c r="W175" s="9"/>
      <c r="X175" s="10">
        <f t="shared" si="34"/>
        <v>3</v>
      </c>
      <c r="Y175" s="11"/>
      <c r="Z175" s="43">
        <f>VLOOKUP($C175, Table4[#All], 15, 0)</f>
        <v>0</v>
      </c>
      <c r="AA175" s="43">
        <f>VLOOKUP($C175, Table4[#All], 16, 0)</f>
        <v>0</v>
      </c>
      <c r="AB175" s="43">
        <f>VLOOKUP($C175, Table4[#All], 17, 0)</f>
        <v>0.42859999999999998</v>
      </c>
      <c r="AC175" s="43">
        <f>VLOOKUP($C175, Table4[#All], 18, 0)</f>
        <v>0.57140000000000002</v>
      </c>
      <c r="AD175" s="9">
        <f>VLOOKUP($C175, Table4[#All], 19, 0)</f>
        <v>0</v>
      </c>
      <c r="AE175" s="10">
        <f t="shared" si="35"/>
        <v>4</v>
      </c>
      <c r="AF175" s="11"/>
      <c r="AG175" s="43">
        <f>VLOOKUP($C175, Table4[#All], 20, 0)</f>
        <v>0</v>
      </c>
      <c r="AH175" s="43">
        <f>VLOOKUP($C175, Table4[#All], 21, 0)</f>
        <v>0.28570000000000001</v>
      </c>
      <c r="AI175" s="43">
        <f>VLOOKUP($C175, Table4[#All], 22, 0)</f>
        <v>0.71430000000000005</v>
      </c>
      <c r="AJ175" s="43">
        <f>VLOOKUP($C175, Table4[#All], 23, 0)</f>
        <v>0</v>
      </c>
      <c r="AK175" s="43"/>
      <c r="AL175" s="10">
        <f t="shared" si="36"/>
        <v>3</v>
      </c>
      <c r="AM175" s="11"/>
      <c r="AN175" s="43">
        <f>VLOOKUP($C175, Table4[#All], 24, 0)</f>
        <v>0</v>
      </c>
      <c r="AO175" s="43">
        <f>VLOOKUP($C175, Table4[#All], 25, 0)</f>
        <v>0.4</v>
      </c>
      <c r="AP175" s="43">
        <f>VLOOKUP($C175, Table4[#All], 26, 0)</f>
        <v>0.6</v>
      </c>
      <c r="AQ175" s="43"/>
      <c r="AR175" s="9"/>
      <c r="AS175" s="12">
        <f t="shared" si="37"/>
        <v>3</v>
      </c>
      <c r="AT175" s="11"/>
      <c r="AU175" s="43">
        <f>VLOOKUP($C175, Table4[#All], 27, 0)</f>
        <v>0</v>
      </c>
      <c r="AV175" s="43">
        <f>VLOOKUP($C175, Table4[#All], 28, 0)</f>
        <v>0.33329999999999999</v>
      </c>
      <c r="AW175" s="43">
        <f>VLOOKUP($C175, Table4[#All], 29, 0)</f>
        <v>0.66670000000000007</v>
      </c>
      <c r="AX175" s="9"/>
      <c r="AY175" s="9">
        <f>VLOOKUP($C175, Table4[#All], 30, 0)</f>
        <v>0</v>
      </c>
      <c r="AZ175" s="10">
        <f t="shared" si="38"/>
        <v>3</v>
      </c>
      <c r="BA175" s="11"/>
      <c r="BB175" s="43">
        <f>VLOOKUP($C175, Table4[#All], 31, 0)</f>
        <v>0.11109999999999999</v>
      </c>
      <c r="BC175" s="43">
        <f>VLOOKUP($C175, Table4[#All], 32, 0)</f>
        <v>0.5</v>
      </c>
      <c r="BD175" s="43">
        <f>VLOOKUP($C175, Table4[#All], 33, 0)</f>
        <v>0.11109999999999999</v>
      </c>
      <c r="BE175" s="43">
        <f>VLOOKUP($C175, Table4[#All], 34, 0)</f>
        <v>0.27779999999999999</v>
      </c>
      <c r="BF175" s="9">
        <f>VLOOKUP($C175, Table4[#All], 35, 0)</f>
        <v>0</v>
      </c>
      <c r="BG175" s="10">
        <f t="shared" si="39"/>
        <v>4</v>
      </c>
      <c r="BH175" s="60"/>
      <c r="BI175" s="43">
        <f>VLOOKUP($C175, Table4[#All], 36, 0)</f>
        <v>0.66670000000000007</v>
      </c>
      <c r="BJ175" s="9">
        <f>VLOOKUP($C175, Table4[#All], 37, 0)</f>
        <v>0.33329999999999999</v>
      </c>
      <c r="BK175" s="43">
        <f>VLOOKUP($C175, Table4[#All], 38, 0)</f>
        <v>0</v>
      </c>
      <c r="BL175" s="43">
        <f>VLOOKUP($C175, Table4[#All], 39, 0)</f>
        <v>0</v>
      </c>
      <c r="BM175" s="9">
        <f>VLOOKUP($C175, Table4[#All], 40, 0)</f>
        <v>0</v>
      </c>
      <c r="BN175" s="10">
        <f t="shared" si="40"/>
        <v>2</v>
      </c>
      <c r="BO175" s="11"/>
      <c r="BP175" s="43">
        <f>VLOOKUP($C175, Table4[#All], 41, 0)</f>
        <v>9.5199999999999993E-2</v>
      </c>
      <c r="BQ175" s="43">
        <f>VLOOKUP($C175, Table4[#All], 42, 0)</f>
        <v>0.28570000000000001</v>
      </c>
      <c r="BR175" s="43">
        <f>VLOOKUP($C175, Table4[#All], 43, 0)</f>
        <v>0.38100000000000001</v>
      </c>
      <c r="BS175" s="43">
        <f>VLOOKUP($C175, Table4[#All], 44, 0)</f>
        <v>0.23809999999999998</v>
      </c>
      <c r="BT175" s="43">
        <f>VLOOKUP($C175, Table4[#All], 45, 0)</f>
        <v>0</v>
      </c>
      <c r="BU175" s="10">
        <f t="shared" si="41"/>
        <v>4</v>
      </c>
      <c r="BV175" s="11"/>
      <c r="BW175" s="43">
        <f>VLOOKUP($C175, Table4[#All], 46, 0)</f>
        <v>0</v>
      </c>
      <c r="BX175" s="43">
        <f>VLOOKUP($C175, Table4[#All], 47, 0)</f>
        <v>9.5199999999999993E-2</v>
      </c>
      <c r="BY175" s="43">
        <f>VLOOKUP($C175, Table4[#All], 48, 0)</f>
        <v>0.1905</v>
      </c>
      <c r="BZ175" s="43">
        <f>VLOOKUP($C175, Table4[#All], 49, 0)</f>
        <v>0.47619999999999996</v>
      </c>
      <c r="CA175" s="43">
        <f>VLOOKUP($C175, Table4[#All], 50, 0)</f>
        <v>0.23809999999999998</v>
      </c>
      <c r="CB175" s="10">
        <f t="shared" si="42"/>
        <v>5</v>
      </c>
      <c r="CC175" s="60"/>
      <c r="CD175" s="43">
        <f>VLOOKUP($C175, Table4[#All], 51, 0)</f>
        <v>0.38100000000000001</v>
      </c>
      <c r="CE175" s="43">
        <f>VLOOKUP($C175, Table4[#All], 52, 0)</f>
        <v>0.52380000000000004</v>
      </c>
      <c r="CF175" s="43">
        <f>VLOOKUP($C175, Table4[#All], 53, 0)</f>
        <v>9.5199999999999993E-2</v>
      </c>
      <c r="CG175" s="43"/>
      <c r="CH175" s="43"/>
      <c r="CI175" s="12">
        <f t="shared" si="43"/>
        <v>2</v>
      </c>
      <c r="CJ175" s="13"/>
      <c r="CK175" s="43">
        <f>VLOOKUP($C175, Table4[#All], 54, 0)</f>
        <v>0</v>
      </c>
      <c r="CL175" s="43">
        <f>VLOOKUP($C175, Table4[#All], 55, 0)</f>
        <v>0.42859999999999998</v>
      </c>
      <c r="CM175" s="43">
        <f>VLOOKUP($C175, Table4[#All], 56, 0)</f>
        <v>0.42859999999999998</v>
      </c>
      <c r="CN175" s="9">
        <f>VLOOKUP($C175, Table4[#All], 57, 0)</f>
        <v>0.1429</v>
      </c>
      <c r="CO175" s="9"/>
      <c r="CP175" s="10">
        <f t="shared" si="44"/>
        <v>3</v>
      </c>
      <c r="CQ175" s="11"/>
      <c r="CR175" s="43">
        <f>VLOOKUP($C175, Table4[#All], 58, 0)</f>
        <v>0</v>
      </c>
      <c r="CS175" s="43">
        <f>VLOOKUP($C175, Table4[#All], 59, 0)</f>
        <v>0.23809999999999998</v>
      </c>
      <c r="CT175" s="43">
        <f>VLOOKUP($C175, Table4[#All], 60, 0)</f>
        <v>0.57140000000000002</v>
      </c>
      <c r="CU175" s="43">
        <f>VLOOKUP($C175, Table4[#All], 61, 0)</f>
        <v>0.1429</v>
      </c>
      <c r="CV175" s="9">
        <f>VLOOKUP($C175, Table4[#All], 62, 0)</f>
        <v>4.7599999999999996E-2</v>
      </c>
      <c r="CW175" s="10">
        <f t="shared" si="45"/>
        <v>3</v>
      </c>
      <c r="CX175" s="60"/>
      <c r="CY175" s="43">
        <f>VLOOKUP($C175, Table4[#All], 63, 0)</f>
        <v>9.0899999999999995E-2</v>
      </c>
      <c r="CZ175" s="43">
        <f>VLOOKUP($C175, Table4[#All], 64, 0)</f>
        <v>0.2727</v>
      </c>
      <c r="DA175" s="43">
        <f>VLOOKUP($C175, Table4[#All], 65, 0)</f>
        <v>0.63639999999999997</v>
      </c>
      <c r="DB175" s="43">
        <f>VLOOKUP($C175, Table4[#All], 66, 0)</f>
        <v>0</v>
      </c>
      <c r="DC175" s="43"/>
      <c r="DD175" s="10">
        <f t="shared" si="46"/>
        <v>3</v>
      </c>
    </row>
    <row r="176" spans="1:108" ht="16.2" thickTop="1" thickBot="1" x14ac:dyDescent="0.4">
      <c r="A176" s="47" t="s">
        <v>420</v>
      </c>
      <c r="B176" s="47" t="s">
        <v>429</v>
      </c>
      <c r="C176" s="47" t="s">
        <v>430</v>
      </c>
      <c r="D176" s="11"/>
      <c r="E176" s="43">
        <f>VLOOKUP($C176, Table4[#All], 2, 0)</f>
        <v>1</v>
      </c>
      <c r="F176" s="43">
        <f>VLOOKUP($C176, Table4[#All], 3, 0)</f>
        <v>0</v>
      </c>
      <c r="G176" s="43">
        <f>VLOOKUP($C176, Table4[#All], 4, 0)</f>
        <v>0</v>
      </c>
      <c r="H176" s="43">
        <f>VLOOKUP($C176, Table4[#All], 5, 0)</f>
        <v>0</v>
      </c>
      <c r="I176" s="43">
        <f>VLOOKUP($C176, Table4[#All], 6, 0)</f>
        <v>0</v>
      </c>
      <c r="J176" s="10">
        <f t="shared" si="32"/>
        <v>1</v>
      </c>
      <c r="K176" s="11"/>
      <c r="L176" s="43">
        <f>VLOOKUP($C176, Table4[#All], 7, 0)</f>
        <v>0.69230000000000003</v>
      </c>
      <c r="M176" s="43">
        <f>VLOOKUP($C176, Table4[#All], 8, 0)</f>
        <v>0.23079999999999998</v>
      </c>
      <c r="N176" s="43">
        <f>VLOOKUP($C176, Table4[#All], 9, 0)</f>
        <v>7.690000000000001E-2</v>
      </c>
      <c r="O176" s="43">
        <f>VLOOKUP($C176, Table4[#All], 10, 0)</f>
        <v>0</v>
      </c>
      <c r="P176" s="43"/>
      <c r="Q176" s="10">
        <f t="shared" si="33"/>
        <v>2</v>
      </c>
      <c r="R176" s="11"/>
      <c r="S176" s="43">
        <f>VLOOKUP($C176, Table4[#All], 11, 0)</f>
        <v>0</v>
      </c>
      <c r="T176" s="43">
        <f>VLOOKUP($C176, Table4[#All], 12, 0)</f>
        <v>0</v>
      </c>
      <c r="U176" s="43">
        <f>VLOOKUP($C176, Table4[#All], 13, 0)</f>
        <v>1</v>
      </c>
      <c r="V176" s="43">
        <f>VLOOKUP($C176, Table4[#All], 14, 0)</f>
        <v>0</v>
      </c>
      <c r="W176" s="9"/>
      <c r="X176" s="10">
        <f t="shared" si="34"/>
        <v>3</v>
      </c>
      <c r="Y176" s="11"/>
      <c r="Z176" s="43">
        <f>VLOOKUP($C176, Table4[#All], 15, 0)</f>
        <v>0</v>
      </c>
      <c r="AA176" s="43">
        <f>VLOOKUP($C176, Table4[#All], 16, 0)</f>
        <v>0</v>
      </c>
      <c r="AB176" s="43">
        <f>VLOOKUP($C176, Table4[#All], 17, 0)</f>
        <v>0.30769999999999997</v>
      </c>
      <c r="AC176" s="43">
        <f>VLOOKUP($C176, Table4[#All], 18, 0)</f>
        <v>0.69230000000000003</v>
      </c>
      <c r="AD176" s="9">
        <f>VLOOKUP($C176, Table4[#All], 19, 0)</f>
        <v>0</v>
      </c>
      <c r="AE176" s="10">
        <f t="shared" si="35"/>
        <v>4</v>
      </c>
      <c r="AF176" s="11"/>
      <c r="AG176" s="43">
        <f>VLOOKUP($C176, Table4[#All], 20, 0)</f>
        <v>0</v>
      </c>
      <c r="AH176" s="43">
        <f>VLOOKUP($C176, Table4[#All], 21, 0)</f>
        <v>0.34619999999999995</v>
      </c>
      <c r="AI176" s="43">
        <f>VLOOKUP($C176, Table4[#All], 22, 0)</f>
        <v>0.65379999999999994</v>
      </c>
      <c r="AJ176" s="43">
        <f>VLOOKUP($C176, Table4[#All], 23, 0)</f>
        <v>0</v>
      </c>
      <c r="AK176" s="43"/>
      <c r="AL176" s="10">
        <f t="shared" si="36"/>
        <v>3</v>
      </c>
      <c r="AM176" s="11"/>
      <c r="AN176" s="43">
        <f>VLOOKUP($C176, Table4[#All], 24, 0)</f>
        <v>0</v>
      </c>
      <c r="AO176" s="43">
        <f>VLOOKUP($C176, Table4[#All], 25, 0)</f>
        <v>0.46149999999999997</v>
      </c>
      <c r="AP176" s="43">
        <f>VLOOKUP($C176, Table4[#All], 26, 0)</f>
        <v>0.53849999999999998</v>
      </c>
      <c r="AQ176" s="43"/>
      <c r="AR176" s="9"/>
      <c r="AS176" s="12">
        <f t="shared" si="37"/>
        <v>3</v>
      </c>
      <c r="AT176" s="11"/>
      <c r="AU176" s="43">
        <f>VLOOKUP($C176, Table4[#All], 27, 0)</f>
        <v>3.85E-2</v>
      </c>
      <c r="AV176" s="43">
        <f>VLOOKUP($C176, Table4[#All], 28, 0)</f>
        <v>0.26919999999999999</v>
      </c>
      <c r="AW176" s="43">
        <f>VLOOKUP($C176, Table4[#All], 29, 0)</f>
        <v>0.69230000000000003</v>
      </c>
      <c r="AX176" s="9"/>
      <c r="AY176" s="9">
        <f>VLOOKUP($C176, Table4[#All], 30, 0)</f>
        <v>0</v>
      </c>
      <c r="AZ176" s="10">
        <f t="shared" si="38"/>
        <v>3</v>
      </c>
      <c r="BA176" s="11"/>
      <c r="BB176" s="43">
        <f>VLOOKUP($C176, Table4[#All], 31, 0)</f>
        <v>0.32</v>
      </c>
      <c r="BC176" s="43">
        <f>VLOOKUP($C176, Table4[#All], 32, 0)</f>
        <v>0.4</v>
      </c>
      <c r="BD176" s="43">
        <f>VLOOKUP($C176, Table4[#All], 33, 0)</f>
        <v>0.16</v>
      </c>
      <c r="BE176" s="43">
        <f>VLOOKUP($C176, Table4[#All], 34, 0)</f>
        <v>0.12</v>
      </c>
      <c r="BF176" s="9">
        <f>VLOOKUP($C176, Table4[#All], 35, 0)</f>
        <v>0</v>
      </c>
      <c r="BG176" s="10">
        <f t="shared" si="39"/>
        <v>3</v>
      </c>
      <c r="BH176" s="60"/>
      <c r="BI176" s="43">
        <f>VLOOKUP($C176, Table4[#All], 36, 0)</f>
        <v>0.16670000000000001</v>
      </c>
      <c r="BJ176" s="9">
        <f>VLOOKUP($C176, Table4[#All], 37, 0)</f>
        <v>0.5</v>
      </c>
      <c r="BK176" s="43">
        <f>VLOOKUP($C176, Table4[#All], 38, 0)</f>
        <v>0.33329999999999999</v>
      </c>
      <c r="BL176" s="43">
        <f>VLOOKUP($C176, Table4[#All], 39, 0)</f>
        <v>0</v>
      </c>
      <c r="BM176" s="9">
        <f>VLOOKUP($C176, Table4[#All], 40, 0)</f>
        <v>0</v>
      </c>
      <c r="BN176" s="10">
        <f t="shared" si="40"/>
        <v>3</v>
      </c>
      <c r="BO176" s="11"/>
      <c r="BP176" s="43">
        <f>VLOOKUP($C176, Table4[#All], 41, 0)</f>
        <v>3.85E-2</v>
      </c>
      <c r="BQ176" s="43">
        <f>VLOOKUP($C176, Table4[#All], 42, 0)</f>
        <v>0.26919999999999999</v>
      </c>
      <c r="BR176" s="43">
        <f>VLOOKUP($C176, Table4[#All], 43, 0)</f>
        <v>0.46149999999999997</v>
      </c>
      <c r="BS176" s="43">
        <f>VLOOKUP($C176, Table4[#All], 44, 0)</f>
        <v>0.23079999999999998</v>
      </c>
      <c r="BT176" s="43">
        <f>VLOOKUP($C176, Table4[#All], 45, 0)</f>
        <v>0</v>
      </c>
      <c r="BU176" s="10">
        <f t="shared" si="41"/>
        <v>4</v>
      </c>
      <c r="BV176" s="11"/>
      <c r="BW176" s="43">
        <f>VLOOKUP($C176, Table4[#All], 46, 0)</f>
        <v>0</v>
      </c>
      <c r="BX176" s="43">
        <f>VLOOKUP($C176, Table4[#All], 47, 0)</f>
        <v>3.85E-2</v>
      </c>
      <c r="BY176" s="43">
        <f>VLOOKUP($C176, Table4[#All], 48, 0)</f>
        <v>0.1923</v>
      </c>
      <c r="BZ176" s="43">
        <f>VLOOKUP($C176, Table4[#All], 49, 0)</f>
        <v>0.57689999999999997</v>
      </c>
      <c r="CA176" s="43">
        <f>VLOOKUP($C176, Table4[#All], 50, 0)</f>
        <v>0.1923</v>
      </c>
      <c r="CB176" s="10">
        <f t="shared" si="42"/>
        <v>4</v>
      </c>
      <c r="CC176" s="60"/>
      <c r="CD176" s="43">
        <f>VLOOKUP($C176, Table4[#All], 51, 0)</f>
        <v>0.30769999999999997</v>
      </c>
      <c r="CE176" s="43">
        <f>VLOOKUP($C176, Table4[#All], 52, 0)</f>
        <v>0.61539999999999995</v>
      </c>
      <c r="CF176" s="43">
        <f>VLOOKUP($C176, Table4[#All], 53, 0)</f>
        <v>7.690000000000001E-2</v>
      </c>
      <c r="CG176" s="43"/>
      <c r="CH176" s="43"/>
      <c r="CI176" s="12">
        <f t="shared" si="43"/>
        <v>2</v>
      </c>
      <c r="CJ176" s="13"/>
      <c r="CK176" s="43">
        <f>VLOOKUP($C176, Table4[#All], 54, 0)</f>
        <v>0</v>
      </c>
      <c r="CL176" s="43">
        <f>VLOOKUP($C176, Table4[#All], 55, 0)</f>
        <v>0.42310000000000003</v>
      </c>
      <c r="CM176" s="43">
        <f>VLOOKUP($C176, Table4[#All], 56, 0)</f>
        <v>0.57689999999999997</v>
      </c>
      <c r="CN176" s="9">
        <f>VLOOKUP($C176, Table4[#All], 57, 0)</f>
        <v>0</v>
      </c>
      <c r="CO176" s="9"/>
      <c r="CP176" s="10">
        <f t="shared" si="44"/>
        <v>3</v>
      </c>
      <c r="CQ176" s="11"/>
      <c r="CR176" s="43">
        <f>VLOOKUP($C176, Table4[#All], 58, 0)</f>
        <v>0</v>
      </c>
      <c r="CS176" s="43">
        <f>VLOOKUP($C176, Table4[#All], 59, 0)</f>
        <v>0.23079999999999998</v>
      </c>
      <c r="CT176" s="43">
        <f>VLOOKUP($C176, Table4[#All], 60, 0)</f>
        <v>0.53849999999999998</v>
      </c>
      <c r="CU176" s="43">
        <f>VLOOKUP($C176, Table4[#All], 61, 0)</f>
        <v>0.23079999999999998</v>
      </c>
      <c r="CV176" s="9">
        <f>VLOOKUP($C176, Table4[#All], 62, 0)</f>
        <v>0</v>
      </c>
      <c r="CW176" s="10">
        <f t="shared" si="45"/>
        <v>4</v>
      </c>
      <c r="CX176" s="60"/>
      <c r="CY176" s="43">
        <f>VLOOKUP($C176, Table4[#All], 63, 0)</f>
        <v>0</v>
      </c>
      <c r="CZ176" s="43">
        <f>VLOOKUP($C176, Table4[#All], 64, 0)</f>
        <v>0.4118</v>
      </c>
      <c r="DA176" s="43">
        <f>VLOOKUP($C176, Table4[#All], 65, 0)</f>
        <v>0.52939999999999998</v>
      </c>
      <c r="DB176" s="43">
        <f>VLOOKUP($C176, Table4[#All], 66, 0)</f>
        <v>5.8799999999999998E-2</v>
      </c>
      <c r="DC176" s="43"/>
      <c r="DD176" s="10">
        <f t="shared" si="46"/>
        <v>3</v>
      </c>
    </row>
    <row r="177" spans="1:108" ht="16.2" thickTop="1" thickBot="1" x14ac:dyDescent="0.4">
      <c r="A177" s="47" t="s">
        <v>420</v>
      </c>
      <c r="B177" s="47" t="s">
        <v>431</v>
      </c>
      <c r="C177" s="47" t="s">
        <v>432</v>
      </c>
      <c r="D177" s="11"/>
      <c r="E177" s="43">
        <f>VLOOKUP($C177, Table4[#All], 2, 0)</f>
        <v>1</v>
      </c>
      <c r="F177" s="43">
        <f>VLOOKUP($C177, Table4[#All], 3, 0)</f>
        <v>0</v>
      </c>
      <c r="G177" s="43">
        <f>VLOOKUP($C177, Table4[#All], 4, 0)</f>
        <v>0</v>
      </c>
      <c r="H177" s="43">
        <f>VLOOKUP($C177, Table4[#All], 5, 0)</f>
        <v>0</v>
      </c>
      <c r="I177" s="43">
        <f>VLOOKUP($C177, Table4[#All], 6, 0)</f>
        <v>0</v>
      </c>
      <c r="J177" s="10">
        <f t="shared" si="32"/>
        <v>1</v>
      </c>
      <c r="K177" s="11"/>
      <c r="L177" s="43">
        <f>VLOOKUP($C177, Table4[#All], 7, 0)</f>
        <v>0.6905</v>
      </c>
      <c r="M177" s="43">
        <f>VLOOKUP($C177, Table4[#All], 8, 0)</f>
        <v>0.23809999999999998</v>
      </c>
      <c r="N177" s="43">
        <f>VLOOKUP($C177, Table4[#All], 9, 0)</f>
        <v>7.1399999999999991E-2</v>
      </c>
      <c r="O177" s="43">
        <f>VLOOKUP($C177, Table4[#All], 10, 0)</f>
        <v>0</v>
      </c>
      <c r="P177" s="43"/>
      <c r="Q177" s="10">
        <f t="shared" si="33"/>
        <v>2</v>
      </c>
      <c r="R177" s="11"/>
      <c r="S177" s="43">
        <f>VLOOKUP($C177, Table4[#All], 11, 0)</f>
        <v>0</v>
      </c>
      <c r="T177" s="43">
        <f>VLOOKUP($C177, Table4[#All], 12, 0)</f>
        <v>4.7599999999999996E-2</v>
      </c>
      <c r="U177" s="43">
        <f>VLOOKUP($C177, Table4[#All], 13, 0)</f>
        <v>0.95239999999999991</v>
      </c>
      <c r="V177" s="43">
        <f>VLOOKUP($C177, Table4[#All], 14, 0)</f>
        <v>0</v>
      </c>
      <c r="W177" s="9"/>
      <c r="X177" s="10">
        <f t="shared" si="34"/>
        <v>3</v>
      </c>
      <c r="Y177" s="11"/>
      <c r="Z177" s="43">
        <f>VLOOKUP($C177, Table4[#All], 15, 0)</f>
        <v>0</v>
      </c>
      <c r="AA177" s="43">
        <f>VLOOKUP($C177, Table4[#All], 16, 0)</f>
        <v>0.21429999999999999</v>
      </c>
      <c r="AB177" s="43">
        <f>VLOOKUP($C177, Table4[#All], 17, 0)</f>
        <v>0.5</v>
      </c>
      <c r="AC177" s="43">
        <f>VLOOKUP($C177, Table4[#All], 18, 0)</f>
        <v>0.28570000000000001</v>
      </c>
      <c r="AD177" s="9">
        <f>VLOOKUP($C177, Table4[#All], 19, 0)</f>
        <v>0</v>
      </c>
      <c r="AE177" s="10">
        <f t="shared" si="35"/>
        <v>4</v>
      </c>
      <c r="AF177" s="11"/>
      <c r="AG177" s="43">
        <f>VLOOKUP($C177, Table4[#All], 20, 0)</f>
        <v>0</v>
      </c>
      <c r="AH177" s="43">
        <f>VLOOKUP($C177, Table4[#All], 21, 0)</f>
        <v>0.52380000000000004</v>
      </c>
      <c r="AI177" s="43">
        <f>VLOOKUP($C177, Table4[#All], 22, 0)</f>
        <v>0.47619999999999996</v>
      </c>
      <c r="AJ177" s="43">
        <f>VLOOKUP($C177, Table4[#All], 23, 0)</f>
        <v>0</v>
      </c>
      <c r="AK177" s="43"/>
      <c r="AL177" s="10">
        <f t="shared" si="36"/>
        <v>3</v>
      </c>
      <c r="AM177" s="11"/>
      <c r="AN177" s="43">
        <f>VLOOKUP($C177, Table4[#All], 24, 0)</f>
        <v>0</v>
      </c>
      <c r="AO177" s="43">
        <f>VLOOKUP($C177, Table4[#All], 25, 0)</f>
        <v>0.47619999999999996</v>
      </c>
      <c r="AP177" s="43">
        <f>VLOOKUP($C177, Table4[#All], 26, 0)</f>
        <v>0.52380000000000004</v>
      </c>
      <c r="AQ177" s="43"/>
      <c r="AR177" s="9"/>
      <c r="AS177" s="12">
        <f t="shared" si="37"/>
        <v>3</v>
      </c>
      <c r="AT177" s="11"/>
      <c r="AU177" s="43">
        <f>VLOOKUP($C177, Table4[#All], 27, 0)</f>
        <v>2.3799999999999998E-2</v>
      </c>
      <c r="AV177" s="43">
        <f>VLOOKUP($C177, Table4[#All], 28, 0)</f>
        <v>0.52380000000000004</v>
      </c>
      <c r="AW177" s="43">
        <f>VLOOKUP($C177, Table4[#All], 29, 0)</f>
        <v>0.45240000000000002</v>
      </c>
      <c r="AX177" s="9"/>
      <c r="AY177" s="9">
        <f>VLOOKUP($C177, Table4[#All], 30, 0)</f>
        <v>0</v>
      </c>
      <c r="AZ177" s="10">
        <f t="shared" si="38"/>
        <v>3</v>
      </c>
      <c r="BA177" s="11"/>
      <c r="BB177" s="43">
        <f>VLOOKUP($C177, Table4[#All], 31, 0)</f>
        <v>2.9399999999999999E-2</v>
      </c>
      <c r="BC177" s="43">
        <f>VLOOKUP($C177, Table4[#All], 32, 0)</f>
        <v>0.26469999999999999</v>
      </c>
      <c r="BD177" s="43">
        <f>VLOOKUP($C177, Table4[#All], 33, 0)</f>
        <v>0.44119999999999998</v>
      </c>
      <c r="BE177" s="43">
        <f>VLOOKUP($C177, Table4[#All], 34, 0)</f>
        <v>0.26469999999999999</v>
      </c>
      <c r="BF177" s="9">
        <f>VLOOKUP($C177, Table4[#All], 35, 0)</f>
        <v>0</v>
      </c>
      <c r="BG177" s="10">
        <f t="shared" si="39"/>
        <v>4</v>
      </c>
      <c r="BH177" s="60"/>
      <c r="BI177" s="43">
        <f>VLOOKUP($C177, Table4[#All], 36, 0)</f>
        <v>0.16670000000000001</v>
      </c>
      <c r="BJ177" s="9">
        <f>VLOOKUP($C177, Table4[#All], 37, 0)</f>
        <v>0.33329999999999999</v>
      </c>
      <c r="BK177" s="43">
        <f>VLOOKUP($C177, Table4[#All], 38, 0)</f>
        <v>0.5</v>
      </c>
      <c r="BL177" s="43">
        <f>VLOOKUP($C177, Table4[#All], 39, 0)</f>
        <v>0</v>
      </c>
      <c r="BM177" s="9">
        <f>VLOOKUP($C177, Table4[#All], 40, 0)</f>
        <v>0</v>
      </c>
      <c r="BN177" s="10">
        <f t="shared" si="40"/>
        <v>3</v>
      </c>
      <c r="BO177" s="11"/>
      <c r="BP177" s="43">
        <f>VLOOKUP($C177, Table4[#All], 41, 0)</f>
        <v>0.33329999999999999</v>
      </c>
      <c r="BQ177" s="43">
        <f>VLOOKUP($C177, Table4[#All], 42, 0)</f>
        <v>0.33329999999999999</v>
      </c>
      <c r="BR177" s="43">
        <f>VLOOKUP($C177, Table4[#All], 43, 0)</f>
        <v>0.16670000000000001</v>
      </c>
      <c r="BS177" s="43">
        <f>VLOOKUP($C177, Table4[#All], 44, 0)</f>
        <v>0.16670000000000001</v>
      </c>
      <c r="BT177" s="43">
        <f>VLOOKUP($C177, Table4[#All], 45, 0)</f>
        <v>0</v>
      </c>
      <c r="BU177" s="10">
        <f t="shared" si="41"/>
        <v>3</v>
      </c>
      <c r="BV177" s="11"/>
      <c r="BW177" s="43">
        <f>VLOOKUP($C177, Table4[#All], 46, 0)</f>
        <v>0</v>
      </c>
      <c r="BX177" s="43">
        <f>VLOOKUP($C177, Table4[#All], 47, 0)</f>
        <v>0.1905</v>
      </c>
      <c r="BY177" s="43">
        <f>VLOOKUP($C177, Table4[#All], 48, 0)</f>
        <v>0.11900000000000001</v>
      </c>
      <c r="BZ177" s="43">
        <f>VLOOKUP($C177, Table4[#All], 49, 0)</f>
        <v>0.47619999999999996</v>
      </c>
      <c r="CA177" s="43">
        <f>VLOOKUP($C177, Table4[#All], 50, 0)</f>
        <v>0.21429999999999999</v>
      </c>
      <c r="CB177" s="10">
        <f t="shared" si="42"/>
        <v>5</v>
      </c>
      <c r="CC177" s="60"/>
      <c r="CD177" s="43">
        <f>VLOOKUP($C177, Table4[#All], 51, 0)</f>
        <v>0.64290000000000003</v>
      </c>
      <c r="CE177" s="43">
        <f>VLOOKUP($C177, Table4[#All], 52, 0)</f>
        <v>0.23809999999999998</v>
      </c>
      <c r="CF177" s="43">
        <f>VLOOKUP($C177, Table4[#All], 53, 0)</f>
        <v>0.11900000000000001</v>
      </c>
      <c r="CG177" s="43"/>
      <c r="CH177" s="43"/>
      <c r="CI177" s="12">
        <f t="shared" si="43"/>
        <v>2</v>
      </c>
      <c r="CJ177" s="13"/>
      <c r="CK177" s="43">
        <f>VLOOKUP($C177, Table4[#All], 54, 0)</f>
        <v>0</v>
      </c>
      <c r="CL177" s="43">
        <f>VLOOKUP($C177, Table4[#All], 55, 0)</f>
        <v>4.7599999999999996E-2</v>
      </c>
      <c r="CM177" s="43">
        <f>VLOOKUP($C177, Table4[#All], 56, 0)</f>
        <v>0.95239999999999991</v>
      </c>
      <c r="CN177" s="9">
        <f>VLOOKUP($C177, Table4[#All], 57, 0)</f>
        <v>0</v>
      </c>
      <c r="CO177" s="9"/>
      <c r="CP177" s="10">
        <f t="shared" si="44"/>
        <v>3</v>
      </c>
      <c r="CQ177" s="11"/>
      <c r="CR177" s="43">
        <f>VLOOKUP($C177, Table4[#All], 58, 0)</f>
        <v>0</v>
      </c>
      <c r="CS177" s="43">
        <f>VLOOKUP($C177, Table4[#All], 59, 0)</f>
        <v>0.40479999999999999</v>
      </c>
      <c r="CT177" s="43">
        <f>VLOOKUP($C177, Table4[#All], 60, 0)</f>
        <v>0.3095</v>
      </c>
      <c r="CU177" s="43">
        <f>VLOOKUP($C177, Table4[#All], 61, 0)</f>
        <v>0.28570000000000001</v>
      </c>
      <c r="CV177" s="9">
        <f>VLOOKUP($C177, Table4[#All], 62, 0)</f>
        <v>0</v>
      </c>
      <c r="CW177" s="10">
        <f t="shared" si="45"/>
        <v>4</v>
      </c>
      <c r="CX177" s="60"/>
      <c r="CY177" s="43">
        <f>VLOOKUP($C177, Table4[#All], 63, 0)</f>
        <v>0</v>
      </c>
      <c r="CZ177" s="43">
        <f>VLOOKUP($C177, Table4[#All], 64, 0)</f>
        <v>0.1429</v>
      </c>
      <c r="DA177" s="43">
        <f>VLOOKUP($C177, Table4[#All], 65, 0)</f>
        <v>0.66670000000000007</v>
      </c>
      <c r="DB177" s="43">
        <f>VLOOKUP($C177, Table4[#All], 66, 0)</f>
        <v>0.1905</v>
      </c>
      <c r="DC177" s="43"/>
      <c r="DD177" s="10">
        <f t="shared" si="46"/>
        <v>3</v>
      </c>
    </row>
    <row r="178" spans="1:108" ht="16.2" thickTop="1" thickBot="1" x14ac:dyDescent="0.4">
      <c r="A178" s="47" t="s">
        <v>420</v>
      </c>
      <c r="B178" s="47" t="s">
        <v>433</v>
      </c>
      <c r="C178" s="47" t="s">
        <v>434</v>
      </c>
      <c r="D178" s="11"/>
      <c r="E178" s="43">
        <f>VLOOKUP($C178, Table4[#All], 2, 0)</f>
        <v>1</v>
      </c>
      <c r="F178" s="43">
        <f>VLOOKUP($C178, Table4[#All], 3, 0)</f>
        <v>0</v>
      </c>
      <c r="G178" s="43">
        <f>VLOOKUP($C178, Table4[#All], 4, 0)</f>
        <v>0</v>
      </c>
      <c r="H178" s="43">
        <f>VLOOKUP($C178, Table4[#All], 5, 0)</f>
        <v>0</v>
      </c>
      <c r="I178" s="43">
        <f>VLOOKUP($C178, Table4[#All], 6, 0)</f>
        <v>0</v>
      </c>
      <c r="J178" s="10">
        <f t="shared" si="32"/>
        <v>1</v>
      </c>
      <c r="K178" s="11"/>
      <c r="L178" s="43">
        <f>VLOOKUP($C178, Table4[#All], 7, 0)</f>
        <v>0.79170000000000007</v>
      </c>
      <c r="M178" s="43">
        <f>VLOOKUP($C178, Table4[#All], 8, 0)</f>
        <v>0.125</v>
      </c>
      <c r="N178" s="43">
        <f>VLOOKUP($C178, Table4[#All], 9, 0)</f>
        <v>8.3299999999999999E-2</v>
      </c>
      <c r="O178" s="43">
        <f>VLOOKUP($C178, Table4[#All], 10, 0)</f>
        <v>0</v>
      </c>
      <c r="P178" s="43"/>
      <c r="Q178" s="10">
        <f t="shared" si="33"/>
        <v>2</v>
      </c>
      <c r="R178" s="11"/>
      <c r="S178" s="43">
        <f>VLOOKUP($C178, Table4[#All], 11, 0)</f>
        <v>0</v>
      </c>
      <c r="T178" s="43">
        <f>VLOOKUP($C178, Table4[#All], 12, 0)</f>
        <v>4.1700000000000001E-2</v>
      </c>
      <c r="U178" s="43">
        <f>VLOOKUP($C178, Table4[#All], 13, 0)</f>
        <v>0.95829999999999993</v>
      </c>
      <c r="V178" s="43">
        <f>VLOOKUP($C178, Table4[#All], 14, 0)</f>
        <v>0</v>
      </c>
      <c r="W178" s="9"/>
      <c r="X178" s="10">
        <f t="shared" si="34"/>
        <v>3</v>
      </c>
      <c r="Y178" s="11"/>
      <c r="Z178" s="43">
        <f>VLOOKUP($C178, Table4[#All], 15, 0)</f>
        <v>0</v>
      </c>
      <c r="AA178" s="43">
        <f>VLOOKUP($C178, Table4[#All], 16, 0)</f>
        <v>0</v>
      </c>
      <c r="AB178" s="43">
        <f>VLOOKUP($C178, Table4[#All], 17, 0)</f>
        <v>0.45829999999999999</v>
      </c>
      <c r="AC178" s="43">
        <f>VLOOKUP($C178, Table4[#All], 18, 0)</f>
        <v>0.54170000000000007</v>
      </c>
      <c r="AD178" s="9">
        <f>VLOOKUP($C178, Table4[#All], 19, 0)</f>
        <v>0</v>
      </c>
      <c r="AE178" s="10">
        <f t="shared" si="35"/>
        <v>4</v>
      </c>
      <c r="AF178" s="11"/>
      <c r="AG178" s="43">
        <f>VLOOKUP($C178, Table4[#All], 20, 0)</f>
        <v>0</v>
      </c>
      <c r="AH178" s="43">
        <f>VLOOKUP($C178, Table4[#All], 21, 0)</f>
        <v>0.29170000000000001</v>
      </c>
      <c r="AI178" s="43">
        <f>VLOOKUP($C178, Table4[#All], 22, 0)</f>
        <v>0.70829999999999993</v>
      </c>
      <c r="AJ178" s="43">
        <f>VLOOKUP($C178, Table4[#All], 23, 0)</f>
        <v>0</v>
      </c>
      <c r="AK178" s="43"/>
      <c r="AL178" s="10">
        <f t="shared" si="36"/>
        <v>3</v>
      </c>
      <c r="AM178" s="11"/>
      <c r="AN178" s="43">
        <f>VLOOKUP($C178, Table4[#All], 24, 0)</f>
        <v>0</v>
      </c>
      <c r="AO178" s="43">
        <f>VLOOKUP($C178, Table4[#All], 25, 0)</f>
        <v>0.45829999999999999</v>
      </c>
      <c r="AP178" s="43">
        <f>VLOOKUP($C178, Table4[#All], 26, 0)</f>
        <v>0.54170000000000007</v>
      </c>
      <c r="AQ178" s="43"/>
      <c r="AR178" s="9"/>
      <c r="AS178" s="12">
        <f t="shared" si="37"/>
        <v>3</v>
      </c>
      <c r="AT178" s="11"/>
      <c r="AU178" s="43">
        <f>VLOOKUP($C178, Table4[#All], 27, 0)</f>
        <v>0</v>
      </c>
      <c r="AV178" s="43">
        <f>VLOOKUP($C178, Table4[#All], 28, 0)</f>
        <v>0.5</v>
      </c>
      <c r="AW178" s="43">
        <f>VLOOKUP($C178, Table4[#All], 29, 0)</f>
        <v>0.5</v>
      </c>
      <c r="AX178" s="9"/>
      <c r="AY178" s="9">
        <f>VLOOKUP($C178, Table4[#All], 30, 0)</f>
        <v>0</v>
      </c>
      <c r="AZ178" s="10">
        <f t="shared" si="38"/>
        <v>3</v>
      </c>
      <c r="BA178" s="11"/>
      <c r="BB178" s="43">
        <f>VLOOKUP($C178, Table4[#All], 31, 0)</f>
        <v>4.5499999999999999E-2</v>
      </c>
      <c r="BC178" s="43">
        <f>VLOOKUP($C178, Table4[#All], 32, 0)</f>
        <v>0.5</v>
      </c>
      <c r="BD178" s="43">
        <f>VLOOKUP($C178, Table4[#All], 33, 0)</f>
        <v>0.2727</v>
      </c>
      <c r="BE178" s="43">
        <f>VLOOKUP($C178, Table4[#All], 34, 0)</f>
        <v>0.18179999999999999</v>
      </c>
      <c r="BF178" s="9">
        <f>VLOOKUP($C178, Table4[#All], 35, 0)</f>
        <v>0</v>
      </c>
      <c r="BG178" s="10">
        <f t="shared" si="39"/>
        <v>3</v>
      </c>
      <c r="BH178" s="60"/>
      <c r="BI178" s="43">
        <f>VLOOKUP($C178, Table4[#All], 36, 0)</f>
        <v>0</v>
      </c>
      <c r="BJ178" s="9">
        <f>VLOOKUP($C178, Table4[#All], 37, 0)</f>
        <v>0.25</v>
      </c>
      <c r="BK178" s="43">
        <f>VLOOKUP($C178, Table4[#All], 38, 0)</f>
        <v>0.75</v>
      </c>
      <c r="BL178" s="43">
        <f>VLOOKUP($C178, Table4[#All], 39, 0)</f>
        <v>0</v>
      </c>
      <c r="BM178" s="9">
        <f>VLOOKUP($C178, Table4[#All], 40, 0)</f>
        <v>0</v>
      </c>
      <c r="BN178" s="10">
        <f t="shared" si="40"/>
        <v>3</v>
      </c>
      <c r="BO178" s="11"/>
      <c r="BP178" s="43">
        <f>VLOOKUP($C178, Table4[#All], 41, 0)</f>
        <v>0</v>
      </c>
      <c r="BQ178" s="43">
        <f>VLOOKUP($C178, Table4[#All], 42, 0)</f>
        <v>0.29170000000000001</v>
      </c>
      <c r="BR178" s="43">
        <f>VLOOKUP($C178, Table4[#All], 43, 0)</f>
        <v>0.5</v>
      </c>
      <c r="BS178" s="43">
        <f>VLOOKUP($C178, Table4[#All], 44, 0)</f>
        <v>0.20829999999999999</v>
      </c>
      <c r="BT178" s="43">
        <f>VLOOKUP($C178, Table4[#All], 45, 0)</f>
        <v>0</v>
      </c>
      <c r="BU178" s="10">
        <f t="shared" si="41"/>
        <v>4</v>
      </c>
      <c r="BV178" s="11"/>
      <c r="BW178" s="43">
        <f>VLOOKUP($C178, Table4[#All], 46, 0)</f>
        <v>0</v>
      </c>
      <c r="BX178" s="43">
        <f>VLOOKUP($C178, Table4[#All], 47, 0)</f>
        <v>8.3299999999999999E-2</v>
      </c>
      <c r="BY178" s="43">
        <f>VLOOKUP($C178, Table4[#All], 48, 0)</f>
        <v>0.16670000000000001</v>
      </c>
      <c r="BZ178" s="43">
        <f>VLOOKUP($C178, Table4[#All], 49, 0)</f>
        <v>0.58329999999999993</v>
      </c>
      <c r="CA178" s="43">
        <f>VLOOKUP($C178, Table4[#All], 50, 0)</f>
        <v>0.16670000000000001</v>
      </c>
      <c r="CB178" s="10">
        <f t="shared" si="42"/>
        <v>4</v>
      </c>
      <c r="CC178" s="60"/>
      <c r="CD178" s="43">
        <f>VLOOKUP($C178, Table4[#All], 51, 0)</f>
        <v>0.20829999999999999</v>
      </c>
      <c r="CE178" s="43">
        <f>VLOOKUP($C178, Table4[#All], 52, 0)</f>
        <v>0.58329999999999993</v>
      </c>
      <c r="CF178" s="43">
        <f>VLOOKUP($C178, Table4[#All], 53, 0)</f>
        <v>0.20829999999999999</v>
      </c>
      <c r="CG178" s="43"/>
      <c r="CH178" s="43"/>
      <c r="CI178" s="12">
        <f t="shared" si="43"/>
        <v>3</v>
      </c>
      <c r="CJ178" s="13"/>
      <c r="CK178" s="43">
        <f>VLOOKUP($C178, Table4[#All], 54, 0)</f>
        <v>0</v>
      </c>
      <c r="CL178" s="43">
        <f>VLOOKUP($C178, Table4[#All], 55, 0)</f>
        <v>0.16670000000000001</v>
      </c>
      <c r="CM178" s="43">
        <f>VLOOKUP($C178, Table4[#All], 56, 0)</f>
        <v>0.83329999999999993</v>
      </c>
      <c r="CN178" s="9">
        <f>VLOOKUP($C178, Table4[#All], 57, 0)</f>
        <v>0</v>
      </c>
      <c r="CO178" s="9"/>
      <c r="CP178" s="10">
        <f t="shared" si="44"/>
        <v>3</v>
      </c>
      <c r="CQ178" s="11"/>
      <c r="CR178" s="43">
        <f>VLOOKUP($C178, Table4[#All], 58, 0)</f>
        <v>0</v>
      </c>
      <c r="CS178" s="43">
        <f>VLOOKUP($C178, Table4[#All], 59, 0)</f>
        <v>8.3299999999999999E-2</v>
      </c>
      <c r="CT178" s="43">
        <f>VLOOKUP($C178, Table4[#All], 60, 0)</f>
        <v>0.58329999999999993</v>
      </c>
      <c r="CU178" s="43">
        <f>VLOOKUP($C178, Table4[#All], 61, 0)</f>
        <v>0.33329999999999999</v>
      </c>
      <c r="CV178" s="9">
        <f>VLOOKUP($C178, Table4[#All], 62, 0)</f>
        <v>0</v>
      </c>
      <c r="CW178" s="10">
        <f t="shared" si="45"/>
        <v>4</v>
      </c>
      <c r="CX178" s="60"/>
      <c r="CY178" s="43">
        <f>VLOOKUP($C178, Table4[#All], 63, 0)</f>
        <v>0</v>
      </c>
      <c r="CZ178" s="43">
        <f>VLOOKUP($C178, Table4[#All], 64, 0)</f>
        <v>0.33329999999999999</v>
      </c>
      <c r="DA178" s="43">
        <f>VLOOKUP($C178, Table4[#All], 65, 0)</f>
        <v>0.5</v>
      </c>
      <c r="DB178" s="43">
        <f>VLOOKUP($C178, Table4[#All], 66, 0)</f>
        <v>0.16670000000000001</v>
      </c>
      <c r="DC178" s="43"/>
      <c r="DD178" s="10">
        <f t="shared" si="46"/>
        <v>3</v>
      </c>
    </row>
    <row r="179" spans="1:108" ht="16.2" thickTop="1" thickBot="1" x14ac:dyDescent="0.4">
      <c r="A179" s="47" t="s">
        <v>420</v>
      </c>
      <c r="B179" s="47" t="s">
        <v>435</v>
      </c>
      <c r="C179" s="47" t="s">
        <v>436</v>
      </c>
      <c r="D179" s="11"/>
      <c r="E179" s="43">
        <f>VLOOKUP($C179, Table4[#All], 2, 0)</f>
        <v>1</v>
      </c>
      <c r="F179" s="43">
        <f>VLOOKUP($C179, Table4[#All], 3, 0)</f>
        <v>0</v>
      </c>
      <c r="G179" s="43">
        <f>VLOOKUP($C179, Table4[#All], 4, 0)</f>
        <v>0</v>
      </c>
      <c r="H179" s="43">
        <f>VLOOKUP($C179, Table4[#All], 5, 0)</f>
        <v>0</v>
      </c>
      <c r="I179" s="43">
        <f>VLOOKUP($C179, Table4[#All], 6, 0)</f>
        <v>0</v>
      </c>
      <c r="J179" s="10">
        <f t="shared" si="32"/>
        <v>1</v>
      </c>
      <c r="K179" s="11"/>
      <c r="L179" s="43">
        <f>VLOOKUP($C179, Table4[#All], 7, 0)</f>
        <v>0.8234999999999999</v>
      </c>
      <c r="M179" s="43">
        <f>VLOOKUP($C179, Table4[#All], 8, 0)</f>
        <v>0.1176</v>
      </c>
      <c r="N179" s="43">
        <f>VLOOKUP($C179, Table4[#All], 9, 0)</f>
        <v>5.8799999999999998E-2</v>
      </c>
      <c r="O179" s="43">
        <f>VLOOKUP($C179, Table4[#All], 10, 0)</f>
        <v>0</v>
      </c>
      <c r="P179" s="43"/>
      <c r="Q179" s="10">
        <f t="shared" si="33"/>
        <v>1</v>
      </c>
      <c r="R179" s="11"/>
      <c r="S179" s="43">
        <f>VLOOKUP($C179, Table4[#All], 11, 0)</f>
        <v>0</v>
      </c>
      <c r="T179" s="43">
        <f>VLOOKUP($C179, Table4[#All], 12, 0)</f>
        <v>0</v>
      </c>
      <c r="U179" s="43">
        <f>VLOOKUP($C179, Table4[#All], 13, 0)</f>
        <v>1</v>
      </c>
      <c r="V179" s="43">
        <f>VLOOKUP($C179, Table4[#All], 14, 0)</f>
        <v>0</v>
      </c>
      <c r="W179" s="9"/>
      <c r="X179" s="10">
        <f t="shared" si="34"/>
        <v>3</v>
      </c>
      <c r="Y179" s="11"/>
      <c r="Z179" s="43">
        <f>VLOOKUP($C179, Table4[#All], 15, 0)</f>
        <v>0</v>
      </c>
      <c r="AA179" s="43">
        <f>VLOOKUP($C179, Table4[#All], 16, 0)</f>
        <v>0.1176</v>
      </c>
      <c r="AB179" s="43">
        <f>VLOOKUP($C179, Table4[#All], 17, 0)</f>
        <v>0.6470999999999999</v>
      </c>
      <c r="AC179" s="43">
        <f>VLOOKUP($C179, Table4[#All], 18, 0)</f>
        <v>0.23530000000000001</v>
      </c>
      <c r="AD179" s="9">
        <f>VLOOKUP($C179, Table4[#All], 19, 0)</f>
        <v>0</v>
      </c>
      <c r="AE179" s="10">
        <f t="shared" si="35"/>
        <v>4</v>
      </c>
      <c r="AF179" s="11"/>
      <c r="AG179" s="43">
        <f>VLOOKUP($C179, Table4[#All], 20, 0)</f>
        <v>0</v>
      </c>
      <c r="AH179" s="43">
        <f>VLOOKUP($C179, Table4[#All], 21, 0)</f>
        <v>0.58820000000000006</v>
      </c>
      <c r="AI179" s="43">
        <f>VLOOKUP($C179, Table4[#All], 22, 0)</f>
        <v>0.4118</v>
      </c>
      <c r="AJ179" s="43">
        <f>VLOOKUP($C179, Table4[#All], 23, 0)</f>
        <v>0</v>
      </c>
      <c r="AK179" s="43"/>
      <c r="AL179" s="10">
        <f t="shared" si="36"/>
        <v>3</v>
      </c>
      <c r="AM179" s="11"/>
      <c r="AN179" s="43">
        <f>VLOOKUP($C179, Table4[#All], 24, 0)</f>
        <v>0</v>
      </c>
      <c r="AO179" s="43">
        <f>VLOOKUP($C179, Table4[#All], 25, 0)</f>
        <v>0.35289999999999999</v>
      </c>
      <c r="AP179" s="43">
        <f>VLOOKUP($C179, Table4[#All], 26, 0)</f>
        <v>0.6470999999999999</v>
      </c>
      <c r="AQ179" s="43"/>
      <c r="AR179" s="9"/>
      <c r="AS179" s="12">
        <f t="shared" si="37"/>
        <v>3</v>
      </c>
      <c r="AT179" s="11"/>
      <c r="AU179" s="43">
        <f>VLOOKUP($C179, Table4[#All], 27, 0)</f>
        <v>0</v>
      </c>
      <c r="AV179" s="43">
        <f>VLOOKUP($C179, Table4[#All], 28, 0)</f>
        <v>0.4118</v>
      </c>
      <c r="AW179" s="43">
        <f>VLOOKUP($C179, Table4[#All], 29, 0)</f>
        <v>0.58820000000000006</v>
      </c>
      <c r="AX179" s="9"/>
      <c r="AY179" s="9">
        <f>VLOOKUP($C179, Table4[#All], 30, 0)</f>
        <v>0</v>
      </c>
      <c r="AZ179" s="10">
        <f t="shared" si="38"/>
        <v>3</v>
      </c>
      <c r="BA179" s="11"/>
      <c r="BB179" s="43">
        <f>VLOOKUP($C179, Table4[#All], 31, 0)</f>
        <v>9.0899999999999995E-2</v>
      </c>
      <c r="BC179" s="43">
        <f>VLOOKUP($C179, Table4[#All], 32, 0)</f>
        <v>0.2727</v>
      </c>
      <c r="BD179" s="43">
        <f>VLOOKUP($C179, Table4[#All], 33, 0)</f>
        <v>0.45450000000000002</v>
      </c>
      <c r="BE179" s="43">
        <f>VLOOKUP($C179, Table4[#All], 34, 0)</f>
        <v>0.18179999999999999</v>
      </c>
      <c r="BF179" s="9">
        <f>VLOOKUP($C179, Table4[#All], 35, 0)</f>
        <v>0</v>
      </c>
      <c r="BG179" s="10">
        <f t="shared" si="39"/>
        <v>3</v>
      </c>
      <c r="BH179" s="60"/>
      <c r="BI179" s="43">
        <f>VLOOKUP($C179, Table4[#All], 36, 0)</f>
        <v>1</v>
      </c>
      <c r="BJ179" s="9">
        <f>VLOOKUP($C179, Table4[#All], 37, 0)</f>
        <v>0</v>
      </c>
      <c r="BK179" s="43">
        <f>VLOOKUP($C179, Table4[#All], 38, 0)</f>
        <v>0</v>
      </c>
      <c r="BL179" s="43">
        <f>VLOOKUP($C179, Table4[#All], 39, 0)</f>
        <v>0</v>
      </c>
      <c r="BM179" s="9">
        <f>VLOOKUP($C179, Table4[#All], 40, 0)</f>
        <v>0</v>
      </c>
      <c r="BN179" s="10">
        <f t="shared" si="40"/>
        <v>1</v>
      </c>
      <c r="BO179" s="11"/>
      <c r="BP179" s="43">
        <f>VLOOKUP($C179, Table4[#All], 41, 0)</f>
        <v>0.29410000000000003</v>
      </c>
      <c r="BQ179" s="43">
        <f>VLOOKUP($C179, Table4[#All], 42, 0)</f>
        <v>0.17649999999999999</v>
      </c>
      <c r="BR179" s="43">
        <f>VLOOKUP($C179, Table4[#All], 43, 0)</f>
        <v>5.8799999999999998E-2</v>
      </c>
      <c r="BS179" s="43">
        <f>VLOOKUP($C179, Table4[#All], 44, 0)</f>
        <v>0.47060000000000002</v>
      </c>
      <c r="BT179" s="43">
        <f>VLOOKUP($C179, Table4[#All], 45, 0)</f>
        <v>0</v>
      </c>
      <c r="BU179" s="10">
        <f t="shared" si="41"/>
        <v>4</v>
      </c>
      <c r="BV179" s="11"/>
      <c r="BW179" s="43">
        <f>VLOOKUP($C179, Table4[#All], 46, 0)</f>
        <v>0</v>
      </c>
      <c r="BX179" s="43">
        <f>VLOOKUP($C179, Table4[#All], 47, 0)</f>
        <v>0.1176</v>
      </c>
      <c r="BY179" s="43">
        <f>VLOOKUP($C179, Table4[#All], 48, 0)</f>
        <v>0.1176</v>
      </c>
      <c r="BZ179" s="43">
        <f>VLOOKUP($C179, Table4[#All], 49, 0)</f>
        <v>0.70590000000000008</v>
      </c>
      <c r="CA179" s="43">
        <f>VLOOKUP($C179, Table4[#All], 50, 0)</f>
        <v>5.8799999999999998E-2</v>
      </c>
      <c r="CB179" s="10">
        <f t="shared" si="42"/>
        <v>4</v>
      </c>
      <c r="CC179" s="60"/>
      <c r="CD179" s="43">
        <f>VLOOKUP($C179, Table4[#All], 51, 0)</f>
        <v>0.52939999999999998</v>
      </c>
      <c r="CE179" s="43">
        <f>VLOOKUP($C179, Table4[#All], 52, 0)</f>
        <v>0.4118</v>
      </c>
      <c r="CF179" s="43">
        <f>VLOOKUP($C179, Table4[#All], 53, 0)</f>
        <v>5.8799999999999998E-2</v>
      </c>
      <c r="CG179" s="43"/>
      <c r="CH179" s="43"/>
      <c r="CI179" s="12">
        <f t="shared" si="43"/>
        <v>2</v>
      </c>
      <c r="CJ179" s="13"/>
      <c r="CK179" s="43">
        <f>VLOOKUP($C179, Table4[#All], 54, 0)</f>
        <v>0</v>
      </c>
      <c r="CL179" s="43">
        <f>VLOOKUP($C179, Table4[#All], 55, 0)</f>
        <v>0</v>
      </c>
      <c r="CM179" s="43">
        <f>VLOOKUP($C179, Table4[#All], 56, 0)</f>
        <v>1</v>
      </c>
      <c r="CN179" s="9">
        <f>VLOOKUP($C179, Table4[#All], 57, 0)</f>
        <v>0</v>
      </c>
      <c r="CO179" s="9"/>
      <c r="CP179" s="10">
        <f t="shared" si="44"/>
        <v>3</v>
      </c>
      <c r="CQ179" s="11"/>
      <c r="CR179" s="43">
        <f>VLOOKUP($C179, Table4[#All], 58, 0)</f>
        <v>0</v>
      </c>
      <c r="CS179" s="43">
        <f>VLOOKUP($C179, Table4[#All], 59, 0)</f>
        <v>0.23530000000000001</v>
      </c>
      <c r="CT179" s="43">
        <f>VLOOKUP($C179, Table4[#All], 60, 0)</f>
        <v>0.47060000000000002</v>
      </c>
      <c r="CU179" s="43">
        <f>VLOOKUP($C179, Table4[#All], 61, 0)</f>
        <v>0.29410000000000003</v>
      </c>
      <c r="CV179" s="9">
        <f>VLOOKUP($C179, Table4[#All], 62, 0)</f>
        <v>0</v>
      </c>
      <c r="CW179" s="10">
        <f t="shared" si="45"/>
        <v>4</v>
      </c>
      <c r="CX179" s="60"/>
      <c r="CY179" s="43">
        <f>VLOOKUP($C179, Table4[#All], 63, 0)</f>
        <v>0</v>
      </c>
      <c r="CZ179" s="43">
        <f>VLOOKUP($C179, Table4[#All], 64, 0)</f>
        <v>0.4</v>
      </c>
      <c r="DA179" s="43">
        <f>VLOOKUP($C179, Table4[#All], 65, 0)</f>
        <v>0.6</v>
      </c>
      <c r="DB179" s="43">
        <f>VLOOKUP($C179, Table4[#All], 66, 0)</f>
        <v>0</v>
      </c>
      <c r="DC179" s="43"/>
      <c r="DD179" s="10">
        <f t="shared" si="46"/>
        <v>3</v>
      </c>
    </row>
    <row r="180" spans="1:108" ht="16.2" thickTop="1" thickBot="1" x14ac:dyDescent="0.4">
      <c r="A180" s="47" t="s">
        <v>420</v>
      </c>
      <c r="B180" s="47" t="s">
        <v>437</v>
      </c>
      <c r="C180" s="47" t="s">
        <v>438</v>
      </c>
      <c r="D180" s="11"/>
      <c r="E180" s="43">
        <f>VLOOKUP($C180, Table4[#All], 2, 0)</f>
        <v>1</v>
      </c>
      <c r="F180" s="43">
        <f>VLOOKUP($C180, Table4[#All], 3, 0)</f>
        <v>0</v>
      </c>
      <c r="G180" s="43">
        <f>VLOOKUP($C180, Table4[#All], 4, 0)</f>
        <v>0</v>
      </c>
      <c r="H180" s="43">
        <f>VLOOKUP($C180, Table4[#All], 5, 0)</f>
        <v>0</v>
      </c>
      <c r="I180" s="43">
        <f>VLOOKUP($C180, Table4[#All], 6, 0)</f>
        <v>0</v>
      </c>
      <c r="J180" s="10">
        <f t="shared" si="32"/>
        <v>1</v>
      </c>
      <c r="K180" s="11"/>
      <c r="L180" s="43">
        <f>VLOOKUP($C180, Table4[#All], 7, 0)</f>
        <v>0.66670000000000007</v>
      </c>
      <c r="M180" s="43">
        <f>VLOOKUP($C180, Table4[#All], 8, 0)</f>
        <v>0.14810000000000001</v>
      </c>
      <c r="N180" s="43">
        <f>VLOOKUP($C180, Table4[#All], 9, 0)</f>
        <v>0.1852</v>
      </c>
      <c r="O180" s="43">
        <f>VLOOKUP($C180, Table4[#All], 10, 0)</f>
        <v>0</v>
      </c>
      <c r="P180" s="43"/>
      <c r="Q180" s="10">
        <f t="shared" si="33"/>
        <v>2</v>
      </c>
      <c r="R180" s="11"/>
      <c r="S180" s="43">
        <f>VLOOKUP($C180, Table4[#All], 11, 0)</f>
        <v>0</v>
      </c>
      <c r="T180" s="43">
        <f>VLOOKUP($C180, Table4[#All], 12, 0)</f>
        <v>0</v>
      </c>
      <c r="U180" s="43">
        <f>VLOOKUP($C180, Table4[#All], 13, 0)</f>
        <v>1</v>
      </c>
      <c r="V180" s="43">
        <f>VLOOKUP($C180, Table4[#All], 14, 0)</f>
        <v>0</v>
      </c>
      <c r="W180" s="9"/>
      <c r="X180" s="10">
        <f t="shared" si="34"/>
        <v>3</v>
      </c>
      <c r="Y180" s="11"/>
      <c r="Z180" s="43">
        <f>VLOOKUP($C180, Table4[#All], 15, 0)</f>
        <v>0</v>
      </c>
      <c r="AA180" s="43">
        <f>VLOOKUP($C180, Table4[#All], 16, 0)</f>
        <v>3.7000000000000005E-2</v>
      </c>
      <c r="AB180" s="43">
        <f>VLOOKUP($C180, Table4[#All], 17, 0)</f>
        <v>0.48149999999999998</v>
      </c>
      <c r="AC180" s="43">
        <f>VLOOKUP($C180, Table4[#All], 18, 0)</f>
        <v>0.48149999999999998</v>
      </c>
      <c r="AD180" s="9">
        <f>VLOOKUP($C180, Table4[#All], 19, 0)</f>
        <v>0</v>
      </c>
      <c r="AE180" s="10">
        <f t="shared" si="35"/>
        <v>4</v>
      </c>
      <c r="AF180" s="11"/>
      <c r="AG180" s="43">
        <f>VLOOKUP($C180, Table4[#All], 20, 0)</f>
        <v>0</v>
      </c>
      <c r="AH180" s="43">
        <f>VLOOKUP($C180, Table4[#All], 21, 0)</f>
        <v>0.25929999999999997</v>
      </c>
      <c r="AI180" s="43">
        <f>VLOOKUP($C180, Table4[#All], 22, 0)</f>
        <v>0.74069999999999991</v>
      </c>
      <c r="AJ180" s="43">
        <f>VLOOKUP($C180, Table4[#All], 23, 0)</f>
        <v>0</v>
      </c>
      <c r="AK180" s="43"/>
      <c r="AL180" s="10">
        <f t="shared" si="36"/>
        <v>3</v>
      </c>
      <c r="AM180" s="11"/>
      <c r="AN180" s="43">
        <f>VLOOKUP($C180, Table4[#All], 24, 0)</f>
        <v>0</v>
      </c>
      <c r="AO180" s="43">
        <f>VLOOKUP($C180, Table4[#All], 25, 0)</f>
        <v>0.5</v>
      </c>
      <c r="AP180" s="43">
        <f>VLOOKUP($C180, Table4[#All], 26, 0)</f>
        <v>0.5</v>
      </c>
      <c r="AQ180" s="43"/>
      <c r="AR180" s="9"/>
      <c r="AS180" s="12">
        <f t="shared" si="37"/>
        <v>3</v>
      </c>
      <c r="AT180" s="11"/>
      <c r="AU180" s="43">
        <f>VLOOKUP($C180, Table4[#All], 27, 0)</f>
        <v>3.85E-2</v>
      </c>
      <c r="AV180" s="43">
        <f>VLOOKUP($C180, Table4[#All], 28, 0)</f>
        <v>0.5</v>
      </c>
      <c r="AW180" s="43">
        <f>VLOOKUP($C180, Table4[#All], 29, 0)</f>
        <v>0.42310000000000003</v>
      </c>
      <c r="AX180" s="9"/>
      <c r="AY180" s="9">
        <f>VLOOKUP($C180, Table4[#All], 30, 0)</f>
        <v>3.85E-2</v>
      </c>
      <c r="AZ180" s="10">
        <f t="shared" si="38"/>
        <v>3</v>
      </c>
      <c r="BA180" s="11"/>
      <c r="BB180" s="43">
        <f>VLOOKUP($C180, Table4[#All], 31, 0)</f>
        <v>0.32</v>
      </c>
      <c r="BC180" s="43">
        <f>VLOOKUP($C180, Table4[#All], 32, 0)</f>
        <v>0.6</v>
      </c>
      <c r="BD180" s="43">
        <f>VLOOKUP($C180, Table4[#All], 33, 0)</f>
        <v>0.04</v>
      </c>
      <c r="BE180" s="43">
        <f>VLOOKUP($C180, Table4[#All], 34, 0)</f>
        <v>0.04</v>
      </c>
      <c r="BF180" s="9">
        <f>VLOOKUP($C180, Table4[#All], 35, 0)</f>
        <v>0</v>
      </c>
      <c r="BG180" s="10">
        <f t="shared" si="39"/>
        <v>2</v>
      </c>
      <c r="BH180" s="60"/>
      <c r="BI180" s="43">
        <f>VLOOKUP($C180, Table4[#All], 36, 0)</f>
        <v>0.73909999999999998</v>
      </c>
      <c r="BJ180" s="9">
        <f>VLOOKUP($C180, Table4[#All], 37, 0)</f>
        <v>0.26090000000000002</v>
      </c>
      <c r="BK180" s="43">
        <f>VLOOKUP($C180, Table4[#All], 38, 0)</f>
        <v>0</v>
      </c>
      <c r="BL180" s="43">
        <f>VLOOKUP($C180, Table4[#All], 39, 0)</f>
        <v>0</v>
      </c>
      <c r="BM180" s="9">
        <f>VLOOKUP($C180, Table4[#All], 40, 0)</f>
        <v>0</v>
      </c>
      <c r="BN180" s="10">
        <f t="shared" si="40"/>
        <v>2</v>
      </c>
      <c r="BO180" s="11"/>
      <c r="BP180" s="43">
        <f>VLOOKUP($C180, Table4[#All], 41, 0)</f>
        <v>0.11109999999999999</v>
      </c>
      <c r="BQ180" s="43">
        <f>VLOOKUP($C180, Table4[#All], 42, 0)</f>
        <v>0.37040000000000001</v>
      </c>
      <c r="BR180" s="43">
        <f>VLOOKUP($C180, Table4[#All], 43, 0)</f>
        <v>0.22219999999999998</v>
      </c>
      <c r="BS180" s="43">
        <f>VLOOKUP($C180, Table4[#All], 44, 0)</f>
        <v>0.29630000000000001</v>
      </c>
      <c r="BT180" s="43">
        <f>VLOOKUP($C180, Table4[#All], 45, 0)</f>
        <v>0</v>
      </c>
      <c r="BU180" s="10">
        <f t="shared" si="41"/>
        <v>4</v>
      </c>
      <c r="BV180" s="11"/>
      <c r="BW180" s="43">
        <f>VLOOKUP($C180, Table4[#All], 46, 0)</f>
        <v>0</v>
      </c>
      <c r="BX180" s="43">
        <f>VLOOKUP($C180, Table4[#All], 47, 0)</f>
        <v>0</v>
      </c>
      <c r="BY180" s="43">
        <f>VLOOKUP($C180, Table4[#All], 48, 0)</f>
        <v>0.11109999999999999</v>
      </c>
      <c r="BZ180" s="43">
        <f>VLOOKUP($C180, Table4[#All], 49, 0)</f>
        <v>0.62960000000000005</v>
      </c>
      <c r="CA180" s="43">
        <f>VLOOKUP($C180, Table4[#All], 50, 0)</f>
        <v>0.25929999999999997</v>
      </c>
      <c r="CB180" s="10">
        <f t="shared" si="42"/>
        <v>5</v>
      </c>
      <c r="CC180" s="60"/>
      <c r="CD180" s="43">
        <f>VLOOKUP($C180, Table4[#All], 51, 0)</f>
        <v>0.14810000000000001</v>
      </c>
      <c r="CE180" s="43">
        <f>VLOOKUP($C180, Table4[#All], 52, 0)</f>
        <v>0.66670000000000007</v>
      </c>
      <c r="CF180" s="43">
        <f>VLOOKUP($C180, Table4[#All], 53, 0)</f>
        <v>0.1852</v>
      </c>
      <c r="CG180" s="43"/>
      <c r="CH180" s="43"/>
      <c r="CI180" s="12">
        <f t="shared" si="43"/>
        <v>2</v>
      </c>
      <c r="CJ180" s="13"/>
      <c r="CK180" s="43">
        <f>VLOOKUP($C180, Table4[#All], 54, 0)</f>
        <v>0</v>
      </c>
      <c r="CL180" s="43">
        <f>VLOOKUP($C180, Table4[#All], 55, 0)</f>
        <v>0.29630000000000001</v>
      </c>
      <c r="CM180" s="43">
        <f>VLOOKUP($C180, Table4[#All], 56, 0)</f>
        <v>0.66670000000000007</v>
      </c>
      <c r="CN180" s="9">
        <f>VLOOKUP($C180, Table4[#All], 57, 0)</f>
        <v>3.7000000000000005E-2</v>
      </c>
      <c r="CO180" s="9"/>
      <c r="CP180" s="10">
        <f t="shared" si="44"/>
        <v>3</v>
      </c>
      <c r="CQ180" s="11"/>
      <c r="CR180" s="43">
        <f>VLOOKUP($C180, Table4[#All], 58, 0)</f>
        <v>0</v>
      </c>
      <c r="CS180" s="43">
        <f>VLOOKUP($C180, Table4[#All], 59, 0)</f>
        <v>0.14810000000000001</v>
      </c>
      <c r="CT180" s="43">
        <f>VLOOKUP($C180, Table4[#All], 60, 0)</f>
        <v>0.51849999999999996</v>
      </c>
      <c r="CU180" s="43">
        <f>VLOOKUP($C180, Table4[#All], 61, 0)</f>
        <v>0.33329999999999999</v>
      </c>
      <c r="CV180" s="9">
        <f>VLOOKUP($C180, Table4[#All], 62, 0)</f>
        <v>0</v>
      </c>
      <c r="CW180" s="10">
        <f t="shared" si="45"/>
        <v>4</v>
      </c>
      <c r="CX180" s="60"/>
      <c r="CY180" s="43">
        <f>VLOOKUP($C180, Table4[#All], 63, 0)</f>
        <v>0</v>
      </c>
      <c r="CZ180" s="43">
        <f>VLOOKUP($C180, Table4[#All], 64, 0)</f>
        <v>0.26319999999999999</v>
      </c>
      <c r="DA180" s="43">
        <f>VLOOKUP($C180, Table4[#All], 65, 0)</f>
        <v>0.63159999999999994</v>
      </c>
      <c r="DB180" s="43">
        <f>VLOOKUP($C180, Table4[#All], 66, 0)</f>
        <v>0.10529999999999999</v>
      </c>
      <c r="DC180" s="43"/>
      <c r="DD180" s="10">
        <f t="shared" si="46"/>
        <v>3</v>
      </c>
    </row>
    <row r="181" spans="1:108" ht="16.2" thickTop="1" thickBot="1" x14ac:dyDescent="0.4">
      <c r="A181" s="47" t="s">
        <v>420</v>
      </c>
      <c r="B181" s="47" t="s">
        <v>439</v>
      </c>
      <c r="C181" s="47" t="s">
        <v>440</v>
      </c>
      <c r="D181" s="11"/>
      <c r="E181" s="43">
        <f>VLOOKUP($C181, Table4[#All], 2, 0)</f>
        <v>1</v>
      </c>
      <c r="F181" s="43">
        <f>VLOOKUP($C181, Table4[#All], 3, 0)</f>
        <v>0</v>
      </c>
      <c r="G181" s="43">
        <f>VLOOKUP($C181, Table4[#All], 4, 0)</f>
        <v>0</v>
      </c>
      <c r="H181" s="43">
        <f>VLOOKUP($C181, Table4[#All], 5, 0)</f>
        <v>0</v>
      </c>
      <c r="I181" s="43">
        <f>VLOOKUP($C181, Table4[#All], 6, 0)</f>
        <v>0</v>
      </c>
      <c r="J181" s="10">
        <f t="shared" si="32"/>
        <v>1</v>
      </c>
      <c r="K181" s="11"/>
      <c r="L181" s="43">
        <f>VLOOKUP($C181, Table4[#All], 7, 0)</f>
        <v>0.84</v>
      </c>
      <c r="M181" s="43">
        <f>VLOOKUP($C181, Table4[#All], 8, 0)</f>
        <v>0.16</v>
      </c>
      <c r="N181" s="43">
        <f>VLOOKUP($C181, Table4[#All], 9, 0)</f>
        <v>0</v>
      </c>
      <c r="O181" s="43">
        <f>VLOOKUP($C181, Table4[#All], 10, 0)</f>
        <v>0</v>
      </c>
      <c r="P181" s="43"/>
      <c r="Q181" s="10">
        <f t="shared" si="33"/>
        <v>1</v>
      </c>
      <c r="R181" s="11"/>
      <c r="S181" s="43">
        <f>VLOOKUP($C181, Table4[#All], 11, 0)</f>
        <v>0</v>
      </c>
      <c r="T181" s="43">
        <f>VLOOKUP($C181, Table4[#All], 12, 0)</f>
        <v>0</v>
      </c>
      <c r="U181" s="43">
        <f>VLOOKUP($C181, Table4[#All], 13, 0)</f>
        <v>1</v>
      </c>
      <c r="V181" s="43">
        <f>VLOOKUP($C181, Table4[#All], 14, 0)</f>
        <v>0</v>
      </c>
      <c r="W181" s="9"/>
      <c r="X181" s="10">
        <f t="shared" si="34"/>
        <v>3</v>
      </c>
      <c r="Y181" s="11"/>
      <c r="Z181" s="43">
        <f>VLOOKUP($C181, Table4[#All], 15, 0)</f>
        <v>0</v>
      </c>
      <c r="AA181" s="43">
        <f>VLOOKUP($C181, Table4[#All], 16, 0)</f>
        <v>0.04</v>
      </c>
      <c r="AB181" s="43">
        <f>VLOOKUP($C181, Table4[#All], 17, 0)</f>
        <v>0.64</v>
      </c>
      <c r="AC181" s="43">
        <f>VLOOKUP($C181, Table4[#All], 18, 0)</f>
        <v>0.32</v>
      </c>
      <c r="AD181" s="9">
        <f>VLOOKUP($C181, Table4[#All], 19, 0)</f>
        <v>0</v>
      </c>
      <c r="AE181" s="10">
        <f t="shared" si="35"/>
        <v>4</v>
      </c>
      <c r="AF181" s="11"/>
      <c r="AG181" s="43">
        <f>VLOOKUP($C181, Table4[#All], 20, 0)</f>
        <v>0</v>
      </c>
      <c r="AH181" s="43">
        <f>VLOOKUP($C181, Table4[#All], 21, 0)</f>
        <v>0.44</v>
      </c>
      <c r="AI181" s="43">
        <f>VLOOKUP($C181, Table4[#All], 22, 0)</f>
        <v>0.56000000000000005</v>
      </c>
      <c r="AJ181" s="43">
        <f>VLOOKUP($C181, Table4[#All], 23, 0)</f>
        <v>0</v>
      </c>
      <c r="AK181" s="43"/>
      <c r="AL181" s="10">
        <f t="shared" si="36"/>
        <v>3</v>
      </c>
      <c r="AM181" s="11"/>
      <c r="AN181" s="43">
        <f>VLOOKUP($C181, Table4[#All], 24, 0)</f>
        <v>0</v>
      </c>
      <c r="AO181" s="43">
        <f>VLOOKUP($C181, Table4[#All], 25, 0)</f>
        <v>0.38100000000000001</v>
      </c>
      <c r="AP181" s="43">
        <f>VLOOKUP($C181, Table4[#All], 26, 0)</f>
        <v>0.61899999999999999</v>
      </c>
      <c r="AQ181" s="43"/>
      <c r="AR181" s="9"/>
      <c r="AS181" s="12">
        <f t="shared" si="37"/>
        <v>3</v>
      </c>
      <c r="AT181" s="11"/>
      <c r="AU181" s="43">
        <f>VLOOKUP($C181, Table4[#All], 27, 0)</f>
        <v>0.08</v>
      </c>
      <c r="AV181" s="43">
        <f>VLOOKUP($C181, Table4[#All], 28, 0)</f>
        <v>0.28000000000000003</v>
      </c>
      <c r="AW181" s="43">
        <f>VLOOKUP($C181, Table4[#All], 29, 0)</f>
        <v>0.64</v>
      </c>
      <c r="AX181" s="9"/>
      <c r="AY181" s="9">
        <f>VLOOKUP($C181, Table4[#All], 30, 0)</f>
        <v>0</v>
      </c>
      <c r="AZ181" s="10">
        <f t="shared" si="38"/>
        <v>3</v>
      </c>
      <c r="BA181" s="11"/>
      <c r="BB181" s="43">
        <f>VLOOKUP($C181, Table4[#All], 31, 0)</f>
        <v>0.13639999999999999</v>
      </c>
      <c r="BC181" s="43">
        <f>VLOOKUP($C181, Table4[#All], 32, 0)</f>
        <v>0.63639999999999997</v>
      </c>
      <c r="BD181" s="43">
        <f>VLOOKUP($C181, Table4[#All], 33, 0)</f>
        <v>9.0899999999999995E-2</v>
      </c>
      <c r="BE181" s="43">
        <f>VLOOKUP($C181, Table4[#All], 34, 0)</f>
        <v>0.13639999999999999</v>
      </c>
      <c r="BF181" s="9">
        <f>VLOOKUP($C181, Table4[#All], 35, 0)</f>
        <v>0</v>
      </c>
      <c r="BG181" s="10">
        <f t="shared" si="39"/>
        <v>3</v>
      </c>
      <c r="BH181" s="60"/>
      <c r="BI181" s="43">
        <f>VLOOKUP($C181, Table4[#All], 36, 0)</f>
        <v>0.16670000000000001</v>
      </c>
      <c r="BJ181" s="9">
        <f>VLOOKUP($C181, Table4[#All], 37, 0)</f>
        <v>0.58329999999999993</v>
      </c>
      <c r="BK181" s="43">
        <f>VLOOKUP($C181, Table4[#All], 38, 0)</f>
        <v>0.25</v>
      </c>
      <c r="BL181" s="43">
        <f>VLOOKUP($C181, Table4[#All], 39, 0)</f>
        <v>0</v>
      </c>
      <c r="BM181" s="9">
        <f>VLOOKUP($C181, Table4[#All], 40, 0)</f>
        <v>0</v>
      </c>
      <c r="BN181" s="10">
        <f t="shared" si="40"/>
        <v>3</v>
      </c>
      <c r="BO181" s="11"/>
      <c r="BP181" s="43">
        <f>VLOOKUP($C181, Table4[#All], 41, 0)</f>
        <v>0.08</v>
      </c>
      <c r="BQ181" s="43">
        <f>VLOOKUP($C181, Table4[#All], 42, 0)</f>
        <v>0.32</v>
      </c>
      <c r="BR181" s="43">
        <f>VLOOKUP($C181, Table4[#All], 43, 0)</f>
        <v>0.4</v>
      </c>
      <c r="BS181" s="43">
        <f>VLOOKUP($C181, Table4[#All], 44, 0)</f>
        <v>0.2</v>
      </c>
      <c r="BT181" s="43">
        <f>VLOOKUP($C181, Table4[#All], 45, 0)</f>
        <v>0</v>
      </c>
      <c r="BU181" s="10">
        <f t="shared" si="41"/>
        <v>4</v>
      </c>
      <c r="BV181" s="11"/>
      <c r="BW181" s="43">
        <f>VLOOKUP($C181, Table4[#All], 46, 0)</f>
        <v>0</v>
      </c>
      <c r="BX181" s="43">
        <f>VLOOKUP($C181, Table4[#All], 47, 0)</f>
        <v>0.08</v>
      </c>
      <c r="BY181" s="43">
        <f>VLOOKUP($C181, Table4[#All], 48, 0)</f>
        <v>0.2</v>
      </c>
      <c r="BZ181" s="43">
        <f>VLOOKUP($C181, Table4[#All], 49, 0)</f>
        <v>0.72</v>
      </c>
      <c r="CA181" s="43">
        <f>VLOOKUP($C181, Table4[#All], 50, 0)</f>
        <v>0</v>
      </c>
      <c r="CB181" s="10">
        <f t="shared" si="42"/>
        <v>4</v>
      </c>
      <c r="CC181" s="60"/>
      <c r="CD181" s="43">
        <f>VLOOKUP($C181, Table4[#All], 51, 0)</f>
        <v>0.44</v>
      </c>
      <c r="CE181" s="43">
        <f>VLOOKUP($C181, Table4[#All], 52, 0)</f>
        <v>0.44</v>
      </c>
      <c r="CF181" s="43">
        <f>VLOOKUP($C181, Table4[#All], 53, 0)</f>
        <v>0.12</v>
      </c>
      <c r="CG181" s="43"/>
      <c r="CH181" s="43"/>
      <c r="CI181" s="12">
        <f t="shared" si="43"/>
        <v>2</v>
      </c>
      <c r="CJ181" s="13"/>
      <c r="CK181" s="43">
        <f>VLOOKUP($C181, Table4[#All], 54, 0)</f>
        <v>0</v>
      </c>
      <c r="CL181" s="43">
        <f>VLOOKUP($C181, Table4[#All], 55, 0)</f>
        <v>0.52</v>
      </c>
      <c r="CM181" s="43">
        <f>VLOOKUP($C181, Table4[#All], 56, 0)</f>
        <v>0.48</v>
      </c>
      <c r="CN181" s="9">
        <f>VLOOKUP($C181, Table4[#All], 57, 0)</f>
        <v>0</v>
      </c>
      <c r="CO181" s="9"/>
      <c r="CP181" s="10">
        <f t="shared" si="44"/>
        <v>3</v>
      </c>
      <c r="CQ181" s="11"/>
      <c r="CR181" s="43">
        <f>VLOOKUP($C181, Table4[#All], 58, 0)</f>
        <v>0</v>
      </c>
      <c r="CS181" s="43">
        <f>VLOOKUP($C181, Table4[#All], 59, 0)</f>
        <v>0.4</v>
      </c>
      <c r="CT181" s="43">
        <f>VLOOKUP($C181, Table4[#All], 60, 0)</f>
        <v>0.44</v>
      </c>
      <c r="CU181" s="43">
        <f>VLOOKUP($C181, Table4[#All], 61, 0)</f>
        <v>0.16</v>
      </c>
      <c r="CV181" s="9">
        <f>VLOOKUP($C181, Table4[#All], 62, 0)</f>
        <v>0</v>
      </c>
      <c r="CW181" s="10">
        <f t="shared" si="45"/>
        <v>3</v>
      </c>
      <c r="CX181" s="60"/>
      <c r="CY181" s="43">
        <f>VLOOKUP($C181, Table4[#All], 63, 0)</f>
        <v>8.3299999999999999E-2</v>
      </c>
      <c r="CZ181" s="43">
        <f>VLOOKUP($C181, Table4[#All], 64, 0)</f>
        <v>0.5</v>
      </c>
      <c r="DA181" s="43">
        <f>VLOOKUP($C181, Table4[#All], 65, 0)</f>
        <v>0.33329999999999999</v>
      </c>
      <c r="DB181" s="43">
        <f>VLOOKUP($C181, Table4[#All], 66, 0)</f>
        <v>8.3299999999999999E-2</v>
      </c>
      <c r="DC181" s="43"/>
      <c r="DD181" s="10">
        <f t="shared" si="46"/>
        <v>3</v>
      </c>
    </row>
    <row r="182" spans="1:108" ht="16.2" thickTop="1" thickBot="1" x14ac:dyDescent="0.4">
      <c r="A182" s="47" t="s">
        <v>420</v>
      </c>
      <c r="B182" s="47" t="s">
        <v>441</v>
      </c>
      <c r="C182" s="47" t="s">
        <v>442</v>
      </c>
      <c r="D182" s="11"/>
      <c r="E182" s="43">
        <f>VLOOKUP($C182, Table4[#All], 2, 0)</f>
        <v>1</v>
      </c>
      <c r="F182" s="43">
        <f>VLOOKUP($C182, Table4[#All], 3, 0)</f>
        <v>0</v>
      </c>
      <c r="G182" s="43">
        <f>VLOOKUP($C182, Table4[#All], 4, 0)</f>
        <v>0</v>
      </c>
      <c r="H182" s="43">
        <f>VLOOKUP($C182, Table4[#All], 5, 0)</f>
        <v>0</v>
      </c>
      <c r="I182" s="43">
        <f>VLOOKUP($C182, Table4[#All], 6, 0)</f>
        <v>0</v>
      </c>
      <c r="J182" s="10">
        <f t="shared" si="32"/>
        <v>1</v>
      </c>
      <c r="K182" s="11"/>
      <c r="L182" s="43">
        <f>VLOOKUP($C182, Table4[#All], 7, 0)</f>
        <v>0.78569999999999995</v>
      </c>
      <c r="M182" s="43">
        <f>VLOOKUP($C182, Table4[#All], 8, 0)</f>
        <v>0.17859999999999998</v>
      </c>
      <c r="N182" s="43">
        <f>VLOOKUP($C182, Table4[#All], 9, 0)</f>
        <v>3.5699999999999996E-2</v>
      </c>
      <c r="O182" s="43">
        <f>VLOOKUP($C182, Table4[#All], 10, 0)</f>
        <v>0</v>
      </c>
      <c r="P182" s="43"/>
      <c r="Q182" s="10">
        <f t="shared" si="33"/>
        <v>2</v>
      </c>
      <c r="R182" s="11"/>
      <c r="S182" s="43">
        <f>VLOOKUP($C182, Table4[#All], 11, 0)</f>
        <v>3.5699999999999996E-2</v>
      </c>
      <c r="T182" s="43">
        <f>VLOOKUP($C182, Table4[#All], 12, 0)</f>
        <v>0.10710000000000001</v>
      </c>
      <c r="U182" s="43">
        <f>VLOOKUP($C182, Table4[#All], 13, 0)</f>
        <v>0.85709999999999997</v>
      </c>
      <c r="V182" s="43">
        <f>VLOOKUP($C182, Table4[#All], 14, 0)</f>
        <v>0</v>
      </c>
      <c r="W182" s="9"/>
      <c r="X182" s="10">
        <f t="shared" si="34"/>
        <v>3</v>
      </c>
      <c r="Y182" s="11"/>
      <c r="Z182" s="43">
        <f>VLOOKUP($C182, Table4[#All], 15, 0)</f>
        <v>0</v>
      </c>
      <c r="AA182" s="43">
        <f>VLOOKUP($C182, Table4[#All], 16, 0)</f>
        <v>0.32140000000000002</v>
      </c>
      <c r="AB182" s="43">
        <f>VLOOKUP($C182, Table4[#All], 17, 0)</f>
        <v>0.60709999999999997</v>
      </c>
      <c r="AC182" s="43">
        <f>VLOOKUP($C182, Table4[#All], 18, 0)</f>
        <v>7.1399999999999991E-2</v>
      </c>
      <c r="AD182" s="9">
        <f>VLOOKUP($C182, Table4[#All], 19, 0)</f>
        <v>0</v>
      </c>
      <c r="AE182" s="10">
        <f t="shared" si="35"/>
        <v>3</v>
      </c>
      <c r="AF182" s="11"/>
      <c r="AG182" s="43">
        <f>VLOOKUP($C182, Table4[#All], 20, 0)</f>
        <v>0</v>
      </c>
      <c r="AH182" s="43">
        <f>VLOOKUP($C182, Table4[#All], 21, 0)</f>
        <v>0.5</v>
      </c>
      <c r="AI182" s="43">
        <f>VLOOKUP($C182, Table4[#All], 22, 0)</f>
        <v>0.5</v>
      </c>
      <c r="AJ182" s="43">
        <f>VLOOKUP($C182, Table4[#All], 23, 0)</f>
        <v>0</v>
      </c>
      <c r="AK182" s="43"/>
      <c r="AL182" s="10">
        <f t="shared" si="36"/>
        <v>3</v>
      </c>
      <c r="AM182" s="11"/>
      <c r="AN182" s="43">
        <f>VLOOKUP($C182, Table4[#All], 24, 0)</f>
        <v>0</v>
      </c>
      <c r="AO182" s="43">
        <f>VLOOKUP($C182, Table4[#All], 25, 0)</f>
        <v>0.46429999999999999</v>
      </c>
      <c r="AP182" s="43">
        <f>VLOOKUP($C182, Table4[#All], 26, 0)</f>
        <v>0.53569999999999995</v>
      </c>
      <c r="AQ182" s="43"/>
      <c r="AR182" s="9"/>
      <c r="AS182" s="12">
        <f t="shared" si="37"/>
        <v>3</v>
      </c>
      <c r="AT182" s="11"/>
      <c r="AU182" s="43">
        <f>VLOOKUP($C182, Table4[#All], 27, 0)</f>
        <v>0</v>
      </c>
      <c r="AV182" s="43">
        <f>VLOOKUP($C182, Table4[#All], 28, 0)</f>
        <v>0.5</v>
      </c>
      <c r="AW182" s="43">
        <f>VLOOKUP($C182, Table4[#All], 29, 0)</f>
        <v>0.5</v>
      </c>
      <c r="AX182" s="9"/>
      <c r="AY182" s="9">
        <f>VLOOKUP($C182, Table4[#All], 30, 0)</f>
        <v>0</v>
      </c>
      <c r="AZ182" s="10">
        <f t="shared" si="38"/>
        <v>3</v>
      </c>
      <c r="BA182" s="11"/>
      <c r="BB182" s="43">
        <f>VLOOKUP($C182, Table4[#All], 31, 0)</f>
        <v>0.12</v>
      </c>
      <c r="BC182" s="43">
        <f>VLOOKUP($C182, Table4[#All], 32, 0)</f>
        <v>0.44</v>
      </c>
      <c r="BD182" s="43">
        <f>VLOOKUP($C182, Table4[#All], 33, 0)</f>
        <v>0.36</v>
      </c>
      <c r="BE182" s="43">
        <f>VLOOKUP($C182, Table4[#All], 34, 0)</f>
        <v>0.08</v>
      </c>
      <c r="BF182" s="9">
        <f>VLOOKUP($C182, Table4[#All], 35, 0)</f>
        <v>0</v>
      </c>
      <c r="BG182" s="10">
        <f t="shared" si="39"/>
        <v>3</v>
      </c>
      <c r="BH182" s="60"/>
      <c r="BI182" s="43">
        <f>VLOOKUP($C182, Table4[#All], 36, 0)</f>
        <v>0.30769999999999997</v>
      </c>
      <c r="BJ182" s="9">
        <f>VLOOKUP($C182, Table4[#All], 37, 0)</f>
        <v>0.3846</v>
      </c>
      <c r="BK182" s="43">
        <f>VLOOKUP($C182, Table4[#All], 38, 0)</f>
        <v>0.30769999999999997</v>
      </c>
      <c r="BL182" s="43">
        <f>VLOOKUP($C182, Table4[#All], 39, 0)</f>
        <v>0</v>
      </c>
      <c r="BM182" s="9">
        <f>VLOOKUP($C182, Table4[#All], 40, 0)</f>
        <v>0</v>
      </c>
      <c r="BN182" s="10">
        <f t="shared" si="40"/>
        <v>3</v>
      </c>
      <c r="BO182" s="11"/>
      <c r="BP182" s="43">
        <f>VLOOKUP($C182, Table4[#All], 41, 0)</f>
        <v>0.28570000000000001</v>
      </c>
      <c r="BQ182" s="43">
        <f>VLOOKUP($C182, Table4[#All], 42, 0)</f>
        <v>7.1399999999999991E-2</v>
      </c>
      <c r="BR182" s="43">
        <f>VLOOKUP($C182, Table4[#All], 43, 0)</f>
        <v>0.39289999999999997</v>
      </c>
      <c r="BS182" s="43">
        <f>VLOOKUP($C182, Table4[#All], 44, 0)</f>
        <v>0.21429999999999999</v>
      </c>
      <c r="BT182" s="43">
        <f>VLOOKUP($C182, Table4[#All], 45, 0)</f>
        <v>3.5699999999999996E-2</v>
      </c>
      <c r="BU182" s="10">
        <f t="shared" si="41"/>
        <v>4</v>
      </c>
      <c r="BV182" s="11"/>
      <c r="BW182" s="43">
        <f>VLOOKUP($C182, Table4[#All], 46, 0)</f>
        <v>0</v>
      </c>
      <c r="BX182" s="43">
        <f>VLOOKUP($C182, Table4[#All], 47, 0)</f>
        <v>0</v>
      </c>
      <c r="BY182" s="43">
        <f>VLOOKUP($C182, Table4[#All], 48, 0)</f>
        <v>3.5699999999999996E-2</v>
      </c>
      <c r="BZ182" s="43">
        <f>VLOOKUP($C182, Table4[#All], 49, 0)</f>
        <v>0.60709999999999997</v>
      </c>
      <c r="CA182" s="43">
        <f>VLOOKUP($C182, Table4[#All], 50, 0)</f>
        <v>0.35710000000000003</v>
      </c>
      <c r="CB182" s="10">
        <f t="shared" si="42"/>
        <v>5</v>
      </c>
      <c r="CC182" s="60"/>
      <c r="CD182" s="43">
        <f>VLOOKUP($C182, Table4[#All], 51, 0)</f>
        <v>0.1429</v>
      </c>
      <c r="CE182" s="43">
        <f>VLOOKUP($C182, Table4[#All], 52, 0)</f>
        <v>0.60709999999999997</v>
      </c>
      <c r="CF182" s="43">
        <f>VLOOKUP($C182, Table4[#All], 53, 0)</f>
        <v>0.25</v>
      </c>
      <c r="CG182" s="43"/>
      <c r="CH182" s="43"/>
      <c r="CI182" s="12">
        <f t="shared" si="43"/>
        <v>3</v>
      </c>
      <c r="CJ182" s="13"/>
      <c r="CK182" s="43">
        <f>VLOOKUP($C182, Table4[#All], 54, 0)</f>
        <v>0</v>
      </c>
      <c r="CL182" s="43">
        <f>VLOOKUP($C182, Table4[#All], 55, 0)</f>
        <v>0</v>
      </c>
      <c r="CM182" s="43">
        <f>VLOOKUP($C182, Table4[#All], 56, 0)</f>
        <v>1</v>
      </c>
      <c r="CN182" s="9">
        <f>VLOOKUP($C182, Table4[#All], 57, 0)</f>
        <v>0</v>
      </c>
      <c r="CO182" s="9"/>
      <c r="CP182" s="10">
        <f t="shared" si="44"/>
        <v>3</v>
      </c>
      <c r="CQ182" s="11"/>
      <c r="CR182" s="43">
        <f>VLOOKUP($C182, Table4[#All], 58, 0)</f>
        <v>0</v>
      </c>
      <c r="CS182" s="43">
        <f>VLOOKUP($C182, Table4[#All], 59, 0)</f>
        <v>0.42859999999999998</v>
      </c>
      <c r="CT182" s="43">
        <f>VLOOKUP($C182, Table4[#All], 60, 0)</f>
        <v>0.25</v>
      </c>
      <c r="CU182" s="43">
        <f>VLOOKUP($C182, Table4[#All], 61, 0)</f>
        <v>0.32140000000000002</v>
      </c>
      <c r="CV182" s="9">
        <f>VLOOKUP($C182, Table4[#All], 62, 0)</f>
        <v>0</v>
      </c>
      <c r="CW182" s="10">
        <f t="shared" si="45"/>
        <v>4</v>
      </c>
      <c r="CX182" s="60"/>
      <c r="CY182" s="43">
        <f>VLOOKUP($C182, Table4[#All], 63, 0)</f>
        <v>0</v>
      </c>
      <c r="CZ182" s="43">
        <f>VLOOKUP($C182, Table4[#All], 64, 0)</f>
        <v>0.1333</v>
      </c>
      <c r="DA182" s="43">
        <f>VLOOKUP($C182, Table4[#All], 65, 0)</f>
        <v>0.73329999999999995</v>
      </c>
      <c r="DB182" s="43">
        <f>VLOOKUP($C182, Table4[#All], 66, 0)</f>
        <v>0.1333</v>
      </c>
      <c r="DC182" s="43"/>
      <c r="DD182" s="10">
        <f t="shared" si="46"/>
        <v>3</v>
      </c>
    </row>
    <row r="183" spans="1:108" ht="16.2" thickTop="1" thickBot="1" x14ac:dyDescent="0.4">
      <c r="A183" s="47" t="s">
        <v>420</v>
      </c>
      <c r="B183" s="47" t="s">
        <v>443</v>
      </c>
      <c r="C183" s="47" t="s">
        <v>444</v>
      </c>
      <c r="D183" s="11"/>
      <c r="E183" s="43">
        <f>VLOOKUP($C183, Table4[#All], 2, 0)</f>
        <v>1</v>
      </c>
      <c r="F183" s="43">
        <f>VLOOKUP($C183, Table4[#All], 3, 0)</f>
        <v>0</v>
      </c>
      <c r="G183" s="43">
        <f>VLOOKUP($C183, Table4[#All], 4, 0)</f>
        <v>0</v>
      </c>
      <c r="H183" s="43">
        <f>VLOOKUP($C183, Table4[#All], 5, 0)</f>
        <v>0</v>
      </c>
      <c r="I183" s="43">
        <f>VLOOKUP($C183, Table4[#All], 6, 0)</f>
        <v>0</v>
      </c>
      <c r="J183" s="10">
        <f t="shared" si="32"/>
        <v>1</v>
      </c>
      <c r="K183" s="11"/>
      <c r="L183" s="43">
        <f>VLOOKUP($C183, Table4[#All], 7, 0)</f>
        <v>0.73909999999999998</v>
      </c>
      <c r="M183" s="43">
        <f>VLOOKUP($C183, Table4[#All], 8, 0)</f>
        <v>0.21739999999999998</v>
      </c>
      <c r="N183" s="43">
        <f>VLOOKUP($C183, Table4[#All], 9, 0)</f>
        <v>4.3499999999999997E-2</v>
      </c>
      <c r="O183" s="43">
        <f>VLOOKUP($C183, Table4[#All], 10, 0)</f>
        <v>0</v>
      </c>
      <c r="P183" s="43"/>
      <c r="Q183" s="10">
        <f t="shared" si="33"/>
        <v>2</v>
      </c>
      <c r="R183" s="11"/>
      <c r="S183" s="43">
        <f>VLOOKUP($C183, Table4[#All], 11, 0)</f>
        <v>0</v>
      </c>
      <c r="T183" s="43">
        <f>VLOOKUP($C183, Table4[#All], 12, 0)</f>
        <v>0.13039999999999999</v>
      </c>
      <c r="U183" s="43">
        <f>VLOOKUP($C183, Table4[#All], 13, 0)</f>
        <v>0.86959999999999993</v>
      </c>
      <c r="V183" s="43">
        <f>VLOOKUP($C183, Table4[#All], 14, 0)</f>
        <v>0</v>
      </c>
      <c r="W183" s="9"/>
      <c r="X183" s="10">
        <f t="shared" si="34"/>
        <v>3</v>
      </c>
      <c r="Y183" s="11"/>
      <c r="Z183" s="43">
        <f>VLOOKUP($C183, Table4[#All], 15, 0)</f>
        <v>0</v>
      </c>
      <c r="AA183" s="43">
        <f>VLOOKUP($C183, Table4[#All], 16, 0)</f>
        <v>0.13039999999999999</v>
      </c>
      <c r="AB183" s="43">
        <f>VLOOKUP($C183, Table4[#All], 17, 0)</f>
        <v>0.56520000000000004</v>
      </c>
      <c r="AC183" s="43">
        <f>VLOOKUP($C183, Table4[#All], 18, 0)</f>
        <v>0.30430000000000001</v>
      </c>
      <c r="AD183" s="9">
        <f>VLOOKUP($C183, Table4[#All], 19, 0)</f>
        <v>0</v>
      </c>
      <c r="AE183" s="10">
        <f t="shared" si="35"/>
        <v>4</v>
      </c>
      <c r="AF183" s="11"/>
      <c r="AG183" s="43">
        <f>VLOOKUP($C183, Table4[#All], 20, 0)</f>
        <v>0</v>
      </c>
      <c r="AH183" s="43">
        <f>VLOOKUP($C183, Table4[#All], 21, 0)</f>
        <v>0.39130000000000004</v>
      </c>
      <c r="AI183" s="43">
        <f>VLOOKUP($C183, Table4[#All], 22, 0)</f>
        <v>0.4783</v>
      </c>
      <c r="AJ183" s="43">
        <f>VLOOKUP($C183, Table4[#All], 23, 0)</f>
        <v>0.13039999999999999</v>
      </c>
      <c r="AK183" s="43"/>
      <c r="AL183" s="10">
        <f t="shared" si="36"/>
        <v>3</v>
      </c>
      <c r="AM183" s="11"/>
      <c r="AN183" s="43">
        <f>VLOOKUP($C183, Table4[#All], 24, 0)</f>
        <v>0</v>
      </c>
      <c r="AO183" s="43">
        <f>VLOOKUP($C183, Table4[#All], 25, 0)</f>
        <v>0.4783</v>
      </c>
      <c r="AP183" s="43">
        <f>VLOOKUP($C183, Table4[#All], 26, 0)</f>
        <v>0.52170000000000005</v>
      </c>
      <c r="AQ183" s="43"/>
      <c r="AR183" s="9"/>
      <c r="AS183" s="12">
        <f t="shared" si="37"/>
        <v>3</v>
      </c>
      <c r="AT183" s="11"/>
      <c r="AU183" s="43">
        <f>VLOOKUP($C183, Table4[#All], 27, 0)</f>
        <v>0</v>
      </c>
      <c r="AV183" s="43">
        <f>VLOOKUP($C183, Table4[#All], 28, 0)</f>
        <v>0.52170000000000005</v>
      </c>
      <c r="AW183" s="43">
        <f>VLOOKUP($C183, Table4[#All], 29, 0)</f>
        <v>0.4783</v>
      </c>
      <c r="AX183" s="9"/>
      <c r="AY183" s="9">
        <f>VLOOKUP($C183, Table4[#All], 30, 0)</f>
        <v>0</v>
      </c>
      <c r="AZ183" s="10">
        <f t="shared" si="38"/>
        <v>3</v>
      </c>
      <c r="BA183" s="11"/>
      <c r="BB183" s="43">
        <f>VLOOKUP($C183, Table4[#All], 31, 0)</f>
        <v>0.10529999999999999</v>
      </c>
      <c r="BC183" s="43">
        <f>VLOOKUP($C183, Table4[#All], 32, 0)</f>
        <v>0.21050000000000002</v>
      </c>
      <c r="BD183" s="43">
        <f>VLOOKUP($C183, Table4[#All], 33, 0)</f>
        <v>0.47369999999999995</v>
      </c>
      <c r="BE183" s="43">
        <f>VLOOKUP($C183, Table4[#All], 34, 0)</f>
        <v>0.21050000000000002</v>
      </c>
      <c r="BF183" s="9">
        <f>VLOOKUP($C183, Table4[#All], 35, 0)</f>
        <v>0</v>
      </c>
      <c r="BG183" s="10">
        <f t="shared" si="39"/>
        <v>4</v>
      </c>
      <c r="BH183" s="60"/>
      <c r="BI183" s="43">
        <f>VLOOKUP($C183, Table4[#All], 36, 0)</f>
        <v>0.16670000000000001</v>
      </c>
      <c r="BJ183" s="9">
        <f>VLOOKUP($C183, Table4[#All], 37, 0)</f>
        <v>0.33329999999999999</v>
      </c>
      <c r="BK183" s="43">
        <f>VLOOKUP($C183, Table4[#All], 38, 0)</f>
        <v>0.5</v>
      </c>
      <c r="BL183" s="43">
        <f>VLOOKUP($C183, Table4[#All], 39, 0)</f>
        <v>0</v>
      </c>
      <c r="BM183" s="9">
        <f>VLOOKUP($C183, Table4[#All], 40, 0)</f>
        <v>0</v>
      </c>
      <c r="BN183" s="10">
        <f t="shared" si="40"/>
        <v>3</v>
      </c>
      <c r="BO183" s="11"/>
      <c r="BP183" s="43">
        <f>VLOOKUP($C183, Table4[#All], 41, 0)</f>
        <v>0.13039999999999999</v>
      </c>
      <c r="BQ183" s="43">
        <f>VLOOKUP($C183, Table4[#All], 42, 0)</f>
        <v>0.13039999999999999</v>
      </c>
      <c r="BR183" s="43">
        <f>VLOOKUP($C183, Table4[#All], 43, 0)</f>
        <v>0.39130000000000004</v>
      </c>
      <c r="BS183" s="43">
        <f>VLOOKUP($C183, Table4[#All], 44, 0)</f>
        <v>0.3478</v>
      </c>
      <c r="BT183" s="43">
        <f>VLOOKUP($C183, Table4[#All], 45, 0)</f>
        <v>0</v>
      </c>
      <c r="BU183" s="10">
        <f t="shared" si="41"/>
        <v>4</v>
      </c>
      <c r="BV183" s="11"/>
      <c r="BW183" s="43">
        <f>VLOOKUP($C183, Table4[#All], 46, 0)</f>
        <v>0</v>
      </c>
      <c r="BX183" s="43">
        <f>VLOOKUP($C183, Table4[#All], 47, 0)</f>
        <v>4.3499999999999997E-2</v>
      </c>
      <c r="BY183" s="43">
        <f>VLOOKUP($C183, Table4[#All], 48, 0)</f>
        <v>0.13039999999999999</v>
      </c>
      <c r="BZ183" s="43">
        <f>VLOOKUP($C183, Table4[#All], 49, 0)</f>
        <v>0.60870000000000002</v>
      </c>
      <c r="CA183" s="43">
        <f>VLOOKUP($C183, Table4[#All], 50, 0)</f>
        <v>0.21739999999999998</v>
      </c>
      <c r="CB183" s="10">
        <f t="shared" si="42"/>
        <v>5</v>
      </c>
      <c r="CC183" s="60"/>
      <c r="CD183" s="43">
        <f>VLOOKUP($C183, Table4[#All], 51, 0)</f>
        <v>0.21739999999999998</v>
      </c>
      <c r="CE183" s="43">
        <f>VLOOKUP($C183, Table4[#All], 52, 0)</f>
        <v>0.4783</v>
      </c>
      <c r="CF183" s="43">
        <f>VLOOKUP($C183, Table4[#All], 53, 0)</f>
        <v>0.30430000000000001</v>
      </c>
      <c r="CG183" s="43"/>
      <c r="CH183" s="43"/>
      <c r="CI183" s="12">
        <f t="shared" si="43"/>
        <v>3</v>
      </c>
      <c r="CJ183" s="13"/>
      <c r="CK183" s="43">
        <f>VLOOKUP($C183, Table4[#All], 54, 0)</f>
        <v>0</v>
      </c>
      <c r="CL183" s="43">
        <f>VLOOKUP($C183, Table4[#All], 55, 0)</f>
        <v>0</v>
      </c>
      <c r="CM183" s="43">
        <f>VLOOKUP($C183, Table4[#All], 56, 0)</f>
        <v>1</v>
      </c>
      <c r="CN183" s="9">
        <f>VLOOKUP($C183, Table4[#All], 57, 0)</f>
        <v>0</v>
      </c>
      <c r="CO183" s="9"/>
      <c r="CP183" s="10">
        <f t="shared" si="44"/>
        <v>3</v>
      </c>
      <c r="CQ183" s="11"/>
      <c r="CR183" s="43">
        <f>VLOOKUP($C183, Table4[#All], 58, 0)</f>
        <v>0</v>
      </c>
      <c r="CS183" s="43">
        <f>VLOOKUP($C183, Table4[#All], 59, 0)</f>
        <v>0.4783</v>
      </c>
      <c r="CT183" s="43">
        <f>VLOOKUP($C183, Table4[#All], 60, 0)</f>
        <v>0.30430000000000001</v>
      </c>
      <c r="CU183" s="43">
        <f>VLOOKUP($C183, Table4[#All], 61, 0)</f>
        <v>0.21739999999999998</v>
      </c>
      <c r="CV183" s="9">
        <f>VLOOKUP($C183, Table4[#All], 62, 0)</f>
        <v>0</v>
      </c>
      <c r="CW183" s="10">
        <f t="shared" si="45"/>
        <v>4</v>
      </c>
      <c r="CX183" s="60"/>
      <c r="CY183" s="43">
        <f>VLOOKUP($C183, Table4[#All], 63, 0)</f>
        <v>0</v>
      </c>
      <c r="CZ183" s="43">
        <f>VLOOKUP($C183, Table4[#All], 64, 0)</f>
        <v>0</v>
      </c>
      <c r="DA183" s="43">
        <f>VLOOKUP($C183, Table4[#All], 65, 0)</f>
        <v>0.88890000000000002</v>
      </c>
      <c r="DB183" s="43">
        <f>VLOOKUP($C183, Table4[#All], 66, 0)</f>
        <v>0.11109999999999999</v>
      </c>
      <c r="DC183" s="43"/>
      <c r="DD183" s="10">
        <f t="shared" si="46"/>
        <v>3</v>
      </c>
    </row>
    <row r="184" spans="1:108" ht="16.2" thickTop="1" thickBot="1" x14ac:dyDescent="0.4">
      <c r="A184" s="47" t="s">
        <v>420</v>
      </c>
      <c r="B184" s="47" t="s">
        <v>445</v>
      </c>
      <c r="C184" s="47" t="s">
        <v>446</v>
      </c>
      <c r="D184" s="11"/>
      <c r="E184" s="43">
        <f>VLOOKUP($C184, Table4[#All], 2, 0)</f>
        <v>1</v>
      </c>
      <c r="F184" s="43">
        <f>VLOOKUP($C184, Table4[#All], 3, 0)</f>
        <v>0</v>
      </c>
      <c r="G184" s="43">
        <f>VLOOKUP($C184, Table4[#All], 4, 0)</f>
        <v>0</v>
      </c>
      <c r="H184" s="43">
        <f>VLOOKUP($C184, Table4[#All], 5, 0)</f>
        <v>0</v>
      </c>
      <c r="I184" s="43">
        <f>VLOOKUP($C184, Table4[#All], 6, 0)</f>
        <v>0</v>
      </c>
      <c r="J184" s="10">
        <f t="shared" si="32"/>
        <v>1</v>
      </c>
      <c r="K184" s="11"/>
      <c r="L184" s="43">
        <f>VLOOKUP($C184, Table4[#All], 7, 0)</f>
        <v>0.72730000000000006</v>
      </c>
      <c r="M184" s="43">
        <f>VLOOKUP($C184, Table4[#All], 8, 0)</f>
        <v>0.13639999999999999</v>
      </c>
      <c r="N184" s="43">
        <f>VLOOKUP($C184, Table4[#All], 9, 0)</f>
        <v>0.13639999999999999</v>
      </c>
      <c r="O184" s="43">
        <f>VLOOKUP($C184, Table4[#All], 10, 0)</f>
        <v>0</v>
      </c>
      <c r="P184" s="43"/>
      <c r="Q184" s="10">
        <f t="shared" si="33"/>
        <v>2</v>
      </c>
      <c r="R184" s="11"/>
      <c r="S184" s="43">
        <f>VLOOKUP($C184, Table4[#All], 11, 0)</f>
        <v>0</v>
      </c>
      <c r="T184" s="43">
        <f>VLOOKUP($C184, Table4[#All], 12, 0)</f>
        <v>4.5499999999999999E-2</v>
      </c>
      <c r="U184" s="43">
        <f>VLOOKUP($C184, Table4[#All], 13, 0)</f>
        <v>0.95450000000000002</v>
      </c>
      <c r="V184" s="43">
        <f>VLOOKUP($C184, Table4[#All], 14, 0)</f>
        <v>0</v>
      </c>
      <c r="W184" s="9"/>
      <c r="X184" s="10">
        <f t="shared" si="34"/>
        <v>3</v>
      </c>
      <c r="Y184" s="11"/>
      <c r="Z184" s="43">
        <f>VLOOKUP($C184, Table4[#All], 15, 0)</f>
        <v>0</v>
      </c>
      <c r="AA184" s="43">
        <f>VLOOKUP($C184, Table4[#All], 16, 0)</f>
        <v>0</v>
      </c>
      <c r="AB184" s="43">
        <f>VLOOKUP($C184, Table4[#All], 17, 0)</f>
        <v>0.2273</v>
      </c>
      <c r="AC184" s="43">
        <f>VLOOKUP($C184, Table4[#All], 18, 0)</f>
        <v>0.77269999999999994</v>
      </c>
      <c r="AD184" s="9">
        <f>VLOOKUP($C184, Table4[#All], 19, 0)</f>
        <v>0</v>
      </c>
      <c r="AE184" s="10">
        <f t="shared" si="35"/>
        <v>4</v>
      </c>
      <c r="AF184" s="11"/>
      <c r="AG184" s="43">
        <f>VLOOKUP($C184, Table4[#All], 20, 0)</f>
        <v>0</v>
      </c>
      <c r="AH184" s="43">
        <f>VLOOKUP($C184, Table4[#All], 21, 0)</f>
        <v>0.31819999999999998</v>
      </c>
      <c r="AI184" s="43">
        <f>VLOOKUP($C184, Table4[#All], 22, 0)</f>
        <v>0.68180000000000007</v>
      </c>
      <c r="AJ184" s="43">
        <f>VLOOKUP($C184, Table4[#All], 23, 0)</f>
        <v>0</v>
      </c>
      <c r="AK184" s="43"/>
      <c r="AL184" s="10">
        <f t="shared" si="36"/>
        <v>3</v>
      </c>
      <c r="AM184" s="11"/>
      <c r="AN184" s="43">
        <f>VLOOKUP($C184, Table4[#All], 24, 0)</f>
        <v>0</v>
      </c>
      <c r="AO184" s="43">
        <f>VLOOKUP($C184, Table4[#All], 25, 0)</f>
        <v>0.31819999999999998</v>
      </c>
      <c r="AP184" s="43">
        <f>VLOOKUP($C184, Table4[#All], 26, 0)</f>
        <v>0.68180000000000007</v>
      </c>
      <c r="AQ184" s="43"/>
      <c r="AR184" s="9"/>
      <c r="AS184" s="12">
        <f t="shared" si="37"/>
        <v>3</v>
      </c>
      <c r="AT184" s="11"/>
      <c r="AU184" s="43">
        <f>VLOOKUP($C184, Table4[#All], 27, 0)</f>
        <v>0</v>
      </c>
      <c r="AV184" s="43">
        <f>VLOOKUP($C184, Table4[#All], 28, 0)</f>
        <v>0.45450000000000002</v>
      </c>
      <c r="AW184" s="43">
        <f>VLOOKUP($C184, Table4[#All], 29, 0)</f>
        <v>0.54549999999999998</v>
      </c>
      <c r="AX184" s="9"/>
      <c r="AY184" s="9">
        <f>VLOOKUP($C184, Table4[#All], 30, 0)</f>
        <v>0</v>
      </c>
      <c r="AZ184" s="10">
        <f t="shared" si="38"/>
        <v>3</v>
      </c>
      <c r="BA184" s="11"/>
      <c r="BB184" s="43">
        <f>VLOOKUP($C184, Table4[#All], 31, 0)</f>
        <v>9.0899999999999995E-2</v>
      </c>
      <c r="BC184" s="43">
        <f>VLOOKUP($C184, Table4[#All], 32, 0)</f>
        <v>0.40909999999999996</v>
      </c>
      <c r="BD184" s="43">
        <f>VLOOKUP($C184, Table4[#All], 33, 0)</f>
        <v>0.31819999999999998</v>
      </c>
      <c r="BE184" s="43">
        <f>VLOOKUP($C184, Table4[#All], 34, 0)</f>
        <v>0.18179999999999999</v>
      </c>
      <c r="BF184" s="9">
        <f>VLOOKUP($C184, Table4[#All], 35, 0)</f>
        <v>0</v>
      </c>
      <c r="BG184" s="10">
        <f t="shared" si="39"/>
        <v>3</v>
      </c>
      <c r="BH184" s="60"/>
      <c r="BI184" s="43">
        <f>VLOOKUP($C184, Table4[#All], 36, 0)</f>
        <v>0.4</v>
      </c>
      <c r="BJ184" s="9">
        <f>VLOOKUP($C184, Table4[#All], 37, 0)</f>
        <v>0.6</v>
      </c>
      <c r="BK184" s="43">
        <f>VLOOKUP($C184, Table4[#All], 38, 0)</f>
        <v>0</v>
      </c>
      <c r="BL184" s="43">
        <f>VLOOKUP($C184, Table4[#All], 39, 0)</f>
        <v>0</v>
      </c>
      <c r="BM184" s="9">
        <f>VLOOKUP($C184, Table4[#All], 40, 0)</f>
        <v>0</v>
      </c>
      <c r="BN184" s="10">
        <f t="shared" si="40"/>
        <v>2</v>
      </c>
      <c r="BO184" s="11"/>
      <c r="BP184" s="43">
        <f>VLOOKUP($C184, Table4[#All], 41, 0)</f>
        <v>0</v>
      </c>
      <c r="BQ184" s="43">
        <f>VLOOKUP($C184, Table4[#All], 42, 0)</f>
        <v>0.13639999999999999</v>
      </c>
      <c r="BR184" s="43">
        <f>VLOOKUP($C184, Table4[#All], 43, 0)</f>
        <v>0.45450000000000002</v>
      </c>
      <c r="BS184" s="43">
        <f>VLOOKUP($C184, Table4[#All], 44, 0)</f>
        <v>0.40909999999999996</v>
      </c>
      <c r="BT184" s="43">
        <f>VLOOKUP($C184, Table4[#All], 45, 0)</f>
        <v>0</v>
      </c>
      <c r="BU184" s="10">
        <f t="shared" si="41"/>
        <v>4</v>
      </c>
      <c r="BV184" s="11"/>
      <c r="BW184" s="43">
        <f>VLOOKUP($C184, Table4[#All], 46, 0)</f>
        <v>0</v>
      </c>
      <c r="BX184" s="43">
        <f>VLOOKUP($C184, Table4[#All], 47, 0)</f>
        <v>4.5499999999999999E-2</v>
      </c>
      <c r="BY184" s="43">
        <f>VLOOKUP($C184, Table4[#All], 48, 0)</f>
        <v>0.2273</v>
      </c>
      <c r="BZ184" s="43">
        <f>VLOOKUP($C184, Table4[#All], 49, 0)</f>
        <v>0.59089999999999998</v>
      </c>
      <c r="CA184" s="43">
        <f>VLOOKUP($C184, Table4[#All], 50, 0)</f>
        <v>0.13639999999999999</v>
      </c>
      <c r="CB184" s="10">
        <f t="shared" si="42"/>
        <v>4</v>
      </c>
      <c r="CC184" s="60"/>
      <c r="CD184" s="43">
        <f>VLOOKUP($C184, Table4[#All], 51, 0)</f>
        <v>0.2727</v>
      </c>
      <c r="CE184" s="43">
        <f>VLOOKUP($C184, Table4[#All], 52, 0)</f>
        <v>0.59089999999999998</v>
      </c>
      <c r="CF184" s="43">
        <f>VLOOKUP($C184, Table4[#All], 53, 0)</f>
        <v>0.13639999999999999</v>
      </c>
      <c r="CG184" s="43"/>
      <c r="CH184" s="43"/>
      <c r="CI184" s="12">
        <f t="shared" si="43"/>
        <v>2</v>
      </c>
      <c r="CJ184" s="13"/>
      <c r="CK184" s="43">
        <f>VLOOKUP($C184, Table4[#All], 54, 0)</f>
        <v>0</v>
      </c>
      <c r="CL184" s="43">
        <f>VLOOKUP($C184, Table4[#All], 55, 0)</f>
        <v>0.31819999999999998</v>
      </c>
      <c r="CM184" s="43">
        <f>VLOOKUP($C184, Table4[#All], 56, 0)</f>
        <v>0.68180000000000007</v>
      </c>
      <c r="CN184" s="9">
        <f>VLOOKUP($C184, Table4[#All], 57, 0)</f>
        <v>0</v>
      </c>
      <c r="CO184" s="9"/>
      <c r="CP184" s="10">
        <f t="shared" si="44"/>
        <v>3</v>
      </c>
      <c r="CQ184" s="11"/>
      <c r="CR184" s="43">
        <f>VLOOKUP($C184, Table4[#All], 58, 0)</f>
        <v>0</v>
      </c>
      <c r="CS184" s="43">
        <f>VLOOKUP($C184, Table4[#All], 59, 0)</f>
        <v>9.0899999999999995E-2</v>
      </c>
      <c r="CT184" s="43">
        <f>VLOOKUP($C184, Table4[#All], 60, 0)</f>
        <v>0.59089999999999998</v>
      </c>
      <c r="CU184" s="43">
        <f>VLOOKUP($C184, Table4[#All], 61, 0)</f>
        <v>0.31819999999999998</v>
      </c>
      <c r="CV184" s="9">
        <f>VLOOKUP($C184, Table4[#All], 62, 0)</f>
        <v>0</v>
      </c>
      <c r="CW184" s="10">
        <f t="shared" si="45"/>
        <v>4</v>
      </c>
      <c r="CX184" s="60"/>
      <c r="CY184" s="43">
        <f>VLOOKUP($C184, Table4[#All], 63, 0)</f>
        <v>0</v>
      </c>
      <c r="CZ184" s="43">
        <f>VLOOKUP($C184, Table4[#All], 64, 0)</f>
        <v>0.36840000000000006</v>
      </c>
      <c r="DA184" s="43">
        <f>VLOOKUP($C184, Table4[#All], 65, 0)</f>
        <v>0.31579999999999997</v>
      </c>
      <c r="DB184" s="43">
        <f>VLOOKUP($C184, Table4[#All], 66, 0)</f>
        <v>0.31579999999999997</v>
      </c>
      <c r="DC184" s="43"/>
      <c r="DD184" s="10">
        <f t="shared" si="46"/>
        <v>4</v>
      </c>
    </row>
    <row r="185" spans="1:108" ht="16.2" thickTop="1" thickBot="1" x14ac:dyDescent="0.4">
      <c r="A185" s="47" t="s">
        <v>420</v>
      </c>
      <c r="B185" s="47" t="s">
        <v>447</v>
      </c>
      <c r="C185" s="47" t="s">
        <v>448</v>
      </c>
      <c r="D185" s="11"/>
      <c r="E185" s="43">
        <f>VLOOKUP($C185, Table4[#All], 2, 0)</f>
        <v>1</v>
      </c>
      <c r="F185" s="43">
        <f>VLOOKUP($C185, Table4[#All], 3, 0)</f>
        <v>0</v>
      </c>
      <c r="G185" s="43">
        <f>VLOOKUP($C185, Table4[#All], 4, 0)</f>
        <v>0</v>
      </c>
      <c r="H185" s="43">
        <f>VLOOKUP($C185, Table4[#All], 5, 0)</f>
        <v>0</v>
      </c>
      <c r="I185" s="43">
        <f>VLOOKUP($C185, Table4[#All], 6, 0)</f>
        <v>0</v>
      </c>
      <c r="J185" s="10">
        <f t="shared" si="32"/>
        <v>1</v>
      </c>
      <c r="K185" s="11"/>
      <c r="L185" s="43">
        <f>VLOOKUP($C185, Table4[#All], 7, 0)</f>
        <v>0.7</v>
      </c>
      <c r="M185" s="43">
        <f>VLOOKUP($C185, Table4[#All], 8, 0)</f>
        <v>0.26669999999999999</v>
      </c>
      <c r="N185" s="43">
        <f>VLOOKUP($C185, Table4[#All], 9, 0)</f>
        <v>3.3300000000000003E-2</v>
      </c>
      <c r="O185" s="43">
        <f>VLOOKUP($C185, Table4[#All], 10, 0)</f>
        <v>0</v>
      </c>
      <c r="P185" s="43"/>
      <c r="Q185" s="10">
        <f t="shared" si="33"/>
        <v>2</v>
      </c>
      <c r="R185" s="11"/>
      <c r="S185" s="43">
        <f>VLOOKUP($C185, Table4[#All], 11, 0)</f>
        <v>0</v>
      </c>
      <c r="T185" s="43">
        <f>VLOOKUP($C185, Table4[#All], 12, 0)</f>
        <v>3.3300000000000003E-2</v>
      </c>
      <c r="U185" s="43">
        <f>VLOOKUP($C185, Table4[#All], 13, 0)</f>
        <v>0.9667</v>
      </c>
      <c r="V185" s="43">
        <f>VLOOKUP($C185, Table4[#All], 14, 0)</f>
        <v>0</v>
      </c>
      <c r="W185" s="9"/>
      <c r="X185" s="10">
        <f t="shared" si="34"/>
        <v>3</v>
      </c>
      <c r="Y185" s="11"/>
      <c r="Z185" s="43">
        <f>VLOOKUP($C185, Table4[#All], 15, 0)</f>
        <v>0</v>
      </c>
      <c r="AA185" s="43">
        <f>VLOOKUP($C185, Table4[#All], 16, 0)</f>
        <v>0.1</v>
      </c>
      <c r="AB185" s="43">
        <f>VLOOKUP($C185, Table4[#All], 17, 0)</f>
        <v>0.5333</v>
      </c>
      <c r="AC185" s="43">
        <f>VLOOKUP($C185, Table4[#All], 18, 0)</f>
        <v>0.36670000000000003</v>
      </c>
      <c r="AD185" s="9">
        <f>VLOOKUP($C185, Table4[#All], 19, 0)</f>
        <v>0</v>
      </c>
      <c r="AE185" s="10">
        <f t="shared" si="35"/>
        <v>4</v>
      </c>
      <c r="AF185" s="11"/>
      <c r="AG185" s="43">
        <f>VLOOKUP($C185, Table4[#All], 20, 0)</f>
        <v>0</v>
      </c>
      <c r="AH185" s="43">
        <f>VLOOKUP($C185, Table4[#All], 21, 0)</f>
        <v>0.3</v>
      </c>
      <c r="AI185" s="43">
        <f>VLOOKUP($C185, Table4[#All], 22, 0)</f>
        <v>0.66670000000000007</v>
      </c>
      <c r="AJ185" s="43">
        <f>VLOOKUP($C185, Table4[#All], 23, 0)</f>
        <v>3.3300000000000003E-2</v>
      </c>
      <c r="AK185" s="43"/>
      <c r="AL185" s="10">
        <f t="shared" si="36"/>
        <v>3</v>
      </c>
      <c r="AM185" s="11"/>
      <c r="AN185" s="43">
        <f>VLOOKUP($C185, Table4[#All], 24, 0)</f>
        <v>3.7000000000000005E-2</v>
      </c>
      <c r="AO185" s="43">
        <f>VLOOKUP($C185, Table4[#All], 25, 0)</f>
        <v>0.44439999999999996</v>
      </c>
      <c r="AP185" s="43">
        <f>VLOOKUP($C185, Table4[#All], 26, 0)</f>
        <v>0.51849999999999996</v>
      </c>
      <c r="AQ185" s="43"/>
      <c r="AR185" s="9"/>
      <c r="AS185" s="12">
        <f t="shared" si="37"/>
        <v>3</v>
      </c>
      <c r="AT185" s="11"/>
      <c r="AU185" s="43">
        <f>VLOOKUP($C185, Table4[#All], 27, 0)</f>
        <v>0</v>
      </c>
      <c r="AV185" s="43">
        <f>VLOOKUP($C185, Table4[#All], 28, 0)</f>
        <v>0.36670000000000003</v>
      </c>
      <c r="AW185" s="43">
        <f>VLOOKUP($C185, Table4[#All], 29, 0)</f>
        <v>0.63329999999999997</v>
      </c>
      <c r="AX185" s="9"/>
      <c r="AY185" s="9">
        <f>VLOOKUP($C185, Table4[#All], 30, 0)</f>
        <v>0</v>
      </c>
      <c r="AZ185" s="10">
        <f t="shared" si="38"/>
        <v>3</v>
      </c>
      <c r="BA185" s="11"/>
      <c r="BB185" s="43">
        <f>VLOOKUP($C185, Table4[#All], 31, 0)</f>
        <v>0.4138</v>
      </c>
      <c r="BC185" s="43">
        <f>VLOOKUP($C185, Table4[#All], 32, 0)</f>
        <v>0.31030000000000002</v>
      </c>
      <c r="BD185" s="43">
        <f>VLOOKUP($C185, Table4[#All], 33, 0)</f>
        <v>0.2414</v>
      </c>
      <c r="BE185" s="43">
        <f>VLOOKUP($C185, Table4[#All], 34, 0)</f>
        <v>3.4500000000000003E-2</v>
      </c>
      <c r="BF185" s="9">
        <f>VLOOKUP($C185, Table4[#All], 35, 0)</f>
        <v>0</v>
      </c>
      <c r="BG185" s="10">
        <f t="shared" si="39"/>
        <v>3</v>
      </c>
      <c r="BH185" s="60"/>
      <c r="BI185" s="43">
        <f>VLOOKUP($C185, Table4[#All], 36, 0)</f>
        <v>0.68</v>
      </c>
      <c r="BJ185" s="9">
        <f>VLOOKUP($C185, Table4[#All], 37, 0)</f>
        <v>0.28000000000000003</v>
      </c>
      <c r="BK185" s="43">
        <f>VLOOKUP($C185, Table4[#All], 38, 0)</f>
        <v>0.04</v>
      </c>
      <c r="BL185" s="43">
        <f>VLOOKUP($C185, Table4[#All], 39, 0)</f>
        <v>0</v>
      </c>
      <c r="BM185" s="9">
        <f>VLOOKUP($C185, Table4[#All], 40, 0)</f>
        <v>0</v>
      </c>
      <c r="BN185" s="10">
        <f t="shared" si="40"/>
        <v>2</v>
      </c>
      <c r="BO185" s="11"/>
      <c r="BP185" s="43">
        <f>VLOOKUP($C185, Table4[#All], 41, 0)</f>
        <v>3.3300000000000003E-2</v>
      </c>
      <c r="BQ185" s="43">
        <f>VLOOKUP($C185, Table4[#All], 42, 0)</f>
        <v>0.5333</v>
      </c>
      <c r="BR185" s="43">
        <f>VLOOKUP($C185, Table4[#All], 43, 0)</f>
        <v>0.33329999999999999</v>
      </c>
      <c r="BS185" s="43">
        <f>VLOOKUP($C185, Table4[#All], 44, 0)</f>
        <v>0.1</v>
      </c>
      <c r="BT185" s="43">
        <f>VLOOKUP($C185, Table4[#All], 45, 0)</f>
        <v>0</v>
      </c>
      <c r="BU185" s="10">
        <f t="shared" si="41"/>
        <v>3</v>
      </c>
      <c r="BV185" s="11"/>
      <c r="BW185" s="43">
        <f>VLOOKUP($C185, Table4[#All], 46, 0)</f>
        <v>0</v>
      </c>
      <c r="BX185" s="43">
        <f>VLOOKUP($C185, Table4[#All], 47, 0)</f>
        <v>6.6699999999999995E-2</v>
      </c>
      <c r="BY185" s="43">
        <f>VLOOKUP($C185, Table4[#All], 48, 0)</f>
        <v>0.1</v>
      </c>
      <c r="BZ185" s="43">
        <f>VLOOKUP($C185, Table4[#All], 49, 0)</f>
        <v>0.7</v>
      </c>
      <c r="CA185" s="43">
        <f>VLOOKUP($C185, Table4[#All], 50, 0)</f>
        <v>0.1333</v>
      </c>
      <c r="CB185" s="10">
        <f t="shared" si="42"/>
        <v>4</v>
      </c>
      <c r="CC185" s="60"/>
      <c r="CD185" s="43">
        <f>VLOOKUP($C185, Table4[#All], 51, 0)</f>
        <v>0.3</v>
      </c>
      <c r="CE185" s="43">
        <f>VLOOKUP($C185, Table4[#All], 52, 0)</f>
        <v>0.5</v>
      </c>
      <c r="CF185" s="43">
        <f>VLOOKUP($C185, Table4[#All], 53, 0)</f>
        <v>0.2</v>
      </c>
      <c r="CG185" s="43"/>
      <c r="CH185" s="43"/>
      <c r="CI185" s="12">
        <f t="shared" si="43"/>
        <v>3</v>
      </c>
      <c r="CJ185" s="13"/>
      <c r="CK185" s="43">
        <f>VLOOKUP($C185, Table4[#All], 54, 0)</f>
        <v>0</v>
      </c>
      <c r="CL185" s="43">
        <f>VLOOKUP($C185, Table4[#All], 55, 0)</f>
        <v>0.43329999999999996</v>
      </c>
      <c r="CM185" s="43">
        <f>VLOOKUP($C185, Table4[#All], 56, 0)</f>
        <v>0.56669999999999998</v>
      </c>
      <c r="CN185" s="9">
        <f>VLOOKUP($C185, Table4[#All], 57, 0)</f>
        <v>0</v>
      </c>
      <c r="CO185" s="9"/>
      <c r="CP185" s="10">
        <f t="shared" si="44"/>
        <v>3</v>
      </c>
      <c r="CQ185" s="11"/>
      <c r="CR185" s="43">
        <f>VLOOKUP($C185, Table4[#All], 58, 0)</f>
        <v>0</v>
      </c>
      <c r="CS185" s="43">
        <f>VLOOKUP($C185, Table4[#All], 59, 0)</f>
        <v>0.16670000000000001</v>
      </c>
      <c r="CT185" s="43">
        <f>VLOOKUP($C185, Table4[#All], 60, 0)</f>
        <v>0.5333</v>
      </c>
      <c r="CU185" s="43">
        <f>VLOOKUP($C185, Table4[#All], 61, 0)</f>
        <v>0.3</v>
      </c>
      <c r="CV185" s="9">
        <f>VLOOKUP($C185, Table4[#All], 62, 0)</f>
        <v>0</v>
      </c>
      <c r="CW185" s="10">
        <f t="shared" si="45"/>
        <v>4</v>
      </c>
      <c r="CX185" s="60"/>
      <c r="CY185" s="43">
        <f>VLOOKUP($C185, Table4[#All], 63, 0)</f>
        <v>0</v>
      </c>
      <c r="CZ185" s="43">
        <f>VLOOKUP($C185, Table4[#All], 64, 0)</f>
        <v>0.16670000000000001</v>
      </c>
      <c r="DA185" s="43">
        <f>VLOOKUP($C185, Table4[#All], 65, 0)</f>
        <v>0.66670000000000007</v>
      </c>
      <c r="DB185" s="43">
        <f>VLOOKUP($C185, Table4[#All], 66, 0)</f>
        <v>0.16670000000000001</v>
      </c>
      <c r="DC185" s="43"/>
      <c r="DD185" s="10">
        <f t="shared" si="46"/>
        <v>3</v>
      </c>
    </row>
    <row r="186" spans="1:108" ht="16.2" thickTop="1" thickBot="1" x14ac:dyDescent="0.4">
      <c r="A186" s="47" t="s">
        <v>420</v>
      </c>
      <c r="B186" s="47" t="s">
        <v>449</v>
      </c>
      <c r="C186" s="47" t="s">
        <v>450</v>
      </c>
      <c r="D186" s="11"/>
      <c r="E186" s="43">
        <f>VLOOKUP($C186, Table4[#All], 2, 0)</f>
        <v>1</v>
      </c>
      <c r="F186" s="43">
        <f>VLOOKUP($C186, Table4[#All], 3, 0)</f>
        <v>0</v>
      </c>
      <c r="G186" s="43">
        <f>VLOOKUP($C186, Table4[#All], 4, 0)</f>
        <v>0</v>
      </c>
      <c r="H186" s="43">
        <f>VLOOKUP($C186, Table4[#All], 5, 0)</f>
        <v>0</v>
      </c>
      <c r="I186" s="43">
        <f>VLOOKUP($C186, Table4[#All], 6, 0)</f>
        <v>0</v>
      </c>
      <c r="J186" s="10">
        <f t="shared" si="32"/>
        <v>1</v>
      </c>
      <c r="K186" s="11"/>
      <c r="L186" s="43">
        <f>VLOOKUP($C186, Table4[#All], 7, 0)</f>
        <v>0.72730000000000006</v>
      </c>
      <c r="M186" s="43">
        <f>VLOOKUP($C186, Table4[#All], 8, 0)</f>
        <v>0.18179999999999999</v>
      </c>
      <c r="N186" s="43">
        <f>VLOOKUP($C186, Table4[#All], 9, 0)</f>
        <v>9.0899999999999995E-2</v>
      </c>
      <c r="O186" s="43">
        <f>VLOOKUP($C186, Table4[#All], 10, 0)</f>
        <v>0</v>
      </c>
      <c r="P186" s="43"/>
      <c r="Q186" s="10">
        <f t="shared" si="33"/>
        <v>2</v>
      </c>
      <c r="R186" s="11"/>
      <c r="S186" s="43">
        <f>VLOOKUP($C186, Table4[#All], 11, 0)</f>
        <v>0.18179999999999999</v>
      </c>
      <c r="T186" s="43">
        <f>VLOOKUP($C186, Table4[#All], 12, 0)</f>
        <v>0.18179999999999999</v>
      </c>
      <c r="U186" s="43">
        <f>VLOOKUP($C186, Table4[#All], 13, 0)</f>
        <v>0.63639999999999997</v>
      </c>
      <c r="V186" s="43">
        <f>VLOOKUP($C186, Table4[#All], 14, 0)</f>
        <v>0</v>
      </c>
      <c r="W186" s="9"/>
      <c r="X186" s="10">
        <f t="shared" si="34"/>
        <v>3</v>
      </c>
      <c r="Y186" s="11"/>
      <c r="Z186" s="43">
        <f>VLOOKUP($C186, Table4[#All], 15, 0)</f>
        <v>0</v>
      </c>
      <c r="AA186" s="43">
        <f>VLOOKUP($C186, Table4[#All], 16, 0)</f>
        <v>0.68180000000000007</v>
      </c>
      <c r="AB186" s="43">
        <f>VLOOKUP($C186, Table4[#All], 17, 0)</f>
        <v>0.2273</v>
      </c>
      <c r="AC186" s="43">
        <f>VLOOKUP($C186, Table4[#All], 18, 0)</f>
        <v>9.0899999999999995E-2</v>
      </c>
      <c r="AD186" s="9">
        <f>VLOOKUP($C186, Table4[#All], 19, 0)</f>
        <v>0</v>
      </c>
      <c r="AE186" s="10">
        <f t="shared" si="35"/>
        <v>3</v>
      </c>
      <c r="AF186" s="11"/>
      <c r="AG186" s="43">
        <f>VLOOKUP($C186, Table4[#All], 20, 0)</f>
        <v>0</v>
      </c>
      <c r="AH186" s="43">
        <f>VLOOKUP($C186, Table4[#All], 21, 0)</f>
        <v>0.40909999999999996</v>
      </c>
      <c r="AI186" s="43">
        <f>VLOOKUP($C186, Table4[#All], 22, 0)</f>
        <v>0.59089999999999998</v>
      </c>
      <c r="AJ186" s="43">
        <f>VLOOKUP($C186, Table4[#All], 23, 0)</f>
        <v>0</v>
      </c>
      <c r="AK186" s="43"/>
      <c r="AL186" s="10">
        <f t="shared" si="36"/>
        <v>3</v>
      </c>
      <c r="AM186" s="11"/>
      <c r="AN186" s="43">
        <f>VLOOKUP($C186, Table4[#All], 24, 0)</f>
        <v>0</v>
      </c>
      <c r="AO186" s="43">
        <f>VLOOKUP($C186, Table4[#All], 25, 0)</f>
        <v>0.5</v>
      </c>
      <c r="AP186" s="43">
        <f>VLOOKUP($C186, Table4[#All], 26, 0)</f>
        <v>0.5</v>
      </c>
      <c r="AQ186" s="43"/>
      <c r="AR186" s="9"/>
      <c r="AS186" s="12">
        <f t="shared" si="37"/>
        <v>3</v>
      </c>
      <c r="AT186" s="11"/>
      <c r="AU186" s="43">
        <f>VLOOKUP($C186, Table4[#All], 27, 0)</f>
        <v>0</v>
      </c>
      <c r="AV186" s="43">
        <f>VLOOKUP($C186, Table4[#All], 28, 0)</f>
        <v>0.63639999999999997</v>
      </c>
      <c r="AW186" s="43">
        <f>VLOOKUP($C186, Table4[#All], 29, 0)</f>
        <v>0.36359999999999998</v>
      </c>
      <c r="AX186" s="9"/>
      <c r="AY186" s="9">
        <f>VLOOKUP($C186, Table4[#All], 30, 0)</f>
        <v>0</v>
      </c>
      <c r="AZ186" s="10">
        <f t="shared" si="38"/>
        <v>3</v>
      </c>
      <c r="BA186" s="11"/>
      <c r="BB186" s="43">
        <f>VLOOKUP($C186, Table4[#All], 31, 0)</f>
        <v>0.1333</v>
      </c>
      <c r="BC186" s="43">
        <f>VLOOKUP($C186, Table4[#All], 32, 0)</f>
        <v>0.33329999999999999</v>
      </c>
      <c r="BD186" s="43">
        <f>VLOOKUP($C186, Table4[#All], 33, 0)</f>
        <v>0.4</v>
      </c>
      <c r="BE186" s="43">
        <f>VLOOKUP($C186, Table4[#All], 34, 0)</f>
        <v>0.1333</v>
      </c>
      <c r="BF186" s="9">
        <f>VLOOKUP($C186, Table4[#All], 35, 0)</f>
        <v>0</v>
      </c>
      <c r="BG186" s="10">
        <f t="shared" si="39"/>
        <v>3</v>
      </c>
      <c r="BH186" s="60"/>
      <c r="BI186" s="43">
        <f>VLOOKUP($C186, Table4[#All], 36, 0)</f>
        <v>0.18179999999999999</v>
      </c>
      <c r="BJ186" s="9">
        <f>VLOOKUP($C186, Table4[#All], 37, 0)</f>
        <v>0.18179999999999999</v>
      </c>
      <c r="BK186" s="43">
        <f>VLOOKUP($C186, Table4[#All], 38, 0)</f>
        <v>0.63639999999999997</v>
      </c>
      <c r="BL186" s="43">
        <f>VLOOKUP($C186, Table4[#All], 39, 0)</f>
        <v>0</v>
      </c>
      <c r="BM186" s="9">
        <f>VLOOKUP($C186, Table4[#All], 40, 0)</f>
        <v>0</v>
      </c>
      <c r="BN186" s="10">
        <f t="shared" si="40"/>
        <v>3</v>
      </c>
      <c r="BO186" s="11"/>
      <c r="BP186" s="43">
        <f>VLOOKUP($C186, Table4[#All], 41, 0)</f>
        <v>0.13639999999999999</v>
      </c>
      <c r="BQ186" s="43">
        <f>VLOOKUP($C186, Table4[#All], 42, 0)</f>
        <v>0.31819999999999998</v>
      </c>
      <c r="BR186" s="43">
        <f>VLOOKUP($C186, Table4[#All], 43, 0)</f>
        <v>0.2727</v>
      </c>
      <c r="BS186" s="43">
        <f>VLOOKUP($C186, Table4[#All], 44, 0)</f>
        <v>0.2727</v>
      </c>
      <c r="BT186" s="43">
        <f>VLOOKUP($C186, Table4[#All], 45, 0)</f>
        <v>0</v>
      </c>
      <c r="BU186" s="10">
        <f t="shared" si="41"/>
        <v>4</v>
      </c>
      <c r="BV186" s="11"/>
      <c r="BW186" s="43">
        <f>VLOOKUP($C186, Table4[#All], 46, 0)</f>
        <v>0</v>
      </c>
      <c r="BX186" s="43">
        <f>VLOOKUP($C186, Table4[#All], 47, 0)</f>
        <v>0.13639999999999999</v>
      </c>
      <c r="BY186" s="43">
        <f>VLOOKUP($C186, Table4[#All], 48, 0)</f>
        <v>0</v>
      </c>
      <c r="BZ186" s="43">
        <f>VLOOKUP($C186, Table4[#All], 49, 0)</f>
        <v>0.72730000000000006</v>
      </c>
      <c r="CA186" s="43">
        <f>VLOOKUP($C186, Table4[#All], 50, 0)</f>
        <v>0.13639999999999999</v>
      </c>
      <c r="CB186" s="10">
        <f t="shared" si="42"/>
        <v>4</v>
      </c>
      <c r="CC186" s="60"/>
      <c r="CD186" s="43">
        <f>VLOOKUP($C186, Table4[#All], 51, 0)</f>
        <v>0.40909999999999996</v>
      </c>
      <c r="CE186" s="43">
        <f>VLOOKUP($C186, Table4[#All], 52, 0)</f>
        <v>0.2727</v>
      </c>
      <c r="CF186" s="43">
        <f>VLOOKUP($C186, Table4[#All], 53, 0)</f>
        <v>0.31819999999999998</v>
      </c>
      <c r="CG186" s="43"/>
      <c r="CH186" s="43"/>
      <c r="CI186" s="12">
        <f t="shared" si="43"/>
        <v>3</v>
      </c>
      <c r="CJ186" s="13"/>
      <c r="CK186" s="43">
        <f>VLOOKUP($C186, Table4[#All], 54, 0)</f>
        <v>0</v>
      </c>
      <c r="CL186" s="43">
        <f>VLOOKUP($C186, Table4[#All], 55, 0)</f>
        <v>0</v>
      </c>
      <c r="CM186" s="43">
        <f>VLOOKUP($C186, Table4[#All], 56, 0)</f>
        <v>1</v>
      </c>
      <c r="CN186" s="9">
        <f>VLOOKUP($C186, Table4[#All], 57, 0)</f>
        <v>0</v>
      </c>
      <c r="CO186" s="9"/>
      <c r="CP186" s="10">
        <f t="shared" si="44"/>
        <v>3</v>
      </c>
      <c r="CQ186" s="11"/>
      <c r="CR186" s="43">
        <f>VLOOKUP($C186, Table4[#All], 58, 0)</f>
        <v>0</v>
      </c>
      <c r="CS186" s="43">
        <f>VLOOKUP($C186, Table4[#All], 59, 0)</f>
        <v>0.54549999999999998</v>
      </c>
      <c r="CT186" s="43">
        <f>VLOOKUP($C186, Table4[#All], 60, 0)</f>
        <v>0.45450000000000002</v>
      </c>
      <c r="CU186" s="43">
        <f>VLOOKUP($C186, Table4[#All], 61, 0)</f>
        <v>0</v>
      </c>
      <c r="CV186" s="9">
        <f>VLOOKUP($C186, Table4[#All], 62, 0)</f>
        <v>0</v>
      </c>
      <c r="CW186" s="10">
        <f t="shared" si="45"/>
        <v>3</v>
      </c>
      <c r="CX186" s="60"/>
      <c r="CY186" s="43">
        <f>VLOOKUP($C186, Table4[#All], 63, 0)</f>
        <v>0.22219999999999998</v>
      </c>
      <c r="CZ186" s="43">
        <f>VLOOKUP($C186, Table4[#All], 64, 0)</f>
        <v>0</v>
      </c>
      <c r="DA186" s="43">
        <f>VLOOKUP($C186, Table4[#All], 65, 0)</f>
        <v>0.55559999999999998</v>
      </c>
      <c r="DB186" s="43">
        <f>VLOOKUP($C186, Table4[#All], 66, 0)</f>
        <v>0.22219999999999998</v>
      </c>
      <c r="DC186" s="43"/>
      <c r="DD186" s="10">
        <f t="shared" si="46"/>
        <v>4</v>
      </c>
    </row>
    <row r="187" spans="1:108" ht="16.2" thickTop="1" thickBot="1" x14ac:dyDescent="0.4">
      <c r="A187" s="47" t="s">
        <v>451</v>
      </c>
      <c r="B187" s="47" t="s">
        <v>452</v>
      </c>
      <c r="C187" s="47" t="s">
        <v>453</v>
      </c>
      <c r="D187" s="11"/>
      <c r="E187" s="43">
        <f>VLOOKUP($C187, Table4[#All], 2, 0)</f>
        <v>1</v>
      </c>
      <c r="F187" s="43">
        <f>VLOOKUP($C187, Table4[#All], 3, 0)</f>
        <v>0</v>
      </c>
      <c r="G187" s="43">
        <f>VLOOKUP($C187, Table4[#All], 4, 0)</f>
        <v>0</v>
      </c>
      <c r="H187" s="43">
        <f>VLOOKUP($C187, Table4[#All], 5, 0)</f>
        <v>0</v>
      </c>
      <c r="I187" s="43">
        <f>VLOOKUP($C187, Table4[#All], 6, 0)</f>
        <v>0</v>
      </c>
      <c r="J187" s="10">
        <f t="shared" si="32"/>
        <v>1</v>
      </c>
      <c r="K187" s="11"/>
      <c r="L187" s="43">
        <f>VLOOKUP($C187, Table4[#All], 7, 0)</f>
        <v>0.6</v>
      </c>
      <c r="M187" s="43">
        <f>VLOOKUP($C187, Table4[#All], 8, 0)</f>
        <v>0.1333</v>
      </c>
      <c r="N187" s="43">
        <f>VLOOKUP($C187, Table4[#All], 9, 0)</f>
        <v>0.26669999999999999</v>
      </c>
      <c r="O187" s="43">
        <f>VLOOKUP($C187, Table4[#All], 10, 0)</f>
        <v>0</v>
      </c>
      <c r="P187" s="43"/>
      <c r="Q187" s="10">
        <f t="shared" si="33"/>
        <v>3</v>
      </c>
      <c r="R187" s="11"/>
      <c r="S187" s="43">
        <f>VLOOKUP($C187, Table4[#All], 11, 0)</f>
        <v>6.6699999999999995E-2</v>
      </c>
      <c r="T187" s="43">
        <f>VLOOKUP($C187, Table4[#All], 12, 0)</f>
        <v>0</v>
      </c>
      <c r="U187" s="43">
        <f>VLOOKUP($C187, Table4[#All], 13, 0)</f>
        <v>0.93330000000000002</v>
      </c>
      <c r="V187" s="43">
        <f>VLOOKUP($C187, Table4[#All], 14, 0)</f>
        <v>0</v>
      </c>
      <c r="W187" s="9"/>
      <c r="X187" s="10">
        <f t="shared" si="34"/>
        <v>3</v>
      </c>
      <c r="Y187" s="11"/>
      <c r="Z187" s="43">
        <f>VLOOKUP($C187, Table4[#All], 15, 0)</f>
        <v>0</v>
      </c>
      <c r="AA187" s="43">
        <f>VLOOKUP($C187, Table4[#All], 16, 0)</f>
        <v>0</v>
      </c>
      <c r="AB187" s="43">
        <f>VLOOKUP($C187, Table4[#All], 17, 0)</f>
        <v>0.86670000000000003</v>
      </c>
      <c r="AC187" s="43">
        <f>VLOOKUP($C187, Table4[#All], 18, 0)</f>
        <v>0.1333</v>
      </c>
      <c r="AD187" s="9">
        <f>VLOOKUP($C187, Table4[#All], 19, 0)</f>
        <v>0</v>
      </c>
      <c r="AE187" s="10">
        <f t="shared" si="35"/>
        <v>3</v>
      </c>
      <c r="AF187" s="11"/>
      <c r="AG187" s="43">
        <f>VLOOKUP($C187, Table4[#All], 20, 0)</f>
        <v>0</v>
      </c>
      <c r="AH187" s="43">
        <f>VLOOKUP($C187, Table4[#All], 21, 0)</f>
        <v>0</v>
      </c>
      <c r="AI187" s="43">
        <f>VLOOKUP($C187, Table4[#All], 22, 0)</f>
        <v>0.66670000000000007</v>
      </c>
      <c r="AJ187" s="43">
        <f>VLOOKUP($C187, Table4[#All], 23, 0)</f>
        <v>0.33329999999999999</v>
      </c>
      <c r="AK187" s="43"/>
      <c r="AL187" s="10">
        <f t="shared" si="36"/>
        <v>4</v>
      </c>
      <c r="AM187" s="11"/>
      <c r="AN187" s="43">
        <f>VLOOKUP($C187, Table4[#All], 24, 0)</f>
        <v>0</v>
      </c>
      <c r="AO187" s="43">
        <f>VLOOKUP($C187, Table4[#All], 25, 0)</f>
        <v>1</v>
      </c>
      <c r="AP187" s="43">
        <f>VLOOKUP($C187, Table4[#All], 26, 0)</f>
        <v>0</v>
      </c>
      <c r="AQ187" s="43"/>
      <c r="AR187" s="9"/>
      <c r="AS187" s="12">
        <f t="shared" si="37"/>
        <v>2</v>
      </c>
      <c r="AT187" s="11"/>
      <c r="AU187" s="43">
        <f>VLOOKUP($C187, Table4[#All], 27, 0)</f>
        <v>0</v>
      </c>
      <c r="AV187" s="43">
        <f>VLOOKUP($C187, Table4[#All], 28, 0)</f>
        <v>0.86670000000000003</v>
      </c>
      <c r="AW187" s="43">
        <f>VLOOKUP($C187, Table4[#All], 29, 0)</f>
        <v>0.1333</v>
      </c>
      <c r="AX187" s="9"/>
      <c r="AY187" s="9">
        <f>VLOOKUP($C187, Table4[#All], 30, 0)</f>
        <v>0</v>
      </c>
      <c r="AZ187" s="10">
        <f t="shared" si="38"/>
        <v>2</v>
      </c>
      <c r="BA187" s="11"/>
      <c r="BB187" s="43">
        <f>VLOOKUP($C187, Table4[#All], 31, 0)</f>
        <v>0</v>
      </c>
      <c r="BC187" s="43">
        <f>VLOOKUP($C187, Table4[#All], 32, 0)</f>
        <v>0.6</v>
      </c>
      <c r="BD187" s="43">
        <f>VLOOKUP($C187, Table4[#All], 33, 0)</f>
        <v>0.4</v>
      </c>
      <c r="BE187" s="43">
        <f>VLOOKUP($C187, Table4[#All], 34, 0)</f>
        <v>0</v>
      </c>
      <c r="BF187" s="9">
        <f>VLOOKUP($C187, Table4[#All], 35, 0)</f>
        <v>0</v>
      </c>
      <c r="BG187" s="10">
        <f t="shared" si="39"/>
        <v>3</v>
      </c>
      <c r="BH187" s="60"/>
      <c r="BI187" s="43">
        <f>VLOOKUP($C187, Table4[#All], 36, 0)</f>
        <v>1</v>
      </c>
      <c r="BJ187" s="9">
        <f>VLOOKUP($C187, Table4[#All], 37, 0)</f>
        <v>0</v>
      </c>
      <c r="BK187" s="43">
        <f>VLOOKUP($C187, Table4[#All], 38, 0)</f>
        <v>0</v>
      </c>
      <c r="BL187" s="43">
        <f>VLOOKUP($C187, Table4[#All], 39, 0)</f>
        <v>0</v>
      </c>
      <c r="BM187" s="9">
        <f>VLOOKUP($C187, Table4[#All], 40, 0)</f>
        <v>0</v>
      </c>
      <c r="BN187" s="10">
        <f t="shared" si="40"/>
        <v>1</v>
      </c>
      <c r="BO187" s="11"/>
      <c r="BP187" s="43">
        <f>VLOOKUP($C187, Table4[#All], 41, 0)</f>
        <v>6.6699999999999995E-2</v>
      </c>
      <c r="BQ187" s="43">
        <f>VLOOKUP($C187, Table4[#All], 42, 0)</f>
        <v>0</v>
      </c>
      <c r="BR187" s="43">
        <f>VLOOKUP($C187, Table4[#All], 43, 0)</f>
        <v>0</v>
      </c>
      <c r="BS187" s="43">
        <f>VLOOKUP($C187, Table4[#All], 44, 0)</f>
        <v>0</v>
      </c>
      <c r="BT187" s="43">
        <f>VLOOKUP($C187, Table4[#All], 45, 0)</f>
        <v>0.93330000000000002</v>
      </c>
      <c r="BU187" s="10">
        <f t="shared" si="41"/>
        <v>5</v>
      </c>
      <c r="BV187" s="11"/>
      <c r="BW187" s="43">
        <f>VLOOKUP($C187, Table4[#All], 46, 0)</f>
        <v>6.6699999999999995E-2</v>
      </c>
      <c r="BX187" s="43">
        <f>VLOOKUP($C187, Table4[#All], 47, 0)</f>
        <v>0.4667</v>
      </c>
      <c r="BY187" s="43">
        <f>VLOOKUP($C187, Table4[#All], 48, 0)</f>
        <v>0.33329999999999999</v>
      </c>
      <c r="BZ187" s="43">
        <f>VLOOKUP($C187, Table4[#All], 49, 0)</f>
        <v>0.1333</v>
      </c>
      <c r="CA187" s="43">
        <f>VLOOKUP($C187, Table4[#All], 50, 0)</f>
        <v>0</v>
      </c>
      <c r="CB187" s="10">
        <f t="shared" si="42"/>
        <v>3</v>
      </c>
      <c r="CC187" s="60"/>
      <c r="CD187" s="43">
        <f>VLOOKUP($C187, Table4[#All], 51, 0)</f>
        <v>0</v>
      </c>
      <c r="CE187" s="43">
        <f>VLOOKUP($C187, Table4[#All], 52, 0)</f>
        <v>0</v>
      </c>
      <c r="CF187" s="43">
        <f>VLOOKUP($C187, Table4[#All], 53, 0)</f>
        <v>1</v>
      </c>
      <c r="CG187" s="43"/>
      <c r="CH187" s="43"/>
      <c r="CI187" s="12">
        <f t="shared" si="43"/>
        <v>3</v>
      </c>
      <c r="CJ187" s="13"/>
      <c r="CK187" s="43">
        <f>VLOOKUP($C187, Table4[#All], 54, 0)</f>
        <v>0</v>
      </c>
      <c r="CL187" s="43">
        <f>VLOOKUP($C187, Table4[#All], 55, 0)</f>
        <v>0.73329999999999995</v>
      </c>
      <c r="CM187" s="43">
        <f>VLOOKUP($C187, Table4[#All], 56, 0)</f>
        <v>0.26669999999999999</v>
      </c>
      <c r="CN187" s="9">
        <f>VLOOKUP($C187, Table4[#All], 57, 0)</f>
        <v>0</v>
      </c>
      <c r="CO187" s="9"/>
      <c r="CP187" s="10">
        <f t="shared" si="44"/>
        <v>3</v>
      </c>
      <c r="CQ187" s="11"/>
      <c r="CR187" s="43">
        <f>VLOOKUP($C187, Table4[#All], 58, 0)</f>
        <v>0</v>
      </c>
      <c r="CS187" s="43">
        <f>VLOOKUP($C187, Table4[#All], 59, 0)</f>
        <v>0.73329999999999995</v>
      </c>
      <c r="CT187" s="43">
        <f>VLOOKUP($C187, Table4[#All], 60, 0)</f>
        <v>0.26669999999999999</v>
      </c>
      <c r="CU187" s="43">
        <f>VLOOKUP($C187, Table4[#All], 61, 0)</f>
        <v>0</v>
      </c>
      <c r="CV187" s="9">
        <f>VLOOKUP($C187, Table4[#All], 62, 0)</f>
        <v>0</v>
      </c>
      <c r="CW187" s="10">
        <f t="shared" si="45"/>
        <v>3</v>
      </c>
      <c r="CX187" s="60"/>
      <c r="CY187" s="43">
        <f>VLOOKUP($C187, Table4[#All], 63, 0)</f>
        <v>0</v>
      </c>
      <c r="CZ187" s="43">
        <f>VLOOKUP($C187, Table4[#All], 64, 0)</f>
        <v>0.93330000000000002</v>
      </c>
      <c r="DA187" s="43">
        <f>VLOOKUP($C187, Table4[#All], 65, 0)</f>
        <v>6.6699999999999995E-2</v>
      </c>
      <c r="DB187" s="43">
        <f>VLOOKUP($C187, Table4[#All], 66, 0)</f>
        <v>0</v>
      </c>
      <c r="DC187" s="43"/>
      <c r="DD187" s="10">
        <f t="shared" si="46"/>
        <v>2</v>
      </c>
    </row>
    <row r="188" spans="1:108" ht="16.2" thickTop="1" thickBot="1" x14ac:dyDescent="0.4">
      <c r="A188" s="47" t="s">
        <v>451</v>
      </c>
      <c r="B188" s="47" t="s">
        <v>454</v>
      </c>
      <c r="C188" s="47" t="s">
        <v>455</v>
      </c>
      <c r="D188" s="11"/>
      <c r="E188" s="43">
        <f>VLOOKUP($C188, Table4[#All], 2, 0)</f>
        <v>1</v>
      </c>
      <c r="F188" s="43">
        <f>VLOOKUP($C188, Table4[#All], 3, 0)</f>
        <v>0</v>
      </c>
      <c r="G188" s="43">
        <f>VLOOKUP($C188, Table4[#All], 4, 0)</f>
        <v>0</v>
      </c>
      <c r="H188" s="43">
        <f>VLOOKUP($C188, Table4[#All], 5, 0)</f>
        <v>0</v>
      </c>
      <c r="I188" s="43">
        <f>VLOOKUP($C188, Table4[#All], 6, 0)</f>
        <v>0</v>
      </c>
      <c r="J188" s="10">
        <f t="shared" si="32"/>
        <v>1</v>
      </c>
      <c r="K188" s="11"/>
      <c r="L188" s="43">
        <f>VLOOKUP($C188, Table4[#All], 7, 0)</f>
        <v>0.47619999999999996</v>
      </c>
      <c r="M188" s="43">
        <f>VLOOKUP($C188, Table4[#All], 8, 0)</f>
        <v>0.23809999999999998</v>
      </c>
      <c r="N188" s="43">
        <f>VLOOKUP($C188, Table4[#All], 9, 0)</f>
        <v>0.28570000000000001</v>
      </c>
      <c r="O188" s="43">
        <f>VLOOKUP($C188, Table4[#All], 10, 0)</f>
        <v>0</v>
      </c>
      <c r="P188" s="43"/>
      <c r="Q188" s="10">
        <f t="shared" si="33"/>
        <v>3</v>
      </c>
      <c r="R188" s="11"/>
      <c r="S188" s="43">
        <f>VLOOKUP($C188, Table4[#All], 11, 0)</f>
        <v>9.5199999999999993E-2</v>
      </c>
      <c r="T188" s="43">
        <f>VLOOKUP($C188, Table4[#All], 12, 0)</f>
        <v>0.33329999999999999</v>
      </c>
      <c r="U188" s="43">
        <f>VLOOKUP($C188, Table4[#All], 13, 0)</f>
        <v>0.57140000000000002</v>
      </c>
      <c r="V188" s="43">
        <f>VLOOKUP($C188, Table4[#All], 14, 0)</f>
        <v>0</v>
      </c>
      <c r="W188" s="9"/>
      <c r="X188" s="10">
        <f t="shared" si="34"/>
        <v>3</v>
      </c>
      <c r="Y188" s="11"/>
      <c r="Z188" s="43">
        <f>VLOOKUP($C188, Table4[#All], 15, 0)</f>
        <v>0</v>
      </c>
      <c r="AA188" s="43">
        <f>VLOOKUP($C188, Table4[#All], 16, 0)</f>
        <v>0</v>
      </c>
      <c r="AB188" s="43">
        <f>VLOOKUP($C188, Table4[#All], 17, 0)</f>
        <v>0.95239999999999991</v>
      </c>
      <c r="AC188" s="43">
        <f>VLOOKUP($C188, Table4[#All], 18, 0)</f>
        <v>4.7599999999999996E-2</v>
      </c>
      <c r="AD188" s="9">
        <f>VLOOKUP($C188, Table4[#All], 19, 0)</f>
        <v>0</v>
      </c>
      <c r="AE188" s="10">
        <f t="shared" si="35"/>
        <v>3</v>
      </c>
      <c r="AF188" s="11"/>
      <c r="AG188" s="43">
        <f>VLOOKUP($C188, Table4[#All], 20, 0)</f>
        <v>0</v>
      </c>
      <c r="AH188" s="43">
        <f>VLOOKUP($C188, Table4[#All], 21, 0)</f>
        <v>0.1905</v>
      </c>
      <c r="AI188" s="43">
        <f>VLOOKUP($C188, Table4[#All], 22, 0)</f>
        <v>0.47619999999999996</v>
      </c>
      <c r="AJ188" s="43">
        <f>VLOOKUP($C188, Table4[#All], 23, 0)</f>
        <v>0.33329999999999999</v>
      </c>
      <c r="AK188" s="43"/>
      <c r="AL188" s="10">
        <f t="shared" si="36"/>
        <v>4</v>
      </c>
      <c r="AM188" s="11"/>
      <c r="AN188" s="43">
        <f>VLOOKUP($C188, Table4[#All], 24, 0)</f>
        <v>0</v>
      </c>
      <c r="AO188" s="43">
        <f>VLOOKUP($C188, Table4[#All], 25, 0)</f>
        <v>0.1905</v>
      </c>
      <c r="AP188" s="43">
        <f>VLOOKUP($C188, Table4[#All], 26, 0)</f>
        <v>0.8095</v>
      </c>
      <c r="AQ188" s="43"/>
      <c r="AR188" s="9"/>
      <c r="AS188" s="12">
        <f t="shared" si="37"/>
        <v>3</v>
      </c>
      <c r="AT188" s="11"/>
      <c r="AU188" s="43">
        <f>VLOOKUP($C188, Table4[#All], 27, 0)</f>
        <v>0</v>
      </c>
      <c r="AV188" s="43">
        <f>VLOOKUP($C188, Table4[#All], 28, 0)</f>
        <v>0.57140000000000002</v>
      </c>
      <c r="AW188" s="43">
        <f>VLOOKUP($C188, Table4[#All], 29, 0)</f>
        <v>0.42859999999999998</v>
      </c>
      <c r="AX188" s="9"/>
      <c r="AY188" s="9">
        <f>VLOOKUP($C188, Table4[#All], 30, 0)</f>
        <v>0</v>
      </c>
      <c r="AZ188" s="10">
        <f t="shared" si="38"/>
        <v>3</v>
      </c>
      <c r="BA188" s="11"/>
      <c r="BB188" s="43">
        <f>VLOOKUP($C188, Table4[#All], 31, 0)</f>
        <v>5.2600000000000001E-2</v>
      </c>
      <c r="BC188" s="43">
        <f>VLOOKUP($C188, Table4[#All], 32, 0)</f>
        <v>0.26319999999999999</v>
      </c>
      <c r="BD188" s="43">
        <f>VLOOKUP($C188, Table4[#All], 33, 0)</f>
        <v>0.36840000000000006</v>
      </c>
      <c r="BE188" s="43">
        <f>VLOOKUP($C188, Table4[#All], 34, 0)</f>
        <v>0.31579999999999997</v>
      </c>
      <c r="BF188" s="9">
        <f>VLOOKUP($C188, Table4[#All], 35, 0)</f>
        <v>0</v>
      </c>
      <c r="BG188" s="10">
        <f t="shared" si="39"/>
        <v>4</v>
      </c>
      <c r="BH188" s="60"/>
      <c r="BI188" s="43">
        <f>VLOOKUP($C188, Table4[#All], 36, 0)</f>
        <v>0.1333</v>
      </c>
      <c r="BJ188" s="9">
        <f>VLOOKUP($C188, Table4[#All], 37, 0)</f>
        <v>0</v>
      </c>
      <c r="BK188" s="43">
        <f>VLOOKUP($C188, Table4[#All], 38, 0)</f>
        <v>0</v>
      </c>
      <c r="BL188" s="43">
        <f>VLOOKUP($C188, Table4[#All], 39, 0)</f>
        <v>0.43329999999999996</v>
      </c>
      <c r="BM188" s="9">
        <f>VLOOKUP($C188, Table4[#All], 40, 0)</f>
        <v>0.43329999999999996</v>
      </c>
      <c r="BN188" s="10">
        <f t="shared" si="40"/>
        <v>5</v>
      </c>
      <c r="BO188" s="11"/>
      <c r="BP188" s="43">
        <f>VLOOKUP($C188, Table4[#All], 41, 0)</f>
        <v>0.1905</v>
      </c>
      <c r="BQ188" s="43">
        <f>VLOOKUP($C188, Table4[#All], 42, 0)</f>
        <v>0</v>
      </c>
      <c r="BR188" s="43">
        <f>VLOOKUP($C188, Table4[#All], 43, 0)</f>
        <v>0</v>
      </c>
      <c r="BS188" s="43">
        <f>VLOOKUP($C188, Table4[#All], 44, 0)</f>
        <v>0</v>
      </c>
      <c r="BT188" s="43">
        <f>VLOOKUP($C188, Table4[#All], 45, 0)</f>
        <v>0.8095</v>
      </c>
      <c r="BU188" s="10">
        <f t="shared" si="41"/>
        <v>5</v>
      </c>
      <c r="BV188" s="11"/>
      <c r="BW188" s="43">
        <f>VLOOKUP($C188, Table4[#All], 46, 0)</f>
        <v>0</v>
      </c>
      <c r="BX188" s="43">
        <f>VLOOKUP($C188, Table4[#All], 47, 0)</f>
        <v>4.7599999999999996E-2</v>
      </c>
      <c r="BY188" s="43">
        <f>VLOOKUP($C188, Table4[#All], 48, 0)</f>
        <v>0.52380000000000004</v>
      </c>
      <c r="BZ188" s="43">
        <f>VLOOKUP($C188, Table4[#All], 49, 0)</f>
        <v>0.42859999999999998</v>
      </c>
      <c r="CA188" s="43">
        <f>VLOOKUP($C188, Table4[#All], 50, 0)</f>
        <v>0</v>
      </c>
      <c r="CB188" s="10">
        <f t="shared" si="42"/>
        <v>4</v>
      </c>
      <c r="CC188" s="60"/>
      <c r="CD188" s="43">
        <f>VLOOKUP($C188, Table4[#All], 51, 0)</f>
        <v>0</v>
      </c>
      <c r="CE188" s="43">
        <f>VLOOKUP($C188, Table4[#All], 52, 0)</f>
        <v>0</v>
      </c>
      <c r="CF188" s="43">
        <f>VLOOKUP($C188, Table4[#All], 53, 0)</f>
        <v>1</v>
      </c>
      <c r="CG188" s="43"/>
      <c r="CH188" s="43"/>
      <c r="CI188" s="12">
        <f t="shared" si="43"/>
        <v>3</v>
      </c>
      <c r="CJ188" s="13"/>
      <c r="CK188" s="43">
        <f>VLOOKUP($C188, Table4[#All], 54, 0)</f>
        <v>0</v>
      </c>
      <c r="CL188" s="43">
        <f>VLOOKUP($C188, Table4[#All], 55, 0)</f>
        <v>0.61899999999999999</v>
      </c>
      <c r="CM188" s="43">
        <f>VLOOKUP($C188, Table4[#All], 56, 0)</f>
        <v>0.38100000000000001</v>
      </c>
      <c r="CN188" s="9">
        <f>VLOOKUP($C188, Table4[#All], 57, 0)</f>
        <v>0</v>
      </c>
      <c r="CO188" s="9"/>
      <c r="CP188" s="10">
        <f t="shared" si="44"/>
        <v>3</v>
      </c>
      <c r="CQ188" s="11"/>
      <c r="CR188" s="43">
        <f>VLOOKUP($C188, Table4[#All], 58, 0)</f>
        <v>0</v>
      </c>
      <c r="CS188" s="43">
        <f>VLOOKUP($C188, Table4[#All], 59, 0)</f>
        <v>0.47619999999999996</v>
      </c>
      <c r="CT188" s="43">
        <f>VLOOKUP($C188, Table4[#All], 60, 0)</f>
        <v>0.52380000000000004</v>
      </c>
      <c r="CU188" s="43">
        <f>VLOOKUP($C188, Table4[#All], 61, 0)</f>
        <v>0</v>
      </c>
      <c r="CV188" s="9">
        <f>VLOOKUP($C188, Table4[#All], 62, 0)</f>
        <v>0</v>
      </c>
      <c r="CW188" s="10">
        <f t="shared" si="45"/>
        <v>3</v>
      </c>
      <c r="CX188" s="60"/>
      <c r="CY188" s="43">
        <f>VLOOKUP($C188, Table4[#All], 63, 0)</f>
        <v>0.10529999999999999</v>
      </c>
      <c r="CZ188" s="43">
        <f>VLOOKUP($C188, Table4[#All], 64, 0)</f>
        <v>0.57889999999999997</v>
      </c>
      <c r="DA188" s="43">
        <f>VLOOKUP($C188, Table4[#All], 65, 0)</f>
        <v>0.21050000000000002</v>
      </c>
      <c r="DB188" s="43">
        <f>VLOOKUP($C188, Table4[#All], 66, 0)</f>
        <v>0.10529999999999999</v>
      </c>
      <c r="DC188" s="43"/>
      <c r="DD188" s="10">
        <f t="shared" si="46"/>
        <v>3</v>
      </c>
    </row>
    <row r="189" spans="1:108" ht="16.2" thickTop="1" thickBot="1" x14ac:dyDescent="0.4">
      <c r="A189" s="47" t="s">
        <v>451</v>
      </c>
      <c r="B189" s="47" t="s">
        <v>456</v>
      </c>
      <c r="C189" s="47" t="s">
        <v>457</v>
      </c>
      <c r="D189" s="11"/>
      <c r="E189" s="43">
        <f>VLOOKUP($C189, Table4[#All], 2, 0)</f>
        <v>1</v>
      </c>
      <c r="F189" s="43">
        <f>VLOOKUP($C189, Table4[#All], 3, 0)</f>
        <v>0</v>
      </c>
      <c r="G189" s="43">
        <f>VLOOKUP($C189, Table4[#All], 4, 0)</f>
        <v>0</v>
      </c>
      <c r="H189" s="43">
        <f>VLOOKUP($C189, Table4[#All], 5, 0)</f>
        <v>0</v>
      </c>
      <c r="I189" s="43">
        <f>VLOOKUP($C189, Table4[#All], 6, 0)</f>
        <v>0</v>
      </c>
      <c r="J189" s="10">
        <f t="shared" si="32"/>
        <v>1</v>
      </c>
      <c r="K189" s="11"/>
      <c r="L189" s="43">
        <f>VLOOKUP($C189, Table4[#All], 7, 0)</f>
        <v>0.44439999999999996</v>
      </c>
      <c r="M189" s="43">
        <f>VLOOKUP($C189, Table4[#All], 8, 0)</f>
        <v>0.22219999999999998</v>
      </c>
      <c r="N189" s="43">
        <f>VLOOKUP($C189, Table4[#All], 9, 0)</f>
        <v>0.33329999999999999</v>
      </c>
      <c r="O189" s="43">
        <f>VLOOKUP($C189, Table4[#All], 10, 0)</f>
        <v>0</v>
      </c>
      <c r="P189" s="43"/>
      <c r="Q189" s="10">
        <f t="shared" si="33"/>
        <v>3</v>
      </c>
      <c r="R189" s="11"/>
      <c r="S189" s="43">
        <f>VLOOKUP($C189, Table4[#All], 11, 0)</f>
        <v>0.33329999999999999</v>
      </c>
      <c r="T189" s="43">
        <f>VLOOKUP($C189, Table4[#All], 12, 0)</f>
        <v>0.11109999999999999</v>
      </c>
      <c r="U189" s="43">
        <f>VLOOKUP($C189, Table4[#All], 13, 0)</f>
        <v>0.55559999999999998</v>
      </c>
      <c r="V189" s="43">
        <f>VLOOKUP($C189, Table4[#All], 14, 0)</f>
        <v>0</v>
      </c>
      <c r="W189" s="9"/>
      <c r="X189" s="10">
        <f t="shared" si="34"/>
        <v>3</v>
      </c>
      <c r="Y189" s="11"/>
      <c r="Z189" s="43">
        <f>VLOOKUP($C189, Table4[#All], 15, 0)</f>
        <v>0</v>
      </c>
      <c r="AA189" s="43">
        <f>VLOOKUP($C189, Table4[#All], 16, 0)</f>
        <v>5.5599999999999997E-2</v>
      </c>
      <c r="AB189" s="43">
        <f>VLOOKUP($C189, Table4[#All], 17, 0)</f>
        <v>0.72219999999999995</v>
      </c>
      <c r="AC189" s="43">
        <f>VLOOKUP($C189, Table4[#All], 18, 0)</f>
        <v>0.22219999999999998</v>
      </c>
      <c r="AD189" s="9">
        <f>VLOOKUP($C189, Table4[#All], 19, 0)</f>
        <v>0</v>
      </c>
      <c r="AE189" s="10">
        <f t="shared" si="35"/>
        <v>4</v>
      </c>
      <c r="AF189" s="11"/>
      <c r="AG189" s="43">
        <f>VLOOKUP($C189, Table4[#All], 20, 0)</f>
        <v>0</v>
      </c>
      <c r="AH189" s="43">
        <f>VLOOKUP($C189, Table4[#All], 21, 0)</f>
        <v>0.27779999999999999</v>
      </c>
      <c r="AI189" s="43">
        <f>VLOOKUP($C189, Table4[#All], 22, 0)</f>
        <v>0.5</v>
      </c>
      <c r="AJ189" s="43">
        <f>VLOOKUP($C189, Table4[#All], 23, 0)</f>
        <v>0.22219999999999998</v>
      </c>
      <c r="AK189" s="43"/>
      <c r="AL189" s="10">
        <f t="shared" si="36"/>
        <v>4</v>
      </c>
      <c r="AM189" s="11"/>
      <c r="AN189" s="43">
        <f>VLOOKUP($C189, Table4[#All], 24, 0)</f>
        <v>0</v>
      </c>
      <c r="AO189" s="43">
        <f>VLOOKUP($C189, Table4[#All], 25, 0)</f>
        <v>0.72219999999999995</v>
      </c>
      <c r="AP189" s="43">
        <f>VLOOKUP($C189, Table4[#All], 26, 0)</f>
        <v>0.27779999999999999</v>
      </c>
      <c r="AQ189" s="43"/>
      <c r="AR189" s="9"/>
      <c r="AS189" s="12">
        <f t="shared" si="37"/>
        <v>3</v>
      </c>
      <c r="AT189" s="11"/>
      <c r="AU189" s="43">
        <f>VLOOKUP($C189, Table4[#All], 27, 0)</f>
        <v>0</v>
      </c>
      <c r="AV189" s="43">
        <f>VLOOKUP($C189, Table4[#All], 28, 0)</f>
        <v>0.61109999999999998</v>
      </c>
      <c r="AW189" s="43">
        <f>VLOOKUP($C189, Table4[#All], 29, 0)</f>
        <v>0.38890000000000002</v>
      </c>
      <c r="AX189" s="9"/>
      <c r="AY189" s="9">
        <f>VLOOKUP($C189, Table4[#All], 30, 0)</f>
        <v>0</v>
      </c>
      <c r="AZ189" s="10">
        <f t="shared" si="38"/>
        <v>3</v>
      </c>
      <c r="BA189" s="11"/>
      <c r="BB189" s="43">
        <f>VLOOKUP($C189, Table4[#All], 31, 0)</f>
        <v>0</v>
      </c>
      <c r="BC189" s="43">
        <f>VLOOKUP($C189, Table4[#All], 32, 0)</f>
        <v>0.44439999999999996</v>
      </c>
      <c r="BD189" s="43">
        <f>VLOOKUP($C189, Table4[#All], 33, 0)</f>
        <v>0.27779999999999999</v>
      </c>
      <c r="BE189" s="43">
        <f>VLOOKUP($C189, Table4[#All], 34, 0)</f>
        <v>0.27779999999999999</v>
      </c>
      <c r="BF189" s="9">
        <f>VLOOKUP($C189, Table4[#All], 35, 0)</f>
        <v>0</v>
      </c>
      <c r="BG189" s="10">
        <f t="shared" si="39"/>
        <v>4</v>
      </c>
      <c r="BH189" s="60"/>
      <c r="BI189" s="43">
        <f>VLOOKUP($C189, Table4[#All], 36, 0)</f>
        <v>0.1333</v>
      </c>
      <c r="BJ189" s="9">
        <f>VLOOKUP($C189, Table4[#All], 37, 0)</f>
        <v>0</v>
      </c>
      <c r="BK189" s="43">
        <f>VLOOKUP($C189, Table4[#All], 38, 0)</f>
        <v>0</v>
      </c>
      <c r="BL189" s="43">
        <f>VLOOKUP($C189, Table4[#All], 39, 0)</f>
        <v>0.43329999999999996</v>
      </c>
      <c r="BM189" s="9">
        <f>VLOOKUP($C189, Table4[#All], 40, 0)</f>
        <v>0.43329999999999996</v>
      </c>
      <c r="BN189" s="10">
        <f t="shared" si="40"/>
        <v>5</v>
      </c>
      <c r="BO189" s="11"/>
      <c r="BP189" s="43">
        <f>VLOOKUP($C189, Table4[#All], 41, 0)</f>
        <v>0</v>
      </c>
      <c r="BQ189" s="43">
        <f>VLOOKUP($C189, Table4[#All], 42, 0)</f>
        <v>0</v>
      </c>
      <c r="BR189" s="43">
        <f>VLOOKUP($C189, Table4[#All], 43, 0)</f>
        <v>0</v>
      </c>
      <c r="BS189" s="43">
        <f>VLOOKUP($C189, Table4[#All], 44, 0)</f>
        <v>0</v>
      </c>
      <c r="BT189" s="43">
        <f>VLOOKUP($C189, Table4[#All], 45, 0)</f>
        <v>1</v>
      </c>
      <c r="BU189" s="10">
        <f t="shared" si="41"/>
        <v>5</v>
      </c>
      <c r="BV189" s="11"/>
      <c r="BW189" s="43">
        <f>VLOOKUP($C189, Table4[#All], 46, 0)</f>
        <v>0</v>
      </c>
      <c r="BX189" s="43">
        <f>VLOOKUP($C189, Table4[#All], 47, 0)</f>
        <v>0.16670000000000001</v>
      </c>
      <c r="BY189" s="43">
        <f>VLOOKUP($C189, Table4[#All], 48, 0)</f>
        <v>0.61109999999999998</v>
      </c>
      <c r="BZ189" s="43">
        <f>VLOOKUP($C189, Table4[#All], 49, 0)</f>
        <v>0.22219999999999998</v>
      </c>
      <c r="CA189" s="43">
        <f>VLOOKUP($C189, Table4[#All], 50, 0)</f>
        <v>0</v>
      </c>
      <c r="CB189" s="10">
        <f t="shared" si="42"/>
        <v>4</v>
      </c>
      <c r="CC189" s="60"/>
      <c r="CD189" s="43">
        <f>VLOOKUP($C189, Table4[#All], 51, 0)</f>
        <v>0</v>
      </c>
      <c r="CE189" s="43">
        <f>VLOOKUP($C189, Table4[#All], 52, 0)</f>
        <v>0</v>
      </c>
      <c r="CF189" s="43">
        <f>VLOOKUP($C189, Table4[#All], 53, 0)</f>
        <v>1</v>
      </c>
      <c r="CG189" s="43"/>
      <c r="CH189" s="43"/>
      <c r="CI189" s="12">
        <f t="shared" si="43"/>
        <v>3</v>
      </c>
      <c r="CJ189" s="13"/>
      <c r="CK189" s="43">
        <f>VLOOKUP($C189, Table4[#All], 54, 0)</f>
        <v>0</v>
      </c>
      <c r="CL189" s="43">
        <f>VLOOKUP($C189, Table4[#All], 55, 0)</f>
        <v>0.66670000000000007</v>
      </c>
      <c r="CM189" s="43">
        <f>VLOOKUP($C189, Table4[#All], 56, 0)</f>
        <v>0.33329999999999999</v>
      </c>
      <c r="CN189" s="9">
        <f>VLOOKUP($C189, Table4[#All], 57, 0)</f>
        <v>0</v>
      </c>
      <c r="CO189" s="9"/>
      <c r="CP189" s="10">
        <f t="shared" si="44"/>
        <v>3</v>
      </c>
      <c r="CQ189" s="11"/>
      <c r="CR189" s="43">
        <f>VLOOKUP($C189, Table4[#All], 58, 0)</f>
        <v>0</v>
      </c>
      <c r="CS189" s="43">
        <f>VLOOKUP($C189, Table4[#All], 59, 0)</f>
        <v>0.55559999999999998</v>
      </c>
      <c r="CT189" s="43">
        <f>VLOOKUP($C189, Table4[#All], 60, 0)</f>
        <v>0.44439999999999996</v>
      </c>
      <c r="CU189" s="43">
        <f>VLOOKUP($C189, Table4[#All], 61, 0)</f>
        <v>0</v>
      </c>
      <c r="CV189" s="9">
        <f>VLOOKUP($C189, Table4[#All], 62, 0)</f>
        <v>0</v>
      </c>
      <c r="CW189" s="10">
        <f t="shared" si="45"/>
        <v>3</v>
      </c>
      <c r="CX189" s="60"/>
      <c r="CY189" s="43">
        <f>VLOOKUP($C189, Table4[#All], 63, 0)</f>
        <v>0.11109999999999999</v>
      </c>
      <c r="CZ189" s="43">
        <f>VLOOKUP($C189, Table4[#All], 64, 0)</f>
        <v>0.5</v>
      </c>
      <c r="DA189" s="43">
        <f>VLOOKUP($C189, Table4[#All], 65, 0)</f>
        <v>0.33329999999999999</v>
      </c>
      <c r="DB189" s="43">
        <f>VLOOKUP($C189, Table4[#All], 66, 0)</f>
        <v>5.5599999999999997E-2</v>
      </c>
      <c r="DC189" s="43"/>
      <c r="DD189" s="10">
        <f t="shared" si="46"/>
        <v>3</v>
      </c>
    </row>
    <row r="190" spans="1:108" ht="16.2" thickTop="1" thickBot="1" x14ac:dyDescent="0.4">
      <c r="A190" s="47" t="s">
        <v>451</v>
      </c>
      <c r="B190" s="47" t="s">
        <v>458</v>
      </c>
      <c r="C190" s="47" t="s">
        <v>459</v>
      </c>
      <c r="D190" s="11"/>
      <c r="E190" s="43">
        <f>VLOOKUP($C190, Table4[#All], 2, 0)</f>
        <v>1</v>
      </c>
      <c r="F190" s="43">
        <f>VLOOKUP($C190, Table4[#All], 3, 0)</f>
        <v>0</v>
      </c>
      <c r="G190" s="43">
        <f>VLOOKUP($C190, Table4[#All], 4, 0)</f>
        <v>0</v>
      </c>
      <c r="H190" s="43">
        <f>VLOOKUP($C190, Table4[#All], 5, 0)</f>
        <v>0</v>
      </c>
      <c r="I190" s="43">
        <f>VLOOKUP($C190, Table4[#All], 6, 0)</f>
        <v>0</v>
      </c>
      <c r="J190" s="10">
        <f t="shared" si="32"/>
        <v>1</v>
      </c>
      <c r="K190" s="11"/>
      <c r="L190" s="43">
        <f>VLOOKUP($C190, Table4[#All], 7, 0)</f>
        <v>0.63159999999999994</v>
      </c>
      <c r="M190" s="43">
        <f>VLOOKUP($C190, Table4[#All], 8, 0)</f>
        <v>0.10529999999999999</v>
      </c>
      <c r="N190" s="43">
        <f>VLOOKUP($C190, Table4[#All], 9, 0)</f>
        <v>0.26319999999999999</v>
      </c>
      <c r="O190" s="43">
        <f>VLOOKUP($C190, Table4[#All], 10, 0)</f>
        <v>0</v>
      </c>
      <c r="P190" s="43"/>
      <c r="Q190" s="10">
        <f t="shared" si="33"/>
        <v>3</v>
      </c>
      <c r="R190" s="11"/>
      <c r="S190" s="43">
        <f>VLOOKUP($C190, Table4[#All], 11, 0)</f>
        <v>5.2600000000000001E-2</v>
      </c>
      <c r="T190" s="43">
        <f>VLOOKUP($C190, Table4[#All], 12, 0)</f>
        <v>0.15789999999999998</v>
      </c>
      <c r="U190" s="43">
        <f>VLOOKUP($C190, Table4[#All], 13, 0)</f>
        <v>0.78949999999999998</v>
      </c>
      <c r="V190" s="43">
        <f>VLOOKUP($C190, Table4[#All], 14, 0)</f>
        <v>0</v>
      </c>
      <c r="W190" s="9"/>
      <c r="X190" s="10">
        <f t="shared" si="34"/>
        <v>3</v>
      </c>
      <c r="Y190" s="11"/>
      <c r="Z190" s="43">
        <f>VLOOKUP($C190, Table4[#All], 15, 0)</f>
        <v>0</v>
      </c>
      <c r="AA190" s="43">
        <f>VLOOKUP($C190, Table4[#All], 16, 0)</f>
        <v>0</v>
      </c>
      <c r="AB190" s="43">
        <f>VLOOKUP($C190, Table4[#All], 17, 0)</f>
        <v>5.2600000000000001E-2</v>
      </c>
      <c r="AC190" s="43">
        <f>VLOOKUP($C190, Table4[#All], 18, 0)</f>
        <v>0.89469999999999994</v>
      </c>
      <c r="AD190" s="9">
        <f>VLOOKUP($C190, Table4[#All], 19, 0)</f>
        <v>5.2600000000000001E-2</v>
      </c>
      <c r="AE190" s="10">
        <f t="shared" si="35"/>
        <v>4</v>
      </c>
      <c r="AF190" s="11"/>
      <c r="AG190" s="43">
        <f>VLOOKUP($C190, Table4[#All], 20, 0)</f>
        <v>0</v>
      </c>
      <c r="AH190" s="43">
        <f>VLOOKUP($C190, Table4[#All], 21, 0)</f>
        <v>5.2600000000000001E-2</v>
      </c>
      <c r="AI190" s="43">
        <f>VLOOKUP($C190, Table4[#All], 22, 0)</f>
        <v>0.94739999999999991</v>
      </c>
      <c r="AJ190" s="43">
        <f>VLOOKUP($C190, Table4[#All], 23, 0)</f>
        <v>0</v>
      </c>
      <c r="AK190" s="43"/>
      <c r="AL190" s="10">
        <f t="shared" si="36"/>
        <v>3</v>
      </c>
      <c r="AM190" s="11"/>
      <c r="AN190" s="43">
        <f>VLOOKUP($C190, Table4[#All], 24, 0)</f>
        <v>0</v>
      </c>
      <c r="AO190" s="43">
        <f>VLOOKUP($C190, Table4[#All], 25, 0)</f>
        <v>0.21050000000000002</v>
      </c>
      <c r="AP190" s="43">
        <f>VLOOKUP($C190, Table4[#All], 26, 0)</f>
        <v>0.78949999999999998</v>
      </c>
      <c r="AQ190" s="43"/>
      <c r="AR190" s="9"/>
      <c r="AS190" s="12">
        <f t="shared" si="37"/>
        <v>3</v>
      </c>
      <c r="AT190" s="11"/>
      <c r="AU190" s="43">
        <f>VLOOKUP($C190, Table4[#All], 27, 0)</f>
        <v>0.21050000000000002</v>
      </c>
      <c r="AV190" s="43">
        <f>VLOOKUP($C190, Table4[#All], 28, 0)</f>
        <v>0.26319999999999999</v>
      </c>
      <c r="AW190" s="43">
        <f>VLOOKUP($C190, Table4[#All], 29, 0)</f>
        <v>0.52629999999999999</v>
      </c>
      <c r="AX190" s="9"/>
      <c r="AY190" s="9">
        <f>VLOOKUP($C190, Table4[#All], 30, 0)</f>
        <v>0</v>
      </c>
      <c r="AZ190" s="10">
        <f t="shared" si="38"/>
        <v>3</v>
      </c>
      <c r="BA190" s="11"/>
      <c r="BB190" s="43">
        <f>VLOOKUP($C190, Table4[#All], 31, 0)</f>
        <v>0</v>
      </c>
      <c r="BC190" s="43">
        <f>VLOOKUP($C190, Table4[#All], 32, 0)</f>
        <v>0.33329999999999999</v>
      </c>
      <c r="BD190" s="43">
        <f>VLOOKUP($C190, Table4[#All], 33, 0)</f>
        <v>0.55559999999999998</v>
      </c>
      <c r="BE190" s="43">
        <f>VLOOKUP($C190, Table4[#All], 34, 0)</f>
        <v>0.11109999999999999</v>
      </c>
      <c r="BF190" s="9">
        <f>VLOOKUP($C190, Table4[#All], 35, 0)</f>
        <v>0</v>
      </c>
      <c r="BG190" s="10">
        <f t="shared" si="39"/>
        <v>3</v>
      </c>
      <c r="BH190" s="60"/>
      <c r="BI190" s="43">
        <f>VLOOKUP($C190, Table4[#All], 36, 0)</f>
        <v>0.1333</v>
      </c>
      <c r="BJ190" s="9">
        <f>VLOOKUP($C190, Table4[#All], 37, 0)</f>
        <v>0</v>
      </c>
      <c r="BK190" s="43">
        <f>VLOOKUP($C190, Table4[#All], 38, 0)</f>
        <v>0</v>
      </c>
      <c r="BL190" s="43">
        <f>VLOOKUP($C190, Table4[#All], 39, 0)</f>
        <v>0.43329999999999996</v>
      </c>
      <c r="BM190" s="9">
        <f>VLOOKUP($C190, Table4[#All], 40, 0)</f>
        <v>0.43329999999999996</v>
      </c>
      <c r="BN190" s="10">
        <f t="shared" si="40"/>
        <v>5</v>
      </c>
      <c r="BO190" s="11"/>
      <c r="BP190" s="43">
        <f>VLOOKUP($C190, Table4[#All], 41, 0)</f>
        <v>0</v>
      </c>
      <c r="BQ190" s="43">
        <f>VLOOKUP($C190, Table4[#All], 42, 0)</f>
        <v>0.26319999999999999</v>
      </c>
      <c r="BR190" s="43">
        <f>VLOOKUP($C190, Table4[#All], 43, 0)</f>
        <v>0.36840000000000006</v>
      </c>
      <c r="BS190" s="43">
        <f>VLOOKUP($C190, Table4[#All], 44, 0)</f>
        <v>0.36840000000000006</v>
      </c>
      <c r="BT190" s="43">
        <f>VLOOKUP($C190, Table4[#All], 45, 0)</f>
        <v>0</v>
      </c>
      <c r="BU190" s="10">
        <f t="shared" si="41"/>
        <v>4</v>
      </c>
      <c r="BV190" s="11"/>
      <c r="BW190" s="43">
        <f>VLOOKUP($C190, Table4[#All], 46, 0)</f>
        <v>0</v>
      </c>
      <c r="BX190" s="43">
        <f>VLOOKUP($C190, Table4[#All], 47, 0)</f>
        <v>5.2600000000000001E-2</v>
      </c>
      <c r="BY190" s="43">
        <f>VLOOKUP($C190, Table4[#All], 48, 0)</f>
        <v>0.15789999999999998</v>
      </c>
      <c r="BZ190" s="43">
        <f>VLOOKUP($C190, Table4[#All], 49, 0)</f>
        <v>0.78949999999999998</v>
      </c>
      <c r="CA190" s="43">
        <f>VLOOKUP($C190, Table4[#All], 50, 0)</f>
        <v>0</v>
      </c>
      <c r="CB190" s="10">
        <f t="shared" si="42"/>
        <v>4</v>
      </c>
      <c r="CC190" s="60"/>
      <c r="CD190" s="43">
        <f>VLOOKUP($C190, Table4[#All], 51, 0)</f>
        <v>0.10529999999999999</v>
      </c>
      <c r="CE190" s="43">
        <f>VLOOKUP($C190, Table4[#All], 52, 0)</f>
        <v>0.57889999999999997</v>
      </c>
      <c r="CF190" s="43">
        <f>VLOOKUP($C190, Table4[#All], 53, 0)</f>
        <v>0.31579999999999997</v>
      </c>
      <c r="CG190" s="43"/>
      <c r="CH190" s="43"/>
      <c r="CI190" s="12">
        <f t="shared" si="43"/>
        <v>3</v>
      </c>
      <c r="CJ190" s="13"/>
      <c r="CK190" s="43">
        <f>VLOOKUP($C190, Table4[#All], 54, 0)</f>
        <v>0</v>
      </c>
      <c r="CL190" s="43">
        <f>VLOOKUP($C190, Table4[#All], 55, 0)</f>
        <v>0</v>
      </c>
      <c r="CM190" s="43">
        <f>VLOOKUP($C190, Table4[#All], 56, 0)</f>
        <v>0.94739999999999991</v>
      </c>
      <c r="CN190" s="9">
        <f>VLOOKUP($C190, Table4[#All], 57, 0)</f>
        <v>5.2600000000000001E-2</v>
      </c>
      <c r="CO190" s="9"/>
      <c r="CP190" s="10">
        <f t="shared" si="44"/>
        <v>3</v>
      </c>
      <c r="CQ190" s="11"/>
      <c r="CR190" s="43">
        <f>VLOOKUP($C190, Table4[#All], 58, 0)</f>
        <v>0</v>
      </c>
      <c r="CS190" s="43">
        <f>VLOOKUP($C190, Table4[#All], 59, 0)</f>
        <v>0.68420000000000003</v>
      </c>
      <c r="CT190" s="43">
        <f>VLOOKUP($C190, Table4[#All], 60, 0)</f>
        <v>0.31579999999999997</v>
      </c>
      <c r="CU190" s="43">
        <f>VLOOKUP($C190, Table4[#All], 61, 0)</f>
        <v>0</v>
      </c>
      <c r="CV190" s="9">
        <f>VLOOKUP($C190, Table4[#All], 62, 0)</f>
        <v>0</v>
      </c>
      <c r="CW190" s="10">
        <f t="shared" si="45"/>
        <v>3</v>
      </c>
      <c r="CX190" s="60"/>
      <c r="CY190" s="43">
        <f>VLOOKUP($C190, Table4[#All], 63, 0)</f>
        <v>0</v>
      </c>
      <c r="CZ190" s="43">
        <f>VLOOKUP($C190, Table4[#All], 64, 0)</f>
        <v>0.125</v>
      </c>
      <c r="DA190" s="43">
        <f>VLOOKUP($C190, Table4[#All], 65, 0)</f>
        <v>0.875</v>
      </c>
      <c r="DB190" s="43">
        <f>VLOOKUP($C190, Table4[#All], 66, 0)</f>
        <v>0</v>
      </c>
      <c r="DC190" s="43"/>
      <c r="DD190" s="10">
        <f t="shared" si="46"/>
        <v>3</v>
      </c>
    </row>
    <row r="191" spans="1:108" ht="16.2" thickTop="1" thickBot="1" x14ac:dyDescent="0.4">
      <c r="A191" s="47" t="s">
        <v>451</v>
      </c>
      <c r="B191" s="47" t="s">
        <v>460</v>
      </c>
      <c r="C191" s="47" t="s">
        <v>461</v>
      </c>
      <c r="D191" s="11"/>
      <c r="E191" s="43">
        <f>VLOOKUP($C191, Table4[#All], 2, 0)</f>
        <v>1</v>
      </c>
      <c r="F191" s="43">
        <f>VLOOKUP($C191, Table4[#All], 3, 0)</f>
        <v>0</v>
      </c>
      <c r="G191" s="43">
        <f>VLOOKUP($C191, Table4[#All], 4, 0)</f>
        <v>0</v>
      </c>
      <c r="H191" s="43">
        <f>VLOOKUP($C191, Table4[#All], 5, 0)</f>
        <v>0</v>
      </c>
      <c r="I191" s="43">
        <f>VLOOKUP($C191, Table4[#All], 6, 0)</f>
        <v>0</v>
      </c>
      <c r="J191" s="10">
        <f t="shared" si="32"/>
        <v>1</v>
      </c>
      <c r="K191" s="11"/>
      <c r="L191" s="43">
        <f>VLOOKUP($C191, Table4[#All], 7, 0)</f>
        <v>0.5</v>
      </c>
      <c r="M191" s="43">
        <f>VLOOKUP($C191, Table4[#All], 8, 0)</f>
        <v>0.44439999999999996</v>
      </c>
      <c r="N191" s="43">
        <f>VLOOKUP($C191, Table4[#All], 9, 0)</f>
        <v>5.5599999999999997E-2</v>
      </c>
      <c r="O191" s="43">
        <f>VLOOKUP($C191, Table4[#All], 10, 0)</f>
        <v>0</v>
      </c>
      <c r="P191" s="43"/>
      <c r="Q191" s="10">
        <f t="shared" si="33"/>
        <v>2</v>
      </c>
      <c r="R191" s="11"/>
      <c r="S191" s="43">
        <f>VLOOKUP($C191, Table4[#All], 11, 0)</f>
        <v>0</v>
      </c>
      <c r="T191" s="43">
        <f>VLOOKUP($C191, Table4[#All], 12, 0)</f>
        <v>0</v>
      </c>
      <c r="U191" s="43">
        <f>VLOOKUP($C191, Table4[#All], 13, 0)</f>
        <v>1</v>
      </c>
      <c r="V191" s="43">
        <f>VLOOKUP($C191, Table4[#All], 14, 0)</f>
        <v>0</v>
      </c>
      <c r="W191" s="9"/>
      <c r="X191" s="10">
        <f t="shared" si="34"/>
        <v>3</v>
      </c>
      <c r="Y191" s="11"/>
      <c r="Z191" s="43">
        <f>VLOOKUP($C191, Table4[#All], 15, 0)</f>
        <v>0</v>
      </c>
      <c r="AA191" s="43">
        <f>VLOOKUP($C191, Table4[#All], 16, 0)</f>
        <v>0</v>
      </c>
      <c r="AB191" s="43">
        <f>VLOOKUP($C191, Table4[#All], 17, 0)</f>
        <v>0</v>
      </c>
      <c r="AC191" s="43">
        <f>VLOOKUP($C191, Table4[#All], 18, 0)</f>
        <v>0.94440000000000002</v>
      </c>
      <c r="AD191" s="9">
        <f>VLOOKUP($C191, Table4[#All], 19, 0)</f>
        <v>5.5599999999999997E-2</v>
      </c>
      <c r="AE191" s="10">
        <f t="shared" si="35"/>
        <v>4</v>
      </c>
      <c r="AF191" s="11"/>
      <c r="AG191" s="43">
        <f>VLOOKUP($C191, Table4[#All], 20, 0)</f>
        <v>0</v>
      </c>
      <c r="AH191" s="43">
        <f>VLOOKUP($C191, Table4[#All], 21, 0)</f>
        <v>5.5599999999999997E-2</v>
      </c>
      <c r="AI191" s="43">
        <f>VLOOKUP($C191, Table4[#All], 22, 0)</f>
        <v>0.94440000000000002</v>
      </c>
      <c r="AJ191" s="43">
        <f>VLOOKUP($C191, Table4[#All], 23, 0)</f>
        <v>0</v>
      </c>
      <c r="AK191" s="43"/>
      <c r="AL191" s="10">
        <f t="shared" si="36"/>
        <v>3</v>
      </c>
      <c r="AM191" s="11"/>
      <c r="AN191" s="43">
        <f>VLOOKUP($C191, Table4[#All], 24, 0)</f>
        <v>0</v>
      </c>
      <c r="AO191" s="43">
        <f>VLOOKUP($C191, Table4[#All], 25, 0)</f>
        <v>5.5599999999999997E-2</v>
      </c>
      <c r="AP191" s="43">
        <f>VLOOKUP($C191, Table4[#All], 26, 0)</f>
        <v>0.94440000000000002</v>
      </c>
      <c r="AQ191" s="43"/>
      <c r="AR191" s="9"/>
      <c r="AS191" s="12">
        <f t="shared" si="37"/>
        <v>3</v>
      </c>
      <c r="AT191" s="11"/>
      <c r="AU191" s="43">
        <f>VLOOKUP($C191, Table4[#All], 27, 0)</f>
        <v>0</v>
      </c>
      <c r="AV191" s="43">
        <f>VLOOKUP($C191, Table4[#All], 28, 0)</f>
        <v>0.72219999999999995</v>
      </c>
      <c r="AW191" s="43">
        <f>VLOOKUP($C191, Table4[#All], 29, 0)</f>
        <v>0.27779999999999999</v>
      </c>
      <c r="AX191" s="9"/>
      <c r="AY191" s="9">
        <f>VLOOKUP($C191, Table4[#All], 30, 0)</f>
        <v>0</v>
      </c>
      <c r="AZ191" s="10">
        <f t="shared" si="38"/>
        <v>3</v>
      </c>
      <c r="BA191" s="11"/>
      <c r="BB191" s="43">
        <f>VLOOKUP($C191, Table4[#All], 31, 0)</f>
        <v>0.1176</v>
      </c>
      <c r="BC191" s="43">
        <f>VLOOKUP($C191, Table4[#All], 32, 0)</f>
        <v>0.1176</v>
      </c>
      <c r="BD191" s="43">
        <f>VLOOKUP($C191, Table4[#All], 33, 0)</f>
        <v>0.6470999999999999</v>
      </c>
      <c r="BE191" s="43">
        <f>VLOOKUP($C191, Table4[#All], 34, 0)</f>
        <v>0.1176</v>
      </c>
      <c r="BF191" s="9">
        <f>VLOOKUP($C191, Table4[#All], 35, 0)</f>
        <v>0</v>
      </c>
      <c r="BG191" s="10">
        <f t="shared" si="39"/>
        <v>3</v>
      </c>
      <c r="BH191" s="60"/>
      <c r="BI191" s="43">
        <f>VLOOKUP($C191, Table4[#All], 36, 0)</f>
        <v>0.1333</v>
      </c>
      <c r="BJ191" s="9">
        <f>VLOOKUP($C191, Table4[#All], 37, 0)</f>
        <v>0</v>
      </c>
      <c r="BK191" s="43">
        <f>VLOOKUP($C191, Table4[#All], 38, 0)</f>
        <v>0</v>
      </c>
      <c r="BL191" s="43">
        <f>VLOOKUP($C191, Table4[#All], 39, 0)</f>
        <v>0.43329999999999996</v>
      </c>
      <c r="BM191" s="9">
        <f>VLOOKUP($C191, Table4[#All], 40, 0)</f>
        <v>0.43329999999999996</v>
      </c>
      <c r="BN191" s="10">
        <f t="shared" si="40"/>
        <v>5</v>
      </c>
      <c r="BO191" s="11"/>
      <c r="BP191" s="43">
        <f>VLOOKUP($C191, Table4[#All], 41, 0)</f>
        <v>0</v>
      </c>
      <c r="BQ191" s="43">
        <f>VLOOKUP($C191, Table4[#All], 42, 0)</f>
        <v>0.22219999999999998</v>
      </c>
      <c r="BR191" s="43">
        <f>VLOOKUP($C191, Table4[#All], 43, 0)</f>
        <v>0.44439999999999996</v>
      </c>
      <c r="BS191" s="43">
        <f>VLOOKUP($C191, Table4[#All], 44, 0)</f>
        <v>0.33329999999999999</v>
      </c>
      <c r="BT191" s="43">
        <f>VLOOKUP($C191, Table4[#All], 45, 0)</f>
        <v>0</v>
      </c>
      <c r="BU191" s="10">
        <f t="shared" si="41"/>
        <v>4</v>
      </c>
      <c r="BV191" s="11"/>
      <c r="BW191" s="43">
        <f>VLOOKUP($C191, Table4[#All], 46, 0)</f>
        <v>0</v>
      </c>
      <c r="BX191" s="43">
        <f>VLOOKUP($C191, Table4[#All], 47, 0)</f>
        <v>5.5599999999999997E-2</v>
      </c>
      <c r="BY191" s="43">
        <f>VLOOKUP($C191, Table4[#All], 48, 0)</f>
        <v>0.44439999999999996</v>
      </c>
      <c r="BZ191" s="43">
        <f>VLOOKUP($C191, Table4[#All], 49, 0)</f>
        <v>0.5</v>
      </c>
      <c r="CA191" s="43">
        <f>VLOOKUP($C191, Table4[#All], 50, 0)</f>
        <v>0</v>
      </c>
      <c r="CB191" s="10">
        <f t="shared" si="42"/>
        <v>4</v>
      </c>
      <c r="CC191" s="60"/>
      <c r="CD191" s="43">
        <f>VLOOKUP($C191, Table4[#All], 51, 0)</f>
        <v>5.5599999999999997E-2</v>
      </c>
      <c r="CE191" s="43">
        <f>VLOOKUP($C191, Table4[#All], 52, 0)</f>
        <v>0.72219999999999995</v>
      </c>
      <c r="CF191" s="43">
        <f>VLOOKUP($C191, Table4[#All], 53, 0)</f>
        <v>0.22219999999999998</v>
      </c>
      <c r="CG191" s="43"/>
      <c r="CH191" s="43"/>
      <c r="CI191" s="12">
        <f t="shared" si="43"/>
        <v>3</v>
      </c>
      <c r="CJ191" s="13"/>
      <c r="CK191" s="43">
        <f>VLOOKUP($C191, Table4[#All], 54, 0)</f>
        <v>0</v>
      </c>
      <c r="CL191" s="43">
        <f>VLOOKUP($C191, Table4[#All], 55, 0)</f>
        <v>0</v>
      </c>
      <c r="CM191" s="43">
        <f>VLOOKUP($C191, Table4[#All], 56, 0)</f>
        <v>0.94440000000000002</v>
      </c>
      <c r="CN191" s="9">
        <f>VLOOKUP($C191, Table4[#All], 57, 0)</f>
        <v>5.5599999999999997E-2</v>
      </c>
      <c r="CO191" s="9"/>
      <c r="CP191" s="10">
        <f t="shared" si="44"/>
        <v>3</v>
      </c>
      <c r="CQ191" s="11"/>
      <c r="CR191" s="43">
        <f>VLOOKUP($C191, Table4[#All], 58, 0)</f>
        <v>0</v>
      </c>
      <c r="CS191" s="43">
        <f>VLOOKUP($C191, Table4[#All], 59, 0)</f>
        <v>0.11109999999999999</v>
      </c>
      <c r="CT191" s="43">
        <f>VLOOKUP($C191, Table4[#All], 60, 0)</f>
        <v>0.38890000000000002</v>
      </c>
      <c r="CU191" s="43">
        <f>VLOOKUP($C191, Table4[#All], 61, 0)</f>
        <v>0.5</v>
      </c>
      <c r="CV191" s="9">
        <f>VLOOKUP($C191, Table4[#All], 62, 0)</f>
        <v>0</v>
      </c>
      <c r="CW191" s="10">
        <f t="shared" si="45"/>
        <v>4</v>
      </c>
      <c r="CX191" s="60"/>
      <c r="CY191" s="43">
        <f>VLOOKUP($C191, Table4[#All], 63, 0)</f>
        <v>0</v>
      </c>
      <c r="CZ191" s="43">
        <f>VLOOKUP($C191, Table4[#All], 64, 0)</f>
        <v>6.25E-2</v>
      </c>
      <c r="DA191" s="43">
        <f>VLOOKUP($C191, Table4[#All], 65, 0)</f>
        <v>0.9375</v>
      </c>
      <c r="DB191" s="43">
        <f>VLOOKUP($C191, Table4[#All], 66, 0)</f>
        <v>0</v>
      </c>
      <c r="DC191" s="43"/>
      <c r="DD191" s="10">
        <f t="shared" si="46"/>
        <v>3</v>
      </c>
    </row>
    <row r="192" spans="1:108" ht="16.2" thickTop="1" thickBot="1" x14ac:dyDescent="0.4">
      <c r="A192" s="47" t="s">
        <v>451</v>
      </c>
      <c r="B192" s="47" t="s">
        <v>462</v>
      </c>
      <c r="C192" s="47" t="s">
        <v>463</v>
      </c>
      <c r="D192" s="11"/>
      <c r="E192" s="43">
        <f>VLOOKUP($C192, Table4[#All], 2, 0)</f>
        <v>1</v>
      </c>
      <c r="F192" s="43">
        <f>VLOOKUP($C192, Table4[#All], 3, 0)</f>
        <v>0</v>
      </c>
      <c r="G192" s="43">
        <f>VLOOKUP($C192, Table4[#All], 4, 0)</f>
        <v>0</v>
      </c>
      <c r="H192" s="43">
        <f>VLOOKUP($C192, Table4[#All], 5, 0)</f>
        <v>0</v>
      </c>
      <c r="I192" s="43">
        <f>VLOOKUP($C192, Table4[#All], 6, 0)</f>
        <v>0</v>
      </c>
      <c r="J192" s="10">
        <f t="shared" si="32"/>
        <v>1</v>
      </c>
      <c r="K192" s="11"/>
      <c r="L192" s="43">
        <f>VLOOKUP($C192, Table4[#All], 7, 0)</f>
        <v>1</v>
      </c>
      <c r="M192" s="43">
        <f>VLOOKUP($C192, Table4[#All], 8, 0)</f>
        <v>0</v>
      </c>
      <c r="N192" s="43">
        <f>VLOOKUP($C192, Table4[#All], 9, 0)</f>
        <v>0</v>
      </c>
      <c r="O192" s="43">
        <f>VLOOKUP($C192, Table4[#All], 10, 0)</f>
        <v>0</v>
      </c>
      <c r="P192" s="43"/>
      <c r="Q192" s="10">
        <f t="shared" si="33"/>
        <v>1</v>
      </c>
      <c r="R192" s="11"/>
      <c r="S192" s="43">
        <f>VLOOKUP($C192, Table4[#All], 11, 0)</f>
        <v>0</v>
      </c>
      <c r="T192" s="43">
        <f>VLOOKUP($C192, Table4[#All], 12, 0)</f>
        <v>9.0899999999999995E-2</v>
      </c>
      <c r="U192" s="43">
        <f>VLOOKUP($C192, Table4[#All], 13, 0)</f>
        <v>0.81819999999999993</v>
      </c>
      <c r="V192" s="43">
        <f>VLOOKUP($C192, Table4[#All], 14, 0)</f>
        <v>9.0899999999999995E-2</v>
      </c>
      <c r="W192" s="9"/>
      <c r="X192" s="10">
        <f t="shared" si="34"/>
        <v>3</v>
      </c>
      <c r="Y192" s="11"/>
      <c r="Z192" s="43">
        <f>VLOOKUP($C192, Table4[#All], 15, 0)</f>
        <v>0</v>
      </c>
      <c r="AA192" s="43">
        <f>VLOOKUP($C192, Table4[#All], 16, 0)</f>
        <v>0</v>
      </c>
      <c r="AB192" s="43">
        <f>VLOOKUP($C192, Table4[#All], 17, 0)</f>
        <v>0.90910000000000002</v>
      </c>
      <c r="AC192" s="43">
        <f>VLOOKUP($C192, Table4[#All], 18, 0)</f>
        <v>9.0899999999999995E-2</v>
      </c>
      <c r="AD192" s="9">
        <f>VLOOKUP($C192, Table4[#All], 19, 0)</f>
        <v>0</v>
      </c>
      <c r="AE192" s="10">
        <f t="shared" si="35"/>
        <v>3</v>
      </c>
      <c r="AF192" s="11"/>
      <c r="AG192" s="43">
        <f>VLOOKUP($C192, Table4[#All], 20, 0)</f>
        <v>0</v>
      </c>
      <c r="AH192" s="43">
        <f>VLOOKUP($C192, Table4[#All], 21, 0)</f>
        <v>0.36359999999999998</v>
      </c>
      <c r="AI192" s="43">
        <f>VLOOKUP($C192, Table4[#All], 22, 0)</f>
        <v>0.63639999999999997</v>
      </c>
      <c r="AJ192" s="43">
        <f>VLOOKUP($C192, Table4[#All], 23, 0)</f>
        <v>0</v>
      </c>
      <c r="AK192" s="43"/>
      <c r="AL192" s="10">
        <f t="shared" si="36"/>
        <v>3</v>
      </c>
      <c r="AM192" s="11"/>
      <c r="AN192" s="43">
        <f>VLOOKUP($C192, Table4[#All], 24, 0)</f>
        <v>0</v>
      </c>
      <c r="AO192" s="43">
        <f>VLOOKUP($C192, Table4[#All], 25, 0)</f>
        <v>0.13639999999999999</v>
      </c>
      <c r="AP192" s="43">
        <f>VLOOKUP($C192, Table4[#All], 26, 0)</f>
        <v>0.86360000000000003</v>
      </c>
      <c r="AQ192" s="43"/>
      <c r="AR192" s="9"/>
      <c r="AS192" s="12">
        <f t="shared" si="37"/>
        <v>3</v>
      </c>
      <c r="AT192" s="11"/>
      <c r="AU192" s="43">
        <f>VLOOKUP($C192, Table4[#All], 27, 0)</f>
        <v>0</v>
      </c>
      <c r="AV192" s="43">
        <f>VLOOKUP($C192, Table4[#All], 28, 0)</f>
        <v>0.40909999999999996</v>
      </c>
      <c r="AW192" s="43">
        <f>VLOOKUP($C192, Table4[#All], 29, 0)</f>
        <v>0.59089999999999998</v>
      </c>
      <c r="AX192" s="9"/>
      <c r="AY192" s="9">
        <f>VLOOKUP($C192, Table4[#All], 30, 0)</f>
        <v>0</v>
      </c>
      <c r="AZ192" s="10">
        <f t="shared" si="38"/>
        <v>3</v>
      </c>
      <c r="BA192" s="11"/>
      <c r="BB192" s="43">
        <f>VLOOKUP($C192, Table4[#All], 31, 0)</f>
        <v>8.3299999999999999E-2</v>
      </c>
      <c r="BC192" s="43">
        <f>VLOOKUP($C192, Table4[#All], 32, 0)</f>
        <v>0</v>
      </c>
      <c r="BD192" s="43">
        <f>VLOOKUP($C192, Table4[#All], 33, 0)</f>
        <v>0.91670000000000007</v>
      </c>
      <c r="BE192" s="43">
        <f>VLOOKUP($C192, Table4[#All], 34, 0)</f>
        <v>0</v>
      </c>
      <c r="BF192" s="9">
        <f>VLOOKUP($C192, Table4[#All], 35, 0)</f>
        <v>0</v>
      </c>
      <c r="BG192" s="10">
        <f t="shared" si="39"/>
        <v>3</v>
      </c>
      <c r="BH192" s="60"/>
      <c r="BI192" s="43">
        <f>VLOOKUP($C192, Table4[#All], 36, 0)</f>
        <v>8.3299999999999999E-2</v>
      </c>
      <c r="BJ192" s="9">
        <f>VLOOKUP($C192, Table4[#All], 37, 0)</f>
        <v>0.33329999999999999</v>
      </c>
      <c r="BK192" s="43">
        <f>VLOOKUP($C192, Table4[#All], 38, 0)</f>
        <v>0.58329999999999993</v>
      </c>
      <c r="BL192" s="43">
        <f>VLOOKUP($C192, Table4[#All], 39, 0)</f>
        <v>0</v>
      </c>
      <c r="BM192" s="9">
        <f>VLOOKUP($C192, Table4[#All], 40, 0)</f>
        <v>0</v>
      </c>
      <c r="BN192" s="10">
        <f t="shared" si="40"/>
        <v>3</v>
      </c>
      <c r="BO192" s="11"/>
      <c r="BP192" s="43">
        <f>VLOOKUP($C192, Table4[#All], 41, 0)</f>
        <v>0.90910000000000002</v>
      </c>
      <c r="BQ192" s="43">
        <f>VLOOKUP($C192, Table4[#All], 42, 0)</f>
        <v>9.0899999999999995E-2</v>
      </c>
      <c r="BR192" s="43">
        <f>VLOOKUP($C192, Table4[#All], 43, 0)</f>
        <v>0</v>
      </c>
      <c r="BS192" s="43">
        <f>VLOOKUP($C192, Table4[#All], 44, 0)</f>
        <v>0</v>
      </c>
      <c r="BT192" s="43">
        <f>VLOOKUP($C192, Table4[#All], 45, 0)</f>
        <v>0</v>
      </c>
      <c r="BU192" s="10">
        <f t="shared" si="41"/>
        <v>1</v>
      </c>
      <c r="BV192" s="11"/>
      <c r="BW192" s="43">
        <f>VLOOKUP($C192, Table4[#All], 46, 0)</f>
        <v>0</v>
      </c>
      <c r="BX192" s="43">
        <f>VLOOKUP($C192, Table4[#All], 47, 0)</f>
        <v>0</v>
      </c>
      <c r="BY192" s="43">
        <f>VLOOKUP($C192, Table4[#All], 48, 0)</f>
        <v>0</v>
      </c>
      <c r="BZ192" s="43">
        <f>VLOOKUP($C192, Table4[#All], 49, 0)</f>
        <v>1</v>
      </c>
      <c r="CA192" s="43">
        <f>VLOOKUP($C192, Table4[#All], 50, 0)</f>
        <v>0</v>
      </c>
      <c r="CB192" s="10">
        <f t="shared" si="42"/>
        <v>4</v>
      </c>
      <c r="CC192" s="60"/>
      <c r="CD192" s="43">
        <f>VLOOKUP($C192, Table4[#All], 51, 0)</f>
        <v>4.5499999999999999E-2</v>
      </c>
      <c r="CE192" s="43">
        <f>VLOOKUP($C192, Table4[#All], 52, 0)</f>
        <v>0</v>
      </c>
      <c r="CF192" s="43">
        <f>VLOOKUP($C192, Table4[#All], 53, 0)</f>
        <v>0.95450000000000002</v>
      </c>
      <c r="CG192" s="43"/>
      <c r="CH192" s="43"/>
      <c r="CI192" s="12">
        <f t="shared" si="43"/>
        <v>3</v>
      </c>
      <c r="CJ192" s="13"/>
      <c r="CK192" s="43">
        <f>VLOOKUP($C192, Table4[#All], 54, 0)</f>
        <v>0</v>
      </c>
      <c r="CL192" s="43">
        <f>VLOOKUP($C192, Table4[#All], 55, 0)</f>
        <v>0</v>
      </c>
      <c r="CM192" s="43">
        <f>VLOOKUP($C192, Table4[#All], 56, 0)</f>
        <v>1</v>
      </c>
      <c r="CN192" s="9">
        <f>VLOOKUP($C192, Table4[#All], 57, 0)</f>
        <v>0</v>
      </c>
      <c r="CO192" s="9"/>
      <c r="CP192" s="10">
        <f t="shared" si="44"/>
        <v>3</v>
      </c>
      <c r="CQ192" s="11"/>
      <c r="CR192" s="43">
        <f>VLOOKUP($C192, Table4[#All], 58, 0)</f>
        <v>0</v>
      </c>
      <c r="CS192" s="43">
        <f>VLOOKUP($C192, Table4[#All], 59, 0)</f>
        <v>0.40909999999999996</v>
      </c>
      <c r="CT192" s="43">
        <f>VLOOKUP($C192, Table4[#All], 60, 0)</f>
        <v>0.54549999999999998</v>
      </c>
      <c r="CU192" s="43">
        <f>VLOOKUP($C192, Table4[#All], 61, 0)</f>
        <v>4.5499999999999999E-2</v>
      </c>
      <c r="CV192" s="9">
        <f>VLOOKUP($C192, Table4[#All], 62, 0)</f>
        <v>0</v>
      </c>
      <c r="CW192" s="10">
        <f t="shared" si="45"/>
        <v>3</v>
      </c>
      <c r="CX192" s="60"/>
      <c r="CY192" s="43">
        <f>VLOOKUP($C192, Table4[#All], 63, 0)</f>
        <v>0</v>
      </c>
      <c r="CZ192" s="43">
        <f>VLOOKUP($C192, Table4[#All], 64, 0)</f>
        <v>0.16670000000000001</v>
      </c>
      <c r="DA192" s="43">
        <f>VLOOKUP($C192, Table4[#All], 65, 0)</f>
        <v>0.75</v>
      </c>
      <c r="DB192" s="43">
        <f>VLOOKUP($C192, Table4[#All], 66, 0)</f>
        <v>8.3299999999999999E-2</v>
      </c>
      <c r="DC192" s="43"/>
      <c r="DD192" s="10">
        <f t="shared" si="46"/>
        <v>3</v>
      </c>
    </row>
    <row r="193" spans="1:108" ht="16.2" thickTop="1" thickBot="1" x14ac:dyDescent="0.4">
      <c r="A193" s="47" t="s">
        <v>451</v>
      </c>
      <c r="B193" s="47" t="s">
        <v>464</v>
      </c>
      <c r="C193" s="47" t="s">
        <v>465</v>
      </c>
      <c r="D193" s="11"/>
      <c r="E193" s="43">
        <f>VLOOKUP($C193, Table4[#All], 2, 0)</f>
        <v>1</v>
      </c>
      <c r="F193" s="43">
        <f>VLOOKUP($C193, Table4[#All], 3, 0)</f>
        <v>0</v>
      </c>
      <c r="G193" s="43">
        <f>VLOOKUP($C193, Table4[#All], 4, 0)</f>
        <v>0</v>
      </c>
      <c r="H193" s="43">
        <f>VLOOKUP($C193, Table4[#All], 5, 0)</f>
        <v>0</v>
      </c>
      <c r="I193" s="43">
        <f>VLOOKUP($C193, Table4[#All], 6, 0)</f>
        <v>0</v>
      </c>
      <c r="J193" s="10">
        <f t="shared" si="32"/>
        <v>1</v>
      </c>
      <c r="K193" s="11"/>
      <c r="L193" s="43">
        <f>VLOOKUP($C193, Table4[#All], 7, 0)</f>
        <v>0.52939999999999998</v>
      </c>
      <c r="M193" s="43">
        <f>VLOOKUP($C193, Table4[#All], 8, 0)</f>
        <v>0.23530000000000001</v>
      </c>
      <c r="N193" s="43">
        <f>VLOOKUP($C193, Table4[#All], 9, 0)</f>
        <v>0.23530000000000001</v>
      </c>
      <c r="O193" s="43">
        <f>VLOOKUP($C193, Table4[#All], 10, 0)</f>
        <v>0</v>
      </c>
      <c r="P193" s="43"/>
      <c r="Q193" s="10">
        <f t="shared" si="33"/>
        <v>3</v>
      </c>
      <c r="R193" s="11"/>
      <c r="S193" s="43">
        <f>VLOOKUP($C193, Table4[#All], 11, 0)</f>
        <v>0</v>
      </c>
      <c r="T193" s="43">
        <f>VLOOKUP($C193, Table4[#All], 12, 0)</f>
        <v>0</v>
      </c>
      <c r="U193" s="43">
        <f>VLOOKUP($C193, Table4[#All], 13, 0)</f>
        <v>1</v>
      </c>
      <c r="V193" s="43">
        <f>VLOOKUP($C193, Table4[#All], 14, 0)</f>
        <v>0</v>
      </c>
      <c r="W193" s="9"/>
      <c r="X193" s="10">
        <f t="shared" si="34"/>
        <v>3</v>
      </c>
      <c r="Y193" s="11"/>
      <c r="Z193" s="43">
        <f>VLOOKUP($C193, Table4[#All], 15, 0)</f>
        <v>0</v>
      </c>
      <c r="AA193" s="43">
        <f>VLOOKUP($C193, Table4[#All], 16, 0)</f>
        <v>0</v>
      </c>
      <c r="AB193" s="43">
        <f>VLOOKUP($C193, Table4[#All], 17, 0)</f>
        <v>5.8799999999999998E-2</v>
      </c>
      <c r="AC193" s="43">
        <f>VLOOKUP($C193, Table4[#All], 18, 0)</f>
        <v>0.94120000000000004</v>
      </c>
      <c r="AD193" s="9">
        <f>VLOOKUP($C193, Table4[#All], 19, 0)</f>
        <v>0</v>
      </c>
      <c r="AE193" s="10">
        <f t="shared" si="35"/>
        <v>4</v>
      </c>
      <c r="AF193" s="11"/>
      <c r="AG193" s="43">
        <f>VLOOKUP($C193, Table4[#All], 20, 0)</f>
        <v>0</v>
      </c>
      <c r="AH193" s="43">
        <f>VLOOKUP($C193, Table4[#All], 21, 0)</f>
        <v>0</v>
      </c>
      <c r="AI193" s="43">
        <f>VLOOKUP($C193, Table4[#All], 22, 0)</f>
        <v>1</v>
      </c>
      <c r="AJ193" s="43">
        <f>VLOOKUP($C193, Table4[#All], 23, 0)</f>
        <v>0</v>
      </c>
      <c r="AK193" s="43"/>
      <c r="AL193" s="10">
        <f t="shared" si="36"/>
        <v>3</v>
      </c>
      <c r="AM193" s="11"/>
      <c r="AN193" s="43">
        <f>VLOOKUP($C193, Table4[#All], 24, 0)</f>
        <v>0</v>
      </c>
      <c r="AO193" s="43">
        <f>VLOOKUP($C193, Table4[#All], 25, 0)</f>
        <v>0</v>
      </c>
      <c r="AP193" s="43">
        <f>VLOOKUP($C193, Table4[#All], 26, 0)</f>
        <v>1</v>
      </c>
      <c r="AQ193" s="43"/>
      <c r="AR193" s="9"/>
      <c r="AS193" s="12">
        <f t="shared" si="37"/>
        <v>3</v>
      </c>
      <c r="AT193" s="11"/>
      <c r="AU193" s="43">
        <f>VLOOKUP($C193, Table4[#All], 27, 0)</f>
        <v>0</v>
      </c>
      <c r="AV193" s="43">
        <f>VLOOKUP($C193, Table4[#All], 28, 0)</f>
        <v>0.35289999999999999</v>
      </c>
      <c r="AW193" s="43">
        <f>VLOOKUP($C193, Table4[#All], 29, 0)</f>
        <v>0.6470999999999999</v>
      </c>
      <c r="AX193" s="9"/>
      <c r="AY193" s="9">
        <f>VLOOKUP($C193, Table4[#All], 30, 0)</f>
        <v>0</v>
      </c>
      <c r="AZ193" s="10">
        <f t="shared" si="38"/>
        <v>3</v>
      </c>
      <c r="BA193" s="11"/>
      <c r="BB193" s="43">
        <f>VLOOKUP($C193, Table4[#All], 31, 0)</f>
        <v>5.8799999999999998E-2</v>
      </c>
      <c r="BC193" s="43">
        <f>VLOOKUP($C193, Table4[#All], 32, 0)</f>
        <v>0.1176</v>
      </c>
      <c r="BD193" s="43">
        <f>VLOOKUP($C193, Table4[#All], 33, 0)</f>
        <v>0.70590000000000008</v>
      </c>
      <c r="BE193" s="43">
        <f>VLOOKUP($C193, Table4[#All], 34, 0)</f>
        <v>0.1176</v>
      </c>
      <c r="BF193" s="9">
        <f>VLOOKUP($C193, Table4[#All], 35, 0)</f>
        <v>0</v>
      </c>
      <c r="BG193" s="10">
        <f t="shared" si="39"/>
        <v>3</v>
      </c>
      <c r="BH193" s="60"/>
      <c r="BI193" s="43">
        <f>VLOOKUP($C193, Table4[#All], 36, 0)</f>
        <v>0.1333</v>
      </c>
      <c r="BJ193" s="9">
        <f>VLOOKUP($C193, Table4[#All], 37, 0)</f>
        <v>0</v>
      </c>
      <c r="BK193" s="43">
        <f>VLOOKUP($C193, Table4[#All], 38, 0)</f>
        <v>0</v>
      </c>
      <c r="BL193" s="43">
        <f>VLOOKUP($C193, Table4[#All], 39, 0)</f>
        <v>0.43329999999999996</v>
      </c>
      <c r="BM193" s="9">
        <f>VLOOKUP($C193, Table4[#All], 40, 0)</f>
        <v>0.43329999999999996</v>
      </c>
      <c r="BN193" s="10">
        <f t="shared" si="40"/>
        <v>5</v>
      </c>
      <c r="BO193" s="11"/>
      <c r="BP193" s="43">
        <f>VLOOKUP($C193, Table4[#All], 41, 0)</f>
        <v>0</v>
      </c>
      <c r="BQ193" s="43">
        <f>VLOOKUP($C193, Table4[#All], 42, 0)</f>
        <v>0.4118</v>
      </c>
      <c r="BR193" s="43">
        <f>VLOOKUP($C193, Table4[#All], 43, 0)</f>
        <v>0.47060000000000002</v>
      </c>
      <c r="BS193" s="43">
        <f>VLOOKUP($C193, Table4[#All], 44, 0)</f>
        <v>0.1176</v>
      </c>
      <c r="BT193" s="43">
        <f>VLOOKUP($C193, Table4[#All], 45, 0)</f>
        <v>0</v>
      </c>
      <c r="BU193" s="10">
        <f t="shared" si="41"/>
        <v>3</v>
      </c>
      <c r="BV193" s="11"/>
      <c r="BW193" s="43">
        <f>VLOOKUP($C193, Table4[#All], 46, 0)</f>
        <v>0</v>
      </c>
      <c r="BX193" s="43">
        <f>VLOOKUP($C193, Table4[#All], 47, 0)</f>
        <v>0</v>
      </c>
      <c r="BY193" s="43">
        <f>VLOOKUP($C193, Table4[#All], 48, 0)</f>
        <v>0.29410000000000003</v>
      </c>
      <c r="BZ193" s="43">
        <f>VLOOKUP($C193, Table4[#All], 49, 0)</f>
        <v>0.70590000000000008</v>
      </c>
      <c r="CA193" s="43">
        <f>VLOOKUP($C193, Table4[#All], 50, 0)</f>
        <v>0</v>
      </c>
      <c r="CB193" s="10">
        <f t="shared" si="42"/>
        <v>4</v>
      </c>
      <c r="CC193" s="60"/>
      <c r="CD193" s="43">
        <f>VLOOKUP($C193, Table4[#All], 51, 0)</f>
        <v>0</v>
      </c>
      <c r="CE193" s="43">
        <f>VLOOKUP($C193, Table4[#All], 52, 0)</f>
        <v>0.52939999999999998</v>
      </c>
      <c r="CF193" s="43">
        <f>VLOOKUP($C193, Table4[#All], 53, 0)</f>
        <v>0.47060000000000002</v>
      </c>
      <c r="CG193" s="43"/>
      <c r="CH193" s="43"/>
      <c r="CI193" s="12">
        <f t="shared" si="43"/>
        <v>3</v>
      </c>
      <c r="CJ193" s="13"/>
      <c r="CK193" s="43">
        <f>VLOOKUP($C193, Table4[#All], 54, 0)</f>
        <v>0</v>
      </c>
      <c r="CL193" s="43">
        <f>VLOOKUP($C193, Table4[#All], 55, 0)</f>
        <v>0</v>
      </c>
      <c r="CM193" s="43">
        <f>VLOOKUP($C193, Table4[#All], 56, 0)</f>
        <v>1</v>
      </c>
      <c r="CN193" s="9">
        <f>VLOOKUP($C193, Table4[#All], 57, 0)</f>
        <v>0</v>
      </c>
      <c r="CO193" s="9"/>
      <c r="CP193" s="10">
        <f t="shared" si="44"/>
        <v>3</v>
      </c>
      <c r="CQ193" s="11"/>
      <c r="CR193" s="43">
        <f>VLOOKUP($C193, Table4[#All], 58, 0)</f>
        <v>0</v>
      </c>
      <c r="CS193" s="43">
        <f>VLOOKUP($C193, Table4[#All], 59, 0)</f>
        <v>0</v>
      </c>
      <c r="CT193" s="43">
        <f>VLOOKUP($C193, Table4[#All], 60, 0)</f>
        <v>0.58820000000000006</v>
      </c>
      <c r="CU193" s="43">
        <f>VLOOKUP($C193, Table4[#All], 61, 0)</f>
        <v>0.4118</v>
      </c>
      <c r="CV193" s="9">
        <f>VLOOKUP($C193, Table4[#All], 62, 0)</f>
        <v>0</v>
      </c>
      <c r="CW193" s="10">
        <f t="shared" si="45"/>
        <v>4</v>
      </c>
      <c r="CX193" s="60"/>
      <c r="CY193" s="43">
        <f>VLOOKUP($C193, Table4[#All], 63, 0)</f>
        <v>0</v>
      </c>
      <c r="CZ193" s="43">
        <f>VLOOKUP($C193, Table4[#All], 64, 0)</f>
        <v>0</v>
      </c>
      <c r="DA193" s="43">
        <f>VLOOKUP($C193, Table4[#All], 65, 0)</f>
        <v>1</v>
      </c>
      <c r="DB193" s="43">
        <f>VLOOKUP($C193, Table4[#All], 66, 0)</f>
        <v>0</v>
      </c>
      <c r="DC193" s="43"/>
      <c r="DD193" s="10">
        <f t="shared" si="46"/>
        <v>3</v>
      </c>
    </row>
    <row r="194" spans="1:108" ht="16.2" thickTop="1" thickBot="1" x14ac:dyDescent="0.4">
      <c r="A194" s="47" t="s">
        <v>451</v>
      </c>
      <c r="B194" s="47" t="s">
        <v>466</v>
      </c>
      <c r="C194" s="47" t="s">
        <v>467</v>
      </c>
      <c r="D194" s="11"/>
      <c r="E194" s="43">
        <f>VLOOKUP($C194, Table4[#All], 2, 0)</f>
        <v>1</v>
      </c>
      <c r="F194" s="43">
        <f>VLOOKUP($C194, Table4[#All], 3, 0)</f>
        <v>0</v>
      </c>
      <c r="G194" s="43">
        <f>VLOOKUP($C194, Table4[#All], 4, 0)</f>
        <v>0</v>
      </c>
      <c r="H194" s="43">
        <f>VLOOKUP($C194, Table4[#All], 5, 0)</f>
        <v>0</v>
      </c>
      <c r="I194" s="43">
        <f>VLOOKUP($C194, Table4[#All], 6, 0)</f>
        <v>0</v>
      </c>
      <c r="J194" s="10">
        <f t="shared" si="32"/>
        <v>1</v>
      </c>
      <c r="K194" s="11"/>
      <c r="L194" s="43">
        <f>VLOOKUP($C194, Table4[#All], 7, 0)</f>
        <v>1</v>
      </c>
      <c r="M194" s="43">
        <f>VLOOKUP($C194, Table4[#All], 8, 0)</f>
        <v>0</v>
      </c>
      <c r="N194" s="43">
        <f>VLOOKUP($C194, Table4[#All], 9, 0)</f>
        <v>0</v>
      </c>
      <c r="O194" s="43">
        <f>VLOOKUP($C194, Table4[#All], 10, 0)</f>
        <v>0</v>
      </c>
      <c r="P194" s="43"/>
      <c r="Q194" s="10">
        <f t="shared" si="33"/>
        <v>1</v>
      </c>
      <c r="R194" s="11"/>
      <c r="S194" s="43">
        <f>VLOOKUP($C194, Table4[#All], 11, 0)</f>
        <v>0</v>
      </c>
      <c r="T194" s="43">
        <f>VLOOKUP($C194, Table4[#All], 12, 0)</f>
        <v>0</v>
      </c>
      <c r="U194" s="43">
        <f>VLOOKUP($C194, Table4[#All], 13, 0)</f>
        <v>1</v>
      </c>
      <c r="V194" s="43">
        <f>VLOOKUP($C194, Table4[#All], 14, 0)</f>
        <v>0</v>
      </c>
      <c r="W194" s="9"/>
      <c r="X194" s="10">
        <f t="shared" si="34"/>
        <v>3</v>
      </c>
      <c r="Y194" s="11"/>
      <c r="Z194" s="43">
        <f>VLOOKUP($C194, Table4[#All], 15, 0)</f>
        <v>0</v>
      </c>
      <c r="AA194" s="43">
        <f>VLOOKUP($C194, Table4[#All], 16, 0)</f>
        <v>0</v>
      </c>
      <c r="AB194" s="43">
        <f>VLOOKUP($C194, Table4[#All], 17, 0)</f>
        <v>1</v>
      </c>
      <c r="AC194" s="43">
        <f>VLOOKUP($C194, Table4[#All], 18, 0)</f>
        <v>0</v>
      </c>
      <c r="AD194" s="9">
        <f>VLOOKUP($C194, Table4[#All], 19, 0)</f>
        <v>0</v>
      </c>
      <c r="AE194" s="10">
        <f t="shared" si="35"/>
        <v>3</v>
      </c>
      <c r="AF194" s="11"/>
      <c r="AG194" s="43">
        <f>VLOOKUP($C194, Table4[#All], 20, 0)</f>
        <v>0</v>
      </c>
      <c r="AH194" s="43">
        <f>VLOOKUP($C194, Table4[#All], 21, 0)</f>
        <v>0.15789999999999998</v>
      </c>
      <c r="AI194" s="43">
        <f>VLOOKUP($C194, Table4[#All], 22, 0)</f>
        <v>0.84209999999999996</v>
      </c>
      <c r="AJ194" s="43">
        <f>VLOOKUP($C194, Table4[#All], 23, 0)</f>
        <v>0</v>
      </c>
      <c r="AK194" s="43"/>
      <c r="AL194" s="10">
        <f t="shared" si="36"/>
        <v>3</v>
      </c>
      <c r="AM194" s="11"/>
      <c r="AN194" s="43">
        <f>VLOOKUP($C194, Table4[#All], 24, 0)</f>
        <v>0</v>
      </c>
      <c r="AO194" s="43">
        <f>VLOOKUP($C194, Table4[#All], 25, 0)</f>
        <v>5.2600000000000001E-2</v>
      </c>
      <c r="AP194" s="43">
        <f>VLOOKUP($C194, Table4[#All], 26, 0)</f>
        <v>0.94739999999999991</v>
      </c>
      <c r="AQ194" s="43"/>
      <c r="AR194" s="9"/>
      <c r="AS194" s="12">
        <f t="shared" si="37"/>
        <v>3</v>
      </c>
      <c r="AT194" s="11"/>
      <c r="AU194" s="43">
        <f>VLOOKUP($C194, Table4[#All], 27, 0)</f>
        <v>5.2600000000000001E-2</v>
      </c>
      <c r="AV194" s="43">
        <f>VLOOKUP($C194, Table4[#All], 28, 0)</f>
        <v>0.31579999999999997</v>
      </c>
      <c r="AW194" s="43">
        <f>VLOOKUP($C194, Table4[#All], 29, 0)</f>
        <v>0.63159999999999994</v>
      </c>
      <c r="AX194" s="9"/>
      <c r="AY194" s="9">
        <f>VLOOKUP($C194, Table4[#All], 30, 0)</f>
        <v>0</v>
      </c>
      <c r="AZ194" s="10">
        <f t="shared" si="38"/>
        <v>3</v>
      </c>
      <c r="BA194" s="11"/>
      <c r="BB194" s="43">
        <f>VLOOKUP($C194, Table4[#All], 31, 0)</f>
        <v>0.125</v>
      </c>
      <c r="BC194" s="43">
        <f>VLOOKUP($C194, Table4[#All], 32, 0)</f>
        <v>0</v>
      </c>
      <c r="BD194" s="43">
        <f>VLOOKUP($C194, Table4[#All], 33, 0)</f>
        <v>0.625</v>
      </c>
      <c r="BE194" s="43">
        <f>VLOOKUP($C194, Table4[#All], 34, 0)</f>
        <v>0.25</v>
      </c>
      <c r="BF194" s="9">
        <f>VLOOKUP($C194, Table4[#All], 35, 0)</f>
        <v>0</v>
      </c>
      <c r="BG194" s="10">
        <f t="shared" si="39"/>
        <v>4</v>
      </c>
      <c r="BH194" s="60"/>
      <c r="BI194" s="43">
        <f>VLOOKUP($C194, Table4[#All], 36, 0)</f>
        <v>0.5</v>
      </c>
      <c r="BJ194" s="9">
        <f>VLOOKUP($C194, Table4[#All], 37, 0)</f>
        <v>0</v>
      </c>
      <c r="BK194" s="43">
        <f>VLOOKUP($C194, Table4[#All], 38, 0)</f>
        <v>0.5</v>
      </c>
      <c r="BL194" s="43">
        <f>VLOOKUP($C194, Table4[#All], 39, 0)</f>
        <v>0</v>
      </c>
      <c r="BM194" s="9">
        <f>VLOOKUP($C194, Table4[#All], 40, 0)</f>
        <v>0</v>
      </c>
      <c r="BN194" s="10">
        <f t="shared" si="40"/>
        <v>3</v>
      </c>
      <c r="BO194" s="11"/>
      <c r="BP194" s="43">
        <f>VLOOKUP($C194, Table4[#All], 41, 0)</f>
        <v>0.89469999999999994</v>
      </c>
      <c r="BQ194" s="43">
        <f>VLOOKUP($C194, Table4[#All], 42, 0)</f>
        <v>0</v>
      </c>
      <c r="BR194" s="43">
        <f>VLOOKUP($C194, Table4[#All], 43, 0)</f>
        <v>0</v>
      </c>
      <c r="BS194" s="43">
        <f>VLOOKUP($C194, Table4[#All], 44, 0)</f>
        <v>0</v>
      </c>
      <c r="BT194" s="43">
        <f>VLOOKUP($C194, Table4[#All], 45, 0)</f>
        <v>0.10529999999999999</v>
      </c>
      <c r="BU194" s="10">
        <f t="shared" si="41"/>
        <v>1</v>
      </c>
      <c r="BV194" s="11"/>
      <c r="BW194" s="43">
        <f>VLOOKUP($C194, Table4[#All], 46, 0)</f>
        <v>0</v>
      </c>
      <c r="BX194" s="43">
        <f>VLOOKUP($C194, Table4[#All], 47, 0)</f>
        <v>0</v>
      </c>
      <c r="BY194" s="43">
        <f>VLOOKUP($C194, Table4[#All], 48, 0)</f>
        <v>0</v>
      </c>
      <c r="BZ194" s="43">
        <f>VLOOKUP($C194, Table4[#All], 49, 0)</f>
        <v>1</v>
      </c>
      <c r="CA194" s="43">
        <f>VLOOKUP($C194, Table4[#All], 50, 0)</f>
        <v>0</v>
      </c>
      <c r="CB194" s="10">
        <f t="shared" si="42"/>
        <v>4</v>
      </c>
      <c r="CC194" s="60"/>
      <c r="CD194" s="43">
        <f>VLOOKUP($C194, Table4[#All], 51, 0)</f>
        <v>5.2600000000000001E-2</v>
      </c>
      <c r="CE194" s="43">
        <f>VLOOKUP($C194, Table4[#All], 52, 0)</f>
        <v>0</v>
      </c>
      <c r="CF194" s="43">
        <f>VLOOKUP($C194, Table4[#All], 53, 0)</f>
        <v>0.94739999999999991</v>
      </c>
      <c r="CG194" s="43"/>
      <c r="CH194" s="43"/>
      <c r="CI194" s="12">
        <f t="shared" si="43"/>
        <v>3</v>
      </c>
      <c r="CJ194" s="13"/>
      <c r="CK194" s="43">
        <f>VLOOKUP($C194, Table4[#All], 54, 0)</f>
        <v>0</v>
      </c>
      <c r="CL194" s="43">
        <f>VLOOKUP($C194, Table4[#All], 55, 0)</f>
        <v>0</v>
      </c>
      <c r="CM194" s="43">
        <f>VLOOKUP($C194, Table4[#All], 56, 0)</f>
        <v>1</v>
      </c>
      <c r="CN194" s="9">
        <f>VLOOKUP($C194, Table4[#All], 57, 0)</f>
        <v>0</v>
      </c>
      <c r="CO194" s="9"/>
      <c r="CP194" s="10">
        <f t="shared" si="44"/>
        <v>3</v>
      </c>
      <c r="CQ194" s="11"/>
      <c r="CR194" s="43">
        <f>VLOOKUP($C194, Table4[#All], 58, 0)</f>
        <v>0</v>
      </c>
      <c r="CS194" s="43">
        <f>VLOOKUP($C194, Table4[#All], 59, 0)</f>
        <v>0.15789999999999998</v>
      </c>
      <c r="CT194" s="43">
        <f>VLOOKUP($C194, Table4[#All], 60, 0)</f>
        <v>0.84209999999999996</v>
      </c>
      <c r="CU194" s="43">
        <f>VLOOKUP($C194, Table4[#All], 61, 0)</f>
        <v>0</v>
      </c>
      <c r="CV194" s="9">
        <f>VLOOKUP($C194, Table4[#All], 62, 0)</f>
        <v>0</v>
      </c>
      <c r="CW194" s="10">
        <f t="shared" si="45"/>
        <v>3</v>
      </c>
      <c r="CX194" s="60"/>
      <c r="CY194" s="43">
        <f>VLOOKUP($C194, Table4[#All], 63, 0)</f>
        <v>0.125</v>
      </c>
      <c r="CZ194" s="43">
        <f>VLOOKUP($C194, Table4[#All], 64, 0)</f>
        <v>0</v>
      </c>
      <c r="DA194" s="43">
        <f>VLOOKUP($C194, Table4[#All], 65, 0)</f>
        <v>0.875</v>
      </c>
      <c r="DB194" s="43">
        <f>VLOOKUP($C194, Table4[#All], 66, 0)</f>
        <v>0</v>
      </c>
      <c r="DC194" s="43"/>
      <c r="DD194" s="10">
        <f t="shared" si="46"/>
        <v>3</v>
      </c>
    </row>
    <row r="195" spans="1:108" ht="16.2" thickTop="1" thickBot="1" x14ac:dyDescent="0.4">
      <c r="A195" s="47" t="s">
        <v>468</v>
      </c>
      <c r="B195" s="47" t="s">
        <v>469</v>
      </c>
      <c r="C195" s="47" t="s">
        <v>470</v>
      </c>
      <c r="D195" s="11"/>
      <c r="E195" s="43">
        <f>VLOOKUP($C195, Table4[#All], 2, 0)</f>
        <v>1</v>
      </c>
      <c r="F195" s="43">
        <f>VLOOKUP($C195, Table4[#All], 3, 0)</f>
        <v>0</v>
      </c>
      <c r="G195" s="43">
        <f>VLOOKUP($C195, Table4[#All], 4, 0)</f>
        <v>0</v>
      </c>
      <c r="H195" s="43">
        <f>VLOOKUP($C195, Table4[#All], 5, 0)</f>
        <v>0</v>
      </c>
      <c r="I195" s="43">
        <f>VLOOKUP($C195, Table4[#All], 6, 0)</f>
        <v>0</v>
      </c>
      <c r="J195" s="10">
        <f t="shared" si="32"/>
        <v>1</v>
      </c>
      <c r="K195" s="11"/>
      <c r="L195" s="43">
        <f>VLOOKUP($C195, Table4[#All], 7, 0)</f>
        <v>0.85709999999999997</v>
      </c>
      <c r="M195" s="43">
        <f>VLOOKUP($C195, Table4[#All], 8, 0)</f>
        <v>0</v>
      </c>
      <c r="N195" s="43">
        <f>VLOOKUP($C195, Table4[#All], 9, 0)</f>
        <v>0.1429</v>
      </c>
      <c r="O195" s="43">
        <f>VLOOKUP($C195, Table4[#All], 10, 0)</f>
        <v>0</v>
      </c>
      <c r="P195" s="43"/>
      <c r="Q195" s="10">
        <f t="shared" si="33"/>
        <v>1</v>
      </c>
      <c r="R195" s="11"/>
      <c r="S195" s="43">
        <f>VLOOKUP($C195, Table4[#All], 11, 0)</f>
        <v>0.10710000000000001</v>
      </c>
      <c r="T195" s="43">
        <f>VLOOKUP($C195, Table4[#All], 12, 0)</f>
        <v>7.1399999999999991E-2</v>
      </c>
      <c r="U195" s="43">
        <f>VLOOKUP($C195, Table4[#All], 13, 0)</f>
        <v>0.82140000000000002</v>
      </c>
      <c r="V195" s="43">
        <f>VLOOKUP($C195, Table4[#All], 14, 0)</f>
        <v>0</v>
      </c>
      <c r="W195" s="9"/>
      <c r="X195" s="10">
        <f t="shared" si="34"/>
        <v>3</v>
      </c>
      <c r="Y195" s="11"/>
      <c r="Z195" s="43">
        <f>VLOOKUP($C195, Table4[#All], 15, 0)</f>
        <v>0</v>
      </c>
      <c r="AA195" s="43">
        <f>VLOOKUP($C195, Table4[#All], 16, 0)</f>
        <v>0.33929999999999999</v>
      </c>
      <c r="AB195" s="43">
        <f>VLOOKUP($C195, Table4[#All], 17, 0)</f>
        <v>0.5</v>
      </c>
      <c r="AC195" s="43">
        <f>VLOOKUP($C195, Table4[#All], 18, 0)</f>
        <v>0.16070000000000001</v>
      </c>
      <c r="AD195" s="9">
        <f>VLOOKUP($C195, Table4[#All], 19, 0)</f>
        <v>0</v>
      </c>
      <c r="AE195" s="10">
        <f t="shared" si="35"/>
        <v>3</v>
      </c>
      <c r="AF195" s="11"/>
      <c r="AG195" s="43">
        <f>VLOOKUP($C195, Table4[#All], 20, 0)</f>
        <v>0.16070000000000001</v>
      </c>
      <c r="AH195" s="43">
        <f>VLOOKUP($C195, Table4[#All], 21, 0)</f>
        <v>0.53569999999999995</v>
      </c>
      <c r="AI195" s="43">
        <f>VLOOKUP($C195, Table4[#All], 22, 0)</f>
        <v>0.30359999999999998</v>
      </c>
      <c r="AJ195" s="43">
        <f>VLOOKUP($C195, Table4[#All], 23, 0)</f>
        <v>0</v>
      </c>
      <c r="AK195" s="43"/>
      <c r="AL195" s="10">
        <f t="shared" si="36"/>
        <v>3</v>
      </c>
      <c r="AM195" s="11"/>
      <c r="AN195" s="43">
        <f>VLOOKUP($C195, Table4[#All], 24, 0)</f>
        <v>0</v>
      </c>
      <c r="AO195" s="43">
        <f>VLOOKUP($C195, Table4[#All], 25, 0)</f>
        <v>0.32140000000000002</v>
      </c>
      <c r="AP195" s="43">
        <f>VLOOKUP($C195, Table4[#All], 26, 0)</f>
        <v>0.67859999999999998</v>
      </c>
      <c r="AQ195" s="43"/>
      <c r="AR195" s="9"/>
      <c r="AS195" s="12">
        <f t="shared" si="37"/>
        <v>3</v>
      </c>
      <c r="AT195" s="11"/>
      <c r="AU195" s="43">
        <f>VLOOKUP($C195, Table4[#All], 27, 0)</f>
        <v>0.32140000000000002</v>
      </c>
      <c r="AV195" s="43">
        <f>VLOOKUP($C195, Table4[#All], 28, 0)</f>
        <v>0.39289999999999997</v>
      </c>
      <c r="AW195" s="43">
        <f>VLOOKUP($C195, Table4[#All], 29, 0)</f>
        <v>0.26789999999999997</v>
      </c>
      <c r="AX195" s="9"/>
      <c r="AY195" s="9">
        <f>VLOOKUP($C195, Table4[#All], 30, 0)</f>
        <v>1.7899999999999999E-2</v>
      </c>
      <c r="AZ195" s="10">
        <f t="shared" si="38"/>
        <v>3</v>
      </c>
      <c r="BA195" s="11"/>
      <c r="BB195" s="43">
        <f>VLOOKUP($C195, Table4[#All], 31, 0)</f>
        <v>0.1429</v>
      </c>
      <c r="BC195" s="43">
        <f>VLOOKUP($C195, Table4[#All], 32, 0)</f>
        <v>0.38100000000000001</v>
      </c>
      <c r="BD195" s="43">
        <f>VLOOKUP($C195, Table4[#All], 33, 0)</f>
        <v>0</v>
      </c>
      <c r="BE195" s="43">
        <f>VLOOKUP($C195, Table4[#All], 34, 0)</f>
        <v>0.47619999999999996</v>
      </c>
      <c r="BF195" s="9">
        <f>VLOOKUP($C195, Table4[#All], 35, 0)</f>
        <v>0</v>
      </c>
      <c r="BG195" s="10">
        <f t="shared" si="39"/>
        <v>4</v>
      </c>
      <c r="BH195" s="60"/>
      <c r="BI195" s="43">
        <f>VLOOKUP($C195, Table4[#All], 36, 0)</f>
        <v>1</v>
      </c>
      <c r="BJ195" s="9">
        <f>VLOOKUP($C195, Table4[#All], 37, 0)</f>
        <v>0</v>
      </c>
      <c r="BK195" s="43">
        <f>VLOOKUP($C195, Table4[#All], 38, 0)</f>
        <v>0</v>
      </c>
      <c r="BL195" s="43">
        <f>VLOOKUP($C195, Table4[#All], 39, 0)</f>
        <v>0</v>
      </c>
      <c r="BM195" s="9">
        <f>VLOOKUP($C195, Table4[#All], 40, 0)</f>
        <v>0</v>
      </c>
      <c r="BN195" s="10">
        <f t="shared" si="40"/>
        <v>1</v>
      </c>
      <c r="BO195" s="11"/>
      <c r="BP195" s="43">
        <f>VLOOKUP($C195, Table4[#All], 41, 0)</f>
        <v>0.26789999999999997</v>
      </c>
      <c r="BQ195" s="43">
        <f>VLOOKUP($C195, Table4[#All], 42, 0)</f>
        <v>0.42859999999999998</v>
      </c>
      <c r="BR195" s="43">
        <f>VLOOKUP($C195, Table4[#All], 43, 0)</f>
        <v>0.26789999999999997</v>
      </c>
      <c r="BS195" s="43">
        <f>VLOOKUP($C195, Table4[#All], 44, 0)</f>
        <v>1.7899999999999999E-2</v>
      </c>
      <c r="BT195" s="43">
        <f>VLOOKUP($C195, Table4[#All], 45, 0)</f>
        <v>1.7899999999999999E-2</v>
      </c>
      <c r="BU195" s="10">
        <f t="shared" si="41"/>
        <v>3</v>
      </c>
      <c r="BV195" s="11"/>
      <c r="BW195" s="43">
        <f>VLOOKUP($C195, Table4[#All], 46, 0)</f>
        <v>0.33929999999999999</v>
      </c>
      <c r="BX195" s="43">
        <f>VLOOKUP($C195, Table4[#All], 47, 0)</f>
        <v>0.41070000000000001</v>
      </c>
      <c r="BY195" s="43">
        <f>VLOOKUP($C195, Table4[#All], 48, 0)</f>
        <v>0.1429</v>
      </c>
      <c r="BZ195" s="43">
        <f>VLOOKUP($C195, Table4[#All], 49, 0)</f>
        <v>0.10710000000000001</v>
      </c>
      <c r="CA195" s="43">
        <f>VLOOKUP($C195, Table4[#All], 50, 0)</f>
        <v>0</v>
      </c>
      <c r="CB195" s="10">
        <f t="shared" si="42"/>
        <v>3</v>
      </c>
      <c r="CC195" s="60"/>
      <c r="CD195" s="43">
        <f>VLOOKUP($C195, Table4[#All], 51, 0)</f>
        <v>0.71430000000000005</v>
      </c>
      <c r="CE195" s="43">
        <f>VLOOKUP($C195, Table4[#All], 52, 0)</f>
        <v>0.28570000000000001</v>
      </c>
      <c r="CF195" s="43">
        <f>VLOOKUP($C195, Table4[#All], 53, 0)</f>
        <v>0</v>
      </c>
      <c r="CG195" s="43"/>
      <c r="CH195" s="43"/>
      <c r="CI195" s="12">
        <f t="shared" si="43"/>
        <v>2</v>
      </c>
      <c r="CJ195" s="13"/>
      <c r="CK195" s="43">
        <f>VLOOKUP($C195, Table4[#All], 54, 0)</f>
        <v>0</v>
      </c>
      <c r="CL195" s="43">
        <f>VLOOKUP($C195, Table4[#All], 55, 0)</f>
        <v>0.41070000000000001</v>
      </c>
      <c r="CM195" s="43">
        <f>VLOOKUP($C195, Table4[#All], 56, 0)</f>
        <v>0.57140000000000002</v>
      </c>
      <c r="CN195" s="9">
        <f>VLOOKUP($C195, Table4[#All], 57, 0)</f>
        <v>1.7899999999999999E-2</v>
      </c>
      <c r="CO195" s="9"/>
      <c r="CP195" s="10">
        <f t="shared" si="44"/>
        <v>3</v>
      </c>
      <c r="CQ195" s="11"/>
      <c r="CR195" s="43">
        <f>VLOOKUP($C195, Table4[#All], 58, 0)</f>
        <v>7.1399999999999991E-2</v>
      </c>
      <c r="CS195" s="43">
        <f>VLOOKUP($C195, Table4[#All], 59, 0)</f>
        <v>0.25</v>
      </c>
      <c r="CT195" s="43">
        <f>VLOOKUP($C195, Table4[#All], 60, 0)</f>
        <v>0.51790000000000003</v>
      </c>
      <c r="CU195" s="43">
        <f>VLOOKUP($C195, Table4[#All], 61, 0)</f>
        <v>0.16070000000000001</v>
      </c>
      <c r="CV195" s="9">
        <f>VLOOKUP($C195, Table4[#All], 62, 0)</f>
        <v>0</v>
      </c>
      <c r="CW195" s="10">
        <f t="shared" si="45"/>
        <v>3</v>
      </c>
      <c r="CX195" s="60"/>
      <c r="CY195" s="43">
        <f>VLOOKUP($C195, Table4[#All], 63, 0)</f>
        <v>0.94120000000000004</v>
      </c>
      <c r="CZ195" s="43">
        <f>VLOOKUP($C195, Table4[#All], 64, 0)</f>
        <v>5.8799999999999998E-2</v>
      </c>
      <c r="DA195" s="43">
        <f>VLOOKUP($C195, Table4[#All], 65, 0)</f>
        <v>0</v>
      </c>
      <c r="DB195" s="43">
        <f>VLOOKUP($C195, Table4[#All], 66, 0)</f>
        <v>0</v>
      </c>
      <c r="DC195" s="43"/>
      <c r="DD195" s="10">
        <f t="shared" si="46"/>
        <v>1</v>
      </c>
    </row>
    <row r="196" spans="1:108" ht="16.2" thickTop="1" thickBot="1" x14ac:dyDescent="0.4">
      <c r="A196" s="47" t="s">
        <v>468</v>
      </c>
      <c r="B196" s="47" t="s">
        <v>471</v>
      </c>
      <c r="C196" s="47" t="s">
        <v>472</v>
      </c>
      <c r="D196" s="11"/>
      <c r="E196" s="43">
        <f>VLOOKUP($C196, Table4[#All], 2, 0)</f>
        <v>0</v>
      </c>
      <c r="F196" s="43">
        <f>VLOOKUP($C196, Table4[#All], 3, 0)</f>
        <v>0</v>
      </c>
      <c r="G196" s="43">
        <f>VLOOKUP($C196, Table4[#All], 4, 0)</f>
        <v>0</v>
      </c>
      <c r="H196" s="43">
        <f>VLOOKUP($C196, Table4[#All], 5, 0)</f>
        <v>1</v>
      </c>
      <c r="I196" s="43">
        <f>VLOOKUP($C196, Table4[#All], 6, 0)</f>
        <v>0</v>
      </c>
      <c r="J196" s="10">
        <f t="shared" si="32"/>
        <v>4</v>
      </c>
      <c r="K196" s="11"/>
      <c r="L196" s="43">
        <f>VLOOKUP($C196, Table4[#All], 7, 0)</f>
        <v>0.4</v>
      </c>
      <c r="M196" s="43">
        <f>VLOOKUP($C196, Table4[#All], 8, 0)</f>
        <v>0.1714</v>
      </c>
      <c r="N196" s="43">
        <f>VLOOKUP($C196, Table4[#All], 9, 0)</f>
        <v>0.4</v>
      </c>
      <c r="O196" s="43">
        <f>VLOOKUP($C196, Table4[#All], 10, 0)</f>
        <v>2.86E-2</v>
      </c>
      <c r="P196" s="43"/>
      <c r="Q196" s="10">
        <f t="shared" si="33"/>
        <v>3</v>
      </c>
      <c r="R196" s="11"/>
      <c r="S196" s="43">
        <f>VLOOKUP($C196, Table4[#All], 11, 0)</f>
        <v>0</v>
      </c>
      <c r="T196" s="43">
        <f>VLOOKUP($C196, Table4[#All], 12, 0)</f>
        <v>0</v>
      </c>
      <c r="U196" s="43">
        <f>VLOOKUP($C196, Table4[#All], 13, 0)</f>
        <v>1</v>
      </c>
      <c r="V196" s="43">
        <f>VLOOKUP($C196, Table4[#All], 14, 0)</f>
        <v>0</v>
      </c>
      <c r="W196" s="9"/>
      <c r="X196" s="10">
        <f t="shared" si="34"/>
        <v>3</v>
      </c>
      <c r="Y196" s="11"/>
      <c r="Z196" s="43">
        <f>VLOOKUP($C196, Table4[#All], 15, 0)</f>
        <v>0</v>
      </c>
      <c r="AA196" s="43">
        <f>VLOOKUP($C196, Table4[#All], 16, 0)</f>
        <v>0.28570000000000001</v>
      </c>
      <c r="AB196" s="43">
        <f>VLOOKUP($C196, Table4[#All], 17, 0)</f>
        <v>0.45710000000000001</v>
      </c>
      <c r="AC196" s="43">
        <f>VLOOKUP($C196, Table4[#All], 18, 0)</f>
        <v>0.2571</v>
      </c>
      <c r="AD196" s="9">
        <f>VLOOKUP($C196, Table4[#All], 19, 0)</f>
        <v>0</v>
      </c>
      <c r="AE196" s="10">
        <f t="shared" si="35"/>
        <v>4</v>
      </c>
      <c r="AF196" s="11"/>
      <c r="AG196" s="43">
        <f>VLOOKUP($C196, Table4[#All], 20, 0)</f>
        <v>0</v>
      </c>
      <c r="AH196" s="43">
        <f>VLOOKUP($C196, Table4[#All], 21, 0)</f>
        <v>0.1714</v>
      </c>
      <c r="AI196" s="43">
        <f>VLOOKUP($C196, Table4[#All], 22, 0)</f>
        <v>0.74290000000000012</v>
      </c>
      <c r="AJ196" s="43">
        <f>VLOOKUP($C196, Table4[#All], 23, 0)</f>
        <v>8.5699999999999998E-2</v>
      </c>
      <c r="AK196" s="43"/>
      <c r="AL196" s="10">
        <f t="shared" si="36"/>
        <v>3</v>
      </c>
      <c r="AM196" s="11"/>
      <c r="AN196" s="43">
        <f>VLOOKUP($C196, Table4[#All], 24, 0)</f>
        <v>0</v>
      </c>
      <c r="AO196" s="43">
        <f>VLOOKUP($C196, Table4[#All], 25, 0)</f>
        <v>0.2286</v>
      </c>
      <c r="AP196" s="43">
        <f>VLOOKUP($C196, Table4[#All], 26, 0)</f>
        <v>0.77139999999999997</v>
      </c>
      <c r="AQ196" s="43"/>
      <c r="AR196" s="9"/>
      <c r="AS196" s="12">
        <f t="shared" si="37"/>
        <v>3</v>
      </c>
      <c r="AT196" s="11"/>
      <c r="AU196" s="43">
        <f>VLOOKUP($C196, Table4[#All], 27, 0)</f>
        <v>8.5699999999999998E-2</v>
      </c>
      <c r="AV196" s="43">
        <f>VLOOKUP($C196, Table4[#All], 28, 0)</f>
        <v>0.2</v>
      </c>
      <c r="AW196" s="43">
        <f>VLOOKUP($C196, Table4[#All], 29, 0)</f>
        <v>0.65709999999999991</v>
      </c>
      <c r="AX196" s="9"/>
      <c r="AY196" s="9">
        <f>VLOOKUP($C196, Table4[#All], 30, 0)</f>
        <v>5.7099999999999998E-2</v>
      </c>
      <c r="AZ196" s="10">
        <f t="shared" si="38"/>
        <v>3</v>
      </c>
      <c r="BA196" s="11"/>
      <c r="BB196" s="43">
        <f>VLOOKUP($C196, Table4[#All], 31, 0)</f>
        <v>0.66670000000000007</v>
      </c>
      <c r="BC196" s="43">
        <f>VLOOKUP($C196, Table4[#All], 32, 0)</f>
        <v>0.22219999999999998</v>
      </c>
      <c r="BD196" s="43">
        <f>VLOOKUP($C196, Table4[#All], 33, 0)</f>
        <v>0.11109999999999999</v>
      </c>
      <c r="BE196" s="43">
        <f>VLOOKUP($C196, Table4[#All], 34, 0)</f>
        <v>0</v>
      </c>
      <c r="BF196" s="9">
        <f>VLOOKUP($C196, Table4[#All], 35, 0)</f>
        <v>0</v>
      </c>
      <c r="BG196" s="10">
        <f t="shared" si="39"/>
        <v>2</v>
      </c>
      <c r="BH196" s="60"/>
      <c r="BI196" s="43">
        <f>VLOOKUP($C196, Table4[#All], 36, 0)</f>
        <v>0</v>
      </c>
      <c r="BJ196" s="9">
        <f>VLOOKUP($C196, Table4[#All], 37, 0)</f>
        <v>0</v>
      </c>
      <c r="BK196" s="43">
        <f>VLOOKUP($C196, Table4[#All], 38, 0)</f>
        <v>0</v>
      </c>
      <c r="BL196" s="43">
        <f>VLOOKUP($C196, Table4[#All], 39, 0)</f>
        <v>0</v>
      </c>
      <c r="BM196" s="9">
        <f>VLOOKUP($C196, Table4[#All], 40, 0)</f>
        <v>1</v>
      </c>
      <c r="BN196" s="10">
        <f t="shared" si="40"/>
        <v>5</v>
      </c>
      <c r="BO196" s="11"/>
      <c r="BP196" s="43">
        <f>VLOOKUP($C196, Table4[#All], 41, 0)</f>
        <v>0.51429999999999998</v>
      </c>
      <c r="BQ196" s="43">
        <f>VLOOKUP($C196, Table4[#All], 42, 0)</f>
        <v>5.7099999999999998E-2</v>
      </c>
      <c r="BR196" s="43">
        <f>VLOOKUP($C196, Table4[#All], 43, 0)</f>
        <v>0.2</v>
      </c>
      <c r="BS196" s="43">
        <f>VLOOKUP($C196, Table4[#All], 44, 0)</f>
        <v>0.1714</v>
      </c>
      <c r="BT196" s="43">
        <f>VLOOKUP($C196, Table4[#All], 45, 0)</f>
        <v>5.7099999999999998E-2</v>
      </c>
      <c r="BU196" s="10">
        <f t="shared" si="41"/>
        <v>4</v>
      </c>
      <c r="BV196" s="11"/>
      <c r="BW196" s="43">
        <f>VLOOKUP($C196, Table4[#All], 46, 0)</f>
        <v>0</v>
      </c>
      <c r="BX196" s="43">
        <f>VLOOKUP($C196, Table4[#All], 47, 0)</f>
        <v>0.62860000000000005</v>
      </c>
      <c r="BY196" s="43">
        <f>VLOOKUP($C196, Table4[#All], 48, 0)</f>
        <v>0.31430000000000002</v>
      </c>
      <c r="BZ196" s="43">
        <f>VLOOKUP($C196, Table4[#All], 49, 0)</f>
        <v>5.7099999999999998E-2</v>
      </c>
      <c r="CA196" s="43">
        <f>VLOOKUP($C196, Table4[#All], 50, 0)</f>
        <v>0</v>
      </c>
      <c r="CB196" s="10">
        <f t="shared" si="42"/>
        <v>3</v>
      </c>
      <c r="CC196" s="60"/>
      <c r="CD196" s="43">
        <f>VLOOKUP($C196, Table4[#All], 51, 0)</f>
        <v>0.94290000000000007</v>
      </c>
      <c r="CE196" s="43">
        <f>VLOOKUP($C196, Table4[#All], 52, 0)</f>
        <v>5.7099999999999998E-2</v>
      </c>
      <c r="CF196" s="43">
        <f>VLOOKUP($C196, Table4[#All], 53, 0)</f>
        <v>0</v>
      </c>
      <c r="CG196" s="43"/>
      <c r="CH196" s="43"/>
      <c r="CI196" s="12">
        <f t="shared" si="43"/>
        <v>1</v>
      </c>
      <c r="CJ196" s="13"/>
      <c r="CK196" s="43">
        <f>VLOOKUP($C196, Table4[#All], 54, 0)</f>
        <v>0</v>
      </c>
      <c r="CL196" s="43">
        <f>VLOOKUP($C196, Table4[#All], 55, 0)</f>
        <v>0.54289999999999994</v>
      </c>
      <c r="CM196" s="43">
        <f>VLOOKUP($C196, Table4[#All], 56, 0)</f>
        <v>0.45710000000000001</v>
      </c>
      <c r="CN196" s="9">
        <f>VLOOKUP($C196, Table4[#All], 57, 0)</f>
        <v>0</v>
      </c>
      <c r="CO196" s="9"/>
      <c r="CP196" s="10">
        <f t="shared" si="44"/>
        <v>3</v>
      </c>
      <c r="CQ196" s="11"/>
      <c r="CR196" s="43">
        <f>VLOOKUP($C196, Table4[#All], 58, 0)</f>
        <v>8.5699999999999998E-2</v>
      </c>
      <c r="CS196" s="43">
        <f>VLOOKUP($C196, Table4[#All], 59, 0)</f>
        <v>0.4</v>
      </c>
      <c r="CT196" s="43">
        <f>VLOOKUP($C196, Table4[#All], 60, 0)</f>
        <v>0.48570000000000002</v>
      </c>
      <c r="CU196" s="43">
        <f>VLOOKUP($C196, Table4[#All], 61, 0)</f>
        <v>2.86E-2</v>
      </c>
      <c r="CV196" s="9">
        <f>VLOOKUP($C196, Table4[#All], 62, 0)</f>
        <v>0</v>
      </c>
      <c r="CW196" s="10">
        <f t="shared" si="45"/>
        <v>3</v>
      </c>
      <c r="CX196" s="60"/>
      <c r="CY196" s="43">
        <f>VLOOKUP($C196, Table4[#All], 63, 0)</f>
        <v>1</v>
      </c>
      <c r="CZ196" s="43">
        <f>VLOOKUP($C196, Table4[#All], 64, 0)</f>
        <v>0</v>
      </c>
      <c r="DA196" s="43">
        <f>VLOOKUP($C196, Table4[#All], 65, 0)</f>
        <v>0</v>
      </c>
      <c r="DB196" s="43">
        <f>VLOOKUP($C196, Table4[#All], 66, 0)</f>
        <v>0</v>
      </c>
      <c r="DC196" s="43"/>
      <c r="DD196" s="10">
        <f t="shared" si="46"/>
        <v>1</v>
      </c>
    </row>
    <row r="197" spans="1:108" ht="16.2" thickTop="1" thickBot="1" x14ac:dyDescent="0.4">
      <c r="A197" s="47" t="s">
        <v>468</v>
      </c>
      <c r="B197" s="47" t="s">
        <v>473</v>
      </c>
      <c r="C197" s="47" t="s">
        <v>474</v>
      </c>
      <c r="D197" s="11"/>
      <c r="E197" s="43">
        <f>VLOOKUP($C197, Table4[#All], 2, 0)</f>
        <v>0</v>
      </c>
      <c r="F197" s="43">
        <f>VLOOKUP($C197, Table4[#All], 3, 0)</f>
        <v>1</v>
      </c>
      <c r="G197" s="43">
        <f>VLOOKUP($C197, Table4[#All], 4, 0)</f>
        <v>0</v>
      </c>
      <c r="H197" s="43">
        <f>VLOOKUP($C197, Table4[#All], 5, 0)</f>
        <v>0</v>
      </c>
      <c r="I197" s="43">
        <f>VLOOKUP($C197, Table4[#All], 6, 0)</f>
        <v>0</v>
      </c>
      <c r="J197" s="10">
        <f t="shared" si="32"/>
        <v>2</v>
      </c>
      <c r="K197" s="11"/>
      <c r="L197" s="43">
        <f>VLOOKUP($C197, Table4[#All], 7, 0)</f>
        <v>0.5625</v>
      </c>
      <c r="M197" s="43">
        <f>VLOOKUP($C197, Table4[#All], 8, 0)</f>
        <v>8.3299999999999999E-2</v>
      </c>
      <c r="N197" s="43">
        <f>VLOOKUP($C197, Table4[#All], 9, 0)</f>
        <v>0.33329999999999999</v>
      </c>
      <c r="O197" s="43">
        <f>VLOOKUP($C197, Table4[#All], 10, 0)</f>
        <v>2.0799999999999999E-2</v>
      </c>
      <c r="P197" s="43"/>
      <c r="Q197" s="10">
        <f t="shared" si="33"/>
        <v>3</v>
      </c>
      <c r="R197" s="11"/>
      <c r="S197" s="43">
        <f>VLOOKUP($C197, Table4[#All], 11, 0)</f>
        <v>2.1299999999999999E-2</v>
      </c>
      <c r="T197" s="43">
        <f>VLOOKUP($C197, Table4[#All], 12, 0)</f>
        <v>0</v>
      </c>
      <c r="U197" s="43">
        <f>VLOOKUP($C197, Table4[#All], 13, 0)</f>
        <v>0.95739999999999992</v>
      </c>
      <c r="V197" s="43">
        <f>VLOOKUP($C197, Table4[#All], 14, 0)</f>
        <v>2.1299999999999999E-2</v>
      </c>
      <c r="W197" s="9"/>
      <c r="X197" s="10">
        <f t="shared" si="34"/>
        <v>3</v>
      </c>
      <c r="Y197" s="11"/>
      <c r="Z197" s="43">
        <f>VLOOKUP($C197, Table4[#All], 15, 0)</f>
        <v>0</v>
      </c>
      <c r="AA197" s="43">
        <f>VLOOKUP($C197, Table4[#All], 16, 0)</f>
        <v>0.1042</v>
      </c>
      <c r="AB197" s="43">
        <f>VLOOKUP($C197, Table4[#All], 17, 0)</f>
        <v>0.79170000000000007</v>
      </c>
      <c r="AC197" s="43">
        <f>VLOOKUP($C197, Table4[#All], 18, 0)</f>
        <v>0.1042</v>
      </c>
      <c r="AD197" s="9">
        <f>VLOOKUP($C197, Table4[#All], 19, 0)</f>
        <v>0</v>
      </c>
      <c r="AE197" s="10">
        <f t="shared" si="35"/>
        <v>3</v>
      </c>
      <c r="AF197" s="11"/>
      <c r="AG197" s="43">
        <f>VLOOKUP($C197, Table4[#All], 20, 0)</f>
        <v>0</v>
      </c>
      <c r="AH197" s="43">
        <f>VLOOKUP($C197, Table4[#All], 21, 0)</f>
        <v>8.3299999999999999E-2</v>
      </c>
      <c r="AI197" s="43">
        <f>VLOOKUP($C197, Table4[#All], 22, 0)</f>
        <v>0.1875</v>
      </c>
      <c r="AJ197" s="43">
        <f>VLOOKUP($C197, Table4[#All], 23, 0)</f>
        <v>0.72920000000000007</v>
      </c>
      <c r="AK197" s="43"/>
      <c r="AL197" s="10">
        <f t="shared" si="36"/>
        <v>4</v>
      </c>
      <c r="AM197" s="11"/>
      <c r="AN197" s="43">
        <f>VLOOKUP($C197, Table4[#All], 24, 0)</f>
        <v>0.53659999999999997</v>
      </c>
      <c r="AO197" s="43">
        <f>VLOOKUP($C197, Table4[#All], 25, 0)</f>
        <v>0.31709999999999999</v>
      </c>
      <c r="AP197" s="43">
        <f>VLOOKUP($C197, Table4[#All], 26, 0)</f>
        <v>0.14630000000000001</v>
      </c>
      <c r="AQ197" s="43"/>
      <c r="AR197" s="9"/>
      <c r="AS197" s="12">
        <f t="shared" si="37"/>
        <v>2</v>
      </c>
      <c r="AT197" s="11"/>
      <c r="AU197" s="43">
        <f>VLOOKUP($C197, Table4[#All], 27, 0)</f>
        <v>5.4100000000000002E-2</v>
      </c>
      <c r="AV197" s="43">
        <f>VLOOKUP($C197, Table4[#All], 28, 0)</f>
        <v>0.70269999999999999</v>
      </c>
      <c r="AW197" s="43">
        <f>VLOOKUP($C197, Table4[#All], 29, 0)</f>
        <v>0.2432</v>
      </c>
      <c r="AX197" s="9"/>
      <c r="AY197" s="9">
        <f>VLOOKUP($C197, Table4[#All], 30, 0)</f>
        <v>0</v>
      </c>
      <c r="AZ197" s="10">
        <f t="shared" si="38"/>
        <v>3</v>
      </c>
      <c r="BA197" s="11"/>
      <c r="BB197" s="43">
        <f>VLOOKUP($C197, Table4[#All], 31, 0)</f>
        <v>0.19570000000000001</v>
      </c>
      <c r="BC197" s="43">
        <f>VLOOKUP($C197, Table4[#All], 32, 0)</f>
        <v>0.78260000000000007</v>
      </c>
      <c r="BD197" s="43">
        <f>VLOOKUP($C197, Table4[#All], 33, 0)</f>
        <v>2.1700000000000001E-2</v>
      </c>
      <c r="BE197" s="43">
        <f>VLOOKUP($C197, Table4[#All], 34, 0)</f>
        <v>0</v>
      </c>
      <c r="BF197" s="9">
        <f>VLOOKUP($C197, Table4[#All], 35, 0)</f>
        <v>0</v>
      </c>
      <c r="BG197" s="10">
        <f t="shared" si="39"/>
        <v>2</v>
      </c>
      <c r="BH197" s="60"/>
      <c r="BI197" s="43">
        <f>VLOOKUP($C197, Table4[#All], 36, 0)</f>
        <v>0</v>
      </c>
      <c r="BJ197" s="9">
        <f>VLOOKUP($C197, Table4[#All], 37, 0)</f>
        <v>0</v>
      </c>
      <c r="BK197" s="43">
        <f>VLOOKUP($C197, Table4[#All], 38, 0)</f>
        <v>0</v>
      </c>
      <c r="BL197" s="43">
        <f>VLOOKUP($C197, Table4[#All], 39, 0)</f>
        <v>0</v>
      </c>
      <c r="BM197" s="9">
        <f>VLOOKUP($C197, Table4[#All], 40, 0)</f>
        <v>1</v>
      </c>
      <c r="BN197" s="10">
        <f t="shared" si="40"/>
        <v>5</v>
      </c>
      <c r="BO197" s="11"/>
      <c r="BP197" s="43">
        <f>VLOOKUP($C197, Table4[#All], 41, 0)</f>
        <v>2.0799999999999999E-2</v>
      </c>
      <c r="BQ197" s="43">
        <f>VLOOKUP($C197, Table4[#All], 42, 0)</f>
        <v>0.1875</v>
      </c>
      <c r="BR197" s="43">
        <f>VLOOKUP($C197, Table4[#All], 43, 0)</f>
        <v>0.52079999999999993</v>
      </c>
      <c r="BS197" s="43">
        <f>VLOOKUP($C197, Table4[#All], 44, 0)</f>
        <v>0.25</v>
      </c>
      <c r="BT197" s="43">
        <f>VLOOKUP($C197, Table4[#All], 45, 0)</f>
        <v>2.0799999999999999E-2</v>
      </c>
      <c r="BU197" s="10">
        <f t="shared" si="41"/>
        <v>4</v>
      </c>
      <c r="BV197" s="11"/>
      <c r="BW197" s="43">
        <f>VLOOKUP($C197, Table4[#All], 46, 0)</f>
        <v>2.0799999999999999E-2</v>
      </c>
      <c r="BX197" s="43">
        <f>VLOOKUP($C197, Table4[#All], 47, 0)</f>
        <v>0.14580000000000001</v>
      </c>
      <c r="BY197" s="43">
        <f>VLOOKUP($C197, Table4[#All], 48, 0)</f>
        <v>0.4375</v>
      </c>
      <c r="BZ197" s="43">
        <f>VLOOKUP($C197, Table4[#All], 49, 0)</f>
        <v>0.39579999999999999</v>
      </c>
      <c r="CA197" s="43">
        <f>VLOOKUP($C197, Table4[#All], 50, 0)</f>
        <v>0</v>
      </c>
      <c r="CB197" s="10">
        <f t="shared" si="42"/>
        <v>4</v>
      </c>
      <c r="CC197" s="60"/>
      <c r="CD197" s="43">
        <f>VLOOKUP($C197, Table4[#All], 51, 0)</f>
        <v>0.35420000000000001</v>
      </c>
      <c r="CE197" s="43">
        <f>VLOOKUP($C197, Table4[#All], 52, 0)</f>
        <v>0.47920000000000001</v>
      </c>
      <c r="CF197" s="43">
        <f>VLOOKUP($C197, Table4[#All], 53, 0)</f>
        <v>0.16670000000000001</v>
      </c>
      <c r="CG197" s="43"/>
      <c r="CH197" s="43"/>
      <c r="CI197" s="12">
        <f t="shared" si="43"/>
        <v>2</v>
      </c>
      <c r="CJ197" s="13"/>
      <c r="CK197" s="43">
        <f>VLOOKUP($C197, Table4[#All], 54, 0)</f>
        <v>0</v>
      </c>
      <c r="CL197" s="43">
        <f>VLOOKUP($C197, Table4[#All], 55, 0)</f>
        <v>4.1700000000000001E-2</v>
      </c>
      <c r="CM197" s="43">
        <f>VLOOKUP($C197, Table4[#All], 56, 0)</f>
        <v>0.875</v>
      </c>
      <c r="CN197" s="9">
        <f>VLOOKUP($C197, Table4[#All], 57, 0)</f>
        <v>8.3299999999999999E-2</v>
      </c>
      <c r="CO197" s="9"/>
      <c r="CP197" s="10">
        <f t="shared" si="44"/>
        <v>3</v>
      </c>
      <c r="CQ197" s="11"/>
      <c r="CR197" s="43">
        <f>VLOOKUP($C197, Table4[#All], 58, 0)</f>
        <v>0</v>
      </c>
      <c r="CS197" s="43">
        <f>VLOOKUP($C197, Table4[#All], 59, 0)</f>
        <v>0.1042</v>
      </c>
      <c r="CT197" s="43">
        <f>VLOOKUP($C197, Table4[#All], 60, 0)</f>
        <v>0.60420000000000007</v>
      </c>
      <c r="CU197" s="43">
        <f>VLOOKUP($C197, Table4[#All], 61, 0)</f>
        <v>0.29170000000000001</v>
      </c>
      <c r="CV197" s="9">
        <f>VLOOKUP($C197, Table4[#All], 62, 0)</f>
        <v>0</v>
      </c>
      <c r="CW197" s="10">
        <f t="shared" si="45"/>
        <v>4</v>
      </c>
      <c r="CX197" s="60"/>
      <c r="CY197" s="43">
        <f>VLOOKUP($C197, Table4[#All], 63, 0)</f>
        <v>1</v>
      </c>
      <c r="CZ197" s="43">
        <f>VLOOKUP($C197, Table4[#All], 64, 0)</f>
        <v>0</v>
      </c>
      <c r="DA197" s="43">
        <f>VLOOKUP($C197, Table4[#All], 65, 0)</f>
        <v>0</v>
      </c>
      <c r="DB197" s="43">
        <f>VLOOKUP($C197, Table4[#All], 66, 0)</f>
        <v>0</v>
      </c>
      <c r="DC197" s="43"/>
      <c r="DD197" s="10">
        <f t="shared" si="46"/>
        <v>1</v>
      </c>
    </row>
    <row r="198" spans="1:108" ht="16.2" thickTop="1" thickBot="1" x14ac:dyDescent="0.4">
      <c r="A198" s="47" t="s">
        <v>468</v>
      </c>
      <c r="B198" s="47" t="s">
        <v>475</v>
      </c>
      <c r="C198" s="47" t="s">
        <v>476</v>
      </c>
      <c r="D198" s="11"/>
      <c r="E198" s="43">
        <f>VLOOKUP($C198, Table4[#All], 2, 0)</f>
        <v>0</v>
      </c>
      <c r="F198" s="43">
        <f>VLOOKUP($C198, Table4[#All], 3, 0)</f>
        <v>0</v>
      </c>
      <c r="G198" s="43">
        <f>VLOOKUP($C198, Table4[#All], 4, 0)</f>
        <v>0</v>
      </c>
      <c r="H198" s="43">
        <f>VLOOKUP($C198, Table4[#All], 5, 0)</f>
        <v>1</v>
      </c>
      <c r="I198" s="43">
        <f>VLOOKUP($C198, Table4[#All], 6, 0)</f>
        <v>0</v>
      </c>
      <c r="J198" s="10">
        <f t="shared" ref="J198:J261" si="47">IF(I198&gt;=20%, 5, IF(SUM(H198:I198)&gt;=20%, 4, IF(SUM(G198:I198)&gt;=20%, 3, IF(SUM(F198:I198)&gt;=20%, 2, IF(SUM(E198:I198)&gt;=20%, 1, "N/A")))))</f>
        <v>4</v>
      </c>
      <c r="K198" s="11"/>
      <c r="L198" s="43">
        <f>VLOOKUP($C198, Table4[#All], 7, 0)</f>
        <v>0.86209999999999998</v>
      </c>
      <c r="M198" s="43">
        <f>VLOOKUP($C198, Table4[#All], 8, 0)</f>
        <v>0.10339999999999999</v>
      </c>
      <c r="N198" s="43">
        <f>VLOOKUP($C198, Table4[#All], 9, 0)</f>
        <v>3.4500000000000003E-2</v>
      </c>
      <c r="O198" s="43">
        <f>VLOOKUP($C198, Table4[#All], 10, 0)</f>
        <v>0</v>
      </c>
      <c r="P198" s="43"/>
      <c r="Q198" s="10">
        <f t="shared" ref="Q198:Q261" si="48">IF(P198&gt;=20%, 5, IF(SUM(O198:P198)&gt;=20%, 4, IF(SUM(N198:P198)&gt;=20%, 3, IF(SUM(M198:P198)&gt;=20%, 2, IF(SUM(L198:P198)&gt;=20%, 1, "N/A")))))</f>
        <v>1</v>
      </c>
      <c r="R198" s="11"/>
      <c r="S198" s="43">
        <f>VLOOKUP($C198, Table4[#All], 11, 0)</f>
        <v>0.10339999999999999</v>
      </c>
      <c r="T198" s="43">
        <f>VLOOKUP($C198, Table4[#All], 12, 0)</f>
        <v>6.9000000000000006E-2</v>
      </c>
      <c r="U198" s="43">
        <f>VLOOKUP($C198, Table4[#All], 13, 0)</f>
        <v>0.8276</v>
      </c>
      <c r="V198" s="43">
        <f>VLOOKUP($C198, Table4[#All], 14, 0)</f>
        <v>0</v>
      </c>
      <c r="W198" s="9"/>
      <c r="X198" s="10">
        <f t="shared" ref="X198:X261" si="49">IF(W198&gt;=20%, 5, IF(SUM(V198:W198)&gt;=20%, 4, IF(SUM(U198:W198)&gt;=20%, 3, IF(SUM(T198:W198)&gt;=20%, 2, IF(SUM(S198:W198)&gt;=20%, 1, "N/A")))))</f>
        <v>3</v>
      </c>
      <c r="Y198" s="11"/>
      <c r="Z198" s="43">
        <f>VLOOKUP($C198, Table4[#All], 15, 0)</f>
        <v>0</v>
      </c>
      <c r="AA198" s="43">
        <f>VLOOKUP($C198, Table4[#All], 16, 0)</f>
        <v>0.3448</v>
      </c>
      <c r="AB198" s="43">
        <f>VLOOKUP($C198, Table4[#All], 17, 0)</f>
        <v>0.48280000000000001</v>
      </c>
      <c r="AC198" s="43">
        <f>VLOOKUP($C198, Table4[#All], 18, 0)</f>
        <v>0.1724</v>
      </c>
      <c r="AD198" s="9">
        <f>VLOOKUP($C198, Table4[#All], 19, 0)</f>
        <v>0</v>
      </c>
      <c r="AE198" s="10">
        <f t="shared" ref="AE198:AE261" si="50">IF(AD198&gt;=20%, 5, IF(SUM(AC198:AD198)&gt;=20%, 4, IF(SUM(AB198:AD198)&gt;=20%, 3, IF(SUM(AA198:AD198)&gt;=20%, 2, IF(SUM(Z198:AD198)&gt;=20%, 1, "N/A")))))</f>
        <v>3</v>
      </c>
      <c r="AF198" s="11"/>
      <c r="AG198" s="43">
        <f>VLOOKUP($C198, Table4[#All], 20, 0)</f>
        <v>0</v>
      </c>
      <c r="AH198" s="43">
        <f>VLOOKUP($C198, Table4[#All], 21, 0)</f>
        <v>0.3448</v>
      </c>
      <c r="AI198" s="43">
        <f>VLOOKUP($C198, Table4[#All], 22, 0)</f>
        <v>0.62070000000000003</v>
      </c>
      <c r="AJ198" s="43">
        <f>VLOOKUP($C198, Table4[#All], 23, 0)</f>
        <v>3.4500000000000003E-2</v>
      </c>
      <c r="AK198" s="43"/>
      <c r="AL198" s="10">
        <f t="shared" ref="AL198:AL261" si="51">IF(AK198&gt;=20%, 5, IF(SUM(AJ198:AK198)&gt;=20%, 4, IF(SUM(AI198:AK198)&gt;=20%, 3, IF(SUM(AH198:AK198)&gt;=20%, 2, IF(SUM(AG198:AK198)&gt;=20%, 1, "N/A")))))</f>
        <v>3</v>
      </c>
      <c r="AM198" s="11"/>
      <c r="AN198" s="43">
        <f>VLOOKUP($C198, Table4[#All], 24, 0)</f>
        <v>0</v>
      </c>
      <c r="AO198" s="43">
        <f>VLOOKUP($C198, Table4[#All], 25, 0)</f>
        <v>0.4138</v>
      </c>
      <c r="AP198" s="43">
        <f>VLOOKUP($C198, Table4[#All], 26, 0)</f>
        <v>0.58619999999999994</v>
      </c>
      <c r="AQ198" s="43"/>
      <c r="AR198" s="9"/>
      <c r="AS198" s="12">
        <f t="shared" ref="AS198:AS261" si="52">IF(AR198&gt;=20%, 5, IF(SUM(AQ198:AR198)&gt;=20%, 4, IF(SUM(AP198:AR198)&gt;=20%, 3, IF(SUM(AO198:AR198)&gt;=20%, 2, IF(SUM(AN198:AR198)&gt;=20%, 1, "N/A")))))</f>
        <v>3</v>
      </c>
      <c r="AT198" s="11"/>
      <c r="AU198" s="43">
        <f>VLOOKUP($C198, Table4[#All], 27, 0)</f>
        <v>6.9000000000000006E-2</v>
      </c>
      <c r="AV198" s="43">
        <f>VLOOKUP($C198, Table4[#All], 28, 0)</f>
        <v>0.2069</v>
      </c>
      <c r="AW198" s="43">
        <f>VLOOKUP($C198, Table4[#All], 29, 0)</f>
        <v>0.55169999999999997</v>
      </c>
      <c r="AX198" s="9"/>
      <c r="AY198" s="9">
        <f>VLOOKUP($C198, Table4[#All], 30, 0)</f>
        <v>0.1724</v>
      </c>
      <c r="AZ198" s="10">
        <f t="shared" ref="AZ198:AZ261" si="53">IF(AY198&gt;=20%, 5, IF(SUM(AX198:AY198)&gt;=20%, 4, IF(SUM(AW198:AY198)&gt;=20%, 3, IF(SUM(AV198:AY198)&gt;=20%, 2, IF(SUM(AU198:AY198)&gt;=20%, 1, "N/A")))))</f>
        <v>3</v>
      </c>
      <c r="BA198" s="11"/>
      <c r="BB198" s="43">
        <f>VLOOKUP($C198, Table4[#All], 31, 0)</f>
        <v>0.57140000000000002</v>
      </c>
      <c r="BC198" s="43">
        <f>VLOOKUP($C198, Table4[#All], 32, 0)</f>
        <v>0.42859999999999998</v>
      </c>
      <c r="BD198" s="43">
        <f>VLOOKUP($C198, Table4[#All], 33, 0)</f>
        <v>0</v>
      </c>
      <c r="BE198" s="43">
        <f>VLOOKUP($C198, Table4[#All], 34, 0)</f>
        <v>0</v>
      </c>
      <c r="BF198" s="9">
        <f>VLOOKUP($C198, Table4[#All], 35, 0)</f>
        <v>0</v>
      </c>
      <c r="BG198" s="10">
        <f t="shared" ref="BG198:BG261" si="54">IF(BF198&gt;=20%, 5, IF(SUM(BE198:BF198)&gt;=20%, 4, IF(SUM(BD198:BF198)&gt;=20%, 3, IF(SUM(BC198:BF198)&gt;=20%, 2, IF(SUM(BB198:BF198)&gt;=20%, 1, "N/A")))))</f>
        <v>2</v>
      </c>
      <c r="BH198" s="60"/>
      <c r="BI198" s="43">
        <f>VLOOKUP($C198, Table4[#All], 36, 0)</f>
        <v>0</v>
      </c>
      <c r="BJ198" s="9">
        <f>VLOOKUP($C198, Table4[#All], 37, 0)</f>
        <v>0</v>
      </c>
      <c r="BK198" s="43">
        <f>VLOOKUP($C198, Table4[#All], 38, 0)</f>
        <v>0</v>
      </c>
      <c r="BL198" s="43">
        <f>VLOOKUP($C198, Table4[#All], 39, 0)</f>
        <v>0</v>
      </c>
      <c r="BM198" s="9">
        <f>VLOOKUP($C198, Table4[#All], 40, 0)</f>
        <v>1</v>
      </c>
      <c r="BN198" s="10">
        <f t="shared" ref="BN198:BN261" si="55">IF(BM198&gt;=20%, 5, IF(SUM(BL198:BM198)&gt;=20%, 4, IF(SUM(BK198:BM198)&gt;=20%, 3, IF(SUM(BJ198:BM198)&gt;=20%, 2, IF(SUM(BI198:BM198)&gt;=20%, 1, "N/A")))))</f>
        <v>5</v>
      </c>
      <c r="BO198" s="11"/>
      <c r="BP198" s="43">
        <f>VLOOKUP($C198, Table4[#All], 41, 0)</f>
        <v>0.55169999999999997</v>
      </c>
      <c r="BQ198" s="43">
        <f>VLOOKUP($C198, Table4[#All], 42, 0)</f>
        <v>0.1724</v>
      </c>
      <c r="BR198" s="43">
        <f>VLOOKUP($C198, Table4[#All], 43, 0)</f>
        <v>0.1724</v>
      </c>
      <c r="BS198" s="43">
        <f>VLOOKUP($C198, Table4[#All], 44, 0)</f>
        <v>0.10339999999999999</v>
      </c>
      <c r="BT198" s="43">
        <f>VLOOKUP($C198, Table4[#All], 45, 0)</f>
        <v>0</v>
      </c>
      <c r="BU198" s="10">
        <f t="shared" ref="BU198:BU261" si="56">IF(BT198&gt;=20%, 5, IF(SUM(BS198:BT198)&gt;=20%, 4, IF(SUM(BR198:BT198)&gt;=20%, 3, IF(SUM(BQ198:BT198)&gt;=20%, 2, IF(SUM(BP198:BT198)&gt;=20%, 1, "N/A")))))</f>
        <v>3</v>
      </c>
      <c r="BV198" s="11"/>
      <c r="BW198" s="43">
        <f>VLOOKUP($C198, Table4[#All], 46, 0)</f>
        <v>3.4500000000000003E-2</v>
      </c>
      <c r="BX198" s="43">
        <f>VLOOKUP($C198, Table4[#All], 47, 0)</f>
        <v>0.37929999999999997</v>
      </c>
      <c r="BY198" s="43">
        <f>VLOOKUP($C198, Table4[#All], 48, 0)</f>
        <v>0.37929999999999997</v>
      </c>
      <c r="BZ198" s="43">
        <f>VLOOKUP($C198, Table4[#All], 49, 0)</f>
        <v>0.2069</v>
      </c>
      <c r="CA198" s="43">
        <f>VLOOKUP($C198, Table4[#All], 50, 0)</f>
        <v>0</v>
      </c>
      <c r="CB198" s="10">
        <f t="shared" ref="CB198:CB261" si="57">IF(CA198&gt;=20%, 5, IF(SUM(BZ198:CA198)&gt;=20%, 4, IF(SUM(BY198:CA198)&gt;=20%, 3, IF(SUM(BX198:CA198)&gt;=20%, 2, IF(SUM(BW198:CA198)&gt;=20%, 1, "N/A")))))</f>
        <v>4</v>
      </c>
      <c r="CC198" s="60"/>
      <c r="CD198" s="43">
        <f>VLOOKUP($C198, Table4[#All], 51, 0)</f>
        <v>0.89659999999999995</v>
      </c>
      <c r="CE198" s="43">
        <f>VLOOKUP($C198, Table4[#All], 52, 0)</f>
        <v>0.10339999999999999</v>
      </c>
      <c r="CF198" s="43">
        <f>VLOOKUP($C198, Table4[#All], 53, 0)</f>
        <v>0</v>
      </c>
      <c r="CG198" s="43"/>
      <c r="CH198" s="43"/>
      <c r="CI198" s="12">
        <f t="shared" ref="CI198:CI261" si="58">IF(CH198&gt;=20%, 5, IF(SUM(CG198:CH198)&gt;=20%, 4, IF(SUM(CF198:CH198)&gt;=20%, 3, IF(SUM(CE198:CH198)&gt;=20%, 2, IF(SUM(CD198:CH198)&gt;=20%, 1, "N/A")))))</f>
        <v>1</v>
      </c>
      <c r="CJ198" s="13"/>
      <c r="CK198" s="43">
        <f>VLOOKUP($C198, Table4[#All], 54, 0)</f>
        <v>0</v>
      </c>
      <c r="CL198" s="43">
        <f>VLOOKUP($C198, Table4[#All], 55, 0)</f>
        <v>0.31030000000000002</v>
      </c>
      <c r="CM198" s="43">
        <f>VLOOKUP($C198, Table4[#All], 56, 0)</f>
        <v>0.68969999999999998</v>
      </c>
      <c r="CN198" s="9">
        <f>VLOOKUP($C198, Table4[#All], 57, 0)</f>
        <v>0</v>
      </c>
      <c r="CO198" s="9"/>
      <c r="CP198" s="10">
        <f t="shared" ref="CP198:CP261" si="59">IF(CO198&gt;=20%, 5, IF(SUM(CN198:CO198)&gt;=20%, 4, IF(SUM(CM198:CO198)&gt;=20%, 3, IF(SUM(CL198:CO198)&gt;=20%, 2, IF(SUM(CK198:CO198)&gt;=20%, 1, "N/A")))))</f>
        <v>3</v>
      </c>
      <c r="CQ198" s="11"/>
      <c r="CR198" s="43">
        <f>VLOOKUP($C198, Table4[#All], 58, 0)</f>
        <v>0.2414</v>
      </c>
      <c r="CS198" s="43">
        <f>VLOOKUP($C198, Table4[#All], 59, 0)</f>
        <v>0.55169999999999997</v>
      </c>
      <c r="CT198" s="43">
        <f>VLOOKUP($C198, Table4[#All], 60, 0)</f>
        <v>0.2069</v>
      </c>
      <c r="CU198" s="43">
        <f>VLOOKUP($C198, Table4[#All], 61, 0)</f>
        <v>0</v>
      </c>
      <c r="CV198" s="9">
        <f>VLOOKUP($C198, Table4[#All], 62, 0)</f>
        <v>0</v>
      </c>
      <c r="CW198" s="10">
        <f t="shared" ref="CW198:CW261" si="60">IF(CV198&gt;=20%, 5, IF(SUM(CU198:CV198)&gt;=20%, 4, IF(SUM(CT198:CV198)&gt;=20%, 3, IF(SUM(CS198:CV198)&gt;=20%, 2, IF(SUM(CR198:CV198)&gt;=20%, 1, "N/A")))))</f>
        <v>3</v>
      </c>
      <c r="CX198" s="60"/>
      <c r="CY198" s="43">
        <f>VLOOKUP($C198, Table4[#All], 63, 0)</f>
        <v>1</v>
      </c>
      <c r="CZ198" s="43">
        <f>VLOOKUP($C198, Table4[#All], 64, 0)</f>
        <v>0</v>
      </c>
      <c r="DA198" s="43">
        <f>VLOOKUP($C198, Table4[#All], 65, 0)</f>
        <v>0</v>
      </c>
      <c r="DB198" s="43">
        <f>VLOOKUP($C198, Table4[#All], 66, 0)</f>
        <v>0</v>
      </c>
      <c r="DC198" s="43"/>
      <c r="DD198" s="10">
        <f t="shared" ref="DD198:DD261" si="61">IF(DC198&gt;=20%, 5, IF(SUM(DB198:DC198)&gt;=20%, 4, IF(SUM(DA198:DC198)&gt;=20%, 3, IF(SUM(CZ198:DC198)&gt;=20%, 2, IF(SUM(CY198:DC198)&gt;=20%, 1, "N/A")))))</f>
        <v>1</v>
      </c>
    </row>
    <row r="199" spans="1:108" ht="16.2" thickTop="1" thickBot="1" x14ac:dyDescent="0.4">
      <c r="A199" s="47" t="s">
        <v>468</v>
      </c>
      <c r="B199" s="47" t="s">
        <v>477</v>
      </c>
      <c r="C199" s="47" t="s">
        <v>478</v>
      </c>
      <c r="D199" s="11"/>
      <c r="E199" s="43">
        <f>VLOOKUP($C199, Table4[#All], 2, 0)</f>
        <v>1</v>
      </c>
      <c r="F199" s="43">
        <f>VLOOKUP($C199, Table4[#All], 3, 0)</f>
        <v>0</v>
      </c>
      <c r="G199" s="43">
        <f>VLOOKUP($C199, Table4[#All], 4, 0)</f>
        <v>0</v>
      </c>
      <c r="H199" s="43">
        <f>VLOOKUP($C199, Table4[#All], 5, 0)</f>
        <v>0</v>
      </c>
      <c r="I199" s="43">
        <f>VLOOKUP($C199, Table4[#All], 6, 0)</f>
        <v>0</v>
      </c>
      <c r="J199" s="10">
        <f t="shared" si="47"/>
        <v>1</v>
      </c>
      <c r="K199" s="11"/>
      <c r="L199" s="43">
        <f>VLOOKUP($C199, Table4[#All], 7, 0)</f>
        <v>1</v>
      </c>
      <c r="M199" s="43">
        <f>VLOOKUP($C199, Table4[#All], 8, 0)</f>
        <v>0</v>
      </c>
      <c r="N199" s="43">
        <f>VLOOKUP($C199, Table4[#All], 9, 0)</f>
        <v>0</v>
      </c>
      <c r="O199" s="43">
        <f>VLOOKUP($C199, Table4[#All], 10, 0)</f>
        <v>0</v>
      </c>
      <c r="P199" s="43"/>
      <c r="Q199" s="10">
        <f t="shared" si="48"/>
        <v>1</v>
      </c>
      <c r="R199" s="11"/>
      <c r="S199" s="43">
        <f>VLOOKUP($C199, Table4[#All], 11, 0)</f>
        <v>9.5199999999999993E-2</v>
      </c>
      <c r="T199" s="43">
        <f>VLOOKUP($C199, Table4[#All], 12, 0)</f>
        <v>0</v>
      </c>
      <c r="U199" s="43">
        <f>VLOOKUP($C199, Table4[#All], 13, 0)</f>
        <v>0.90480000000000005</v>
      </c>
      <c r="V199" s="43">
        <f>VLOOKUP($C199, Table4[#All], 14, 0)</f>
        <v>0</v>
      </c>
      <c r="W199" s="9"/>
      <c r="X199" s="10">
        <f t="shared" si="49"/>
        <v>3</v>
      </c>
      <c r="Y199" s="11"/>
      <c r="Z199" s="43">
        <f>VLOOKUP($C199, Table4[#All], 15, 0)</f>
        <v>0</v>
      </c>
      <c r="AA199" s="43">
        <f>VLOOKUP($C199, Table4[#All], 16, 0)</f>
        <v>0.1905</v>
      </c>
      <c r="AB199" s="43">
        <f>VLOOKUP($C199, Table4[#All], 17, 0)</f>
        <v>0.28570000000000001</v>
      </c>
      <c r="AC199" s="43">
        <f>VLOOKUP($C199, Table4[#All], 18, 0)</f>
        <v>0.52380000000000004</v>
      </c>
      <c r="AD199" s="9">
        <f>VLOOKUP($C199, Table4[#All], 19, 0)</f>
        <v>0</v>
      </c>
      <c r="AE199" s="10">
        <f t="shared" si="50"/>
        <v>4</v>
      </c>
      <c r="AF199" s="11"/>
      <c r="AG199" s="43">
        <f>VLOOKUP($C199, Table4[#All], 20, 0)</f>
        <v>0</v>
      </c>
      <c r="AH199" s="43">
        <f>VLOOKUP($C199, Table4[#All], 21, 0)</f>
        <v>0.8095</v>
      </c>
      <c r="AI199" s="43">
        <f>VLOOKUP($C199, Table4[#All], 22, 0)</f>
        <v>0.1905</v>
      </c>
      <c r="AJ199" s="43">
        <f>VLOOKUP($C199, Table4[#All], 23, 0)</f>
        <v>0</v>
      </c>
      <c r="AK199" s="43"/>
      <c r="AL199" s="10">
        <f t="shared" si="51"/>
        <v>2</v>
      </c>
      <c r="AM199" s="11"/>
      <c r="AN199" s="43">
        <f>VLOOKUP($C199, Table4[#All], 24, 0)</f>
        <v>0</v>
      </c>
      <c r="AO199" s="43">
        <f>VLOOKUP($C199, Table4[#All], 25, 0)</f>
        <v>0.1905</v>
      </c>
      <c r="AP199" s="43">
        <f>VLOOKUP($C199, Table4[#All], 26, 0)</f>
        <v>0.8095</v>
      </c>
      <c r="AQ199" s="43"/>
      <c r="AR199" s="9"/>
      <c r="AS199" s="12">
        <f t="shared" si="52"/>
        <v>3</v>
      </c>
      <c r="AT199" s="11"/>
      <c r="AU199" s="43">
        <f>VLOOKUP($C199, Table4[#All], 27, 0)</f>
        <v>9.5199999999999993E-2</v>
      </c>
      <c r="AV199" s="43">
        <f>VLOOKUP($C199, Table4[#All], 28, 0)</f>
        <v>9.5199999999999993E-2</v>
      </c>
      <c r="AW199" s="43">
        <f>VLOOKUP($C199, Table4[#All], 29, 0)</f>
        <v>0.8095</v>
      </c>
      <c r="AX199" s="9"/>
      <c r="AY199" s="9">
        <f>VLOOKUP($C199, Table4[#All], 30, 0)</f>
        <v>0</v>
      </c>
      <c r="AZ199" s="10">
        <f t="shared" si="53"/>
        <v>3</v>
      </c>
      <c r="BA199" s="11"/>
      <c r="BB199" s="43">
        <f>VLOOKUP($C199, Table4[#All], 31, 0)</f>
        <v>0.61899999999999999</v>
      </c>
      <c r="BC199" s="43">
        <f>VLOOKUP($C199, Table4[#All], 32, 0)</f>
        <v>0.23809999999999998</v>
      </c>
      <c r="BD199" s="43">
        <f>VLOOKUP($C199, Table4[#All], 33, 0)</f>
        <v>0</v>
      </c>
      <c r="BE199" s="43">
        <f>VLOOKUP($C199, Table4[#All], 34, 0)</f>
        <v>0.1429</v>
      </c>
      <c r="BF199" s="9">
        <f>VLOOKUP($C199, Table4[#All], 35, 0)</f>
        <v>0</v>
      </c>
      <c r="BG199" s="10">
        <f t="shared" si="54"/>
        <v>2</v>
      </c>
      <c r="BH199" s="60"/>
      <c r="BI199" s="43">
        <f>VLOOKUP($C199, Table4[#All], 36, 0)</f>
        <v>0</v>
      </c>
      <c r="BJ199" s="9">
        <f>VLOOKUP($C199, Table4[#All], 37, 0)</f>
        <v>0</v>
      </c>
      <c r="BK199" s="43">
        <f>VLOOKUP($C199, Table4[#All], 38, 0)</f>
        <v>0</v>
      </c>
      <c r="BL199" s="43">
        <f>VLOOKUP($C199, Table4[#All], 39, 0)</f>
        <v>0</v>
      </c>
      <c r="BM199" s="9">
        <f>VLOOKUP($C199, Table4[#All], 40, 0)</f>
        <v>1</v>
      </c>
      <c r="BN199" s="10">
        <f t="shared" si="55"/>
        <v>5</v>
      </c>
      <c r="BO199" s="11"/>
      <c r="BP199" s="43">
        <f>VLOOKUP($C199, Table4[#All], 41, 0)</f>
        <v>0.38100000000000001</v>
      </c>
      <c r="BQ199" s="43">
        <f>VLOOKUP($C199, Table4[#All], 42, 0)</f>
        <v>4.7599999999999996E-2</v>
      </c>
      <c r="BR199" s="43">
        <f>VLOOKUP($C199, Table4[#All], 43, 0)</f>
        <v>0.47619999999999996</v>
      </c>
      <c r="BS199" s="43">
        <f>VLOOKUP($C199, Table4[#All], 44, 0)</f>
        <v>4.7599999999999996E-2</v>
      </c>
      <c r="BT199" s="43">
        <f>VLOOKUP($C199, Table4[#All], 45, 0)</f>
        <v>4.7599999999999996E-2</v>
      </c>
      <c r="BU199" s="10">
        <f t="shared" si="56"/>
        <v>3</v>
      </c>
      <c r="BV199" s="11"/>
      <c r="BW199" s="43">
        <f>VLOOKUP($C199, Table4[#All], 46, 0)</f>
        <v>0.8095</v>
      </c>
      <c r="BX199" s="43">
        <f>VLOOKUP($C199, Table4[#All], 47, 0)</f>
        <v>0.1905</v>
      </c>
      <c r="BY199" s="43">
        <f>VLOOKUP($C199, Table4[#All], 48, 0)</f>
        <v>0</v>
      </c>
      <c r="BZ199" s="43">
        <f>VLOOKUP($C199, Table4[#All], 49, 0)</f>
        <v>0</v>
      </c>
      <c r="CA199" s="43">
        <f>VLOOKUP($C199, Table4[#All], 50, 0)</f>
        <v>0</v>
      </c>
      <c r="CB199" s="10">
        <f t="shared" si="57"/>
        <v>1</v>
      </c>
      <c r="CC199" s="60"/>
      <c r="CD199" s="43">
        <f>VLOOKUP($C199, Table4[#All], 51, 0)</f>
        <v>0.71430000000000005</v>
      </c>
      <c r="CE199" s="43">
        <f>VLOOKUP($C199, Table4[#All], 52, 0)</f>
        <v>0.28570000000000001</v>
      </c>
      <c r="CF199" s="43">
        <f>VLOOKUP($C199, Table4[#All], 53, 0)</f>
        <v>0</v>
      </c>
      <c r="CG199" s="43"/>
      <c r="CH199" s="43"/>
      <c r="CI199" s="12">
        <f t="shared" si="58"/>
        <v>2</v>
      </c>
      <c r="CJ199" s="13"/>
      <c r="CK199" s="43">
        <f>VLOOKUP($C199, Table4[#All], 54, 0)</f>
        <v>0</v>
      </c>
      <c r="CL199" s="43">
        <f>VLOOKUP($C199, Table4[#All], 55, 0)</f>
        <v>9.5199999999999993E-2</v>
      </c>
      <c r="CM199" s="43">
        <f>VLOOKUP($C199, Table4[#All], 56, 0)</f>
        <v>0.90480000000000005</v>
      </c>
      <c r="CN199" s="9">
        <f>VLOOKUP($C199, Table4[#All], 57, 0)</f>
        <v>0</v>
      </c>
      <c r="CO199" s="9"/>
      <c r="CP199" s="10">
        <f t="shared" si="59"/>
        <v>3</v>
      </c>
      <c r="CQ199" s="11"/>
      <c r="CR199" s="43">
        <f>VLOOKUP($C199, Table4[#All], 58, 0)</f>
        <v>0</v>
      </c>
      <c r="CS199" s="43">
        <f>VLOOKUP($C199, Table4[#All], 59, 0)</f>
        <v>0</v>
      </c>
      <c r="CT199" s="43">
        <f>VLOOKUP($C199, Table4[#All], 60, 0)</f>
        <v>0.90480000000000005</v>
      </c>
      <c r="CU199" s="43">
        <f>VLOOKUP($C199, Table4[#All], 61, 0)</f>
        <v>9.5199999999999993E-2</v>
      </c>
      <c r="CV199" s="9">
        <f>VLOOKUP($C199, Table4[#All], 62, 0)</f>
        <v>0</v>
      </c>
      <c r="CW199" s="10">
        <f t="shared" si="60"/>
        <v>3</v>
      </c>
      <c r="CX199" s="60"/>
      <c r="CY199" s="43">
        <f>VLOOKUP($C199, Table4[#All], 63, 0)</f>
        <v>1</v>
      </c>
      <c r="CZ199" s="43">
        <f>VLOOKUP($C199, Table4[#All], 64, 0)</f>
        <v>0</v>
      </c>
      <c r="DA199" s="43">
        <f>VLOOKUP($C199, Table4[#All], 65, 0)</f>
        <v>0</v>
      </c>
      <c r="DB199" s="43">
        <f>VLOOKUP($C199, Table4[#All], 66, 0)</f>
        <v>0</v>
      </c>
      <c r="DC199" s="43"/>
      <c r="DD199" s="10">
        <f t="shared" si="61"/>
        <v>1</v>
      </c>
    </row>
    <row r="200" spans="1:108" ht="16.2" thickTop="1" thickBot="1" x14ac:dyDescent="0.4">
      <c r="A200" s="47" t="s">
        <v>468</v>
      </c>
      <c r="B200" s="47" t="s">
        <v>479</v>
      </c>
      <c r="C200" s="47" t="s">
        <v>480</v>
      </c>
      <c r="D200" s="11"/>
      <c r="E200" s="43">
        <f>VLOOKUP($C200, Table4[#All], 2, 0)</f>
        <v>1</v>
      </c>
      <c r="F200" s="43">
        <f>VLOOKUP($C200, Table4[#All], 3, 0)</f>
        <v>0</v>
      </c>
      <c r="G200" s="43">
        <f>VLOOKUP($C200, Table4[#All], 4, 0)</f>
        <v>0</v>
      </c>
      <c r="H200" s="43">
        <f>VLOOKUP($C200, Table4[#All], 5, 0)</f>
        <v>0</v>
      </c>
      <c r="I200" s="43">
        <f>VLOOKUP($C200, Table4[#All], 6, 0)</f>
        <v>0</v>
      </c>
      <c r="J200" s="10">
        <f t="shared" si="47"/>
        <v>1</v>
      </c>
      <c r="K200" s="11"/>
      <c r="L200" s="43">
        <f>VLOOKUP($C200, Table4[#All], 7, 0)</f>
        <v>0.9677</v>
      </c>
      <c r="M200" s="43">
        <f>VLOOKUP($C200, Table4[#All], 8, 0)</f>
        <v>3.2300000000000002E-2</v>
      </c>
      <c r="N200" s="43">
        <f>VLOOKUP($C200, Table4[#All], 9, 0)</f>
        <v>0</v>
      </c>
      <c r="O200" s="43">
        <f>VLOOKUP($C200, Table4[#All], 10, 0)</f>
        <v>0</v>
      </c>
      <c r="P200" s="43"/>
      <c r="Q200" s="10">
        <f t="shared" si="48"/>
        <v>1</v>
      </c>
      <c r="R200" s="11"/>
      <c r="S200" s="43">
        <f>VLOOKUP($C200, Table4[#All], 11, 0)</f>
        <v>0.3871</v>
      </c>
      <c r="T200" s="43">
        <f>VLOOKUP($C200, Table4[#All], 12, 0)</f>
        <v>0</v>
      </c>
      <c r="U200" s="43">
        <f>VLOOKUP($C200, Table4[#All], 13, 0)</f>
        <v>0.6129</v>
      </c>
      <c r="V200" s="43">
        <f>VLOOKUP($C200, Table4[#All], 14, 0)</f>
        <v>0</v>
      </c>
      <c r="W200" s="9"/>
      <c r="X200" s="10">
        <f t="shared" si="49"/>
        <v>3</v>
      </c>
      <c r="Y200" s="11"/>
      <c r="Z200" s="43">
        <f>VLOOKUP($C200, Table4[#All], 15, 0)</f>
        <v>0</v>
      </c>
      <c r="AA200" s="43">
        <f>VLOOKUP($C200, Table4[#All], 16, 0)</f>
        <v>0.35479999999999995</v>
      </c>
      <c r="AB200" s="43">
        <f>VLOOKUP($C200, Table4[#All], 17, 0)</f>
        <v>0.4194</v>
      </c>
      <c r="AC200" s="43">
        <f>VLOOKUP($C200, Table4[#All], 18, 0)</f>
        <v>0.22579999999999997</v>
      </c>
      <c r="AD200" s="9">
        <f>VLOOKUP($C200, Table4[#All], 19, 0)</f>
        <v>0</v>
      </c>
      <c r="AE200" s="10">
        <f t="shared" si="50"/>
        <v>4</v>
      </c>
      <c r="AF200" s="11"/>
      <c r="AG200" s="43">
        <f>VLOOKUP($C200, Table4[#All], 20, 0)</f>
        <v>0</v>
      </c>
      <c r="AH200" s="43">
        <f>VLOOKUP($C200, Table4[#All], 21, 0)</f>
        <v>0.7097</v>
      </c>
      <c r="AI200" s="43">
        <f>VLOOKUP($C200, Table4[#All], 22, 0)</f>
        <v>0.2903</v>
      </c>
      <c r="AJ200" s="43">
        <f>VLOOKUP($C200, Table4[#All], 23, 0)</f>
        <v>0</v>
      </c>
      <c r="AK200" s="43"/>
      <c r="AL200" s="10">
        <f t="shared" si="51"/>
        <v>3</v>
      </c>
      <c r="AM200" s="11"/>
      <c r="AN200" s="43">
        <f>VLOOKUP($C200, Table4[#All], 24, 0)</f>
        <v>0</v>
      </c>
      <c r="AO200" s="43">
        <f>VLOOKUP($C200, Table4[#All], 25, 0)</f>
        <v>0.1613</v>
      </c>
      <c r="AP200" s="43">
        <f>VLOOKUP($C200, Table4[#All], 26, 0)</f>
        <v>0.8387</v>
      </c>
      <c r="AQ200" s="43"/>
      <c r="AR200" s="9"/>
      <c r="AS200" s="12">
        <f t="shared" si="52"/>
        <v>3</v>
      </c>
      <c r="AT200" s="11"/>
      <c r="AU200" s="43">
        <f>VLOOKUP($C200, Table4[#All], 27, 0)</f>
        <v>0.3226</v>
      </c>
      <c r="AV200" s="43">
        <f>VLOOKUP($C200, Table4[#All], 28, 0)</f>
        <v>0.5161</v>
      </c>
      <c r="AW200" s="43">
        <f>VLOOKUP($C200, Table4[#All], 29, 0)</f>
        <v>0.1613</v>
      </c>
      <c r="AX200" s="9"/>
      <c r="AY200" s="9">
        <f>VLOOKUP($C200, Table4[#All], 30, 0)</f>
        <v>0</v>
      </c>
      <c r="AZ200" s="10">
        <f t="shared" si="53"/>
        <v>2</v>
      </c>
      <c r="BA200" s="11"/>
      <c r="BB200" s="43">
        <f>VLOOKUP($C200, Table4[#All], 31, 0)</f>
        <v>0.8</v>
      </c>
      <c r="BC200" s="43">
        <f>VLOOKUP($C200, Table4[#All], 32, 0)</f>
        <v>0.1</v>
      </c>
      <c r="BD200" s="43">
        <f>VLOOKUP($C200, Table4[#All], 33, 0)</f>
        <v>0</v>
      </c>
      <c r="BE200" s="43">
        <f>VLOOKUP($C200, Table4[#All], 34, 0)</f>
        <v>0.1</v>
      </c>
      <c r="BF200" s="9">
        <f>VLOOKUP($C200, Table4[#All], 35, 0)</f>
        <v>0</v>
      </c>
      <c r="BG200" s="10">
        <f t="shared" si="54"/>
        <v>2</v>
      </c>
      <c r="BH200" s="60"/>
      <c r="BI200" s="43">
        <f>VLOOKUP($C200, Table4[#All], 36, 0)</f>
        <v>0</v>
      </c>
      <c r="BJ200" s="9">
        <f>VLOOKUP($C200, Table4[#All], 37, 0)</f>
        <v>0</v>
      </c>
      <c r="BK200" s="43">
        <f>VLOOKUP($C200, Table4[#All], 38, 0)</f>
        <v>0</v>
      </c>
      <c r="BL200" s="43">
        <f>VLOOKUP($C200, Table4[#All], 39, 0)</f>
        <v>0</v>
      </c>
      <c r="BM200" s="9">
        <f>VLOOKUP($C200, Table4[#All], 40, 0)</f>
        <v>1</v>
      </c>
      <c r="BN200" s="10">
        <f t="shared" si="55"/>
        <v>5</v>
      </c>
      <c r="BO200" s="11"/>
      <c r="BP200" s="43">
        <f>VLOOKUP($C200, Table4[#All], 41, 0)</f>
        <v>9.6799999999999997E-2</v>
      </c>
      <c r="BQ200" s="43">
        <f>VLOOKUP($C200, Table4[#All], 42, 0)</f>
        <v>9.6799999999999997E-2</v>
      </c>
      <c r="BR200" s="43">
        <f>VLOOKUP($C200, Table4[#All], 43, 0)</f>
        <v>0.3226</v>
      </c>
      <c r="BS200" s="43">
        <f>VLOOKUP($C200, Table4[#All], 44, 0)</f>
        <v>0.19350000000000001</v>
      </c>
      <c r="BT200" s="43">
        <f>VLOOKUP($C200, Table4[#All], 45, 0)</f>
        <v>0.2903</v>
      </c>
      <c r="BU200" s="10">
        <f t="shared" si="56"/>
        <v>5</v>
      </c>
      <c r="BV200" s="11"/>
      <c r="BW200" s="43">
        <f>VLOOKUP($C200, Table4[#All], 46, 0)</f>
        <v>0.90319999999999989</v>
      </c>
      <c r="BX200" s="43">
        <f>VLOOKUP($C200, Table4[#All], 47, 0)</f>
        <v>9.6799999999999997E-2</v>
      </c>
      <c r="BY200" s="43">
        <f>VLOOKUP($C200, Table4[#All], 48, 0)</f>
        <v>0</v>
      </c>
      <c r="BZ200" s="43">
        <f>VLOOKUP($C200, Table4[#All], 49, 0)</f>
        <v>0</v>
      </c>
      <c r="CA200" s="43">
        <f>VLOOKUP($C200, Table4[#All], 50, 0)</f>
        <v>0</v>
      </c>
      <c r="CB200" s="10">
        <f t="shared" si="57"/>
        <v>1</v>
      </c>
      <c r="CC200" s="60"/>
      <c r="CD200" s="43">
        <f>VLOOKUP($C200, Table4[#All], 51, 0)</f>
        <v>0.871</v>
      </c>
      <c r="CE200" s="43">
        <f>VLOOKUP($C200, Table4[#All], 52, 0)</f>
        <v>0.129</v>
      </c>
      <c r="CF200" s="43">
        <f>VLOOKUP($C200, Table4[#All], 53, 0)</f>
        <v>0</v>
      </c>
      <c r="CG200" s="43"/>
      <c r="CH200" s="43"/>
      <c r="CI200" s="12">
        <f t="shared" si="58"/>
        <v>1</v>
      </c>
      <c r="CJ200" s="13"/>
      <c r="CK200" s="43">
        <f>VLOOKUP($C200, Table4[#All], 54, 0)</f>
        <v>0</v>
      </c>
      <c r="CL200" s="43">
        <f>VLOOKUP($C200, Table4[#All], 55, 0)</f>
        <v>0.1613</v>
      </c>
      <c r="CM200" s="43">
        <f>VLOOKUP($C200, Table4[#All], 56, 0)</f>
        <v>0.80650000000000011</v>
      </c>
      <c r="CN200" s="9">
        <f>VLOOKUP($C200, Table4[#All], 57, 0)</f>
        <v>3.2300000000000002E-2</v>
      </c>
      <c r="CO200" s="9"/>
      <c r="CP200" s="10">
        <f t="shared" si="59"/>
        <v>3</v>
      </c>
      <c r="CQ200" s="11"/>
      <c r="CR200" s="43">
        <f>VLOOKUP($C200, Table4[#All], 58, 0)</f>
        <v>0</v>
      </c>
      <c r="CS200" s="43">
        <f>VLOOKUP($C200, Table4[#All], 59, 0)</f>
        <v>0.22579999999999997</v>
      </c>
      <c r="CT200" s="43">
        <f>VLOOKUP($C200, Table4[#All], 60, 0)</f>
        <v>0.6452</v>
      </c>
      <c r="CU200" s="43">
        <f>VLOOKUP($C200, Table4[#All], 61, 0)</f>
        <v>0.129</v>
      </c>
      <c r="CV200" s="9">
        <f>VLOOKUP($C200, Table4[#All], 62, 0)</f>
        <v>0</v>
      </c>
      <c r="CW200" s="10">
        <f t="shared" si="60"/>
        <v>3</v>
      </c>
      <c r="CX200" s="60"/>
      <c r="CY200" s="43">
        <f>VLOOKUP($C200, Table4[#All], 63, 0)</f>
        <v>1</v>
      </c>
      <c r="CZ200" s="43">
        <f>VLOOKUP($C200, Table4[#All], 64, 0)</f>
        <v>0</v>
      </c>
      <c r="DA200" s="43">
        <f>VLOOKUP($C200, Table4[#All], 65, 0)</f>
        <v>0</v>
      </c>
      <c r="DB200" s="43">
        <f>VLOOKUP($C200, Table4[#All], 66, 0)</f>
        <v>0</v>
      </c>
      <c r="DC200" s="43"/>
      <c r="DD200" s="10">
        <f t="shared" si="61"/>
        <v>1</v>
      </c>
    </row>
    <row r="201" spans="1:108" ht="16.2" thickTop="1" thickBot="1" x14ac:dyDescent="0.4">
      <c r="A201" s="47" t="s">
        <v>468</v>
      </c>
      <c r="B201" s="47" t="s">
        <v>481</v>
      </c>
      <c r="C201" s="47" t="s">
        <v>482</v>
      </c>
      <c r="D201" s="11"/>
      <c r="E201" s="43">
        <f>VLOOKUP($C201, Table4[#All], 2, 0)</f>
        <v>0</v>
      </c>
      <c r="F201" s="43">
        <f>VLOOKUP($C201, Table4[#All], 3, 0)</f>
        <v>0</v>
      </c>
      <c r="G201" s="43">
        <f>VLOOKUP($C201, Table4[#All], 4, 0)</f>
        <v>0</v>
      </c>
      <c r="H201" s="43">
        <f>VLOOKUP($C201, Table4[#All], 5, 0)</f>
        <v>0</v>
      </c>
      <c r="I201" s="43">
        <f>VLOOKUP($C201, Table4[#All], 6, 0)</f>
        <v>1</v>
      </c>
      <c r="J201" s="10">
        <f t="shared" si="47"/>
        <v>5</v>
      </c>
      <c r="K201" s="11"/>
      <c r="L201" s="43">
        <f>VLOOKUP($C201, Table4[#All], 7, 0)</f>
        <v>0.90910000000000002</v>
      </c>
      <c r="M201" s="43">
        <f>VLOOKUP($C201, Table4[#All], 8, 0)</f>
        <v>9.0899999999999995E-2</v>
      </c>
      <c r="N201" s="43">
        <f>VLOOKUP($C201, Table4[#All], 9, 0)</f>
        <v>0</v>
      </c>
      <c r="O201" s="43">
        <f>VLOOKUP($C201, Table4[#All], 10, 0)</f>
        <v>0</v>
      </c>
      <c r="P201" s="43"/>
      <c r="Q201" s="10">
        <f t="shared" si="48"/>
        <v>1</v>
      </c>
      <c r="R201" s="11"/>
      <c r="S201" s="43">
        <f>VLOOKUP($C201, Table4[#All], 11, 0)</f>
        <v>0</v>
      </c>
      <c r="T201" s="43">
        <f>VLOOKUP($C201, Table4[#All], 12, 0)</f>
        <v>0</v>
      </c>
      <c r="U201" s="43">
        <f>VLOOKUP($C201, Table4[#All], 13, 0)</f>
        <v>1</v>
      </c>
      <c r="V201" s="43">
        <f>VLOOKUP($C201, Table4[#All], 14, 0)</f>
        <v>0</v>
      </c>
      <c r="W201" s="9"/>
      <c r="X201" s="10">
        <f t="shared" si="49"/>
        <v>3</v>
      </c>
      <c r="Y201" s="11"/>
      <c r="Z201" s="43">
        <f>VLOOKUP($C201, Table4[#All], 15, 0)</f>
        <v>0</v>
      </c>
      <c r="AA201" s="43">
        <f>VLOOKUP($C201, Table4[#All], 16, 0)</f>
        <v>0.2727</v>
      </c>
      <c r="AB201" s="43">
        <f>VLOOKUP($C201, Table4[#All], 17, 0)</f>
        <v>0.63639999999999997</v>
      </c>
      <c r="AC201" s="43">
        <f>VLOOKUP($C201, Table4[#All], 18, 0)</f>
        <v>9.0899999999999995E-2</v>
      </c>
      <c r="AD201" s="9">
        <f>VLOOKUP($C201, Table4[#All], 19, 0)</f>
        <v>0</v>
      </c>
      <c r="AE201" s="10">
        <f t="shared" si="50"/>
        <v>3</v>
      </c>
      <c r="AF201" s="11"/>
      <c r="AG201" s="43">
        <f>VLOOKUP($C201, Table4[#All], 20, 0)</f>
        <v>0</v>
      </c>
      <c r="AH201" s="43">
        <f>VLOOKUP($C201, Table4[#All], 21, 0)</f>
        <v>0.13639999999999999</v>
      </c>
      <c r="AI201" s="43">
        <f>VLOOKUP($C201, Table4[#All], 22, 0)</f>
        <v>0.59089999999999998</v>
      </c>
      <c r="AJ201" s="43">
        <f>VLOOKUP($C201, Table4[#All], 23, 0)</f>
        <v>0.2727</v>
      </c>
      <c r="AK201" s="43"/>
      <c r="AL201" s="10">
        <f t="shared" si="51"/>
        <v>4</v>
      </c>
      <c r="AM201" s="11"/>
      <c r="AN201" s="43">
        <f>VLOOKUP($C201, Table4[#All], 24, 0)</f>
        <v>0</v>
      </c>
      <c r="AO201" s="43">
        <f>VLOOKUP($C201, Table4[#All], 25, 0)</f>
        <v>0.31819999999999998</v>
      </c>
      <c r="AP201" s="43">
        <f>VLOOKUP($C201, Table4[#All], 26, 0)</f>
        <v>0.68180000000000007</v>
      </c>
      <c r="AQ201" s="43"/>
      <c r="AR201" s="9"/>
      <c r="AS201" s="12">
        <f t="shared" si="52"/>
        <v>3</v>
      </c>
      <c r="AT201" s="11"/>
      <c r="AU201" s="43">
        <f>VLOOKUP($C201, Table4[#All], 27, 0)</f>
        <v>4.5499999999999999E-2</v>
      </c>
      <c r="AV201" s="43">
        <f>VLOOKUP($C201, Table4[#All], 28, 0)</f>
        <v>0.2273</v>
      </c>
      <c r="AW201" s="43">
        <f>VLOOKUP($C201, Table4[#All], 29, 0)</f>
        <v>0.45450000000000002</v>
      </c>
      <c r="AX201" s="9"/>
      <c r="AY201" s="9">
        <f>VLOOKUP($C201, Table4[#All], 30, 0)</f>
        <v>0.2727</v>
      </c>
      <c r="AZ201" s="10">
        <f t="shared" si="53"/>
        <v>5</v>
      </c>
      <c r="BA201" s="11"/>
      <c r="BB201" s="43">
        <f>VLOOKUP($C201, Table4[#All], 31, 0)</f>
        <v>0.625</v>
      </c>
      <c r="BC201" s="43">
        <f>VLOOKUP($C201, Table4[#All], 32, 0)</f>
        <v>0</v>
      </c>
      <c r="BD201" s="43">
        <f>VLOOKUP($C201, Table4[#All], 33, 0)</f>
        <v>0.125</v>
      </c>
      <c r="BE201" s="43">
        <f>VLOOKUP($C201, Table4[#All], 34, 0)</f>
        <v>0.25</v>
      </c>
      <c r="BF201" s="9">
        <f>VLOOKUP($C201, Table4[#All], 35, 0)</f>
        <v>0</v>
      </c>
      <c r="BG201" s="10">
        <f t="shared" si="54"/>
        <v>4</v>
      </c>
      <c r="BH201" s="60"/>
      <c r="BI201" s="43">
        <f>VLOOKUP($C201, Table4[#All], 36, 0)</f>
        <v>0</v>
      </c>
      <c r="BJ201" s="9">
        <f>VLOOKUP($C201, Table4[#All], 37, 0)</f>
        <v>0</v>
      </c>
      <c r="BK201" s="43">
        <f>VLOOKUP($C201, Table4[#All], 38, 0)</f>
        <v>0</v>
      </c>
      <c r="BL201" s="43">
        <f>VLOOKUP($C201, Table4[#All], 39, 0)</f>
        <v>0</v>
      </c>
      <c r="BM201" s="9">
        <f>VLOOKUP($C201, Table4[#All], 40, 0)</f>
        <v>1</v>
      </c>
      <c r="BN201" s="10">
        <f t="shared" si="55"/>
        <v>5</v>
      </c>
      <c r="BO201" s="11"/>
      <c r="BP201" s="43">
        <f>VLOOKUP($C201, Table4[#All], 41, 0)</f>
        <v>0.54549999999999998</v>
      </c>
      <c r="BQ201" s="43">
        <f>VLOOKUP($C201, Table4[#All], 42, 0)</f>
        <v>9.0899999999999995E-2</v>
      </c>
      <c r="BR201" s="43">
        <f>VLOOKUP($C201, Table4[#All], 43, 0)</f>
        <v>0.2727</v>
      </c>
      <c r="BS201" s="43">
        <f>VLOOKUP($C201, Table4[#All], 44, 0)</f>
        <v>9.0899999999999995E-2</v>
      </c>
      <c r="BT201" s="43">
        <f>VLOOKUP($C201, Table4[#All], 45, 0)</f>
        <v>0</v>
      </c>
      <c r="BU201" s="10">
        <f t="shared" si="56"/>
        <v>3</v>
      </c>
      <c r="BV201" s="11"/>
      <c r="BW201" s="43">
        <f>VLOOKUP($C201, Table4[#All], 46, 0)</f>
        <v>4.5499999999999999E-2</v>
      </c>
      <c r="BX201" s="43">
        <f>VLOOKUP($C201, Table4[#All], 47, 0)</f>
        <v>0.45450000000000002</v>
      </c>
      <c r="BY201" s="43">
        <f>VLOOKUP($C201, Table4[#All], 48, 0)</f>
        <v>0.45450000000000002</v>
      </c>
      <c r="BZ201" s="43">
        <f>VLOOKUP($C201, Table4[#All], 49, 0)</f>
        <v>4.5499999999999999E-2</v>
      </c>
      <c r="CA201" s="43">
        <f>VLOOKUP($C201, Table4[#All], 50, 0)</f>
        <v>0</v>
      </c>
      <c r="CB201" s="10">
        <f t="shared" si="57"/>
        <v>3</v>
      </c>
      <c r="CC201" s="60"/>
      <c r="CD201" s="43">
        <f>VLOOKUP($C201, Table4[#All], 51, 0)</f>
        <v>0.90910000000000002</v>
      </c>
      <c r="CE201" s="43">
        <f>VLOOKUP($C201, Table4[#All], 52, 0)</f>
        <v>4.5499999999999999E-2</v>
      </c>
      <c r="CF201" s="43">
        <f>VLOOKUP($C201, Table4[#All], 53, 0)</f>
        <v>4.5499999999999999E-2</v>
      </c>
      <c r="CG201" s="43"/>
      <c r="CH201" s="43"/>
      <c r="CI201" s="12">
        <f t="shared" si="58"/>
        <v>1</v>
      </c>
      <c r="CJ201" s="13"/>
      <c r="CK201" s="43">
        <f>VLOOKUP($C201, Table4[#All], 54, 0)</f>
        <v>0</v>
      </c>
      <c r="CL201" s="43">
        <f>VLOOKUP($C201, Table4[#All], 55, 0)</f>
        <v>0.2727</v>
      </c>
      <c r="CM201" s="43">
        <f>VLOOKUP($C201, Table4[#All], 56, 0)</f>
        <v>0.72730000000000006</v>
      </c>
      <c r="CN201" s="9">
        <f>VLOOKUP($C201, Table4[#All], 57, 0)</f>
        <v>0</v>
      </c>
      <c r="CO201" s="9"/>
      <c r="CP201" s="10">
        <f t="shared" si="59"/>
        <v>3</v>
      </c>
      <c r="CQ201" s="11"/>
      <c r="CR201" s="43">
        <f>VLOOKUP($C201, Table4[#All], 58, 0)</f>
        <v>0.36359999999999998</v>
      </c>
      <c r="CS201" s="43">
        <f>VLOOKUP($C201, Table4[#All], 59, 0)</f>
        <v>0.40909999999999996</v>
      </c>
      <c r="CT201" s="43">
        <f>VLOOKUP($C201, Table4[#All], 60, 0)</f>
        <v>0.2273</v>
      </c>
      <c r="CU201" s="43">
        <f>VLOOKUP($C201, Table4[#All], 61, 0)</f>
        <v>0</v>
      </c>
      <c r="CV201" s="9">
        <f>VLOOKUP($C201, Table4[#All], 62, 0)</f>
        <v>0</v>
      </c>
      <c r="CW201" s="10">
        <f t="shared" si="60"/>
        <v>3</v>
      </c>
      <c r="CX201" s="60"/>
      <c r="CY201" s="43">
        <f>VLOOKUP($C201, Table4[#All], 63, 0)</f>
        <v>1</v>
      </c>
      <c r="CZ201" s="43">
        <f>VLOOKUP($C201, Table4[#All], 64, 0)</f>
        <v>0</v>
      </c>
      <c r="DA201" s="43">
        <f>VLOOKUP($C201, Table4[#All], 65, 0)</f>
        <v>0</v>
      </c>
      <c r="DB201" s="43">
        <f>VLOOKUP($C201, Table4[#All], 66, 0)</f>
        <v>0</v>
      </c>
      <c r="DC201" s="43"/>
      <c r="DD201" s="10">
        <f t="shared" si="61"/>
        <v>1</v>
      </c>
    </row>
    <row r="202" spans="1:108" ht="16.2" thickTop="1" thickBot="1" x14ac:dyDescent="0.4">
      <c r="A202" s="47" t="s">
        <v>468</v>
      </c>
      <c r="B202" s="47" t="s">
        <v>483</v>
      </c>
      <c r="C202" s="47" t="s">
        <v>484</v>
      </c>
      <c r="D202" s="11"/>
      <c r="E202" s="43">
        <f>VLOOKUP($C202, Table4[#All], 2, 0)</f>
        <v>1</v>
      </c>
      <c r="F202" s="43">
        <f>VLOOKUP($C202, Table4[#All], 3, 0)</f>
        <v>0</v>
      </c>
      <c r="G202" s="43">
        <f>VLOOKUP($C202, Table4[#All], 4, 0)</f>
        <v>0</v>
      </c>
      <c r="H202" s="43">
        <f>VLOOKUP($C202, Table4[#All], 5, 0)</f>
        <v>0</v>
      </c>
      <c r="I202" s="43">
        <f>VLOOKUP($C202, Table4[#All], 6, 0)</f>
        <v>0</v>
      </c>
      <c r="J202" s="10">
        <f t="shared" si="47"/>
        <v>1</v>
      </c>
      <c r="K202" s="11"/>
      <c r="L202" s="43">
        <f>VLOOKUP($C202, Table4[#All], 7, 0)</f>
        <v>0.8</v>
      </c>
      <c r="M202" s="43">
        <f>VLOOKUP($C202, Table4[#All], 8, 0)</f>
        <v>0.1333</v>
      </c>
      <c r="N202" s="43">
        <f>VLOOKUP($C202, Table4[#All], 9, 0)</f>
        <v>6.6699999999999995E-2</v>
      </c>
      <c r="O202" s="43">
        <f>VLOOKUP($C202, Table4[#All], 10, 0)</f>
        <v>0</v>
      </c>
      <c r="P202" s="43"/>
      <c r="Q202" s="10">
        <f t="shared" si="48"/>
        <v>2</v>
      </c>
      <c r="R202" s="11"/>
      <c r="S202" s="43">
        <f>VLOOKUP($C202, Table4[#All], 11, 0)</f>
        <v>0.76670000000000005</v>
      </c>
      <c r="T202" s="43">
        <f>VLOOKUP($C202, Table4[#All], 12, 0)</f>
        <v>3.3300000000000003E-2</v>
      </c>
      <c r="U202" s="43">
        <f>VLOOKUP($C202, Table4[#All], 13, 0)</f>
        <v>0.2</v>
      </c>
      <c r="V202" s="43">
        <f>VLOOKUP($C202, Table4[#All], 14, 0)</f>
        <v>0</v>
      </c>
      <c r="W202" s="9"/>
      <c r="X202" s="10">
        <f t="shared" si="49"/>
        <v>3</v>
      </c>
      <c r="Y202" s="11"/>
      <c r="Z202" s="43">
        <f>VLOOKUP($C202, Table4[#All], 15, 0)</f>
        <v>0</v>
      </c>
      <c r="AA202" s="43">
        <f>VLOOKUP($C202, Table4[#All], 16, 0)</f>
        <v>0.83329999999999993</v>
      </c>
      <c r="AB202" s="43">
        <f>VLOOKUP($C202, Table4[#All], 17, 0)</f>
        <v>0.16670000000000001</v>
      </c>
      <c r="AC202" s="43">
        <f>VLOOKUP($C202, Table4[#All], 18, 0)</f>
        <v>0</v>
      </c>
      <c r="AD202" s="9">
        <f>VLOOKUP($C202, Table4[#All], 19, 0)</f>
        <v>0</v>
      </c>
      <c r="AE202" s="10">
        <f t="shared" si="50"/>
        <v>2</v>
      </c>
      <c r="AF202" s="11"/>
      <c r="AG202" s="43">
        <f>VLOOKUP($C202, Table4[#All], 20, 0)</f>
        <v>0</v>
      </c>
      <c r="AH202" s="43">
        <f>VLOOKUP($C202, Table4[#All], 21, 0)</f>
        <v>1</v>
      </c>
      <c r="AI202" s="43">
        <f>VLOOKUP($C202, Table4[#All], 22, 0)</f>
        <v>0</v>
      </c>
      <c r="AJ202" s="43">
        <f>VLOOKUP($C202, Table4[#All], 23, 0)</f>
        <v>0</v>
      </c>
      <c r="AK202" s="43"/>
      <c r="AL202" s="10">
        <f t="shared" si="51"/>
        <v>2</v>
      </c>
      <c r="AM202" s="11"/>
      <c r="AN202" s="43">
        <f>VLOOKUP($C202, Table4[#All], 24, 0)</f>
        <v>0</v>
      </c>
      <c r="AO202" s="43">
        <f>VLOOKUP($C202, Table4[#All], 25, 0)</f>
        <v>6.6699999999999995E-2</v>
      </c>
      <c r="AP202" s="43">
        <f>VLOOKUP($C202, Table4[#All], 26, 0)</f>
        <v>0.93330000000000002</v>
      </c>
      <c r="AQ202" s="43"/>
      <c r="AR202" s="9"/>
      <c r="AS202" s="12">
        <f t="shared" si="52"/>
        <v>3</v>
      </c>
      <c r="AT202" s="11"/>
      <c r="AU202" s="43">
        <f>VLOOKUP($C202, Table4[#All], 27, 0)</f>
        <v>0.16670000000000001</v>
      </c>
      <c r="AV202" s="43">
        <f>VLOOKUP($C202, Table4[#All], 28, 0)</f>
        <v>0.36670000000000003</v>
      </c>
      <c r="AW202" s="43">
        <f>VLOOKUP($C202, Table4[#All], 29, 0)</f>
        <v>0.4667</v>
      </c>
      <c r="AX202" s="9"/>
      <c r="AY202" s="9">
        <f>VLOOKUP($C202, Table4[#All], 30, 0)</f>
        <v>0</v>
      </c>
      <c r="AZ202" s="10">
        <f t="shared" si="53"/>
        <v>3</v>
      </c>
      <c r="BA202" s="11"/>
      <c r="BB202" s="43">
        <f>VLOOKUP($C202, Table4[#All], 31, 0)</f>
        <v>0</v>
      </c>
      <c r="BC202" s="43">
        <f>VLOOKUP($C202, Table4[#All], 32, 0)</f>
        <v>0.6</v>
      </c>
      <c r="BD202" s="43">
        <f>VLOOKUP($C202, Table4[#All], 33, 0)</f>
        <v>0</v>
      </c>
      <c r="BE202" s="43">
        <f>VLOOKUP($C202, Table4[#All], 34, 0)</f>
        <v>0.4</v>
      </c>
      <c r="BF202" s="9">
        <f>VLOOKUP($C202, Table4[#All], 35, 0)</f>
        <v>0</v>
      </c>
      <c r="BG202" s="10">
        <f t="shared" si="54"/>
        <v>4</v>
      </c>
      <c r="BH202" s="60"/>
      <c r="BI202" s="43">
        <f>VLOOKUP($C202, Table4[#All], 36, 0)</f>
        <v>0</v>
      </c>
      <c r="BJ202" s="9">
        <f>VLOOKUP($C202, Table4[#All], 37, 0)</f>
        <v>0</v>
      </c>
      <c r="BK202" s="43">
        <f>VLOOKUP($C202, Table4[#All], 38, 0)</f>
        <v>0</v>
      </c>
      <c r="BL202" s="43">
        <f>VLOOKUP($C202, Table4[#All], 39, 0)</f>
        <v>0</v>
      </c>
      <c r="BM202" s="9">
        <f>VLOOKUP($C202, Table4[#All], 40, 0)</f>
        <v>1</v>
      </c>
      <c r="BN202" s="10">
        <f t="shared" si="55"/>
        <v>5</v>
      </c>
      <c r="BO202" s="11"/>
      <c r="BP202" s="43">
        <f>VLOOKUP($C202, Table4[#All], 41, 0)</f>
        <v>0.33329999999999999</v>
      </c>
      <c r="BQ202" s="43">
        <f>VLOOKUP($C202, Table4[#All], 42, 0)</f>
        <v>0.66670000000000007</v>
      </c>
      <c r="BR202" s="43">
        <f>VLOOKUP($C202, Table4[#All], 43, 0)</f>
        <v>0</v>
      </c>
      <c r="BS202" s="43">
        <f>VLOOKUP($C202, Table4[#All], 44, 0)</f>
        <v>0</v>
      </c>
      <c r="BT202" s="43">
        <f>VLOOKUP($C202, Table4[#All], 45, 0)</f>
        <v>0</v>
      </c>
      <c r="BU202" s="10">
        <f t="shared" si="56"/>
        <v>2</v>
      </c>
      <c r="BV202" s="11"/>
      <c r="BW202" s="43">
        <f>VLOOKUP($C202, Table4[#All], 46, 0)</f>
        <v>0.36670000000000003</v>
      </c>
      <c r="BX202" s="43">
        <f>VLOOKUP($C202, Table4[#All], 47, 0)</f>
        <v>0.5333</v>
      </c>
      <c r="BY202" s="43">
        <f>VLOOKUP($C202, Table4[#All], 48, 0)</f>
        <v>6.6699999999999995E-2</v>
      </c>
      <c r="BZ202" s="43">
        <f>VLOOKUP($C202, Table4[#All], 49, 0)</f>
        <v>3.3300000000000003E-2</v>
      </c>
      <c r="CA202" s="43">
        <f>VLOOKUP($C202, Table4[#All], 50, 0)</f>
        <v>0</v>
      </c>
      <c r="CB202" s="10">
        <f t="shared" si="57"/>
        <v>2</v>
      </c>
      <c r="CC202" s="60"/>
      <c r="CD202" s="43">
        <f>VLOOKUP($C202, Table4[#All], 51, 0)</f>
        <v>0.93330000000000002</v>
      </c>
      <c r="CE202" s="43">
        <f>VLOOKUP($C202, Table4[#All], 52, 0)</f>
        <v>6.6699999999999995E-2</v>
      </c>
      <c r="CF202" s="43">
        <f>VLOOKUP($C202, Table4[#All], 53, 0)</f>
        <v>0</v>
      </c>
      <c r="CG202" s="43"/>
      <c r="CH202" s="43"/>
      <c r="CI202" s="12">
        <f t="shared" si="58"/>
        <v>1</v>
      </c>
      <c r="CJ202" s="13"/>
      <c r="CK202" s="43">
        <f>VLOOKUP($C202, Table4[#All], 54, 0)</f>
        <v>0</v>
      </c>
      <c r="CL202" s="43">
        <f>VLOOKUP($C202, Table4[#All], 55, 0)</f>
        <v>0.8</v>
      </c>
      <c r="CM202" s="43">
        <f>VLOOKUP($C202, Table4[#All], 56, 0)</f>
        <v>0.2</v>
      </c>
      <c r="CN202" s="9">
        <f>VLOOKUP($C202, Table4[#All], 57, 0)</f>
        <v>0</v>
      </c>
      <c r="CO202" s="9"/>
      <c r="CP202" s="10">
        <f t="shared" si="59"/>
        <v>3</v>
      </c>
      <c r="CQ202" s="11"/>
      <c r="CR202" s="43">
        <f>VLOOKUP($C202, Table4[#All], 58, 0)</f>
        <v>0.43329999999999996</v>
      </c>
      <c r="CS202" s="43">
        <f>VLOOKUP($C202, Table4[#All], 59, 0)</f>
        <v>0.36670000000000003</v>
      </c>
      <c r="CT202" s="43">
        <f>VLOOKUP($C202, Table4[#All], 60, 0)</f>
        <v>0.2</v>
      </c>
      <c r="CU202" s="43">
        <f>VLOOKUP($C202, Table4[#All], 61, 0)</f>
        <v>0</v>
      </c>
      <c r="CV202" s="9">
        <f>VLOOKUP($C202, Table4[#All], 62, 0)</f>
        <v>0</v>
      </c>
      <c r="CW202" s="10">
        <f t="shared" si="60"/>
        <v>3</v>
      </c>
      <c r="CX202" s="60"/>
      <c r="CY202" s="43">
        <f>VLOOKUP($C202, Table4[#All], 63, 0)</f>
        <v>1</v>
      </c>
      <c r="CZ202" s="43">
        <f>VLOOKUP($C202, Table4[#All], 64, 0)</f>
        <v>0</v>
      </c>
      <c r="DA202" s="43">
        <f>VLOOKUP($C202, Table4[#All], 65, 0)</f>
        <v>0</v>
      </c>
      <c r="DB202" s="43">
        <f>VLOOKUP($C202, Table4[#All], 66, 0)</f>
        <v>0</v>
      </c>
      <c r="DC202" s="43"/>
      <c r="DD202" s="10">
        <f t="shared" si="61"/>
        <v>1</v>
      </c>
    </row>
    <row r="203" spans="1:108" ht="16.2" thickTop="1" thickBot="1" x14ac:dyDescent="0.4">
      <c r="A203" s="47" t="s">
        <v>468</v>
      </c>
      <c r="B203" s="47" t="s">
        <v>485</v>
      </c>
      <c r="C203" s="47" t="s">
        <v>486</v>
      </c>
      <c r="D203" s="11"/>
      <c r="E203" s="43">
        <f>VLOOKUP($C203, Table4[#All], 2, 0)</f>
        <v>1</v>
      </c>
      <c r="F203" s="43">
        <f>VLOOKUP($C203, Table4[#All], 3, 0)</f>
        <v>0</v>
      </c>
      <c r="G203" s="43">
        <f>VLOOKUP($C203, Table4[#All], 4, 0)</f>
        <v>0</v>
      </c>
      <c r="H203" s="43">
        <f>VLOOKUP($C203, Table4[#All], 5, 0)</f>
        <v>0</v>
      </c>
      <c r="I203" s="43">
        <f>VLOOKUP($C203, Table4[#All], 6, 0)</f>
        <v>0</v>
      </c>
      <c r="J203" s="10">
        <f t="shared" si="47"/>
        <v>1</v>
      </c>
      <c r="K203" s="11"/>
      <c r="L203" s="43">
        <f>VLOOKUP($C203, Table4[#All], 7, 0)</f>
        <v>0.92310000000000003</v>
      </c>
      <c r="M203" s="43">
        <f>VLOOKUP($C203, Table4[#All], 8, 0)</f>
        <v>3.85E-2</v>
      </c>
      <c r="N203" s="43">
        <f>VLOOKUP($C203, Table4[#All], 9, 0)</f>
        <v>3.85E-2</v>
      </c>
      <c r="O203" s="43">
        <f>VLOOKUP($C203, Table4[#All], 10, 0)</f>
        <v>0</v>
      </c>
      <c r="P203" s="43"/>
      <c r="Q203" s="10">
        <f t="shared" si="48"/>
        <v>1</v>
      </c>
      <c r="R203" s="11"/>
      <c r="S203" s="43">
        <f>VLOOKUP($C203, Table4[#All], 11, 0)</f>
        <v>0.73080000000000001</v>
      </c>
      <c r="T203" s="43">
        <f>VLOOKUP($C203, Table4[#All], 12, 0)</f>
        <v>0</v>
      </c>
      <c r="U203" s="43">
        <f>VLOOKUP($C203, Table4[#All], 13, 0)</f>
        <v>0.26919999999999999</v>
      </c>
      <c r="V203" s="43">
        <f>VLOOKUP($C203, Table4[#All], 14, 0)</f>
        <v>0</v>
      </c>
      <c r="W203" s="9"/>
      <c r="X203" s="10">
        <f t="shared" si="49"/>
        <v>3</v>
      </c>
      <c r="Y203" s="11"/>
      <c r="Z203" s="43">
        <f>VLOOKUP($C203, Table4[#All], 15, 0)</f>
        <v>0</v>
      </c>
      <c r="AA203" s="43">
        <f>VLOOKUP($C203, Table4[#All], 16, 0)</f>
        <v>0.76919999999999999</v>
      </c>
      <c r="AB203" s="43">
        <f>VLOOKUP($C203, Table4[#All], 17, 0)</f>
        <v>0.23079999999999998</v>
      </c>
      <c r="AC203" s="43">
        <f>VLOOKUP($C203, Table4[#All], 18, 0)</f>
        <v>0</v>
      </c>
      <c r="AD203" s="9">
        <f>VLOOKUP($C203, Table4[#All], 19, 0)</f>
        <v>0</v>
      </c>
      <c r="AE203" s="10">
        <f t="shared" si="50"/>
        <v>3</v>
      </c>
      <c r="AF203" s="11"/>
      <c r="AG203" s="43">
        <f>VLOOKUP($C203, Table4[#All], 20, 0)</f>
        <v>0</v>
      </c>
      <c r="AH203" s="43">
        <f>VLOOKUP($C203, Table4[#All], 21, 0)</f>
        <v>1</v>
      </c>
      <c r="AI203" s="43">
        <f>VLOOKUP($C203, Table4[#All], 22, 0)</f>
        <v>0</v>
      </c>
      <c r="AJ203" s="43">
        <f>VLOOKUP($C203, Table4[#All], 23, 0)</f>
        <v>0</v>
      </c>
      <c r="AK203" s="43"/>
      <c r="AL203" s="10">
        <f t="shared" si="51"/>
        <v>2</v>
      </c>
      <c r="AM203" s="11"/>
      <c r="AN203" s="43">
        <f>VLOOKUP($C203, Table4[#All], 24, 0)</f>
        <v>0</v>
      </c>
      <c r="AO203" s="43">
        <f>VLOOKUP($C203, Table4[#All], 25, 0)</f>
        <v>0.11539999999999999</v>
      </c>
      <c r="AP203" s="43">
        <f>VLOOKUP($C203, Table4[#All], 26, 0)</f>
        <v>0.88459999999999994</v>
      </c>
      <c r="AQ203" s="43"/>
      <c r="AR203" s="9"/>
      <c r="AS203" s="12">
        <f t="shared" si="52"/>
        <v>3</v>
      </c>
      <c r="AT203" s="11"/>
      <c r="AU203" s="43">
        <f>VLOOKUP($C203, Table4[#All], 27, 0)</f>
        <v>0.23079999999999998</v>
      </c>
      <c r="AV203" s="43">
        <f>VLOOKUP($C203, Table4[#All], 28, 0)</f>
        <v>0.5</v>
      </c>
      <c r="AW203" s="43">
        <f>VLOOKUP($C203, Table4[#All], 29, 0)</f>
        <v>0.26919999999999999</v>
      </c>
      <c r="AX203" s="9"/>
      <c r="AY203" s="9">
        <f>VLOOKUP($C203, Table4[#All], 30, 0)</f>
        <v>0</v>
      </c>
      <c r="AZ203" s="10">
        <f t="shared" si="53"/>
        <v>3</v>
      </c>
      <c r="BA203" s="11"/>
      <c r="BB203" s="43">
        <f>VLOOKUP($C203, Table4[#All], 31, 0)</f>
        <v>0</v>
      </c>
      <c r="BC203" s="43">
        <f>VLOOKUP($C203, Table4[#All], 32, 0)</f>
        <v>0.4</v>
      </c>
      <c r="BD203" s="43">
        <f>VLOOKUP($C203, Table4[#All], 33, 0)</f>
        <v>0</v>
      </c>
      <c r="BE203" s="43">
        <f>VLOOKUP($C203, Table4[#All], 34, 0)</f>
        <v>0.6</v>
      </c>
      <c r="BF203" s="9">
        <f>VLOOKUP($C203, Table4[#All], 35, 0)</f>
        <v>0</v>
      </c>
      <c r="BG203" s="10">
        <f t="shared" si="54"/>
        <v>4</v>
      </c>
      <c r="BH203" s="60"/>
      <c r="BI203" s="43">
        <f>VLOOKUP($C203, Table4[#All], 36, 0)</f>
        <v>0</v>
      </c>
      <c r="BJ203" s="9">
        <f>VLOOKUP($C203, Table4[#All], 37, 0)</f>
        <v>0</v>
      </c>
      <c r="BK203" s="43">
        <f>VLOOKUP($C203, Table4[#All], 38, 0)</f>
        <v>0</v>
      </c>
      <c r="BL203" s="43">
        <f>VLOOKUP($C203, Table4[#All], 39, 0)</f>
        <v>0</v>
      </c>
      <c r="BM203" s="9">
        <f>VLOOKUP($C203, Table4[#All], 40, 0)</f>
        <v>1</v>
      </c>
      <c r="BN203" s="10">
        <f t="shared" si="55"/>
        <v>5</v>
      </c>
      <c r="BO203" s="11"/>
      <c r="BP203" s="43">
        <f>VLOOKUP($C203, Table4[#All], 41, 0)</f>
        <v>0.34619999999999995</v>
      </c>
      <c r="BQ203" s="43">
        <f>VLOOKUP($C203, Table4[#All], 42, 0)</f>
        <v>0.65379999999999994</v>
      </c>
      <c r="BR203" s="43">
        <f>VLOOKUP($C203, Table4[#All], 43, 0)</f>
        <v>0</v>
      </c>
      <c r="BS203" s="43">
        <f>VLOOKUP($C203, Table4[#All], 44, 0)</f>
        <v>0</v>
      </c>
      <c r="BT203" s="43">
        <f>VLOOKUP($C203, Table4[#All], 45, 0)</f>
        <v>0</v>
      </c>
      <c r="BU203" s="10">
        <f t="shared" si="56"/>
        <v>2</v>
      </c>
      <c r="BV203" s="11"/>
      <c r="BW203" s="43">
        <f>VLOOKUP($C203, Table4[#All], 46, 0)</f>
        <v>0.46149999999999997</v>
      </c>
      <c r="BX203" s="43">
        <f>VLOOKUP($C203, Table4[#All], 47, 0)</f>
        <v>0.42310000000000003</v>
      </c>
      <c r="BY203" s="43">
        <f>VLOOKUP($C203, Table4[#All], 48, 0)</f>
        <v>7.690000000000001E-2</v>
      </c>
      <c r="BZ203" s="43">
        <f>VLOOKUP($C203, Table4[#All], 49, 0)</f>
        <v>3.85E-2</v>
      </c>
      <c r="CA203" s="43">
        <f>VLOOKUP($C203, Table4[#All], 50, 0)</f>
        <v>0</v>
      </c>
      <c r="CB203" s="10">
        <f t="shared" si="57"/>
        <v>2</v>
      </c>
      <c r="CC203" s="60"/>
      <c r="CD203" s="43">
        <f>VLOOKUP($C203, Table4[#All], 51, 0)</f>
        <v>0.92310000000000003</v>
      </c>
      <c r="CE203" s="43">
        <f>VLOOKUP($C203, Table4[#All], 52, 0)</f>
        <v>7.690000000000001E-2</v>
      </c>
      <c r="CF203" s="43">
        <f>VLOOKUP($C203, Table4[#All], 53, 0)</f>
        <v>0</v>
      </c>
      <c r="CG203" s="43"/>
      <c r="CH203" s="43"/>
      <c r="CI203" s="12">
        <f t="shared" si="58"/>
        <v>1</v>
      </c>
      <c r="CJ203" s="13"/>
      <c r="CK203" s="43">
        <f>VLOOKUP($C203, Table4[#All], 54, 0)</f>
        <v>0</v>
      </c>
      <c r="CL203" s="43">
        <f>VLOOKUP($C203, Table4[#All], 55, 0)</f>
        <v>0.76919999999999999</v>
      </c>
      <c r="CM203" s="43">
        <f>VLOOKUP($C203, Table4[#All], 56, 0)</f>
        <v>0.23079999999999998</v>
      </c>
      <c r="CN203" s="9">
        <f>VLOOKUP($C203, Table4[#All], 57, 0)</f>
        <v>0</v>
      </c>
      <c r="CO203" s="9"/>
      <c r="CP203" s="10">
        <f t="shared" si="59"/>
        <v>3</v>
      </c>
      <c r="CQ203" s="11"/>
      <c r="CR203" s="43">
        <f>VLOOKUP($C203, Table4[#All], 58, 0)</f>
        <v>0.23079999999999998</v>
      </c>
      <c r="CS203" s="43">
        <f>VLOOKUP($C203, Table4[#All], 59, 0)</f>
        <v>0.61539999999999995</v>
      </c>
      <c r="CT203" s="43">
        <f>VLOOKUP($C203, Table4[#All], 60, 0)</f>
        <v>0.15380000000000002</v>
      </c>
      <c r="CU203" s="43">
        <f>VLOOKUP($C203, Table4[#All], 61, 0)</f>
        <v>0</v>
      </c>
      <c r="CV203" s="9">
        <f>VLOOKUP($C203, Table4[#All], 62, 0)</f>
        <v>0</v>
      </c>
      <c r="CW203" s="10">
        <f t="shared" si="60"/>
        <v>2</v>
      </c>
      <c r="CX203" s="60"/>
      <c r="CY203" s="43">
        <f>VLOOKUP($C203, Table4[#All], 63, 0)</f>
        <v>1</v>
      </c>
      <c r="CZ203" s="43">
        <f>VLOOKUP($C203, Table4[#All], 64, 0)</f>
        <v>0</v>
      </c>
      <c r="DA203" s="43">
        <f>VLOOKUP($C203, Table4[#All], 65, 0)</f>
        <v>0</v>
      </c>
      <c r="DB203" s="43">
        <f>VLOOKUP($C203, Table4[#All], 66, 0)</f>
        <v>0</v>
      </c>
      <c r="DC203" s="43"/>
      <c r="DD203" s="10">
        <f t="shared" si="61"/>
        <v>1</v>
      </c>
    </row>
    <row r="204" spans="1:108" ht="16.2" thickTop="1" thickBot="1" x14ac:dyDescent="0.4">
      <c r="A204" s="47" t="s">
        <v>468</v>
      </c>
      <c r="B204" s="47" t="s">
        <v>487</v>
      </c>
      <c r="C204" s="47" t="s">
        <v>488</v>
      </c>
      <c r="D204" s="11"/>
      <c r="E204" s="43">
        <f>VLOOKUP($C204, Table4[#All], 2, 0)</f>
        <v>0</v>
      </c>
      <c r="F204" s="43">
        <f>VLOOKUP($C204, Table4[#All], 3, 0)</f>
        <v>1</v>
      </c>
      <c r="G204" s="43">
        <f>VLOOKUP($C204, Table4[#All], 4, 0)</f>
        <v>0</v>
      </c>
      <c r="H204" s="43">
        <f>VLOOKUP($C204, Table4[#All], 5, 0)</f>
        <v>0</v>
      </c>
      <c r="I204" s="43">
        <f>VLOOKUP($C204, Table4[#All], 6, 0)</f>
        <v>0</v>
      </c>
      <c r="J204" s="10">
        <f t="shared" si="47"/>
        <v>2</v>
      </c>
      <c r="K204" s="11"/>
      <c r="L204" s="43">
        <f>VLOOKUP($C204, Table4[#All], 7, 0)</f>
        <v>0.39289999999999997</v>
      </c>
      <c r="M204" s="43">
        <f>VLOOKUP($C204, Table4[#All], 8, 0)</f>
        <v>0.21429999999999999</v>
      </c>
      <c r="N204" s="43">
        <f>VLOOKUP($C204, Table4[#All], 9, 0)</f>
        <v>0.35710000000000003</v>
      </c>
      <c r="O204" s="43">
        <f>VLOOKUP($C204, Table4[#All], 10, 0)</f>
        <v>3.5699999999999996E-2</v>
      </c>
      <c r="P204" s="43"/>
      <c r="Q204" s="10">
        <f t="shared" si="48"/>
        <v>3</v>
      </c>
      <c r="R204" s="11"/>
      <c r="S204" s="43">
        <f>VLOOKUP($C204, Table4[#All], 11, 0)</f>
        <v>3.7000000000000005E-2</v>
      </c>
      <c r="T204" s="43">
        <f>VLOOKUP($C204, Table4[#All], 12, 0)</f>
        <v>0.44439999999999996</v>
      </c>
      <c r="U204" s="43">
        <f>VLOOKUP($C204, Table4[#All], 13, 0)</f>
        <v>0.51849999999999996</v>
      </c>
      <c r="V204" s="43">
        <f>VLOOKUP($C204, Table4[#All], 14, 0)</f>
        <v>0</v>
      </c>
      <c r="W204" s="9"/>
      <c r="X204" s="10">
        <f t="shared" si="49"/>
        <v>3</v>
      </c>
      <c r="Y204" s="11"/>
      <c r="Z204" s="43">
        <f>VLOOKUP($C204, Table4[#All], 15, 0)</f>
        <v>0</v>
      </c>
      <c r="AA204" s="43">
        <f>VLOOKUP($C204, Table4[#All], 16, 0)</f>
        <v>0.10710000000000001</v>
      </c>
      <c r="AB204" s="43">
        <f>VLOOKUP($C204, Table4[#All], 17, 0)</f>
        <v>0.89290000000000003</v>
      </c>
      <c r="AC204" s="43">
        <f>VLOOKUP($C204, Table4[#All], 18, 0)</f>
        <v>0</v>
      </c>
      <c r="AD204" s="9">
        <f>VLOOKUP($C204, Table4[#All], 19, 0)</f>
        <v>0</v>
      </c>
      <c r="AE204" s="10">
        <f t="shared" si="50"/>
        <v>3</v>
      </c>
      <c r="AF204" s="11"/>
      <c r="AG204" s="43">
        <f>VLOOKUP($C204, Table4[#All], 20, 0)</f>
        <v>0</v>
      </c>
      <c r="AH204" s="43">
        <f>VLOOKUP($C204, Table4[#All], 21, 0)</f>
        <v>0.32140000000000002</v>
      </c>
      <c r="AI204" s="43">
        <f>VLOOKUP($C204, Table4[#All], 22, 0)</f>
        <v>0.53569999999999995</v>
      </c>
      <c r="AJ204" s="43">
        <f>VLOOKUP($C204, Table4[#All], 23, 0)</f>
        <v>0.1429</v>
      </c>
      <c r="AK204" s="43"/>
      <c r="AL204" s="10">
        <f t="shared" si="51"/>
        <v>3</v>
      </c>
      <c r="AM204" s="11"/>
      <c r="AN204" s="43">
        <f>VLOOKUP($C204, Table4[#All], 24, 0)</f>
        <v>0</v>
      </c>
      <c r="AO204" s="43">
        <f>VLOOKUP($C204, Table4[#All], 25, 0)</f>
        <v>3.5699999999999996E-2</v>
      </c>
      <c r="AP204" s="43">
        <f>VLOOKUP($C204, Table4[#All], 26, 0)</f>
        <v>0.96430000000000005</v>
      </c>
      <c r="AQ204" s="43"/>
      <c r="AR204" s="9"/>
      <c r="AS204" s="12">
        <f t="shared" si="52"/>
        <v>3</v>
      </c>
      <c r="AT204" s="11"/>
      <c r="AU204" s="43">
        <f>VLOOKUP($C204, Table4[#All], 27, 0)</f>
        <v>0.10710000000000001</v>
      </c>
      <c r="AV204" s="43">
        <f>VLOOKUP($C204, Table4[#All], 28, 0)</f>
        <v>0.67859999999999998</v>
      </c>
      <c r="AW204" s="43">
        <f>VLOOKUP($C204, Table4[#All], 29, 0)</f>
        <v>0.21429999999999999</v>
      </c>
      <c r="AX204" s="9"/>
      <c r="AY204" s="9">
        <f>VLOOKUP($C204, Table4[#All], 30, 0)</f>
        <v>0</v>
      </c>
      <c r="AZ204" s="10">
        <f t="shared" si="53"/>
        <v>3</v>
      </c>
      <c r="BA204" s="11"/>
      <c r="BB204" s="43">
        <f>VLOOKUP($C204, Table4[#All], 31, 0)</f>
        <v>4.3499999999999997E-2</v>
      </c>
      <c r="BC204" s="43">
        <f>VLOOKUP($C204, Table4[#All], 32, 0)</f>
        <v>0.91299999999999992</v>
      </c>
      <c r="BD204" s="43">
        <f>VLOOKUP($C204, Table4[#All], 33, 0)</f>
        <v>4.3499999999999997E-2</v>
      </c>
      <c r="BE204" s="43">
        <f>VLOOKUP($C204, Table4[#All], 34, 0)</f>
        <v>0</v>
      </c>
      <c r="BF204" s="9">
        <f>VLOOKUP($C204, Table4[#All], 35, 0)</f>
        <v>0</v>
      </c>
      <c r="BG204" s="10">
        <f t="shared" si="54"/>
        <v>2</v>
      </c>
      <c r="BH204" s="60"/>
      <c r="BI204" s="43">
        <f>VLOOKUP($C204, Table4[#All], 36, 0)</f>
        <v>0</v>
      </c>
      <c r="BJ204" s="9">
        <f>VLOOKUP($C204, Table4[#All], 37, 0)</f>
        <v>0</v>
      </c>
      <c r="BK204" s="43">
        <f>VLOOKUP($C204, Table4[#All], 38, 0)</f>
        <v>0</v>
      </c>
      <c r="BL204" s="43">
        <f>VLOOKUP($C204, Table4[#All], 39, 0)</f>
        <v>0</v>
      </c>
      <c r="BM204" s="9">
        <f>VLOOKUP($C204, Table4[#All], 40, 0)</f>
        <v>1</v>
      </c>
      <c r="BN204" s="10">
        <f t="shared" si="55"/>
        <v>5</v>
      </c>
      <c r="BO204" s="11"/>
      <c r="BP204" s="43">
        <f>VLOOKUP($C204, Table4[#All], 41, 0)</f>
        <v>0.32140000000000002</v>
      </c>
      <c r="BQ204" s="43">
        <f>VLOOKUP($C204, Table4[#All], 42, 0)</f>
        <v>0.57140000000000002</v>
      </c>
      <c r="BR204" s="43">
        <f>VLOOKUP($C204, Table4[#All], 43, 0)</f>
        <v>7.1399999999999991E-2</v>
      </c>
      <c r="BS204" s="43">
        <f>VLOOKUP($C204, Table4[#All], 44, 0)</f>
        <v>0</v>
      </c>
      <c r="BT204" s="43">
        <f>VLOOKUP($C204, Table4[#All], 45, 0)</f>
        <v>3.5699999999999996E-2</v>
      </c>
      <c r="BU204" s="10">
        <f t="shared" si="56"/>
        <v>2</v>
      </c>
      <c r="BV204" s="11"/>
      <c r="BW204" s="43">
        <f>VLOOKUP($C204, Table4[#All], 46, 0)</f>
        <v>3.5699999999999996E-2</v>
      </c>
      <c r="BX204" s="43">
        <f>VLOOKUP($C204, Table4[#All], 47, 0)</f>
        <v>0.21429999999999999</v>
      </c>
      <c r="BY204" s="43">
        <f>VLOOKUP($C204, Table4[#All], 48, 0)</f>
        <v>3.5699999999999996E-2</v>
      </c>
      <c r="BZ204" s="43">
        <f>VLOOKUP($C204, Table4[#All], 49, 0)</f>
        <v>0.42859999999999998</v>
      </c>
      <c r="CA204" s="43">
        <f>VLOOKUP($C204, Table4[#All], 50, 0)</f>
        <v>0.28570000000000001</v>
      </c>
      <c r="CB204" s="10">
        <f t="shared" si="57"/>
        <v>5</v>
      </c>
      <c r="CC204" s="60"/>
      <c r="CD204" s="43">
        <f>VLOOKUP($C204, Table4[#All], 51, 0)</f>
        <v>0.5</v>
      </c>
      <c r="CE204" s="43">
        <f>VLOOKUP($C204, Table4[#All], 52, 0)</f>
        <v>0.5</v>
      </c>
      <c r="CF204" s="43">
        <f>VLOOKUP($C204, Table4[#All], 53, 0)</f>
        <v>0</v>
      </c>
      <c r="CG204" s="43"/>
      <c r="CH204" s="43"/>
      <c r="CI204" s="12">
        <f t="shared" si="58"/>
        <v>2</v>
      </c>
      <c r="CJ204" s="13"/>
      <c r="CK204" s="43">
        <f>VLOOKUP($C204, Table4[#All], 54, 0)</f>
        <v>0</v>
      </c>
      <c r="CL204" s="43">
        <f>VLOOKUP($C204, Table4[#All], 55, 0)</f>
        <v>0.75</v>
      </c>
      <c r="CM204" s="43">
        <f>VLOOKUP($C204, Table4[#All], 56, 0)</f>
        <v>0.25</v>
      </c>
      <c r="CN204" s="9">
        <f>VLOOKUP($C204, Table4[#All], 57, 0)</f>
        <v>0</v>
      </c>
      <c r="CO204" s="9"/>
      <c r="CP204" s="10">
        <f t="shared" si="59"/>
        <v>3</v>
      </c>
      <c r="CQ204" s="11"/>
      <c r="CR204" s="43">
        <f>VLOOKUP($C204, Table4[#All], 58, 0)</f>
        <v>0</v>
      </c>
      <c r="CS204" s="43">
        <f>VLOOKUP($C204, Table4[#All], 59, 0)</f>
        <v>0</v>
      </c>
      <c r="CT204" s="43">
        <f>VLOOKUP($C204, Table4[#All], 60, 0)</f>
        <v>0.96430000000000005</v>
      </c>
      <c r="CU204" s="43">
        <f>VLOOKUP($C204, Table4[#All], 61, 0)</f>
        <v>3.5699999999999996E-2</v>
      </c>
      <c r="CV204" s="9">
        <f>VLOOKUP($C204, Table4[#All], 62, 0)</f>
        <v>0</v>
      </c>
      <c r="CW204" s="10">
        <f t="shared" si="60"/>
        <v>3</v>
      </c>
      <c r="CX204" s="60"/>
      <c r="CY204" s="43">
        <f>VLOOKUP($C204, Table4[#All], 63, 0)</f>
        <v>0.22219999999999998</v>
      </c>
      <c r="CZ204" s="43">
        <f>VLOOKUP($C204, Table4[#All], 64, 0)</f>
        <v>0.66670000000000007</v>
      </c>
      <c r="DA204" s="43">
        <f>VLOOKUP($C204, Table4[#All], 65, 0)</f>
        <v>0.11109999999999999</v>
      </c>
      <c r="DB204" s="43">
        <f>VLOOKUP($C204, Table4[#All], 66, 0)</f>
        <v>0</v>
      </c>
      <c r="DC204" s="43"/>
      <c r="DD204" s="10">
        <f t="shared" si="61"/>
        <v>2</v>
      </c>
    </row>
    <row r="205" spans="1:108" ht="16.2" thickTop="1" thickBot="1" x14ac:dyDescent="0.4">
      <c r="A205" s="47" t="s">
        <v>468</v>
      </c>
      <c r="B205" s="47" t="s">
        <v>489</v>
      </c>
      <c r="C205" s="47" t="s">
        <v>490</v>
      </c>
      <c r="D205" s="11"/>
      <c r="E205" s="43">
        <f>VLOOKUP($C205, Table4[#All], 2, 0)</f>
        <v>1</v>
      </c>
      <c r="F205" s="43">
        <f>VLOOKUP($C205, Table4[#All], 3, 0)</f>
        <v>0</v>
      </c>
      <c r="G205" s="43">
        <f>VLOOKUP($C205, Table4[#All], 4, 0)</f>
        <v>0</v>
      </c>
      <c r="H205" s="43">
        <f>VLOOKUP($C205, Table4[#All], 5, 0)</f>
        <v>0</v>
      </c>
      <c r="I205" s="43">
        <f>VLOOKUP($C205, Table4[#All], 6, 0)</f>
        <v>0</v>
      </c>
      <c r="J205" s="10">
        <f t="shared" si="47"/>
        <v>1</v>
      </c>
      <c r="K205" s="11"/>
      <c r="L205" s="43">
        <f>VLOOKUP($C205, Table4[#All], 7, 0)</f>
        <v>0.77780000000000005</v>
      </c>
      <c r="M205" s="43">
        <f>VLOOKUP($C205, Table4[#All], 8, 0)</f>
        <v>7.4099999999999999E-2</v>
      </c>
      <c r="N205" s="43">
        <f>VLOOKUP($C205, Table4[#All], 9, 0)</f>
        <v>0.14810000000000001</v>
      </c>
      <c r="O205" s="43">
        <f>VLOOKUP($C205, Table4[#All], 10, 0)</f>
        <v>0</v>
      </c>
      <c r="P205" s="43"/>
      <c r="Q205" s="10">
        <f t="shared" si="48"/>
        <v>2</v>
      </c>
      <c r="R205" s="11"/>
      <c r="S205" s="43">
        <f>VLOOKUP($C205, Table4[#All], 11, 0)</f>
        <v>3.7000000000000005E-2</v>
      </c>
      <c r="T205" s="43">
        <f>VLOOKUP($C205, Table4[#All], 12, 0)</f>
        <v>0</v>
      </c>
      <c r="U205" s="43">
        <f>VLOOKUP($C205, Table4[#All], 13, 0)</f>
        <v>0.96299999999999997</v>
      </c>
      <c r="V205" s="43">
        <f>VLOOKUP($C205, Table4[#All], 14, 0)</f>
        <v>0</v>
      </c>
      <c r="W205" s="9"/>
      <c r="X205" s="10">
        <f t="shared" si="49"/>
        <v>3</v>
      </c>
      <c r="Y205" s="11"/>
      <c r="Z205" s="43">
        <f>VLOOKUP($C205, Table4[#All], 15, 0)</f>
        <v>0</v>
      </c>
      <c r="AA205" s="43">
        <f>VLOOKUP($C205, Table4[#All], 16, 0)</f>
        <v>0.96299999999999997</v>
      </c>
      <c r="AB205" s="43">
        <f>VLOOKUP($C205, Table4[#All], 17, 0)</f>
        <v>3.7000000000000005E-2</v>
      </c>
      <c r="AC205" s="43">
        <f>VLOOKUP($C205, Table4[#All], 18, 0)</f>
        <v>0</v>
      </c>
      <c r="AD205" s="9">
        <f>VLOOKUP($C205, Table4[#All], 19, 0)</f>
        <v>0</v>
      </c>
      <c r="AE205" s="10">
        <f t="shared" si="50"/>
        <v>2</v>
      </c>
      <c r="AF205" s="11"/>
      <c r="AG205" s="43">
        <f>VLOOKUP($C205, Table4[#All], 20, 0)</f>
        <v>0</v>
      </c>
      <c r="AH205" s="43">
        <f>VLOOKUP($C205, Table4[#All], 21, 0)</f>
        <v>0.92590000000000006</v>
      </c>
      <c r="AI205" s="43">
        <f>VLOOKUP($C205, Table4[#All], 22, 0)</f>
        <v>7.4099999999999999E-2</v>
      </c>
      <c r="AJ205" s="43">
        <f>VLOOKUP($C205, Table4[#All], 23, 0)</f>
        <v>0</v>
      </c>
      <c r="AK205" s="43"/>
      <c r="AL205" s="10">
        <f t="shared" si="51"/>
        <v>2</v>
      </c>
      <c r="AM205" s="11"/>
      <c r="AN205" s="43">
        <f>VLOOKUP($C205, Table4[#All], 24, 0)</f>
        <v>0</v>
      </c>
      <c r="AO205" s="43">
        <f>VLOOKUP($C205, Table4[#All], 25, 0)</f>
        <v>7.4099999999999999E-2</v>
      </c>
      <c r="AP205" s="43">
        <f>VLOOKUP($C205, Table4[#All], 26, 0)</f>
        <v>0.92590000000000006</v>
      </c>
      <c r="AQ205" s="43"/>
      <c r="AR205" s="9"/>
      <c r="AS205" s="12">
        <f t="shared" si="52"/>
        <v>3</v>
      </c>
      <c r="AT205" s="11"/>
      <c r="AU205" s="43">
        <f>VLOOKUP($C205, Table4[#All], 27, 0)</f>
        <v>3.7000000000000005E-2</v>
      </c>
      <c r="AV205" s="43">
        <f>VLOOKUP($C205, Table4[#All], 28, 0)</f>
        <v>0.88890000000000002</v>
      </c>
      <c r="AW205" s="43">
        <f>VLOOKUP($C205, Table4[#All], 29, 0)</f>
        <v>7.4099999999999999E-2</v>
      </c>
      <c r="AX205" s="9"/>
      <c r="AY205" s="9">
        <f>VLOOKUP($C205, Table4[#All], 30, 0)</f>
        <v>0</v>
      </c>
      <c r="AZ205" s="10">
        <f t="shared" si="53"/>
        <v>2</v>
      </c>
      <c r="BA205" s="11"/>
      <c r="BB205" s="43">
        <f>VLOOKUP($C205, Table4[#All], 31, 0)</f>
        <v>9.5199999999999993E-2</v>
      </c>
      <c r="BC205" s="43">
        <f>VLOOKUP($C205, Table4[#All], 32, 0)</f>
        <v>0.76190000000000002</v>
      </c>
      <c r="BD205" s="43">
        <f>VLOOKUP($C205, Table4[#All], 33, 0)</f>
        <v>0.1429</v>
      </c>
      <c r="BE205" s="43">
        <f>VLOOKUP($C205, Table4[#All], 34, 0)</f>
        <v>0</v>
      </c>
      <c r="BF205" s="9">
        <f>VLOOKUP($C205, Table4[#All], 35, 0)</f>
        <v>0</v>
      </c>
      <c r="BG205" s="10">
        <f t="shared" si="54"/>
        <v>2</v>
      </c>
      <c r="BH205" s="60"/>
      <c r="BI205" s="43">
        <f>VLOOKUP($C205, Table4[#All], 36, 0)</f>
        <v>0</v>
      </c>
      <c r="BJ205" s="9">
        <f>VLOOKUP($C205, Table4[#All], 37, 0)</f>
        <v>0</v>
      </c>
      <c r="BK205" s="43">
        <f>VLOOKUP($C205, Table4[#All], 38, 0)</f>
        <v>0</v>
      </c>
      <c r="BL205" s="43">
        <f>VLOOKUP($C205, Table4[#All], 39, 0)</f>
        <v>0</v>
      </c>
      <c r="BM205" s="9">
        <f>VLOOKUP($C205, Table4[#All], 40, 0)</f>
        <v>1</v>
      </c>
      <c r="BN205" s="10">
        <f t="shared" si="55"/>
        <v>5</v>
      </c>
      <c r="BO205" s="11"/>
      <c r="BP205" s="43">
        <f>VLOOKUP($C205, Table4[#All], 41, 0)</f>
        <v>0</v>
      </c>
      <c r="BQ205" s="43">
        <f>VLOOKUP($C205, Table4[#All], 42, 0)</f>
        <v>0.14810000000000001</v>
      </c>
      <c r="BR205" s="43">
        <f>VLOOKUP($C205, Table4[#All], 43, 0)</f>
        <v>0.85189999999999999</v>
      </c>
      <c r="BS205" s="43">
        <f>VLOOKUP($C205, Table4[#All], 44, 0)</f>
        <v>0</v>
      </c>
      <c r="BT205" s="43">
        <f>VLOOKUP($C205, Table4[#All], 45, 0)</f>
        <v>0</v>
      </c>
      <c r="BU205" s="10">
        <f t="shared" si="56"/>
        <v>3</v>
      </c>
      <c r="BV205" s="11"/>
      <c r="BW205" s="43">
        <f>VLOOKUP($C205, Table4[#All], 46, 0)</f>
        <v>0</v>
      </c>
      <c r="BX205" s="43">
        <f>VLOOKUP($C205, Table4[#All], 47, 0)</f>
        <v>0.55559999999999998</v>
      </c>
      <c r="BY205" s="43">
        <f>VLOOKUP($C205, Table4[#All], 48, 0)</f>
        <v>0.44439999999999996</v>
      </c>
      <c r="BZ205" s="43">
        <f>VLOOKUP($C205, Table4[#All], 49, 0)</f>
        <v>0</v>
      </c>
      <c r="CA205" s="43">
        <f>VLOOKUP($C205, Table4[#All], 50, 0)</f>
        <v>0</v>
      </c>
      <c r="CB205" s="10">
        <f t="shared" si="57"/>
        <v>3</v>
      </c>
      <c r="CC205" s="60"/>
      <c r="CD205" s="43">
        <f>VLOOKUP($C205, Table4[#All], 51, 0)</f>
        <v>7.4099999999999999E-2</v>
      </c>
      <c r="CE205" s="43">
        <f>VLOOKUP($C205, Table4[#All], 52, 0)</f>
        <v>0</v>
      </c>
      <c r="CF205" s="43">
        <f>VLOOKUP($C205, Table4[#All], 53, 0)</f>
        <v>0.92590000000000006</v>
      </c>
      <c r="CG205" s="43"/>
      <c r="CH205" s="43"/>
      <c r="CI205" s="12">
        <f t="shared" si="58"/>
        <v>3</v>
      </c>
      <c r="CJ205" s="13"/>
      <c r="CK205" s="43">
        <f>VLOOKUP($C205, Table4[#All], 54, 0)</f>
        <v>0</v>
      </c>
      <c r="CL205" s="43">
        <f>VLOOKUP($C205, Table4[#All], 55, 0)</f>
        <v>1</v>
      </c>
      <c r="CM205" s="43">
        <f>VLOOKUP($C205, Table4[#All], 56, 0)</f>
        <v>0</v>
      </c>
      <c r="CN205" s="9">
        <f>VLOOKUP($C205, Table4[#All], 57, 0)</f>
        <v>0</v>
      </c>
      <c r="CO205" s="9"/>
      <c r="CP205" s="10">
        <f t="shared" si="59"/>
        <v>2</v>
      </c>
      <c r="CQ205" s="11"/>
      <c r="CR205" s="43">
        <f>VLOOKUP($C205, Table4[#All], 58, 0)</f>
        <v>0</v>
      </c>
      <c r="CS205" s="43">
        <f>VLOOKUP($C205, Table4[#All], 59, 0)</f>
        <v>0.51849999999999996</v>
      </c>
      <c r="CT205" s="43">
        <f>VLOOKUP($C205, Table4[#All], 60, 0)</f>
        <v>0.48149999999999998</v>
      </c>
      <c r="CU205" s="43">
        <f>VLOOKUP($C205, Table4[#All], 61, 0)</f>
        <v>0</v>
      </c>
      <c r="CV205" s="9">
        <f>VLOOKUP($C205, Table4[#All], 62, 0)</f>
        <v>0</v>
      </c>
      <c r="CW205" s="10">
        <f t="shared" si="60"/>
        <v>3</v>
      </c>
      <c r="CX205" s="60"/>
      <c r="CY205" s="43">
        <f>VLOOKUP($C205, Table4[#All], 63, 0)</f>
        <v>0.76190000000000002</v>
      </c>
      <c r="CZ205" s="43">
        <f>VLOOKUP($C205, Table4[#All], 64, 0)</f>
        <v>0.23809999999999998</v>
      </c>
      <c r="DA205" s="43">
        <f>VLOOKUP($C205, Table4[#All], 65, 0)</f>
        <v>0</v>
      </c>
      <c r="DB205" s="43">
        <f>VLOOKUP($C205, Table4[#All], 66, 0)</f>
        <v>0</v>
      </c>
      <c r="DC205" s="43"/>
      <c r="DD205" s="10">
        <f t="shared" si="61"/>
        <v>2</v>
      </c>
    </row>
    <row r="206" spans="1:108" ht="16.2" thickTop="1" thickBot="1" x14ac:dyDescent="0.4">
      <c r="A206" s="47" t="s">
        <v>468</v>
      </c>
      <c r="B206" s="47" t="s">
        <v>491</v>
      </c>
      <c r="C206" s="47" t="s">
        <v>492</v>
      </c>
      <c r="D206" s="11"/>
      <c r="E206" s="43">
        <f>VLOOKUP($C206, Table4[#All], 2, 0)</f>
        <v>1</v>
      </c>
      <c r="F206" s="43">
        <f>VLOOKUP($C206, Table4[#All], 3, 0)</f>
        <v>0</v>
      </c>
      <c r="G206" s="43">
        <f>VLOOKUP($C206, Table4[#All], 4, 0)</f>
        <v>0</v>
      </c>
      <c r="H206" s="43">
        <f>VLOOKUP($C206, Table4[#All], 5, 0)</f>
        <v>0</v>
      </c>
      <c r="I206" s="43">
        <f>VLOOKUP($C206, Table4[#All], 6, 0)</f>
        <v>0</v>
      </c>
      <c r="J206" s="10">
        <f t="shared" si="47"/>
        <v>1</v>
      </c>
      <c r="K206" s="11"/>
      <c r="L206" s="43">
        <f>VLOOKUP($C206, Table4[#All], 7, 0)</f>
        <v>1</v>
      </c>
      <c r="M206" s="43">
        <f>VLOOKUP($C206, Table4[#All], 8, 0)</f>
        <v>0</v>
      </c>
      <c r="N206" s="43">
        <f>VLOOKUP($C206, Table4[#All], 9, 0)</f>
        <v>0</v>
      </c>
      <c r="O206" s="43">
        <f>VLOOKUP($C206, Table4[#All], 10, 0)</f>
        <v>0</v>
      </c>
      <c r="P206" s="43"/>
      <c r="Q206" s="10">
        <f t="shared" si="48"/>
        <v>1</v>
      </c>
      <c r="R206" s="11"/>
      <c r="S206" s="43">
        <f>VLOOKUP($C206, Table4[#All], 11, 0)</f>
        <v>0</v>
      </c>
      <c r="T206" s="43">
        <f>VLOOKUP($C206, Table4[#All], 12, 0)</f>
        <v>0</v>
      </c>
      <c r="U206" s="43">
        <f>VLOOKUP($C206, Table4[#All], 13, 0)</f>
        <v>0.9</v>
      </c>
      <c r="V206" s="43">
        <f>VLOOKUP($C206, Table4[#All], 14, 0)</f>
        <v>0.1</v>
      </c>
      <c r="W206" s="9"/>
      <c r="X206" s="10">
        <f t="shared" si="49"/>
        <v>3</v>
      </c>
      <c r="Y206" s="11"/>
      <c r="Z206" s="43">
        <f>VLOOKUP($C206, Table4[#All], 15, 0)</f>
        <v>0</v>
      </c>
      <c r="AA206" s="43">
        <f>VLOOKUP($C206, Table4[#All], 16, 0)</f>
        <v>0.15</v>
      </c>
      <c r="AB206" s="43">
        <f>VLOOKUP($C206, Table4[#All], 17, 0)</f>
        <v>0.15</v>
      </c>
      <c r="AC206" s="43">
        <f>VLOOKUP($C206, Table4[#All], 18, 0)</f>
        <v>0.7</v>
      </c>
      <c r="AD206" s="9">
        <f>VLOOKUP($C206, Table4[#All], 19, 0)</f>
        <v>0</v>
      </c>
      <c r="AE206" s="10">
        <f t="shared" si="50"/>
        <v>4</v>
      </c>
      <c r="AF206" s="11"/>
      <c r="AG206" s="43">
        <f>VLOOKUP($C206, Table4[#All], 20, 0)</f>
        <v>0</v>
      </c>
      <c r="AH206" s="43">
        <f>VLOOKUP($C206, Table4[#All], 21, 0)</f>
        <v>0.7</v>
      </c>
      <c r="AI206" s="43">
        <f>VLOOKUP($C206, Table4[#All], 22, 0)</f>
        <v>0.3</v>
      </c>
      <c r="AJ206" s="43">
        <f>VLOOKUP($C206, Table4[#All], 23, 0)</f>
        <v>0</v>
      </c>
      <c r="AK206" s="43"/>
      <c r="AL206" s="10">
        <f t="shared" si="51"/>
        <v>3</v>
      </c>
      <c r="AM206" s="11"/>
      <c r="AN206" s="43">
        <f>VLOOKUP($C206, Table4[#All], 24, 0)</f>
        <v>0</v>
      </c>
      <c r="AO206" s="43">
        <f>VLOOKUP($C206, Table4[#All], 25, 0)</f>
        <v>0.15</v>
      </c>
      <c r="AP206" s="43">
        <f>VLOOKUP($C206, Table4[#All], 26, 0)</f>
        <v>0.85</v>
      </c>
      <c r="AQ206" s="43"/>
      <c r="AR206" s="9"/>
      <c r="AS206" s="12">
        <f t="shared" si="52"/>
        <v>3</v>
      </c>
      <c r="AT206" s="11"/>
      <c r="AU206" s="43">
        <f>VLOOKUP($C206, Table4[#All], 27, 0)</f>
        <v>0.1</v>
      </c>
      <c r="AV206" s="43">
        <f>VLOOKUP($C206, Table4[#All], 28, 0)</f>
        <v>0.2</v>
      </c>
      <c r="AW206" s="43">
        <f>VLOOKUP($C206, Table4[#All], 29, 0)</f>
        <v>0.7</v>
      </c>
      <c r="AX206" s="9"/>
      <c r="AY206" s="9">
        <f>VLOOKUP($C206, Table4[#All], 30, 0)</f>
        <v>0</v>
      </c>
      <c r="AZ206" s="10">
        <f t="shared" si="53"/>
        <v>3</v>
      </c>
      <c r="BA206" s="11"/>
      <c r="BB206" s="43">
        <f>VLOOKUP($C206, Table4[#All], 31, 0)</f>
        <v>0.125</v>
      </c>
      <c r="BC206" s="43">
        <f>VLOOKUP($C206, Table4[#All], 32, 0)</f>
        <v>0.625</v>
      </c>
      <c r="BD206" s="43">
        <f>VLOOKUP($C206, Table4[#All], 33, 0)</f>
        <v>0</v>
      </c>
      <c r="BE206" s="43">
        <f>VLOOKUP($C206, Table4[#All], 34, 0)</f>
        <v>0.25</v>
      </c>
      <c r="BF206" s="9">
        <f>VLOOKUP($C206, Table4[#All], 35, 0)</f>
        <v>0</v>
      </c>
      <c r="BG206" s="10">
        <f t="shared" si="54"/>
        <v>4</v>
      </c>
      <c r="BH206" s="60"/>
      <c r="BI206" s="43">
        <f>VLOOKUP($C206, Table4[#All], 36, 0)</f>
        <v>0</v>
      </c>
      <c r="BJ206" s="9">
        <f>VLOOKUP($C206, Table4[#All], 37, 0)</f>
        <v>0</v>
      </c>
      <c r="BK206" s="43">
        <f>VLOOKUP($C206, Table4[#All], 38, 0)</f>
        <v>0</v>
      </c>
      <c r="BL206" s="43">
        <f>VLOOKUP($C206, Table4[#All], 39, 0)</f>
        <v>0</v>
      </c>
      <c r="BM206" s="9">
        <f>VLOOKUP($C206, Table4[#All], 40, 0)</f>
        <v>1</v>
      </c>
      <c r="BN206" s="10">
        <f t="shared" si="55"/>
        <v>5</v>
      </c>
      <c r="BO206" s="11"/>
      <c r="BP206" s="43">
        <f>VLOOKUP($C206, Table4[#All], 41, 0)</f>
        <v>0.35</v>
      </c>
      <c r="BQ206" s="43">
        <f>VLOOKUP($C206, Table4[#All], 42, 0)</f>
        <v>0.2</v>
      </c>
      <c r="BR206" s="43">
        <f>VLOOKUP($C206, Table4[#All], 43, 0)</f>
        <v>0.4</v>
      </c>
      <c r="BS206" s="43">
        <f>VLOOKUP($C206, Table4[#All], 44, 0)</f>
        <v>0.05</v>
      </c>
      <c r="BT206" s="43">
        <f>VLOOKUP($C206, Table4[#All], 45, 0)</f>
        <v>0</v>
      </c>
      <c r="BU206" s="10">
        <f t="shared" si="56"/>
        <v>3</v>
      </c>
      <c r="BV206" s="11"/>
      <c r="BW206" s="43">
        <f>VLOOKUP($C206, Table4[#All], 46, 0)</f>
        <v>0.95</v>
      </c>
      <c r="BX206" s="43">
        <f>VLOOKUP($C206, Table4[#All], 47, 0)</f>
        <v>0.05</v>
      </c>
      <c r="BY206" s="43">
        <f>VLOOKUP($C206, Table4[#All], 48, 0)</f>
        <v>0</v>
      </c>
      <c r="BZ206" s="43">
        <f>VLOOKUP($C206, Table4[#All], 49, 0)</f>
        <v>0</v>
      </c>
      <c r="CA206" s="43">
        <f>VLOOKUP($C206, Table4[#All], 50, 0)</f>
        <v>0</v>
      </c>
      <c r="CB206" s="10">
        <f t="shared" si="57"/>
        <v>1</v>
      </c>
      <c r="CC206" s="60"/>
      <c r="CD206" s="43">
        <f>VLOOKUP($C206, Table4[#All], 51, 0)</f>
        <v>0.9</v>
      </c>
      <c r="CE206" s="43">
        <f>VLOOKUP($C206, Table4[#All], 52, 0)</f>
        <v>0.1</v>
      </c>
      <c r="CF206" s="43">
        <f>VLOOKUP($C206, Table4[#All], 53, 0)</f>
        <v>0</v>
      </c>
      <c r="CG206" s="43"/>
      <c r="CH206" s="43"/>
      <c r="CI206" s="12">
        <f t="shared" si="58"/>
        <v>1</v>
      </c>
      <c r="CJ206" s="13"/>
      <c r="CK206" s="43">
        <f>VLOOKUP($C206, Table4[#All], 54, 0)</f>
        <v>0</v>
      </c>
      <c r="CL206" s="43">
        <f>VLOOKUP($C206, Table4[#All], 55, 0)</f>
        <v>0</v>
      </c>
      <c r="CM206" s="43">
        <f>VLOOKUP($C206, Table4[#All], 56, 0)</f>
        <v>1</v>
      </c>
      <c r="CN206" s="9">
        <f>VLOOKUP($C206, Table4[#All], 57, 0)</f>
        <v>0</v>
      </c>
      <c r="CO206" s="9"/>
      <c r="CP206" s="10">
        <f t="shared" si="59"/>
        <v>3</v>
      </c>
      <c r="CQ206" s="11"/>
      <c r="CR206" s="43">
        <f>VLOOKUP($C206, Table4[#All], 58, 0)</f>
        <v>0</v>
      </c>
      <c r="CS206" s="43">
        <f>VLOOKUP($C206, Table4[#All], 59, 0)</f>
        <v>0</v>
      </c>
      <c r="CT206" s="43">
        <f>VLOOKUP($C206, Table4[#All], 60, 0)</f>
        <v>1</v>
      </c>
      <c r="CU206" s="43">
        <f>VLOOKUP($C206, Table4[#All], 61, 0)</f>
        <v>0</v>
      </c>
      <c r="CV206" s="9">
        <f>VLOOKUP($C206, Table4[#All], 62, 0)</f>
        <v>0</v>
      </c>
      <c r="CW206" s="10">
        <f t="shared" si="60"/>
        <v>3</v>
      </c>
      <c r="CX206" s="60"/>
      <c r="CY206" s="43">
        <f>VLOOKUP($C206, Table4[#All], 63, 0)</f>
        <v>1</v>
      </c>
      <c r="CZ206" s="43">
        <f>VLOOKUP($C206, Table4[#All], 64, 0)</f>
        <v>0</v>
      </c>
      <c r="DA206" s="43">
        <f>VLOOKUP($C206, Table4[#All], 65, 0)</f>
        <v>0</v>
      </c>
      <c r="DB206" s="43">
        <f>VLOOKUP($C206, Table4[#All], 66, 0)</f>
        <v>0</v>
      </c>
      <c r="DC206" s="43"/>
      <c r="DD206" s="10">
        <f t="shared" si="61"/>
        <v>1</v>
      </c>
    </row>
    <row r="207" spans="1:108" ht="16.2" thickTop="1" thickBot="1" x14ac:dyDescent="0.4">
      <c r="A207" s="47" t="s">
        <v>468</v>
      </c>
      <c r="B207" s="47" t="s">
        <v>493</v>
      </c>
      <c r="C207" s="47" t="s">
        <v>494</v>
      </c>
      <c r="D207" s="11"/>
      <c r="E207" s="43">
        <f>VLOOKUP($C207, Table4[#All], 2, 0)</f>
        <v>1</v>
      </c>
      <c r="F207" s="43">
        <f>VLOOKUP($C207, Table4[#All], 3, 0)</f>
        <v>0</v>
      </c>
      <c r="G207" s="43">
        <f>VLOOKUP($C207, Table4[#All], 4, 0)</f>
        <v>0</v>
      </c>
      <c r="H207" s="43">
        <f>VLOOKUP($C207, Table4[#All], 5, 0)</f>
        <v>0</v>
      </c>
      <c r="I207" s="43">
        <f>VLOOKUP($C207, Table4[#All], 6, 0)</f>
        <v>0</v>
      </c>
      <c r="J207" s="10">
        <f t="shared" si="47"/>
        <v>1</v>
      </c>
      <c r="K207" s="11"/>
      <c r="L207" s="43">
        <f>VLOOKUP($C207, Table4[#All], 7, 0)</f>
        <v>1</v>
      </c>
      <c r="M207" s="43">
        <f>VLOOKUP($C207, Table4[#All], 8, 0)</f>
        <v>0</v>
      </c>
      <c r="N207" s="43">
        <f>VLOOKUP($C207, Table4[#All], 9, 0)</f>
        <v>0</v>
      </c>
      <c r="O207" s="43">
        <f>VLOOKUP($C207, Table4[#All], 10, 0)</f>
        <v>0</v>
      </c>
      <c r="P207" s="43"/>
      <c r="Q207" s="10">
        <f t="shared" si="48"/>
        <v>1</v>
      </c>
      <c r="R207" s="11"/>
      <c r="S207" s="43">
        <f>VLOOKUP($C207, Table4[#All], 11, 0)</f>
        <v>0</v>
      </c>
      <c r="T207" s="43">
        <f>VLOOKUP($C207, Table4[#All], 12, 0)</f>
        <v>0</v>
      </c>
      <c r="U207" s="43">
        <f>VLOOKUP($C207, Table4[#All], 13, 0)</f>
        <v>1</v>
      </c>
      <c r="V207" s="43">
        <f>VLOOKUP($C207, Table4[#All], 14, 0)</f>
        <v>0</v>
      </c>
      <c r="W207" s="9"/>
      <c r="X207" s="10">
        <f t="shared" si="49"/>
        <v>3</v>
      </c>
      <c r="Y207" s="11"/>
      <c r="Z207" s="43">
        <f>VLOOKUP($C207, Table4[#All], 15, 0)</f>
        <v>0</v>
      </c>
      <c r="AA207" s="43">
        <f>VLOOKUP($C207, Table4[#All], 16, 0)</f>
        <v>0.80700000000000005</v>
      </c>
      <c r="AB207" s="43">
        <f>VLOOKUP($C207, Table4[#All], 17, 0)</f>
        <v>0.193</v>
      </c>
      <c r="AC207" s="43">
        <f>VLOOKUP($C207, Table4[#All], 18, 0)</f>
        <v>0</v>
      </c>
      <c r="AD207" s="9">
        <f>VLOOKUP($C207, Table4[#All], 19, 0)</f>
        <v>0</v>
      </c>
      <c r="AE207" s="10">
        <f t="shared" si="50"/>
        <v>2</v>
      </c>
      <c r="AF207" s="11"/>
      <c r="AG207" s="43">
        <f>VLOOKUP($C207, Table4[#All], 20, 0)</f>
        <v>1.7500000000000002E-2</v>
      </c>
      <c r="AH207" s="43">
        <f>VLOOKUP($C207, Table4[#All], 21, 0)</f>
        <v>0.96489999999999998</v>
      </c>
      <c r="AI207" s="43">
        <f>VLOOKUP($C207, Table4[#All], 22, 0)</f>
        <v>1.7500000000000002E-2</v>
      </c>
      <c r="AJ207" s="43">
        <f>VLOOKUP($C207, Table4[#All], 23, 0)</f>
        <v>0</v>
      </c>
      <c r="AK207" s="43"/>
      <c r="AL207" s="10">
        <f t="shared" si="51"/>
        <v>2</v>
      </c>
      <c r="AM207" s="11"/>
      <c r="AN207" s="43">
        <f>VLOOKUP($C207, Table4[#All], 24, 0)</f>
        <v>0</v>
      </c>
      <c r="AO207" s="43">
        <f>VLOOKUP($C207, Table4[#All], 25, 0)</f>
        <v>1.7500000000000002E-2</v>
      </c>
      <c r="AP207" s="43">
        <f>VLOOKUP($C207, Table4[#All], 26, 0)</f>
        <v>0.98250000000000004</v>
      </c>
      <c r="AQ207" s="43"/>
      <c r="AR207" s="9"/>
      <c r="AS207" s="12">
        <f t="shared" si="52"/>
        <v>3</v>
      </c>
      <c r="AT207" s="11"/>
      <c r="AU207" s="43">
        <f>VLOOKUP($C207, Table4[#All], 27, 0)</f>
        <v>0.10529999999999999</v>
      </c>
      <c r="AV207" s="43">
        <f>VLOOKUP($C207, Table4[#All], 28, 0)</f>
        <v>0.87719999999999998</v>
      </c>
      <c r="AW207" s="43">
        <f>VLOOKUP($C207, Table4[#All], 29, 0)</f>
        <v>0</v>
      </c>
      <c r="AX207" s="9"/>
      <c r="AY207" s="9">
        <f>VLOOKUP($C207, Table4[#All], 30, 0)</f>
        <v>1.7500000000000002E-2</v>
      </c>
      <c r="AZ207" s="10">
        <f t="shared" si="53"/>
        <v>2</v>
      </c>
      <c r="BA207" s="11"/>
      <c r="BB207" s="43">
        <f>VLOOKUP($C207, Table4[#All], 31, 0)</f>
        <v>8.5099999999999995E-2</v>
      </c>
      <c r="BC207" s="43">
        <f>VLOOKUP($C207, Table4[#All], 32, 0)</f>
        <v>0.65959999999999996</v>
      </c>
      <c r="BD207" s="43">
        <f>VLOOKUP($C207, Table4[#All], 33, 0)</f>
        <v>0.25530000000000003</v>
      </c>
      <c r="BE207" s="43">
        <f>VLOOKUP($C207, Table4[#All], 34, 0)</f>
        <v>0</v>
      </c>
      <c r="BF207" s="9">
        <f>VLOOKUP($C207, Table4[#All], 35, 0)</f>
        <v>0</v>
      </c>
      <c r="BG207" s="10">
        <f t="shared" si="54"/>
        <v>3</v>
      </c>
      <c r="BH207" s="60"/>
      <c r="BI207" s="43">
        <f>VLOOKUP($C207, Table4[#All], 36, 0)</f>
        <v>0</v>
      </c>
      <c r="BJ207" s="9">
        <f>VLOOKUP($C207, Table4[#All], 37, 0)</f>
        <v>0</v>
      </c>
      <c r="BK207" s="43">
        <f>VLOOKUP($C207, Table4[#All], 38, 0)</f>
        <v>0</v>
      </c>
      <c r="BL207" s="43">
        <f>VLOOKUP($C207, Table4[#All], 39, 0)</f>
        <v>0</v>
      </c>
      <c r="BM207" s="9">
        <f>VLOOKUP($C207, Table4[#All], 40, 0)</f>
        <v>1</v>
      </c>
      <c r="BN207" s="10">
        <f t="shared" si="55"/>
        <v>5</v>
      </c>
      <c r="BO207" s="11"/>
      <c r="BP207" s="43">
        <f>VLOOKUP($C207, Table4[#All], 41, 0)</f>
        <v>1.7500000000000002E-2</v>
      </c>
      <c r="BQ207" s="43">
        <f>VLOOKUP($C207, Table4[#All], 42, 0)</f>
        <v>0.92980000000000007</v>
      </c>
      <c r="BR207" s="43">
        <f>VLOOKUP($C207, Table4[#All], 43, 0)</f>
        <v>5.2600000000000001E-2</v>
      </c>
      <c r="BS207" s="43">
        <f>VLOOKUP($C207, Table4[#All], 44, 0)</f>
        <v>0</v>
      </c>
      <c r="BT207" s="43">
        <f>VLOOKUP($C207, Table4[#All], 45, 0)</f>
        <v>0</v>
      </c>
      <c r="BU207" s="10">
        <f t="shared" si="56"/>
        <v>2</v>
      </c>
      <c r="BV207" s="11"/>
      <c r="BW207" s="43">
        <f>VLOOKUP($C207, Table4[#All], 46, 0)</f>
        <v>1.7500000000000002E-2</v>
      </c>
      <c r="BX207" s="43">
        <f>VLOOKUP($C207, Table4[#All], 47, 0)</f>
        <v>0.82459999999999989</v>
      </c>
      <c r="BY207" s="43">
        <f>VLOOKUP($C207, Table4[#All], 48, 0)</f>
        <v>0.15789999999999998</v>
      </c>
      <c r="BZ207" s="43">
        <f>VLOOKUP($C207, Table4[#All], 49, 0)</f>
        <v>0</v>
      </c>
      <c r="CA207" s="43">
        <f>VLOOKUP($C207, Table4[#All], 50, 0)</f>
        <v>0</v>
      </c>
      <c r="CB207" s="10">
        <f t="shared" si="57"/>
        <v>2</v>
      </c>
      <c r="CC207" s="60"/>
      <c r="CD207" s="43">
        <f>VLOOKUP($C207, Table4[#All], 51, 0)</f>
        <v>0.56140000000000001</v>
      </c>
      <c r="CE207" s="43">
        <f>VLOOKUP($C207, Table4[#All], 52, 0)</f>
        <v>0.40350000000000003</v>
      </c>
      <c r="CF207" s="43">
        <f>VLOOKUP($C207, Table4[#All], 53, 0)</f>
        <v>3.5099999999999999E-2</v>
      </c>
      <c r="CG207" s="43"/>
      <c r="CH207" s="43"/>
      <c r="CI207" s="12">
        <f t="shared" si="58"/>
        <v>2</v>
      </c>
      <c r="CJ207" s="13"/>
      <c r="CK207" s="43">
        <f>VLOOKUP($C207, Table4[#All], 54, 0)</f>
        <v>0</v>
      </c>
      <c r="CL207" s="43">
        <f>VLOOKUP($C207, Table4[#All], 55, 0)</f>
        <v>0.80700000000000005</v>
      </c>
      <c r="CM207" s="43">
        <f>VLOOKUP($C207, Table4[#All], 56, 0)</f>
        <v>0.193</v>
      </c>
      <c r="CN207" s="9">
        <f>VLOOKUP($C207, Table4[#All], 57, 0)</f>
        <v>0</v>
      </c>
      <c r="CO207" s="9"/>
      <c r="CP207" s="10">
        <f t="shared" si="59"/>
        <v>2</v>
      </c>
      <c r="CQ207" s="11"/>
      <c r="CR207" s="43">
        <f>VLOOKUP($C207, Table4[#All], 58, 0)</f>
        <v>0</v>
      </c>
      <c r="CS207" s="43">
        <f>VLOOKUP($C207, Table4[#All], 59, 0)</f>
        <v>0.78949999999999998</v>
      </c>
      <c r="CT207" s="43">
        <f>VLOOKUP($C207, Table4[#All], 60, 0)</f>
        <v>0.21050000000000002</v>
      </c>
      <c r="CU207" s="43">
        <f>VLOOKUP($C207, Table4[#All], 61, 0)</f>
        <v>0</v>
      </c>
      <c r="CV207" s="9">
        <f>VLOOKUP($C207, Table4[#All], 62, 0)</f>
        <v>0</v>
      </c>
      <c r="CW207" s="10">
        <f t="shared" si="60"/>
        <v>3</v>
      </c>
      <c r="CX207" s="60"/>
      <c r="CY207" s="43">
        <f>VLOOKUP($C207, Table4[#All], 63, 0)</f>
        <v>0.82609999999999995</v>
      </c>
      <c r="CZ207" s="43">
        <f>VLOOKUP($C207, Table4[#All], 64, 0)</f>
        <v>0.1739</v>
      </c>
      <c r="DA207" s="43">
        <f>VLOOKUP($C207, Table4[#All], 65, 0)</f>
        <v>0</v>
      </c>
      <c r="DB207" s="43">
        <f>VLOOKUP($C207, Table4[#All], 66, 0)</f>
        <v>0</v>
      </c>
      <c r="DC207" s="43"/>
      <c r="DD207" s="10">
        <f t="shared" si="61"/>
        <v>1</v>
      </c>
    </row>
    <row r="208" spans="1:108" ht="16.2" thickTop="1" thickBot="1" x14ac:dyDescent="0.4">
      <c r="A208" s="47" t="s">
        <v>468</v>
      </c>
      <c r="B208" s="47" t="s">
        <v>495</v>
      </c>
      <c r="C208" s="47" t="s">
        <v>496</v>
      </c>
      <c r="D208" s="11"/>
      <c r="E208" s="43">
        <f>VLOOKUP($C208, Table4[#All], 2, 0)</f>
        <v>1</v>
      </c>
      <c r="F208" s="43">
        <f>VLOOKUP($C208, Table4[#All], 3, 0)</f>
        <v>0</v>
      </c>
      <c r="G208" s="43">
        <f>VLOOKUP($C208, Table4[#All], 4, 0)</f>
        <v>0</v>
      </c>
      <c r="H208" s="43">
        <f>VLOOKUP($C208, Table4[#All], 5, 0)</f>
        <v>0</v>
      </c>
      <c r="I208" s="43">
        <f>VLOOKUP($C208, Table4[#All], 6, 0)</f>
        <v>0</v>
      </c>
      <c r="J208" s="10">
        <f t="shared" si="47"/>
        <v>1</v>
      </c>
      <c r="K208" s="11"/>
      <c r="L208" s="43">
        <f>VLOOKUP($C208, Table4[#All], 7, 0)</f>
        <v>0.96150000000000002</v>
      </c>
      <c r="M208" s="43">
        <f>VLOOKUP($C208, Table4[#All], 8, 0)</f>
        <v>3.85E-2</v>
      </c>
      <c r="N208" s="43">
        <f>VLOOKUP($C208, Table4[#All], 9, 0)</f>
        <v>0</v>
      </c>
      <c r="O208" s="43">
        <f>VLOOKUP($C208, Table4[#All], 10, 0)</f>
        <v>0</v>
      </c>
      <c r="P208" s="43"/>
      <c r="Q208" s="10">
        <f t="shared" si="48"/>
        <v>1</v>
      </c>
      <c r="R208" s="11"/>
      <c r="S208" s="43">
        <f>VLOOKUP($C208, Table4[#All], 11, 0)</f>
        <v>0.64</v>
      </c>
      <c r="T208" s="43">
        <f>VLOOKUP($C208, Table4[#All], 12, 0)</f>
        <v>0</v>
      </c>
      <c r="U208" s="43">
        <f>VLOOKUP($C208, Table4[#All], 13, 0)</f>
        <v>0.36</v>
      </c>
      <c r="V208" s="43">
        <f>VLOOKUP($C208, Table4[#All], 14, 0)</f>
        <v>0</v>
      </c>
      <c r="W208" s="9"/>
      <c r="X208" s="10">
        <f t="shared" si="49"/>
        <v>3</v>
      </c>
      <c r="Y208" s="11"/>
      <c r="Z208" s="43">
        <f>VLOOKUP($C208, Table4[#All], 15, 0)</f>
        <v>0</v>
      </c>
      <c r="AA208" s="43">
        <f>VLOOKUP($C208, Table4[#All], 16, 0)</f>
        <v>0.80769999999999997</v>
      </c>
      <c r="AB208" s="43">
        <f>VLOOKUP($C208, Table4[#All], 17, 0)</f>
        <v>0.1923</v>
      </c>
      <c r="AC208" s="43">
        <f>VLOOKUP($C208, Table4[#All], 18, 0)</f>
        <v>0</v>
      </c>
      <c r="AD208" s="9">
        <f>VLOOKUP($C208, Table4[#All], 19, 0)</f>
        <v>0</v>
      </c>
      <c r="AE208" s="10">
        <f t="shared" si="50"/>
        <v>2</v>
      </c>
      <c r="AF208" s="11"/>
      <c r="AG208" s="43">
        <f>VLOOKUP($C208, Table4[#All], 20, 0)</f>
        <v>0</v>
      </c>
      <c r="AH208" s="43">
        <f>VLOOKUP($C208, Table4[#All], 21, 0)</f>
        <v>1</v>
      </c>
      <c r="AI208" s="43">
        <f>VLOOKUP($C208, Table4[#All], 22, 0)</f>
        <v>0</v>
      </c>
      <c r="AJ208" s="43">
        <f>VLOOKUP($C208, Table4[#All], 23, 0)</f>
        <v>0</v>
      </c>
      <c r="AK208" s="43"/>
      <c r="AL208" s="10">
        <f t="shared" si="51"/>
        <v>2</v>
      </c>
      <c r="AM208" s="11"/>
      <c r="AN208" s="43">
        <f>VLOOKUP($C208, Table4[#All], 24, 0)</f>
        <v>0</v>
      </c>
      <c r="AO208" s="43">
        <f>VLOOKUP($C208, Table4[#All], 25, 0)</f>
        <v>0.15380000000000002</v>
      </c>
      <c r="AP208" s="43">
        <f>VLOOKUP($C208, Table4[#All], 26, 0)</f>
        <v>0.84620000000000006</v>
      </c>
      <c r="AQ208" s="43"/>
      <c r="AR208" s="9"/>
      <c r="AS208" s="12">
        <f t="shared" si="52"/>
        <v>3</v>
      </c>
      <c r="AT208" s="11"/>
      <c r="AU208" s="43">
        <f>VLOOKUP($C208, Table4[#All], 27, 0)</f>
        <v>0.15380000000000002</v>
      </c>
      <c r="AV208" s="43">
        <f>VLOOKUP($C208, Table4[#All], 28, 0)</f>
        <v>0.23079999999999998</v>
      </c>
      <c r="AW208" s="43">
        <f>VLOOKUP($C208, Table4[#All], 29, 0)</f>
        <v>0.61539999999999995</v>
      </c>
      <c r="AX208" s="9"/>
      <c r="AY208" s="9">
        <f>VLOOKUP($C208, Table4[#All], 30, 0)</f>
        <v>0</v>
      </c>
      <c r="AZ208" s="10">
        <f t="shared" si="53"/>
        <v>3</v>
      </c>
      <c r="BA208" s="11"/>
      <c r="BB208" s="43">
        <f>VLOOKUP($C208, Table4[#All], 31, 0)</f>
        <v>0</v>
      </c>
      <c r="BC208" s="43">
        <f>VLOOKUP($C208, Table4[#All], 32, 0)</f>
        <v>1</v>
      </c>
      <c r="BD208" s="43">
        <f>VLOOKUP($C208, Table4[#All], 33, 0)</f>
        <v>0</v>
      </c>
      <c r="BE208" s="43">
        <f>VLOOKUP($C208, Table4[#All], 34, 0)</f>
        <v>0</v>
      </c>
      <c r="BF208" s="9">
        <f>VLOOKUP($C208, Table4[#All], 35, 0)</f>
        <v>0</v>
      </c>
      <c r="BG208" s="10">
        <f t="shared" si="54"/>
        <v>2</v>
      </c>
      <c r="BH208" s="60"/>
      <c r="BI208" s="43">
        <f>VLOOKUP($C208, Table4[#All], 36, 0)</f>
        <v>0</v>
      </c>
      <c r="BJ208" s="9">
        <f>VLOOKUP($C208, Table4[#All], 37, 0)</f>
        <v>0</v>
      </c>
      <c r="BK208" s="43">
        <f>VLOOKUP($C208, Table4[#All], 38, 0)</f>
        <v>0</v>
      </c>
      <c r="BL208" s="43">
        <f>VLOOKUP($C208, Table4[#All], 39, 0)</f>
        <v>0</v>
      </c>
      <c r="BM208" s="9">
        <f>VLOOKUP($C208, Table4[#All], 40, 0)</f>
        <v>1</v>
      </c>
      <c r="BN208" s="10">
        <f t="shared" si="55"/>
        <v>5</v>
      </c>
      <c r="BO208" s="11"/>
      <c r="BP208" s="43">
        <f>VLOOKUP($C208, Table4[#All], 41, 0)</f>
        <v>0.26919999999999999</v>
      </c>
      <c r="BQ208" s="43">
        <f>VLOOKUP($C208, Table4[#All], 42, 0)</f>
        <v>0.61539999999999995</v>
      </c>
      <c r="BR208" s="43">
        <f>VLOOKUP($C208, Table4[#All], 43, 0)</f>
        <v>7.690000000000001E-2</v>
      </c>
      <c r="BS208" s="43">
        <f>VLOOKUP($C208, Table4[#All], 44, 0)</f>
        <v>3.85E-2</v>
      </c>
      <c r="BT208" s="43">
        <f>VLOOKUP($C208, Table4[#All], 45, 0)</f>
        <v>0</v>
      </c>
      <c r="BU208" s="10">
        <f t="shared" si="56"/>
        <v>2</v>
      </c>
      <c r="BV208" s="11"/>
      <c r="BW208" s="43">
        <f>VLOOKUP($C208, Table4[#All], 46, 0)</f>
        <v>0.57689999999999997</v>
      </c>
      <c r="BX208" s="43">
        <f>VLOOKUP($C208, Table4[#All], 47, 0)</f>
        <v>0.30769999999999997</v>
      </c>
      <c r="BY208" s="43">
        <f>VLOOKUP($C208, Table4[#All], 48, 0)</f>
        <v>0.11539999999999999</v>
      </c>
      <c r="BZ208" s="43">
        <f>VLOOKUP($C208, Table4[#All], 49, 0)</f>
        <v>0</v>
      </c>
      <c r="CA208" s="43">
        <f>VLOOKUP($C208, Table4[#All], 50, 0)</f>
        <v>0</v>
      </c>
      <c r="CB208" s="10">
        <f t="shared" si="57"/>
        <v>2</v>
      </c>
      <c r="CC208" s="60"/>
      <c r="CD208" s="43">
        <f>VLOOKUP($C208, Table4[#All], 51, 0)</f>
        <v>0.84620000000000006</v>
      </c>
      <c r="CE208" s="43">
        <f>VLOOKUP($C208, Table4[#All], 52, 0)</f>
        <v>0.15380000000000002</v>
      </c>
      <c r="CF208" s="43">
        <f>VLOOKUP($C208, Table4[#All], 53, 0)</f>
        <v>0</v>
      </c>
      <c r="CG208" s="43"/>
      <c r="CH208" s="43"/>
      <c r="CI208" s="12">
        <f t="shared" si="58"/>
        <v>1</v>
      </c>
      <c r="CJ208" s="13"/>
      <c r="CK208" s="43">
        <f>VLOOKUP($C208, Table4[#All], 54, 0)</f>
        <v>0</v>
      </c>
      <c r="CL208" s="43">
        <f>VLOOKUP($C208, Table4[#All], 55, 0)</f>
        <v>0.84620000000000006</v>
      </c>
      <c r="CM208" s="43">
        <f>VLOOKUP($C208, Table4[#All], 56, 0)</f>
        <v>0.15380000000000002</v>
      </c>
      <c r="CN208" s="9">
        <f>VLOOKUP($C208, Table4[#All], 57, 0)</f>
        <v>0</v>
      </c>
      <c r="CO208" s="9"/>
      <c r="CP208" s="10">
        <f t="shared" si="59"/>
        <v>2</v>
      </c>
      <c r="CQ208" s="11"/>
      <c r="CR208" s="43">
        <f>VLOOKUP($C208, Table4[#All], 58, 0)</f>
        <v>0.34619999999999995</v>
      </c>
      <c r="CS208" s="43">
        <f>VLOOKUP($C208, Table4[#All], 59, 0)</f>
        <v>0.57689999999999997</v>
      </c>
      <c r="CT208" s="43">
        <f>VLOOKUP($C208, Table4[#All], 60, 0)</f>
        <v>7.690000000000001E-2</v>
      </c>
      <c r="CU208" s="43">
        <f>VLOOKUP($C208, Table4[#All], 61, 0)</f>
        <v>0</v>
      </c>
      <c r="CV208" s="9">
        <f>VLOOKUP($C208, Table4[#All], 62, 0)</f>
        <v>0</v>
      </c>
      <c r="CW208" s="10">
        <f t="shared" si="60"/>
        <v>2</v>
      </c>
      <c r="CX208" s="60"/>
      <c r="CY208" s="43">
        <f>VLOOKUP($C208, Table4[#All], 63, 0)</f>
        <v>1</v>
      </c>
      <c r="CZ208" s="43">
        <f>VLOOKUP($C208, Table4[#All], 64, 0)</f>
        <v>0</v>
      </c>
      <c r="DA208" s="43">
        <f>VLOOKUP($C208, Table4[#All], 65, 0)</f>
        <v>0</v>
      </c>
      <c r="DB208" s="43">
        <f>VLOOKUP($C208, Table4[#All], 66, 0)</f>
        <v>0</v>
      </c>
      <c r="DC208" s="43"/>
      <c r="DD208" s="10">
        <f t="shared" si="61"/>
        <v>1</v>
      </c>
    </row>
    <row r="209" spans="1:108" ht="16.2" thickTop="1" thickBot="1" x14ac:dyDescent="0.4">
      <c r="A209" s="47" t="s">
        <v>468</v>
      </c>
      <c r="B209" s="47" t="s">
        <v>497</v>
      </c>
      <c r="C209" s="47" t="s">
        <v>498</v>
      </c>
      <c r="D209" s="11"/>
      <c r="E209" s="43">
        <f>VLOOKUP($C209, Table4[#All], 2, 0)</f>
        <v>0</v>
      </c>
      <c r="F209" s="43">
        <f>VLOOKUP($C209, Table4[#All], 3, 0)</f>
        <v>1</v>
      </c>
      <c r="G209" s="43">
        <f>VLOOKUP($C209, Table4[#All], 4, 0)</f>
        <v>0</v>
      </c>
      <c r="H209" s="43">
        <f>VLOOKUP($C209, Table4[#All], 5, 0)</f>
        <v>0</v>
      </c>
      <c r="I209" s="43">
        <f>VLOOKUP($C209, Table4[#All], 6, 0)</f>
        <v>0</v>
      </c>
      <c r="J209" s="10">
        <f t="shared" si="47"/>
        <v>2</v>
      </c>
      <c r="K209" s="11"/>
      <c r="L209" s="43">
        <f>VLOOKUP($C209, Table4[#All], 7, 0)</f>
        <v>0.59570000000000001</v>
      </c>
      <c r="M209" s="43">
        <f>VLOOKUP($C209, Table4[#All], 8, 0)</f>
        <v>0.10640000000000001</v>
      </c>
      <c r="N209" s="43">
        <f>VLOOKUP($C209, Table4[#All], 9, 0)</f>
        <v>0.2979</v>
      </c>
      <c r="O209" s="43">
        <f>VLOOKUP($C209, Table4[#All], 10, 0)</f>
        <v>0</v>
      </c>
      <c r="P209" s="43"/>
      <c r="Q209" s="10">
        <f t="shared" si="48"/>
        <v>3</v>
      </c>
      <c r="R209" s="11"/>
      <c r="S209" s="43">
        <f>VLOOKUP($C209, Table4[#All], 11, 0)</f>
        <v>0</v>
      </c>
      <c r="T209" s="43">
        <f>VLOOKUP($C209, Table4[#All], 12, 0)</f>
        <v>0</v>
      </c>
      <c r="U209" s="43">
        <f>VLOOKUP($C209, Table4[#All], 13, 0)</f>
        <v>0.95739999999999992</v>
      </c>
      <c r="V209" s="43">
        <f>VLOOKUP($C209, Table4[#All], 14, 0)</f>
        <v>4.2599999999999999E-2</v>
      </c>
      <c r="W209" s="9"/>
      <c r="X209" s="10">
        <f t="shared" si="49"/>
        <v>3</v>
      </c>
      <c r="Y209" s="11"/>
      <c r="Z209" s="43">
        <f>VLOOKUP($C209, Table4[#All], 15, 0)</f>
        <v>0</v>
      </c>
      <c r="AA209" s="43">
        <f>VLOOKUP($C209, Table4[#All], 16, 0)</f>
        <v>0.55320000000000003</v>
      </c>
      <c r="AB209" s="43">
        <f>VLOOKUP($C209, Table4[#All], 17, 0)</f>
        <v>0.25530000000000003</v>
      </c>
      <c r="AC209" s="43">
        <f>VLOOKUP($C209, Table4[#All], 18, 0)</f>
        <v>0.19149999999999998</v>
      </c>
      <c r="AD209" s="9">
        <f>VLOOKUP($C209, Table4[#All], 19, 0)</f>
        <v>0</v>
      </c>
      <c r="AE209" s="10">
        <f t="shared" si="50"/>
        <v>3</v>
      </c>
      <c r="AF209" s="11"/>
      <c r="AG209" s="43">
        <f>VLOOKUP($C209, Table4[#All], 20, 0)</f>
        <v>2.1299999999999999E-2</v>
      </c>
      <c r="AH209" s="43">
        <f>VLOOKUP($C209, Table4[#All], 21, 0)</f>
        <v>0.68090000000000006</v>
      </c>
      <c r="AI209" s="43">
        <f>VLOOKUP($C209, Table4[#All], 22, 0)</f>
        <v>0.27660000000000001</v>
      </c>
      <c r="AJ209" s="43">
        <f>VLOOKUP($C209, Table4[#All], 23, 0)</f>
        <v>2.1299999999999999E-2</v>
      </c>
      <c r="AK209" s="43"/>
      <c r="AL209" s="10">
        <f t="shared" si="51"/>
        <v>3</v>
      </c>
      <c r="AM209" s="11"/>
      <c r="AN209" s="43">
        <f>VLOOKUP($C209, Table4[#All], 24, 0)</f>
        <v>0</v>
      </c>
      <c r="AO209" s="43">
        <f>VLOOKUP($C209, Table4[#All], 25, 0)</f>
        <v>0.53189999999999993</v>
      </c>
      <c r="AP209" s="43">
        <f>VLOOKUP($C209, Table4[#All], 26, 0)</f>
        <v>0.46810000000000002</v>
      </c>
      <c r="AQ209" s="43"/>
      <c r="AR209" s="9"/>
      <c r="AS209" s="12">
        <f t="shared" si="52"/>
        <v>3</v>
      </c>
      <c r="AT209" s="11"/>
      <c r="AU209" s="43">
        <f>VLOOKUP($C209, Table4[#All], 27, 0)</f>
        <v>0.17019999999999999</v>
      </c>
      <c r="AV209" s="43">
        <f>VLOOKUP($C209, Table4[#All], 28, 0)</f>
        <v>0.72340000000000004</v>
      </c>
      <c r="AW209" s="43">
        <f>VLOOKUP($C209, Table4[#All], 29, 0)</f>
        <v>0.10640000000000001</v>
      </c>
      <c r="AX209" s="9"/>
      <c r="AY209" s="9">
        <f>VLOOKUP($C209, Table4[#All], 30, 0)</f>
        <v>0</v>
      </c>
      <c r="AZ209" s="10">
        <f t="shared" si="53"/>
        <v>2</v>
      </c>
      <c r="BA209" s="11"/>
      <c r="BB209" s="43">
        <f>VLOOKUP($C209, Table4[#All], 31, 0)</f>
        <v>0.7419</v>
      </c>
      <c r="BC209" s="43">
        <f>VLOOKUP($C209, Table4[#All], 32, 0)</f>
        <v>0.1613</v>
      </c>
      <c r="BD209" s="43">
        <f>VLOOKUP($C209, Table4[#All], 33, 0)</f>
        <v>3.2300000000000002E-2</v>
      </c>
      <c r="BE209" s="43">
        <f>VLOOKUP($C209, Table4[#All], 34, 0)</f>
        <v>6.4500000000000002E-2</v>
      </c>
      <c r="BF209" s="9">
        <f>VLOOKUP($C209, Table4[#All], 35, 0)</f>
        <v>0</v>
      </c>
      <c r="BG209" s="10">
        <f t="shared" si="54"/>
        <v>2</v>
      </c>
      <c r="BH209" s="60"/>
      <c r="BI209" s="43">
        <f>VLOOKUP($C209, Table4[#All], 36, 0)</f>
        <v>0</v>
      </c>
      <c r="BJ209" s="9">
        <f>VLOOKUP($C209, Table4[#All], 37, 0)</f>
        <v>0</v>
      </c>
      <c r="BK209" s="43">
        <f>VLOOKUP($C209, Table4[#All], 38, 0)</f>
        <v>0</v>
      </c>
      <c r="BL209" s="43">
        <f>VLOOKUP($C209, Table4[#All], 39, 0)</f>
        <v>0</v>
      </c>
      <c r="BM209" s="9">
        <f>VLOOKUP($C209, Table4[#All], 40, 0)</f>
        <v>1</v>
      </c>
      <c r="BN209" s="10">
        <f t="shared" si="55"/>
        <v>5</v>
      </c>
      <c r="BO209" s="11"/>
      <c r="BP209" s="43">
        <f>VLOOKUP($C209, Table4[#All], 41, 0)</f>
        <v>0.10640000000000001</v>
      </c>
      <c r="BQ209" s="43">
        <f>VLOOKUP($C209, Table4[#All], 42, 0)</f>
        <v>0.63829999999999998</v>
      </c>
      <c r="BR209" s="43">
        <f>VLOOKUP($C209, Table4[#All], 43, 0)</f>
        <v>0.23399999999999999</v>
      </c>
      <c r="BS209" s="43">
        <f>VLOOKUP($C209, Table4[#All], 44, 0)</f>
        <v>2.1299999999999999E-2</v>
      </c>
      <c r="BT209" s="43">
        <f>VLOOKUP($C209, Table4[#All], 45, 0)</f>
        <v>0</v>
      </c>
      <c r="BU209" s="10">
        <f t="shared" si="56"/>
        <v>3</v>
      </c>
      <c r="BV209" s="11"/>
      <c r="BW209" s="43">
        <f>VLOOKUP($C209, Table4[#All], 46, 0)</f>
        <v>4.2599999999999999E-2</v>
      </c>
      <c r="BX209" s="43">
        <f>VLOOKUP($C209, Table4[#All], 47, 0)</f>
        <v>0.21280000000000002</v>
      </c>
      <c r="BY209" s="43">
        <f>VLOOKUP($C209, Table4[#All], 48, 0)</f>
        <v>0.36170000000000002</v>
      </c>
      <c r="BZ209" s="43">
        <f>VLOOKUP($C209, Table4[#All], 49, 0)</f>
        <v>0.36170000000000002</v>
      </c>
      <c r="CA209" s="43">
        <f>VLOOKUP($C209, Table4[#All], 50, 0)</f>
        <v>2.1299999999999999E-2</v>
      </c>
      <c r="CB209" s="10">
        <f t="shared" si="57"/>
        <v>4</v>
      </c>
      <c r="CC209" s="60"/>
      <c r="CD209" s="43">
        <f>VLOOKUP($C209, Table4[#All], 51, 0)</f>
        <v>0.23399999999999999</v>
      </c>
      <c r="CE209" s="43">
        <f>VLOOKUP($C209, Table4[#All], 52, 0)</f>
        <v>0.70209999999999995</v>
      </c>
      <c r="CF209" s="43">
        <f>VLOOKUP($C209, Table4[#All], 53, 0)</f>
        <v>6.3799999999999996E-2</v>
      </c>
      <c r="CG209" s="43"/>
      <c r="CH209" s="43"/>
      <c r="CI209" s="12">
        <f t="shared" si="58"/>
        <v>2</v>
      </c>
      <c r="CJ209" s="13"/>
      <c r="CK209" s="43">
        <f>VLOOKUP($C209, Table4[#All], 54, 0)</f>
        <v>0</v>
      </c>
      <c r="CL209" s="43">
        <f>VLOOKUP($C209, Table4[#All], 55, 0)</f>
        <v>0.65959999999999996</v>
      </c>
      <c r="CM209" s="43">
        <f>VLOOKUP($C209, Table4[#All], 56, 0)</f>
        <v>0.31909999999999999</v>
      </c>
      <c r="CN209" s="9">
        <f>VLOOKUP($C209, Table4[#All], 57, 0)</f>
        <v>2.1299999999999999E-2</v>
      </c>
      <c r="CO209" s="9"/>
      <c r="CP209" s="10">
        <f t="shared" si="59"/>
        <v>3</v>
      </c>
      <c r="CQ209" s="11"/>
      <c r="CR209" s="43">
        <f>VLOOKUP($C209, Table4[#All], 58, 0)</f>
        <v>0</v>
      </c>
      <c r="CS209" s="43">
        <f>VLOOKUP($C209, Table4[#All], 59, 0)</f>
        <v>0.42549999999999999</v>
      </c>
      <c r="CT209" s="43">
        <f>VLOOKUP($C209, Table4[#All], 60, 0)</f>
        <v>0.55320000000000003</v>
      </c>
      <c r="CU209" s="43">
        <f>VLOOKUP($C209, Table4[#All], 61, 0)</f>
        <v>2.1299999999999999E-2</v>
      </c>
      <c r="CV209" s="9">
        <f>VLOOKUP($C209, Table4[#All], 62, 0)</f>
        <v>0</v>
      </c>
      <c r="CW209" s="10">
        <f t="shared" si="60"/>
        <v>3</v>
      </c>
      <c r="CX209" s="60"/>
      <c r="CY209" s="43">
        <f>VLOOKUP($C209, Table4[#All], 63, 0)</f>
        <v>0.71430000000000005</v>
      </c>
      <c r="CZ209" s="43">
        <f>VLOOKUP($C209, Table4[#All], 64, 0)</f>
        <v>0.1429</v>
      </c>
      <c r="DA209" s="43">
        <f>VLOOKUP($C209, Table4[#All], 65, 0)</f>
        <v>0.1429</v>
      </c>
      <c r="DB209" s="43">
        <f>VLOOKUP($C209, Table4[#All], 66, 0)</f>
        <v>0</v>
      </c>
      <c r="DC209" s="43"/>
      <c r="DD209" s="10">
        <f t="shared" si="61"/>
        <v>2</v>
      </c>
    </row>
    <row r="210" spans="1:108" ht="16.2" thickTop="1" thickBot="1" x14ac:dyDescent="0.4">
      <c r="A210" s="47" t="s">
        <v>468</v>
      </c>
      <c r="B210" s="47" t="s">
        <v>499</v>
      </c>
      <c r="C210" s="47" t="s">
        <v>500</v>
      </c>
      <c r="D210" s="11"/>
      <c r="E210" s="43">
        <f>VLOOKUP($C210, Table4[#All], 2, 0)</f>
        <v>1</v>
      </c>
      <c r="F210" s="43">
        <f>VLOOKUP($C210, Table4[#All], 3, 0)</f>
        <v>0</v>
      </c>
      <c r="G210" s="43">
        <f>VLOOKUP($C210, Table4[#All], 4, 0)</f>
        <v>0</v>
      </c>
      <c r="H210" s="43">
        <f>VLOOKUP($C210, Table4[#All], 5, 0)</f>
        <v>0</v>
      </c>
      <c r="I210" s="43">
        <f>VLOOKUP($C210, Table4[#All], 6, 0)</f>
        <v>0</v>
      </c>
      <c r="J210" s="10">
        <f t="shared" si="47"/>
        <v>1</v>
      </c>
      <c r="K210" s="11"/>
      <c r="L210" s="43">
        <f>VLOOKUP($C210, Table4[#All], 7, 0)</f>
        <v>0.41670000000000001</v>
      </c>
      <c r="M210" s="43">
        <f>VLOOKUP($C210, Table4[#All], 8, 0)</f>
        <v>0.25</v>
      </c>
      <c r="N210" s="43">
        <f>VLOOKUP($C210, Table4[#All], 9, 0)</f>
        <v>0.16670000000000001</v>
      </c>
      <c r="O210" s="43">
        <f>VLOOKUP($C210, Table4[#All], 10, 0)</f>
        <v>0.16670000000000001</v>
      </c>
      <c r="P210" s="43"/>
      <c r="Q210" s="10">
        <f t="shared" si="48"/>
        <v>3</v>
      </c>
      <c r="R210" s="11"/>
      <c r="S210" s="43">
        <f>VLOOKUP($C210, Table4[#All], 11, 0)</f>
        <v>0</v>
      </c>
      <c r="T210" s="43">
        <f>VLOOKUP($C210, Table4[#All], 12, 0)</f>
        <v>0</v>
      </c>
      <c r="U210" s="43">
        <f>VLOOKUP($C210, Table4[#All], 13, 0)</f>
        <v>1</v>
      </c>
      <c r="V210" s="43">
        <f>VLOOKUP($C210, Table4[#All], 14, 0)</f>
        <v>0</v>
      </c>
      <c r="W210" s="9"/>
      <c r="X210" s="10">
        <f t="shared" si="49"/>
        <v>3</v>
      </c>
      <c r="Y210" s="11"/>
      <c r="Z210" s="43">
        <f>VLOOKUP($C210, Table4[#All], 15, 0)</f>
        <v>0</v>
      </c>
      <c r="AA210" s="43">
        <f>VLOOKUP($C210, Table4[#All], 16, 0)</f>
        <v>0.16670000000000001</v>
      </c>
      <c r="AB210" s="43">
        <f>VLOOKUP($C210, Table4[#All], 17, 0)</f>
        <v>0.20829999999999999</v>
      </c>
      <c r="AC210" s="43">
        <f>VLOOKUP($C210, Table4[#All], 18, 0)</f>
        <v>0.625</v>
      </c>
      <c r="AD210" s="9">
        <f>VLOOKUP($C210, Table4[#All], 19, 0)</f>
        <v>0</v>
      </c>
      <c r="AE210" s="10">
        <f t="shared" si="50"/>
        <v>4</v>
      </c>
      <c r="AF210" s="11"/>
      <c r="AG210" s="43">
        <f>VLOOKUP($C210, Table4[#All], 20, 0)</f>
        <v>0</v>
      </c>
      <c r="AH210" s="43">
        <f>VLOOKUP($C210, Table4[#All], 21, 0)</f>
        <v>8.3299999999999999E-2</v>
      </c>
      <c r="AI210" s="43">
        <f>VLOOKUP($C210, Table4[#All], 22, 0)</f>
        <v>0.125</v>
      </c>
      <c r="AJ210" s="43">
        <f>VLOOKUP($C210, Table4[#All], 23, 0)</f>
        <v>0.79170000000000007</v>
      </c>
      <c r="AK210" s="43"/>
      <c r="AL210" s="10">
        <f t="shared" si="51"/>
        <v>4</v>
      </c>
      <c r="AM210" s="11"/>
      <c r="AN210" s="43">
        <f>VLOOKUP($C210, Table4[#All], 24, 0)</f>
        <v>0</v>
      </c>
      <c r="AO210" s="43">
        <f>VLOOKUP($C210, Table4[#All], 25, 0)</f>
        <v>0.16670000000000001</v>
      </c>
      <c r="AP210" s="43">
        <f>VLOOKUP($C210, Table4[#All], 26, 0)</f>
        <v>0.83329999999999993</v>
      </c>
      <c r="AQ210" s="43"/>
      <c r="AR210" s="9"/>
      <c r="AS210" s="12">
        <f t="shared" si="52"/>
        <v>3</v>
      </c>
      <c r="AT210" s="11"/>
      <c r="AU210" s="43">
        <f>VLOOKUP($C210, Table4[#All], 27, 0)</f>
        <v>4.1700000000000001E-2</v>
      </c>
      <c r="AV210" s="43">
        <f>VLOOKUP($C210, Table4[#All], 28, 0)</f>
        <v>0.375</v>
      </c>
      <c r="AW210" s="43">
        <f>VLOOKUP($C210, Table4[#All], 29, 0)</f>
        <v>0.54170000000000007</v>
      </c>
      <c r="AX210" s="9"/>
      <c r="AY210" s="9">
        <f>VLOOKUP($C210, Table4[#All], 30, 0)</f>
        <v>4.1700000000000001E-2</v>
      </c>
      <c r="AZ210" s="10">
        <f t="shared" si="53"/>
        <v>3</v>
      </c>
      <c r="BA210" s="11"/>
      <c r="BB210" s="43">
        <f>VLOOKUP($C210, Table4[#All], 31, 0)</f>
        <v>0</v>
      </c>
      <c r="BC210" s="43">
        <f>VLOOKUP($C210, Table4[#All], 32, 0)</f>
        <v>0.1905</v>
      </c>
      <c r="BD210" s="43">
        <f>VLOOKUP($C210, Table4[#All], 33, 0)</f>
        <v>0.38100000000000001</v>
      </c>
      <c r="BE210" s="43">
        <f>VLOOKUP($C210, Table4[#All], 34, 0)</f>
        <v>0.42859999999999998</v>
      </c>
      <c r="BF210" s="9">
        <f>VLOOKUP($C210, Table4[#All], 35, 0)</f>
        <v>0</v>
      </c>
      <c r="BG210" s="10">
        <f t="shared" si="54"/>
        <v>4</v>
      </c>
      <c r="BH210" s="60"/>
      <c r="BI210" s="43">
        <f>VLOOKUP($C210, Table4[#All], 36, 0)</f>
        <v>0</v>
      </c>
      <c r="BJ210" s="9">
        <f>VLOOKUP($C210, Table4[#All], 37, 0)</f>
        <v>0</v>
      </c>
      <c r="BK210" s="43">
        <f>VLOOKUP($C210, Table4[#All], 38, 0)</f>
        <v>0</v>
      </c>
      <c r="BL210" s="43">
        <f>VLOOKUP($C210, Table4[#All], 39, 0)</f>
        <v>0</v>
      </c>
      <c r="BM210" s="9">
        <f>VLOOKUP($C210, Table4[#All], 40, 0)</f>
        <v>1</v>
      </c>
      <c r="BN210" s="10">
        <f t="shared" si="55"/>
        <v>5</v>
      </c>
      <c r="BO210" s="11"/>
      <c r="BP210" s="43">
        <f>VLOOKUP($C210, Table4[#All], 41, 0)</f>
        <v>0.33329999999999999</v>
      </c>
      <c r="BQ210" s="43">
        <f>VLOOKUP($C210, Table4[#All], 42, 0)</f>
        <v>8.3299999999999999E-2</v>
      </c>
      <c r="BR210" s="43">
        <f>VLOOKUP($C210, Table4[#All], 43, 0)</f>
        <v>0.45829999999999999</v>
      </c>
      <c r="BS210" s="43">
        <f>VLOOKUP($C210, Table4[#All], 44, 0)</f>
        <v>8.3299999999999999E-2</v>
      </c>
      <c r="BT210" s="43">
        <f>VLOOKUP($C210, Table4[#All], 45, 0)</f>
        <v>4.1700000000000001E-2</v>
      </c>
      <c r="BU210" s="10">
        <f t="shared" si="56"/>
        <v>3</v>
      </c>
      <c r="BV210" s="11"/>
      <c r="BW210" s="43">
        <f>VLOOKUP($C210, Table4[#All], 46, 0)</f>
        <v>0.58329999999999993</v>
      </c>
      <c r="BX210" s="43">
        <f>VLOOKUP($C210, Table4[#All], 47, 0)</f>
        <v>0.41670000000000001</v>
      </c>
      <c r="BY210" s="43">
        <f>VLOOKUP($C210, Table4[#All], 48, 0)</f>
        <v>0</v>
      </c>
      <c r="BZ210" s="43">
        <f>VLOOKUP($C210, Table4[#All], 49, 0)</f>
        <v>0</v>
      </c>
      <c r="CA210" s="43">
        <f>VLOOKUP($C210, Table4[#All], 50, 0)</f>
        <v>0</v>
      </c>
      <c r="CB210" s="10">
        <f t="shared" si="57"/>
        <v>2</v>
      </c>
      <c r="CC210" s="60"/>
      <c r="CD210" s="43">
        <f>VLOOKUP($C210, Table4[#All], 51, 0)</f>
        <v>0.875</v>
      </c>
      <c r="CE210" s="43">
        <f>VLOOKUP($C210, Table4[#All], 52, 0)</f>
        <v>0.125</v>
      </c>
      <c r="CF210" s="43">
        <f>VLOOKUP($C210, Table4[#All], 53, 0)</f>
        <v>0</v>
      </c>
      <c r="CG210" s="43"/>
      <c r="CH210" s="43"/>
      <c r="CI210" s="12">
        <f t="shared" si="58"/>
        <v>1</v>
      </c>
      <c r="CJ210" s="13"/>
      <c r="CK210" s="43">
        <f>VLOOKUP($C210, Table4[#All], 54, 0)</f>
        <v>0</v>
      </c>
      <c r="CL210" s="43">
        <f>VLOOKUP($C210, Table4[#All], 55, 0)</f>
        <v>1</v>
      </c>
      <c r="CM210" s="43">
        <f>VLOOKUP($C210, Table4[#All], 56, 0)</f>
        <v>0</v>
      </c>
      <c r="CN210" s="9">
        <f>VLOOKUP($C210, Table4[#All], 57, 0)</f>
        <v>0</v>
      </c>
      <c r="CO210" s="9"/>
      <c r="CP210" s="10">
        <f t="shared" si="59"/>
        <v>2</v>
      </c>
      <c r="CQ210" s="11"/>
      <c r="CR210" s="43">
        <f>VLOOKUP($C210, Table4[#All], 58, 0)</f>
        <v>0</v>
      </c>
      <c r="CS210" s="43">
        <f>VLOOKUP($C210, Table4[#All], 59, 0)</f>
        <v>0.25</v>
      </c>
      <c r="CT210" s="43">
        <f>VLOOKUP($C210, Table4[#All], 60, 0)</f>
        <v>0.375</v>
      </c>
      <c r="CU210" s="43">
        <f>VLOOKUP($C210, Table4[#All], 61, 0)</f>
        <v>0.33329999999999999</v>
      </c>
      <c r="CV210" s="9">
        <f>VLOOKUP($C210, Table4[#All], 62, 0)</f>
        <v>4.1700000000000001E-2</v>
      </c>
      <c r="CW210" s="10">
        <f t="shared" si="60"/>
        <v>4</v>
      </c>
      <c r="CX210" s="60"/>
      <c r="CY210" s="43">
        <f>VLOOKUP($C210, Table4[#All], 63, 0)</f>
        <v>0.33329999999999999</v>
      </c>
      <c r="CZ210" s="43">
        <f>VLOOKUP($C210, Table4[#All], 64, 0)</f>
        <v>0.28570000000000001</v>
      </c>
      <c r="DA210" s="43">
        <f>VLOOKUP($C210, Table4[#All], 65, 0)</f>
        <v>0.33329999999999999</v>
      </c>
      <c r="DB210" s="43">
        <f>VLOOKUP($C210, Table4[#All], 66, 0)</f>
        <v>4.7599999999999996E-2</v>
      </c>
      <c r="DC210" s="43"/>
      <c r="DD210" s="10">
        <f t="shared" si="61"/>
        <v>3</v>
      </c>
    </row>
    <row r="211" spans="1:108" ht="16.2" thickTop="1" thickBot="1" x14ac:dyDescent="0.4">
      <c r="A211" s="47" t="s">
        <v>468</v>
      </c>
      <c r="B211" s="47" t="s">
        <v>501</v>
      </c>
      <c r="C211" s="47" t="s">
        <v>502</v>
      </c>
      <c r="D211" s="11"/>
      <c r="E211" s="43">
        <f>VLOOKUP($C211, Table4[#All], 2, 0)</f>
        <v>0</v>
      </c>
      <c r="F211" s="43">
        <f>VLOOKUP($C211, Table4[#All], 3, 0)</f>
        <v>0</v>
      </c>
      <c r="G211" s="43">
        <f>VLOOKUP($C211, Table4[#All], 4, 0)</f>
        <v>1</v>
      </c>
      <c r="H211" s="43">
        <f>VLOOKUP($C211, Table4[#All], 5, 0)</f>
        <v>0</v>
      </c>
      <c r="I211" s="43">
        <f>VLOOKUP($C211, Table4[#All], 6, 0)</f>
        <v>0</v>
      </c>
      <c r="J211" s="10">
        <f t="shared" si="47"/>
        <v>3</v>
      </c>
      <c r="K211" s="11"/>
      <c r="L211" s="43">
        <f>VLOOKUP($C211, Table4[#All], 7, 0)</f>
        <v>0.11900000000000001</v>
      </c>
      <c r="M211" s="43">
        <f>VLOOKUP($C211, Table4[#All], 8, 0)</f>
        <v>0.35710000000000003</v>
      </c>
      <c r="N211" s="43">
        <f>VLOOKUP($C211, Table4[#All], 9, 0)</f>
        <v>0.52380000000000004</v>
      </c>
      <c r="O211" s="43">
        <f>VLOOKUP($C211, Table4[#All], 10, 0)</f>
        <v>0</v>
      </c>
      <c r="P211" s="43"/>
      <c r="Q211" s="10">
        <f t="shared" si="48"/>
        <v>3</v>
      </c>
      <c r="R211" s="11"/>
      <c r="S211" s="43">
        <f>VLOOKUP($C211, Table4[#All], 11, 0)</f>
        <v>0</v>
      </c>
      <c r="T211" s="43">
        <f>VLOOKUP($C211, Table4[#All], 12, 0)</f>
        <v>0</v>
      </c>
      <c r="U211" s="43">
        <f>VLOOKUP($C211, Table4[#All], 13, 0)</f>
        <v>1</v>
      </c>
      <c r="V211" s="43">
        <f>VLOOKUP($C211, Table4[#All], 14, 0)</f>
        <v>0</v>
      </c>
      <c r="W211" s="9"/>
      <c r="X211" s="10">
        <f t="shared" si="49"/>
        <v>3</v>
      </c>
      <c r="Y211" s="11"/>
      <c r="Z211" s="43">
        <f>VLOOKUP($C211, Table4[#All], 15, 0)</f>
        <v>0</v>
      </c>
      <c r="AA211" s="43">
        <f>VLOOKUP($C211, Table4[#All], 16, 0)</f>
        <v>0.16670000000000001</v>
      </c>
      <c r="AB211" s="43">
        <f>VLOOKUP($C211, Table4[#All], 17, 0)</f>
        <v>0.66670000000000007</v>
      </c>
      <c r="AC211" s="43">
        <f>VLOOKUP($C211, Table4[#All], 18, 0)</f>
        <v>0.16670000000000001</v>
      </c>
      <c r="AD211" s="9">
        <f>VLOOKUP($C211, Table4[#All], 19, 0)</f>
        <v>0</v>
      </c>
      <c r="AE211" s="10">
        <f t="shared" si="50"/>
        <v>3</v>
      </c>
      <c r="AF211" s="11"/>
      <c r="AG211" s="43">
        <f>VLOOKUP($C211, Table4[#All], 20, 0)</f>
        <v>0</v>
      </c>
      <c r="AH211" s="43">
        <f>VLOOKUP($C211, Table4[#All], 21, 0)</f>
        <v>0.1905</v>
      </c>
      <c r="AI211" s="43">
        <f>VLOOKUP($C211, Table4[#All], 22, 0)</f>
        <v>0.78569999999999995</v>
      </c>
      <c r="AJ211" s="43">
        <f>VLOOKUP($C211, Table4[#All], 23, 0)</f>
        <v>2.3799999999999998E-2</v>
      </c>
      <c r="AK211" s="43"/>
      <c r="AL211" s="10">
        <f t="shared" si="51"/>
        <v>3</v>
      </c>
      <c r="AM211" s="11"/>
      <c r="AN211" s="43">
        <f>VLOOKUP($C211, Table4[#All], 24, 0)</f>
        <v>0</v>
      </c>
      <c r="AO211" s="43">
        <f>VLOOKUP($C211, Table4[#All], 25, 0)</f>
        <v>0.11900000000000001</v>
      </c>
      <c r="AP211" s="43">
        <f>VLOOKUP($C211, Table4[#All], 26, 0)</f>
        <v>0.88099999999999989</v>
      </c>
      <c r="AQ211" s="43"/>
      <c r="AR211" s="9"/>
      <c r="AS211" s="12">
        <f t="shared" si="52"/>
        <v>3</v>
      </c>
      <c r="AT211" s="11"/>
      <c r="AU211" s="43">
        <f>VLOOKUP($C211, Table4[#All], 27, 0)</f>
        <v>0.52380000000000004</v>
      </c>
      <c r="AV211" s="43">
        <f>VLOOKUP($C211, Table4[#All], 28, 0)</f>
        <v>0.33329999999999999</v>
      </c>
      <c r="AW211" s="43">
        <f>VLOOKUP($C211, Table4[#All], 29, 0)</f>
        <v>9.5199999999999993E-2</v>
      </c>
      <c r="AX211" s="9"/>
      <c r="AY211" s="9">
        <f>VLOOKUP($C211, Table4[#All], 30, 0)</f>
        <v>4.7599999999999996E-2</v>
      </c>
      <c r="AZ211" s="10">
        <f t="shared" si="53"/>
        <v>2</v>
      </c>
      <c r="BA211" s="11"/>
      <c r="BB211" s="43">
        <f>VLOOKUP($C211, Table4[#All], 31, 0)</f>
        <v>0.88890000000000002</v>
      </c>
      <c r="BC211" s="43">
        <f>VLOOKUP($C211, Table4[#All], 32, 0)</f>
        <v>2.7799999999999998E-2</v>
      </c>
      <c r="BD211" s="43">
        <f>VLOOKUP($C211, Table4[#All], 33, 0)</f>
        <v>0</v>
      </c>
      <c r="BE211" s="43">
        <f>VLOOKUP($C211, Table4[#All], 34, 0)</f>
        <v>8.3299999999999999E-2</v>
      </c>
      <c r="BF211" s="9">
        <f>VLOOKUP($C211, Table4[#All], 35, 0)</f>
        <v>0</v>
      </c>
      <c r="BG211" s="10">
        <f t="shared" si="54"/>
        <v>1</v>
      </c>
      <c r="BH211" s="60"/>
      <c r="BI211" s="43">
        <f>VLOOKUP($C211, Table4[#All], 36, 0)</f>
        <v>0</v>
      </c>
      <c r="BJ211" s="9">
        <f>VLOOKUP($C211, Table4[#All], 37, 0)</f>
        <v>0</v>
      </c>
      <c r="BK211" s="43">
        <f>VLOOKUP($C211, Table4[#All], 38, 0)</f>
        <v>0</v>
      </c>
      <c r="BL211" s="43">
        <f>VLOOKUP($C211, Table4[#All], 39, 0)</f>
        <v>0</v>
      </c>
      <c r="BM211" s="9">
        <f>VLOOKUP($C211, Table4[#All], 40, 0)</f>
        <v>1</v>
      </c>
      <c r="BN211" s="10">
        <f t="shared" si="55"/>
        <v>5</v>
      </c>
      <c r="BO211" s="11"/>
      <c r="BP211" s="43">
        <f>VLOOKUP($C211, Table4[#All], 41, 0)</f>
        <v>4.7599999999999996E-2</v>
      </c>
      <c r="BQ211" s="43">
        <f>VLOOKUP($C211, Table4[#All], 42, 0)</f>
        <v>0.76190000000000002</v>
      </c>
      <c r="BR211" s="43">
        <f>VLOOKUP($C211, Table4[#All], 43, 0)</f>
        <v>0.1905</v>
      </c>
      <c r="BS211" s="43">
        <f>VLOOKUP($C211, Table4[#All], 44, 0)</f>
        <v>0</v>
      </c>
      <c r="BT211" s="43">
        <f>VLOOKUP($C211, Table4[#All], 45, 0)</f>
        <v>0</v>
      </c>
      <c r="BU211" s="10">
        <f t="shared" si="56"/>
        <v>2</v>
      </c>
      <c r="BV211" s="11"/>
      <c r="BW211" s="43">
        <f>VLOOKUP($C211, Table4[#All], 46, 0)</f>
        <v>0</v>
      </c>
      <c r="BX211" s="43">
        <f>VLOOKUP($C211, Table4[#All], 47, 0)</f>
        <v>9.5199999999999993E-2</v>
      </c>
      <c r="BY211" s="43">
        <f>VLOOKUP($C211, Table4[#All], 48, 0)</f>
        <v>9.5199999999999993E-2</v>
      </c>
      <c r="BZ211" s="43">
        <f>VLOOKUP($C211, Table4[#All], 49, 0)</f>
        <v>0.8095</v>
      </c>
      <c r="CA211" s="43">
        <f>VLOOKUP($C211, Table4[#All], 50, 0)</f>
        <v>0</v>
      </c>
      <c r="CB211" s="10">
        <f t="shared" si="57"/>
        <v>4</v>
      </c>
      <c r="CC211" s="60"/>
      <c r="CD211" s="43">
        <f>VLOOKUP($C211, Table4[#All], 51, 0)</f>
        <v>4.7599999999999996E-2</v>
      </c>
      <c r="CE211" s="43">
        <f>VLOOKUP($C211, Table4[#All], 52, 0)</f>
        <v>0.61899999999999999</v>
      </c>
      <c r="CF211" s="43">
        <f>VLOOKUP($C211, Table4[#All], 53, 0)</f>
        <v>0.33329999999999999</v>
      </c>
      <c r="CG211" s="43"/>
      <c r="CH211" s="43"/>
      <c r="CI211" s="12">
        <f t="shared" si="58"/>
        <v>3</v>
      </c>
      <c r="CJ211" s="13"/>
      <c r="CK211" s="43">
        <f>VLOOKUP($C211, Table4[#All], 54, 0)</f>
        <v>0</v>
      </c>
      <c r="CL211" s="43">
        <f>VLOOKUP($C211, Table4[#All], 55, 0)</f>
        <v>0.85709999999999997</v>
      </c>
      <c r="CM211" s="43">
        <f>VLOOKUP($C211, Table4[#All], 56, 0)</f>
        <v>0.11900000000000001</v>
      </c>
      <c r="CN211" s="9">
        <f>VLOOKUP($C211, Table4[#All], 57, 0)</f>
        <v>2.3799999999999998E-2</v>
      </c>
      <c r="CO211" s="9"/>
      <c r="CP211" s="10">
        <f t="shared" si="59"/>
        <v>2</v>
      </c>
      <c r="CQ211" s="11"/>
      <c r="CR211" s="43">
        <f>VLOOKUP($C211, Table4[#All], 58, 0)</f>
        <v>0</v>
      </c>
      <c r="CS211" s="43">
        <f>VLOOKUP($C211, Table4[#All], 59, 0)</f>
        <v>0.11900000000000001</v>
      </c>
      <c r="CT211" s="43">
        <f>VLOOKUP($C211, Table4[#All], 60, 0)</f>
        <v>0.76190000000000002</v>
      </c>
      <c r="CU211" s="43">
        <f>VLOOKUP($C211, Table4[#All], 61, 0)</f>
        <v>0.11900000000000001</v>
      </c>
      <c r="CV211" s="9">
        <f>VLOOKUP($C211, Table4[#All], 62, 0)</f>
        <v>0</v>
      </c>
      <c r="CW211" s="10">
        <f t="shared" si="60"/>
        <v>3</v>
      </c>
      <c r="CX211" s="60"/>
      <c r="CY211" s="43">
        <f>VLOOKUP($C211, Table4[#All], 63, 0)</f>
        <v>0.73329999999999995</v>
      </c>
      <c r="CZ211" s="43">
        <f>VLOOKUP($C211, Table4[#All], 64, 0)</f>
        <v>0.1333</v>
      </c>
      <c r="DA211" s="43">
        <f>VLOOKUP($C211, Table4[#All], 65, 0)</f>
        <v>0.1333</v>
      </c>
      <c r="DB211" s="43">
        <f>VLOOKUP($C211, Table4[#All], 66, 0)</f>
        <v>0</v>
      </c>
      <c r="DC211" s="43"/>
      <c r="DD211" s="10">
        <f t="shared" si="61"/>
        <v>2</v>
      </c>
    </row>
    <row r="212" spans="1:108" ht="16.2" thickTop="1" thickBot="1" x14ac:dyDescent="0.4">
      <c r="A212" s="47" t="s">
        <v>468</v>
      </c>
      <c r="B212" s="47" t="s">
        <v>503</v>
      </c>
      <c r="C212" s="47" t="s">
        <v>504</v>
      </c>
      <c r="D212" s="11"/>
      <c r="E212" s="43">
        <f>VLOOKUP($C212, Table4[#All], 2, 0)</f>
        <v>0</v>
      </c>
      <c r="F212" s="43">
        <f>VLOOKUP($C212, Table4[#All], 3, 0)</f>
        <v>0</v>
      </c>
      <c r="G212" s="43">
        <f>VLOOKUP($C212, Table4[#All], 4, 0)</f>
        <v>0</v>
      </c>
      <c r="H212" s="43">
        <f>VLOOKUP($C212, Table4[#All], 5, 0)</f>
        <v>1</v>
      </c>
      <c r="I212" s="43">
        <f>VLOOKUP($C212, Table4[#All], 6, 0)</f>
        <v>0</v>
      </c>
      <c r="J212" s="10">
        <f t="shared" si="47"/>
        <v>4</v>
      </c>
      <c r="K212" s="11"/>
      <c r="L212" s="43">
        <f>VLOOKUP($C212, Table4[#All], 7, 0)</f>
        <v>0.27779999999999999</v>
      </c>
      <c r="M212" s="43">
        <f>VLOOKUP($C212, Table4[#All], 8, 0)</f>
        <v>5.5599999999999997E-2</v>
      </c>
      <c r="N212" s="43">
        <f>VLOOKUP($C212, Table4[#All], 9, 0)</f>
        <v>0.61109999999999998</v>
      </c>
      <c r="O212" s="43">
        <f>VLOOKUP($C212, Table4[#All], 10, 0)</f>
        <v>5.5599999999999997E-2</v>
      </c>
      <c r="P212" s="43"/>
      <c r="Q212" s="10">
        <f t="shared" si="48"/>
        <v>3</v>
      </c>
      <c r="R212" s="11"/>
      <c r="S212" s="43">
        <f>VLOOKUP($C212, Table4[#All], 11, 0)</f>
        <v>0</v>
      </c>
      <c r="T212" s="43">
        <f>VLOOKUP($C212, Table4[#All], 12, 0)</f>
        <v>0.6470999999999999</v>
      </c>
      <c r="U212" s="43">
        <f>VLOOKUP($C212, Table4[#All], 13, 0)</f>
        <v>0.35289999999999999</v>
      </c>
      <c r="V212" s="43">
        <f>VLOOKUP($C212, Table4[#All], 14, 0)</f>
        <v>0</v>
      </c>
      <c r="W212" s="9"/>
      <c r="X212" s="10">
        <f t="shared" si="49"/>
        <v>3</v>
      </c>
      <c r="Y212" s="11"/>
      <c r="Z212" s="43">
        <f>VLOOKUP($C212, Table4[#All], 15, 0)</f>
        <v>0</v>
      </c>
      <c r="AA212" s="43">
        <f>VLOOKUP($C212, Table4[#All], 16, 0)</f>
        <v>0</v>
      </c>
      <c r="AB212" s="43">
        <f>VLOOKUP($C212, Table4[#All], 17, 0)</f>
        <v>1</v>
      </c>
      <c r="AC212" s="43">
        <f>VLOOKUP($C212, Table4[#All], 18, 0)</f>
        <v>0</v>
      </c>
      <c r="AD212" s="9">
        <f>VLOOKUP($C212, Table4[#All], 19, 0)</f>
        <v>0</v>
      </c>
      <c r="AE212" s="10">
        <f t="shared" si="50"/>
        <v>3</v>
      </c>
      <c r="AF212" s="11"/>
      <c r="AG212" s="43">
        <f>VLOOKUP($C212, Table4[#All], 20, 0)</f>
        <v>0</v>
      </c>
      <c r="AH212" s="43">
        <f>VLOOKUP($C212, Table4[#All], 21, 0)</f>
        <v>0</v>
      </c>
      <c r="AI212" s="43">
        <f>VLOOKUP($C212, Table4[#All], 22, 0)</f>
        <v>0.83329999999999993</v>
      </c>
      <c r="AJ212" s="43">
        <f>VLOOKUP($C212, Table4[#All], 23, 0)</f>
        <v>0.16670000000000001</v>
      </c>
      <c r="AK212" s="43"/>
      <c r="AL212" s="10">
        <f t="shared" si="51"/>
        <v>3</v>
      </c>
      <c r="AM212" s="11"/>
      <c r="AN212" s="43">
        <f>VLOOKUP($C212, Table4[#All], 24, 0)</f>
        <v>0</v>
      </c>
      <c r="AO212" s="43">
        <f>VLOOKUP($C212, Table4[#All], 25, 0)</f>
        <v>0</v>
      </c>
      <c r="AP212" s="43">
        <f>VLOOKUP($C212, Table4[#All], 26, 0)</f>
        <v>1</v>
      </c>
      <c r="AQ212" s="43"/>
      <c r="AR212" s="9"/>
      <c r="AS212" s="12">
        <f t="shared" si="52"/>
        <v>3</v>
      </c>
      <c r="AT212" s="11"/>
      <c r="AU212" s="43">
        <f>VLOOKUP($C212, Table4[#All], 27, 0)</f>
        <v>0</v>
      </c>
      <c r="AV212" s="43">
        <f>VLOOKUP($C212, Table4[#All], 28, 0)</f>
        <v>5.5599999999999997E-2</v>
      </c>
      <c r="AW212" s="43">
        <f>VLOOKUP($C212, Table4[#All], 29, 0)</f>
        <v>0.88890000000000002</v>
      </c>
      <c r="AX212" s="9"/>
      <c r="AY212" s="9">
        <f>VLOOKUP($C212, Table4[#All], 30, 0)</f>
        <v>5.5599999999999997E-2</v>
      </c>
      <c r="AZ212" s="10">
        <f t="shared" si="53"/>
        <v>3</v>
      </c>
      <c r="BA212" s="11"/>
      <c r="BB212" s="43">
        <f>VLOOKUP($C212, Table4[#All], 31, 0)</f>
        <v>0</v>
      </c>
      <c r="BC212" s="43">
        <f>VLOOKUP($C212, Table4[#All], 32, 0)</f>
        <v>0.66670000000000007</v>
      </c>
      <c r="BD212" s="43">
        <f>VLOOKUP($C212, Table4[#All], 33, 0)</f>
        <v>0.22219999999999998</v>
      </c>
      <c r="BE212" s="43">
        <f>VLOOKUP($C212, Table4[#All], 34, 0)</f>
        <v>0.11109999999999999</v>
      </c>
      <c r="BF212" s="9">
        <f>VLOOKUP($C212, Table4[#All], 35, 0)</f>
        <v>0</v>
      </c>
      <c r="BG212" s="10">
        <f t="shared" si="54"/>
        <v>3</v>
      </c>
      <c r="BH212" s="60"/>
      <c r="BI212" s="43">
        <f>VLOOKUP($C212, Table4[#All], 36, 0)</f>
        <v>0</v>
      </c>
      <c r="BJ212" s="9">
        <f>VLOOKUP($C212, Table4[#All], 37, 0)</f>
        <v>0</v>
      </c>
      <c r="BK212" s="43">
        <f>VLOOKUP($C212, Table4[#All], 38, 0)</f>
        <v>0</v>
      </c>
      <c r="BL212" s="43">
        <f>VLOOKUP($C212, Table4[#All], 39, 0)</f>
        <v>0</v>
      </c>
      <c r="BM212" s="9">
        <f>VLOOKUP($C212, Table4[#All], 40, 0)</f>
        <v>1</v>
      </c>
      <c r="BN212" s="10">
        <f t="shared" si="55"/>
        <v>5</v>
      </c>
      <c r="BO212" s="11"/>
      <c r="BP212" s="43">
        <f>VLOOKUP($C212, Table4[#All], 41, 0)</f>
        <v>0.16670000000000001</v>
      </c>
      <c r="BQ212" s="43">
        <f>VLOOKUP($C212, Table4[#All], 42, 0)</f>
        <v>0.77780000000000005</v>
      </c>
      <c r="BR212" s="43">
        <f>VLOOKUP($C212, Table4[#All], 43, 0)</f>
        <v>5.5599999999999997E-2</v>
      </c>
      <c r="BS212" s="43">
        <f>VLOOKUP($C212, Table4[#All], 44, 0)</f>
        <v>0</v>
      </c>
      <c r="BT212" s="43">
        <f>VLOOKUP($C212, Table4[#All], 45, 0)</f>
        <v>0</v>
      </c>
      <c r="BU212" s="10">
        <f t="shared" si="56"/>
        <v>2</v>
      </c>
      <c r="BV212" s="11"/>
      <c r="BW212" s="43">
        <f>VLOOKUP($C212, Table4[#All], 46, 0)</f>
        <v>0</v>
      </c>
      <c r="BX212" s="43">
        <f>VLOOKUP($C212, Table4[#All], 47, 0)</f>
        <v>0</v>
      </c>
      <c r="BY212" s="43">
        <f>VLOOKUP($C212, Table4[#All], 48, 0)</f>
        <v>0</v>
      </c>
      <c r="BZ212" s="43">
        <f>VLOOKUP($C212, Table4[#All], 49, 0)</f>
        <v>0.66670000000000007</v>
      </c>
      <c r="CA212" s="43">
        <f>VLOOKUP($C212, Table4[#All], 50, 0)</f>
        <v>0.33329999999999999</v>
      </c>
      <c r="CB212" s="10">
        <f t="shared" si="57"/>
        <v>5</v>
      </c>
      <c r="CC212" s="60"/>
      <c r="CD212" s="43">
        <f>VLOOKUP($C212, Table4[#All], 51, 0)</f>
        <v>0.44439999999999996</v>
      </c>
      <c r="CE212" s="43">
        <f>VLOOKUP($C212, Table4[#All], 52, 0)</f>
        <v>0.55559999999999998</v>
      </c>
      <c r="CF212" s="43">
        <f>VLOOKUP($C212, Table4[#All], 53, 0)</f>
        <v>0</v>
      </c>
      <c r="CG212" s="43"/>
      <c r="CH212" s="43"/>
      <c r="CI212" s="12">
        <f t="shared" si="58"/>
        <v>2</v>
      </c>
      <c r="CJ212" s="13"/>
      <c r="CK212" s="43">
        <f>VLOOKUP($C212, Table4[#All], 54, 0)</f>
        <v>0</v>
      </c>
      <c r="CL212" s="43">
        <f>VLOOKUP($C212, Table4[#All], 55, 0)</f>
        <v>1</v>
      </c>
      <c r="CM212" s="43">
        <f>VLOOKUP($C212, Table4[#All], 56, 0)</f>
        <v>0</v>
      </c>
      <c r="CN212" s="9">
        <f>VLOOKUP($C212, Table4[#All], 57, 0)</f>
        <v>0</v>
      </c>
      <c r="CO212" s="9"/>
      <c r="CP212" s="10">
        <f t="shared" si="59"/>
        <v>2</v>
      </c>
      <c r="CQ212" s="11"/>
      <c r="CR212" s="43">
        <f>VLOOKUP($C212, Table4[#All], 58, 0)</f>
        <v>0</v>
      </c>
      <c r="CS212" s="43">
        <f>VLOOKUP($C212, Table4[#All], 59, 0)</f>
        <v>0.38890000000000002</v>
      </c>
      <c r="CT212" s="43">
        <f>VLOOKUP($C212, Table4[#All], 60, 0)</f>
        <v>0.61109999999999998</v>
      </c>
      <c r="CU212" s="43">
        <f>VLOOKUP($C212, Table4[#All], 61, 0)</f>
        <v>0</v>
      </c>
      <c r="CV212" s="9">
        <f>VLOOKUP($C212, Table4[#All], 62, 0)</f>
        <v>0</v>
      </c>
      <c r="CW212" s="10">
        <f t="shared" si="60"/>
        <v>3</v>
      </c>
      <c r="CX212" s="60"/>
      <c r="CY212" s="43">
        <f>VLOOKUP($C212, Table4[#All], 63, 0)</f>
        <v>0</v>
      </c>
      <c r="CZ212" s="43">
        <f>VLOOKUP($C212, Table4[#All], 64, 0)</f>
        <v>0.375</v>
      </c>
      <c r="DA212" s="43">
        <f>VLOOKUP($C212, Table4[#All], 65, 0)</f>
        <v>0.625</v>
      </c>
      <c r="DB212" s="43">
        <f>VLOOKUP($C212, Table4[#All], 66, 0)</f>
        <v>0</v>
      </c>
      <c r="DC212" s="43"/>
      <c r="DD212" s="10">
        <f t="shared" si="61"/>
        <v>3</v>
      </c>
    </row>
    <row r="213" spans="1:108" ht="16.2" thickTop="1" thickBot="1" x14ac:dyDescent="0.4">
      <c r="A213" s="47" t="s">
        <v>468</v>
      </c>
      <c r="B213" s="47" t="s">
        <v>505</v>
      </c>
      <c r="C213" s="47" t="s">
        <v>506</v>
      </c>
      <c r="D213" s="11"/>
      <c r="E213" s="43">
        <f>VLOOKUP($C213, Table4[#All], 2, 0)</f>
        <v>0</v>
      </c>
      <c r="F213" s="43">
        <f>VLOOKUP($C213, Table4[#All], 3, 0)</f>
        <v>1</v>
      </c>
      <c r="G213" s="43">
        <f>VLOOKUP($C213, Table4[#All], 4, 0)</f>
        <v>0</v>
      </c>
      <c r="H213" s="43">
        <f>VLOOKUP($C213, Table4[#All], 5, 0)</f>
        <v>0</v>
      </c>
      <c r="I213" s="43">
        <f>VLOOKUP($C213, Table4[#All], 6, 0)</f>
        <v>0</v>
      </c>
      <c r="J213" s="10">
        <f t="shared" si="47"/>
        <v>2</v>
      </c>
      <c r="K213" s="11"/>
      <c r="L213" s="43">
        <f>VLOOKUP($C213, Table4[#All], 7, 0)</f>
        <v>0.6</v>
      </c>
      <c r="M213" s="43">
        <f>VLOOKUP($C213, Table4[#All], 8, 0)</f>
        <v>0.1</v>
      </c>
      <c r="N213" s="43">
        <f>VLOOKUP($C213, Table4[#All], 9, 0)</f>
        <v>0.3</v>
      </c>
      <c r="O213" s="43">
        <f>VLOOKUP($C213, Table4[#All], 10, 0)</f>
        <v>0</v>
      </c>
      <c r="P213" s="43"/>
      <c r="Q213" s="10">
        <f t="shared" si="48"/>
        <v>3</v>
      </c>
      <c r="R213" s="11"/>
      <c r="S213" s="43">
        <f>VLOOKUP($C213, Table4[#All], 11, 0)</f>
        <v>0</v>
      </c>
      <c r="T213" s="43">
        <f>VLOOKUP($C213, Table4[#All], 12, 0)</f>
        <v>0</v>
      </c>
      <c r="U213" s="43">
        <f>VLOOKUP($C213, Table4[#All], 13, 0)</f>
        <v>1</v>
      </c>
      <c r="V213" s="43">
        <f>VLOOKUP($C213, Table4[#All], 14, 0)</f>
        <v>0</v>
      </c>
      <c r="W213" s="9"/>
      <c r="X213" s="10">
        <f t="shared" si="49"/>
        <v>3</v>
      </c>
      <c r="Y213" s="11"/>
      <c r="Z213" s="43">
        <f>VLOOKUP($C213, Table4[#All], 15, 0)</f>
        <v>0</v>
      </c>
      <c r="AA213" s="43">
        <f>VLOOKUP($C213, Table4[#All], 16, 0)</f>
        <v>0.05</v>
      </c>
      <c r="AB213" s="43">
        <f>VLOOKUP($C213, Table4[#All], 17, 0)</f>
        <v>0.65</v>
      </c>
      <c r="AC213" s="43">
        <f>VLOOKUP($C213, Table4[#All], 18, 0)</f>
        <v>0.3</v>
      </c>
      <c r="AD213" s="9">
        <f>VLOOKUP($C213, Table4[#All], 19, 0)</f>
        <v>0</v>
      </c>
      <c r="AE213" s="10">
        <f t="shared" si="50"/>
        <v>4</v>
      </c>
      <c r="AF213" s="11"/>
      <c r="AG213" s="43">
        <f>VLOOKUP($C213, Table4[#All], 20, 0)</f>
        <v>0</v>
      </c>
      <c r="AH213" s="43">
        <f>VLOOKUP($C213, Table4[#All], 21, 0)</f>
        <v>0.2</v>
      </c>
      <c r="AI213" s="43">
        <f>VLOOKUP($C213, Table4[#All], 22, 0)</f>
        <v>0.1</v>
      </c>
      <c r="AJ213" s="43">
        <f>VLOOKUP($C213, Table4[#All], 23, 0)</f>
        <v>0.7</v>
      </c>
      <c r="AK213" s="43"/>
      <c r="AL213" s="10">
        <f t="shared" si="51"/>
        <v>4</v>
      </c>
      <c r="AM213" s="11"/>
      <c r="AN213" s="43">
        <f>VLOOKUP($C213, Table4[#All], 24, 0)</f>
        <v>0.1</v>
      </c>
      <c r="AO213" s="43">
        <f>VLOOKUP($C213, Table4[#All], 25, 0)</f>
        <v>0.2</v>
      </c>
      <c r="AP213" s="43">
        <f>VLOOKUP($C213, Table4[#All], 26, 0)</f>
        <v>0.7</v>
      </c>
      <c r="AQ213" s="43"/>
      <c r="AR213" s="9"/>
      <c r="AS213" s="12">
        <f t="shared" si="52"/>
        <v>3</v>
      </c>
      <c r="AT213" s="11"/>
      <c r="AU213" s="43">
        <f>VLOOKUP($C213, Table4[#All], 27, 0)</f>
        <v>0.2</v>
      </c>
      <c r="AV213" s="43">
        <f>VLOOKUP($C213, Table4[#All], 28, 0)</f>
        <v>0.75</v>
      </c>
      <c r="AW213" s="43">
        <f>VLOOKUP($C213, Table4[#All], 29, 0)</f>
        <v>0.05</v>
      </c>
      <c r="AX213" s="9"/>
      <c r="AY213" s="9">
        <f>VLOOKUP($C213, Table4[#All], 30, 0)</f>
        <v>0</v>
      </c>
      <c r="AZ213" s="10">
        <f t="shared" si="53"/>
        <v>2</v>
      </c>
      <c r="BA213" s="11"/>
      <c r="BB213" s="43">
        <f>VLOOKUP($C213, Table4[#All], 31, 0)</f>
        <v>0</v>
      </c>
      <c r="BC213" s="43">
        <f>VLOOKUP($C213, Table4[#All], 32, 0)</f>
        <v>0.94120000000000004</v>
      </c>
      <c r="BD213" s="43">
        <f>VLOOKUP($C213, Table4[#All], 33, 0)</f>
        <v>0</v>
      </c>
      <c r="BE213" s="43">
        <f>VLOOKUP($C213, Table4[#All], 34, 0)</f>
        <v>5.8799999999999998E-2</v>
      </c>
      <c r="BF213" s="9">
        <f>VLOOKUP($C213, Table4[#All], 35, 0)</f>
        <v>0</v>
      </c>
      <c r="BG213" s="10">
        <f t="shared" si="54"/>
        <v>2</v>
      </c>
      <c r="BH213" s="60"/>
      <c r="BI213" s="43">
        <f>VLOOKUP($C213, Table4[#All], 36, 0)</f>
        <v>0</v>
      </c>
      <c r="BJ213" s="9">
        <f>VLOOKUP($C213, Table4[#All], 37, 0)</f>
        <v>0</v>
      </c>
      <c r="BK213" s="43">
        <f>VLOOKUP($C213, Table4[#All], 38, 0)</f>
        <v>0</v>
      </c>
      <c r="BL213" s="43">
        <f>VLOOKUP($C213, Table4[#All], 39, 0)</f>
        <v>0</v>
      </c>
      <c r="BM213" s="9">
        <f>VLOOKUP($C213, Table4[#All], 40, 0)</f>
        <v>1</v>
      </c>
      <c r="BN213" s="10">
        <f t="shared" si="55"/>
        <v>5</v>
      </c>
      <c r="BO213" s="11"/>
      <c r="BP213" s="43">
        <f>VLOOKUP($C213, Table4[#All], 41, 0)</f>
        <v>0.3</v>
      </c>
      <c r="BQ213" s="43">
        <f>VLOOKUP($C213, Table4[#All], 42, 0)</f>
        <v>0.3</v>
      </c>
      <c r="BR213" s="43">
        <f>VLOOKUP($C213, Table4[#All], 43, 0)</f>
        <v>0.2</v>
      </c>
      <c r="BS213" s="43">
        <f>VLOOKUP($C213, Table4[#All], 44, 0)</f>
        <v>0.2</v>
      </c>
      <c r="BT213" s="43">
        <f>VLOOKUP($C213, Table4[#All], 45, 0)</f>
        <v>0</v>
      </c>
      <c r="BU213" s="10">
        <f t="shared" si="56"/>
        <v>4</v>
      </c>
      <c r="BV213" s="11"/>
      <c r="BW213" s="43">
        <f>VLOOKUP($C213, Table4[#All], 46, 0)</f>
        <v>0</v>
      </c>
      <c r="BX213" s="43">
        <f>VLOOKUP($C213, Table4[#All], 47, 0)</f>
        <v>0.2</v>
      </c>
      <c r="BY213" s="43">
        <f>VLOOKUP($C213, Table4[#All], 48, 0)</f>
        <v>0.4</v>
      </c>
      <c r="BZ213" s="43">
        <f>VLOOKUP($C213, Table4[#All], 49, 0)</f>
        <v>0.4</v>
      </c>
      <c r="CA213" s="43">
        <f>VLOOKUP($C213, Table4[#All], 50, 0)</f>
        <v>0</v>
      </c>
      <c r="CB213" s="10">
        <f t="shared" si="57"/>
        <v>4</v>
      </c>
      <c r="CC213" s="60"/>
      <c r="CD213" s="43">
        <f>VLOOKUP($C213, Table4[#All], 51, 0)</f>
        <v>0.8</v>
      </c>
      <c r="CE213" s="43">
        <f>VLOOKUP($C213, Table4[#All], 52, 0)</f>
        <v>0.05</v>
      </c>
      <c r="CF213" s="43">
        <f>VLOOKUP($C213, Table4[#All], 53, 0)</f>
        <v>0.15</v>
      </c>
      <c r="CG213" s="43"/>
      <c r="CH213" s="43"/>
      <c r="CI213" s="12">
        <f t="shared" si="58"/>
        <v>2</v>
      </c>
      <c r="CJ213" s="13"/>
      <c r="CK213" s="43">
        <f>VLOOKUP($C213, Table4[#All], 54, 0)</f>
        <v>0</v>
      </c>
      <c r="CL213" s="43">
        <f>VLOOKUP($C213, Table4[#All], 55, 0)</f>
        <v>0</v>
      </c>
      <c r="CM213" s="43">
        <f>VLOOKUP($C213, Table4[#All], 56, 0)</f>
        <v>0.6</v>
      </c>
      <c r="CN213" s="9">
        <f>VLOOKUP($C213, Table4[#All], 57, 0)</f>
        <v>0.4</v>
      </c>
      <c r="CO213" s="9"/>
      <c r="CP213" s="10">
        <f t="shared" si="59"/>
        <v>4</v>
      </c>
      <c r="CQ213" s="11"/>
      <c r="CR213" s="43">
        <f>VLOOKUP($C213, Table4[#All], 58, 0)</f>
        <v>0</v>
      </c>
      <c r="CS213" s="43">
        <f>VLOOKUP($C213, Table4[#All], 59, 0)</f>
        <v>0</v>
      </c>
      <c r="CT213" s="43">
        <f>VLOOKUP($C213, Table4[#All], 60, 0)</f>
        <v>0.95</v>
      </c>
      <c r="CU213" s="43">
        <f>VLOOKUP($C213, Table4[#All], 61, 0)</f>
        <v>0.05</v>
      </c>
      <c r="CV213" s="9">
        <f>VLOOKUP($C213, Table4[#All], 62, 0)</f>
        <v>0</v>
      </c>
      <c r="CW213" s="10">
        <f t="shared" si="60"/>
        <v>3</v>
      </c>
      <c r="CX213" s="60"/>
      <c r="CY213" s="43">
        <f>VLOOKUP($C213, Table4[#All], 63, 0)</f>
        <v>0.5625</v>
      </c>
      <c r="CZ213" s="43">
        <f>VLOOKUP($C213, Table4[#All], 64, 0)</f>
        <v>0</v>
      </c>
      <c r="DA213" s="43">
        <f>VLOOKUP($C213, Table4[#All], 65, 0)</f>
        <v>0.25</v>
      </c>
      <c r="DB213" s="43">
        <f>VLOOKUP($C213, Table4[#All], 66, 0)</f>
        <v>0.1875</v>
      </c>
      <c r="DC213" s="43"/>
      <c r="DD213" s="10">
        <f t="shared" si="61"/>
        <v>3</v>
      </c>
    </row>
    <row r="214" spans="1:108" ht="16.2" thickTop="1" thickBot="1" x14ac:dyDescent="0.4">
      <c r="A214" s="47" t="s">
        <v>468</v>
      </c>
      <c r="B214" s="47" t="s">
        <v>507</v>
      </c>
      <c r="C214" s="47" t="s">
        <v>508</v>
      </c>
      <c r="D214" s="11"/>
      <c r="E214" s="43">
        <f>VLOOKUP($C214, Table4[#All], 2, 0)</f>
        <v>0</v>
      </c>
      <c r="F214" s="43">
        <f>VLOOKUP($C214, Table4[#All], 3, 0)</f>
        <v>0</v>
      </c>
      <c r="G214" s="43">
        <f>VLOOKUP($C214, Table4[#All], 4, 0)</f>
        <v>1</v>
      </c>
      <c r="H214" s="43">
        <f>VLOOKUP($C214, Table4[#All], 5, 0)</f>
        <v>0</v>
      </c>
      <c r="I214" s="43">
        <f>VLOOKUP($C214, Table4[#All], 6, 0)</f>
        <v>0</v>
      </c>
      <c r="J214" s="10">
        <f t="shared" si="47"/>
        <v>3</v>
      </c>
      <c r="K214" s="11"/>
      <c r="L214" s="43">
        <f>VLOOKUP($C214, Table4[#All], 7, 0)</f>
        <v>1</v>
      </c>
      <c r="M214" s="43">
        <f>VLOOKUP($C214, Table4[#All], 8, 0)</f>
        <v>0</v>
      </c>
      <c r="N214" s="43">
        <f>VLOOKUP($C214, Table4[#All], 9, 0)</f>
        <v>0</v>
      </c>
      <c r="O214" s="43">
        <f>VLOOKUP($C214, Table4[#All], 10, 0)</f>
        <v>0</v>
      </c>
      <c r="P214" s="43"/>
      <c r="Q214" s="10">
        <f t="shared" si="48"/>
        <v>1</v>
      </c>
      <c r="R214" s="11"/>
      <c r="S214" s="43">
        <f>VLOOKUP($C214, Table4[#All], 11, 0)</f>
        <v>0</v>
      </c>
      <c r="T214" s="43">
        <f>VLOOKUP($C214, Table4[#All], 12, 0)</f>
        <v>0</v>
      </c>
      <c r="U214" s="43">
        <f>VLOOKUP($C214, Table4[#All], 13, 0)</f>
        <v>1</v>
      </c>
      <c r="V214" s="43">
        <f>VLOOKUP($C214, Table4[#All], 14, 0)</f>
        <v>0</v>
      </c>
      <c r="W214" s="9"/>
      <c r="X214" s="10">
        <f t="shared" si="49"/>
        <v>3</v>
      </c>
      <c r="Y214" s="11"/>
      <c r="Z214" s="43">
        <f>VLOOKUP($C214, Table4[#All], 15, 0)</f>
        <v>0</v>
      </c>
      <c r="AA214" s="43">
        <f>VLOOKUP($C214, Table4[#All], 16, 0)</f>
        <v>3.5699999999999996E-2</v>
      </c>
      <c r="AB214" s="43">
        <f>VLOOKUP($C214, Table4[#All], 17, 0)</f>
        <v>0.92859999999999998</v>
      </c>
      <c r="AC214" s="43">
        <f>VLOOKUP($C214, Table4[#All], 18, 0)</f>
        <v>3.5699999999999996E-2</v>
      </c>
      <c r="AD214" s="9">
        <f>VLOOKUP($C214, Table4[#All], 19, 0)</f>
        <v>0</v>
      </c>
      <c r="AE214" s="10">
        <f t="shared" si="50"/>
        <v>3</v>
      </c>
      <c r="AF214" s="11"/>
      <c r="AG214" s="43">
        <f>VLOOKUP($C214, Table4[#All], 20, 0)</f>
        <v>0.57140000000000002</v>
      </c>
      <c r="AH214" s="43">
        <f>VLOOKUP($C214, Table4[#All], 21, 0)</f>
        <v>0.42859999999999998</v>
      </c>
      <c r="AI214" s="43">
        <f>VLOOKUP($C214, Table4[#All], 22, 0)</f>
        <v>0</v>
      </c>
      <c r="AJ214" s="43">
        <f>VLOOKUP($C214, Table4[#All], 23, 0)</f>
        <v>0</v>
      </c>
      <c r="AK214" s="43"/>
      <c r="AL214" s="10">
        <f t="shared" si="51"/>
        <v>2</v>
      </c>
      <c r="AM214" s="11"/>
      <c r="AN214" s="43">
        <f>VLOOKUP($C214, Table4[#All], 24, 0)</f>
        <v>0</v>
      </c>
      <c r="AO214" s="43">
        <f>VLOOKUP($C214, Table4[#All], 25, 0)</f>
        <v>0.17859999999999998</v>
      </c>
      <c r="AP214" s="43">
        <f>VLOOKUP($C214, Table4[#All], 26, 0)</f>
        <v>0.82140000000000002</v>
      </c>
      <c r="AQ214" s="43"/>
      <c r="AR214" s="9"/>
      <c r="AS214" s="12">
        <f t="shared" si="52"/>
        <v>3</v>
      </c>
      <c r="AT214" s="11"/>
      <c r="AU214" s="43">
        <f>VLOOKUP($C214, Table4[#All], 27, 0)</f>
        <v>0.35710000000000003</v>
      </c>
      <c r="AV214" s="43">
        <f>VLOOKUP($C214, Table4[#All], 28, 0)</f>
        <v>0.64290000000000003</v>
      </c>
      <c r="AW214" s="43">
        <f>VLOOKUP($C214, Table4[#All], 29, 0)</f>
        <v>0</v>
      </c>
      <c r="AX214" s="9"/>
      <c r="AY214" s="9">
        <f>VLOOKUP($C214, Table4[#All], 30, 0)</f>
        <v>0</v>
      </c>
      <c r="AZ214" s="10">
        <f t="shared" si="53"/>
        <v>2</v>
      </c>
      <c r="BA214" s="11"/>
      <c r="BB214" s="43">
        <f>VLOOKUP($C214, Table4[#All], 31, 0)</f>
        <v>0.1429</v>
      </c>
      <c r="BC214" s="43">
        <f>VLOOKUP($C214, Table4[#All], 32, 0)</f>
        <v>0.85709999999999997</v>
      </c>
      <c r="BD214" s="43">
        <f>VLOOKUP($C214, Table4[#All], 33, 0)</f>
        <v>0</v>
      </c>
      <c r="BE214" s="43">
        <f>VLOOKUP($C214, Table4[#All], 34, 0)</f>
        <v>0</v>
      </c>
      <c r="BF214" s="9">
        <f>VLOOKUP($C214, Table4[#All], 35, 0)</f>
        <v>0</v>
      </c>
      <c r="BG214" s="10">
        <f t="shared" si="54"/>
        <v>2</v>
      </c>
      <c r="BH214" s="60"/>
      <c r="BI214" s="43">
        <f>VLOOKUP($C214, Table4[#All], 36, 0)</f>
        <v>0</v>
      </c>
      <c r="BJ214" s="9">
        <f>VLOOKUP($C214, Table4[#All], 37, 0)</f>
        <v>0</v>
      </c>
      <c r="BK214" s="43">
        <f>VLOOKUP($C214, Table4[#All], 38, 0)</f>
        <v>0</v>
      </c>
      <c r="BL214" s="43">
        <f>VLOOKUP($C214, Table4[#All], 39, 0)</f>
        <v>0</v>
      </c>
      <c r="BM214" s="9">
        <f>VLOOKUP($C214, Table4[#All], 40, 0)</f>
        <v>1</v>
      </c>
      <c r="BN214" s="10">
        <f t="shared" si="55"/>
        <v>5</v>
      </c>
      <c r="BO214" s="11"/>
      <c r="BP214" s="43">
        <f>VLOOKUP($C214, Table4[#All], 41, 0)</f>
        <v>3.5699999999999996E-2</v>
      </c>
      <c r="BQ214" s="43">
        <f>VLOOKUP($C214, Table4[#All], 42, 0)</f>
        <v>0.78569999999999995</v>
      </c>
      <c r="BR214" s="43">
        <f>VLOOKUP($C214, Table4[#All], 43, 0)</f>
        <v>0.17859999999999998</v>
      </c>
      <c r="BS214" s="43">
        <f>VLOOKUP($C214, Table4[#All], 44, 0)</f>
        <v>0</v>
      </c>
      <c r="BT214" s="43">
        <f>VLOOKUP($C214, Table4[#All], 45, 0)</f>
        <v>0</v>
      </c>
      <c r="BU214" s="10">
        <f t="shared" si="56"/>
        <v>2</v>
      </c>
      <c r="BV214" s="11"/>
      <c r="BW214" s="43">
        <f>VLOOKUP($C214, Table4[#All], 46, 0)</f>
        <v>0</v>
      </c>
      <c r="BX214" s="43">
        <f>VLOOKUP($C214, Table4[#All], 47, 0)</f>
        <v>1</v>
      </c>
      <c r="BY214" s="43">
        <f>VLOOKUP($C214, Table4[#All], 48, 0)</f>
        <v>0</v>
      </c>
      <c r="BZ214" s="43">
        <f>VLOOKUP($C214, Table4[#All], 49, 0)</f>
        <v>0</v>
      </c>
      <c r="CA214" s="43">
        <f>VLOOKUP($C214, Table4[#All], 50, 0)</f>
        <v>0</v>
      </c>
      <c r="CB214" s="10">
        <f t="shared" si="57"/>
        <v>2</v>
      </c>
      <c r="CC214" s="60"/>
      <c r="CD214" s="43">
        <f>VLOOKUP($C214, Table4[#All], 51, 0)</f>
        <v>3.5699999999999996E-2</v>
      </c>
      <c r="CE214" s="43">
        <f>VLOOKUP($C214, Table4[#All], 52, 0)</f>
        <v>0.78569999999999995</v>
      </c>
      <c r="CF214" s="43">
        <f>VLOOKUP($C214, Table4[#All], 53, 0)</f>
        <v>0.17859999999999998</v>
      </c>
      <c r="CG214" s="43"/>
      <c r="CH214" s="43"/>
      <c r="CI214" s="12">
        <f t="shared" si="58"/>
        <v>2</v>
      </c>
      <c r="CJ214" s="13"/>
      <c r="CK214" s="43">
        <f>VLOOKUP($C214, Table4[#All], 54, 0)</f>
        <v>0</v>
      </c>
      <c r="CL214" s="43">
        <f>VLOOKUP($C214, Table4[#All], 55, 0)</f>
        <v>3.5699999999999996E-2</v>
      </c>
      <c r="CM214" s="43">
        <f>VLOOKUP($C214, Table4[#All], 56, 0)</f>
        <v>0.96430000000000005</v>
      </c>
      <c r="CN214" s="9">
        <f>VLOOKUP($C214, Table4[#All], 57, 0)</f>
        <v>0</v>
      </c>
      <c r="CO214" s="9"/>
      <c r="CP214" s="10">
        <f t="shared" si="59"/>
        <v>3</v>
      </c>
      <c r="CQ214" s="11"/>
      <c r="CR214" s="43">
        <f>VLOOKUP($C214, Table4[#All], 58, 0)</f>
        <v>0</v>
      </c>
      <c r="CS214" s="43">
        <f>VLOOKUP($C214, Table4[#All], 59, 0)</f>
        <v>0.32140000000000002</v>
      </c>
      <c r="CT214" s="43">
        <f>VLOOKUP($C214, Table4[#All], 60, 0)</f>
        <v>0.67859999999999998</v>
      </c>
      <c r="CU214" s="43">
        <f>VLOOKUP($C214, Table4[#All], 61, 0)</f>
        <v>0</v>
      </c>
      <c r="CV214" s="9">
        <f>VLOOKUP($C214, Table4[#All], 62, 0)</f>
        <v>0</v>
      </c>
      <c r="CW214" s="10">
        <f t="shared" si="60"/>
        <v>3</v>
      </c>
      <c r="CX214" s="60"/>
      <c r="CY214" s="43">
        <f>VLOOKUP($C214, Table4[#All], 63, 0)</f>
        <v>0.42859999999999998</v>
      </c>
      <c r="CZ214" s="43">
        <f>VLOOKUP($C214, Table4[#All], 64, 0)</f>
        <v>0.57140000000000002</v>
      </c>
      <c r="DA214" s="43">
        <f>VLOOKUP($C214, Table4[#All], 65, 0)</f>
        <v>0</v>
      </c>
      <c r="DB214" s="43">
        <f>VLOOKUP($C214, Table4[#All], 66, 0)</f>
        <v>0</v>
      </c>
      <c r="DC214" s="43"/>
      <c r="DD214" s="10">
        <f t="shared" si="61"/>
        <v>2</v>
      </c>
    </row>
    <row r="215" spans="1:108" ht="16.2" thickTop="1" thickBot="1" x14ac:dyDescent="0.4">
      <c r="A215" s="47" t="s">
        <v>468</v>
      </c>
      <c r="B215" s="47" t="s">
        <v>509</v>
      </c>
      <c r="C215" s="47" t="s">
        <v>510</v>
      </c>
      <c r="D215" s="11"/>
      <c r="E215" s="43">
        <f>VLOOKUP($C215, Table4[#All], 2, 0)</f>
        <v>0</v>
      </c>
      <c r="F215" s="43">
        <f>VLOOKUP($C215, Table4[#All], 3, 0)</f>
        <v>1</v>
      </c>
      <c r="G215" s="43">
        <f>VLOOKUP($C215, Table4[#All], 4, 0)</f>
        <v>0</v>
      </c>
      <c r="H215" s="43">
        <f>VLOOKUP($C215, Table4[#All], 5, 0)</f>
        <v>0</v>
      </c>
      <c r="I215" s="43">
        <f>VLOOKUP($C215, Table4[#All], 6, 0)</f>
        <v>0</v>
      </c>
      <c r="J215" s="10">
        <f t="shared" si="47"/>
        <v>2</v>
      </c>
      <c r="K215" s="11"/>
      <c r="L215" s="43">
        <f>VLOOKUP($C215, Table4[#All], 7, 0)</f>
        <v>0.77780000000000005</v>
      </c>
      <c r="M215" s="43">
        <f>VLOOKUP($C215, Table4[#All], 8, 0)</f>
        <v>3.7000000000000005E-2</v>
      </c>
      <c r="N215" s="43">
        <f>VLOOKUP($C215, Table4[#All], 9, 0)</f>
        <v>0.1852</v>
      </c>
      <c r="O215" s="43">
        <f>VLOOKUP($C215, Table4[#All], 10, 0)</f>
        <v>0</v>
      </c>
      <c r="P215" s="43"/>
      <c r="Q215" s="10">
        <f t="shared" si="48"/>
        <v>2</v>
      </c>
      <c r="R215" s="11"/>
      <c r="S215" s="43">
        <f>VLOOKUP($C215, Table4[#All], 11, 0)</f>
        <v>0</v>
      </c>
      <c r="T215" s="43">
        <f>VLOOKUP($C215, Table4[#All], 12, 0)</f>
        <v>0</v>
      </c>
      <c r="U215" s="43">
        <f>VLOOKUP($C215, Table4[#All], 13, 0)</f>
        <v>1</v>
      </c>
      <c r="V215" s="43">
        <f>VLOOKUP($C215, Table4[#All], 14, 0)</f>
        <v>0</v>
      </c>
      <c r="W215" s="9"/>
      <c r="X215" s="10">
        <f t="shared" si="49"/>
        <v>3</v>
      </c>
      <c r="Y215" s="11"/>
      <c r="Z215" s="43">
        <f>VLOOKUP($C215, Table4[#All], 15, 0)</f>
        <v>0</v>
      </c>
      <c r="AA215" s="43">
        <f>VLOOKUP($C215, Table4[#All], 16, 0)</f>
        <v>0</v>
      </c>
      <c r="AB215" s="43">
        <f>VLOOKUP($C215, Table4[#All], 17, 0)</f>
        <v>1</v>
      </c>
      <c r="AC215" s="43">
        <f>VLOOKUP($C215, Table4[#All], 18, 0)</f>
        <v>0</v>
      </c>
      <c r="AD215" s="9">
        <f>VLOOKUP($C215, Table4[#All], 19, 0)</f>
        <v>0</v>
      </c>
      <c r="AE215" s="10">
        <f t="shared" si="50"/>
        <v>3</v>
      </c>
      <c r="AF215" s="11"/>
      <c r="AG215" s="43">
        <f>VLOOKUP($C215, Table4[#All], 20, 0)</f>
        <v>0.51849999999999996</v>
      </c>
      <c r="AH215" s="43">
        <f>VLOOKUP($C215, Table4[#All], 21, 0)</f>
        <v>0.48149999999999998</v>
      </c>
      <c r="AI215" s="43">
        <f>VLOOKUP($C215, Table4[#All], 22, 0)</f>
        <v>0</v>
      </c>
      <c r="AJ215" s="43">
        <f>VLOOKUP($C215, Table4[#All], 23, 0)</f>
        <v>0</v>
      </c>
      <c r="AK215" s="43"/>
      <c r="AL215" s="10">
        <f t="shared" si="51"/>
        <v>2</v>
      </c>
      <c r="AM215" s="11"/>
      <c r="AN215" s="43">
        <f>VLOOKUP($C215, Table4[#All], 24, 0)</f>
        <v>0</v>
      </c>
      <c r="AO215" s="43">
        <f>VLOOKUP($C215, Table4[#All], 25, 0)</f>
        <v>0.11109999999999999</v>
      </c>
      <c r="AP215" s="43">
        <f>VLOOKUP($C215, Table4[#All], 26, 0)</f>
        <v>0.88890000000000002</v>
      </c>
      <c r="AQ215" s="43"/>
      <c r="AR215" s="9"/>
      <c r="AS215" s="12">
        <f t="shared" si="52"/>
        <v>3</v>
      </c>
      <c r="AT215" s="11"/>
      <c r="AU215" s="43">
        <f>VLOOKUP($C215, Table4[#All], 27, 0)</f>
        <v>0.48149999999999998</v>
      </c>
      <c r="AV215" s="43">
        <f>VLOOKUP($C215, Table4[#All], 28, 0)</f>
        <v>0.51849999999999996</v>
      </c>
      <c r="AW215" s="43">
        <f>VLOOKUP($C215, Table4[#All], 29, 0)</f>
        <v>0</v>
      </c>
      <c r="AX215" s="9"/>
      <c r="AY215" s="9">
        <f>VLOOKUP($C215, Table4[#All], 30, 0)</f>
        <v>0</v>
      </c>
      <c r="AZ215" s="10">
        <f t="shared" si="53"/>
        <v>2</v>
      </c>
      <c r="BA215" s="11"/>
      <c r="BB215" s="43">
        <f>VLOOKUP($C215, Table4[#All], 31, 0)</f>
        <v>0.125</v>
      </c>
      <c r="BC215" s="43">
        <f>VLOOKUP($C215, Table4[#All], 32, 0)</f>
        <v>0.75</v>
      </c>
      <c r="BD215" s="43">
        <f>VLOOKUP($C215, Table4[#All], 33, 0)</f>
        <v>0</v>
      </c>
      <c r="BE215" s="43">
        <f>VLOOKUP($C215, Table4[#All], 34, 0)</f>
        <v>0.125</v>
      </c>
      <c r="BF215" s="9">
        <f>VLOOKUP($C215, Table4[#All], 35, 0)</f>
        <v>0</v>
      </c>
      <c r="BG215" s="10">
        <f t="shared" si="54"/>
        <v>2</v>
      </c>
      <c r="BH215" s="60"/>
      <c r="BI215" s="43">
        <f>VLOOKUP($C215, Table4[#All], 36, 0)</f>
        <v>0</v>
      </c>
      <c r="BJ215" s="9">
        <f>VLOOKUP($C215, Table4[#All], 37, 0)</f>
        <v>0</v>
      </c>
      <c r="BK215" s="43">
        <f>VLOOKUP($C215, Table4[#All], 38, 0)</f>
        <v>0</v>
      </c>
      <c r="BL215" s="43">
        <f>VLOOKUP($C215, Table4[#All], 39, 0)</f>
        <v>0</v>
      </c>
      <c r="BM215" s="9">
        <f>VLOOKUP($C215, Table4[#All], 40, 0)</f>
        <v>1</v>
      </c>
      <c r="BN215" s="10">
        <f t="shared" si="55"/>
        <v>5</v>
      </c>
      <c r="BO215" s="11"/>
      <c r="BP215" s="43">
        <f>VLOOKUP($C215, Table4[#All], 41, 0)</f>
        <v>0.1852</v>
      </c>
      <c r="BQ215" s="43">
        <f>VLOOKUP($C215, Table4[#All], 42, 0)</f>
        <v>0.74069999999999991</v>
      </c>
      <c r="BR215" s="43">
        <f>VLOOKUP($C215, Table4[#All], 43, 0)</f>
        <v>7.4099999999999999E-2</v>
      </c>
      <c r="BS215" s="43">
        <f>VLOOKUP($C215, Table4[#All], 44, 0)</f>
        <v>0</v>
      </c>
      <c r="BT215" s="43">
        <f>VLOOKUP($C215, Table4[#All], 45, 0)</f>
        <v>0</v>
      </c>
      <c r="BU215" s="10">
        <f t="shared" si="56"/>
        <v>2</v>
      </c>
      <c r="BV215" s="11"/>
      <c r="BW215" s="43">
        <f>VLOOKUP($C215, Table4[#All], 46, 0)</f>
        <v>0</v>
      </c>
      <c r="BX215" s="43">
        <f>VLOOKUP($C215, Table4[#All], 47, 0)</f>
        <v>0.81480000000000008</v>
      </c>
      <c r="BY215" s="43">
        <f>VLOOKUP($C215, Table4[#All], 48, 0)</f>
        <v>0.1852</v>
      </c>
      <c r="BZ215" s="43">
        <f>VLOOKUP($C215, Table4[#All], 49, 0)</f>
        <v>0</v>
      </c>
      <c r="CA215" s="43">
        <f>VLOOKUP($C215, Table4[#All], 50, 0)</f>
        <v>0</v>
      </c>
      <c r="CB215" s="10">
        <f t="shared" si="57"/>
        <v>2</v>
      </c>
      <c r="CC215" s="60"/>
      <c r="CD215" s="43">
        <f>VLOOKUP($C215, Table4[#All], 51, 0)</f>
        <v>0.1852</v>
      </c>
      <c r="CE215" s="43">
        <f>VLOOKUP($C215, Table4[#All], 52, 0)</f>
        <v>0.77780000000000005</v>
      </c>
      <c r="CF215" s="43">
        <f>VLOOKUP($C215, Table4[#All], 53, 0)</f>
        <v>3.7000000000000005E-2</v>
      </c>
      <c r="CG215" s="43"/>
      <c r="CH215" s="43"/>
      <c r="CI215" s="12">
        <f t="shared" si="58"/>
        <v>2</v>
      </c>
      <c r="CJ215" s="13"/>
      <c r="CK215" s="43">
        <f>VLOOKUP($C215, Table4[#All], 54, 0)</f>
        <v>0</v>
      </c>
      <c r="CL215" s="43">
        <f>VLOOKUP($C215, Table4[#All], 55, 0)</f>
        <v>3.7000000000000005E-2</v>
      </c>
      <c r="CM215" s="43">
        <f>VLOOKUP($C215, Table4[#All], 56, 0)</f>
        <v>0.96299999999999997</v>
      </c>
      <c r="CN215" s="9">
        <f>VLOOKUP($C215, Table4[#All], 57, 0)</f>
        <v>0</v>
      </c>
      <c r="CO215" s="9"/>
      <c r="CP215" s="10">
        <f t="shared" si="59"/>
        <v>3</v>
      </c>
      <c r="CQ215" s="11"/>
      <c r="CR215" s="43">
        <f>VLOOKUP($C215, Table4[#All], 58, 0)</f>
        <v>0</v>
      </c>
      <c r="CS215" s="43">
        <f>VLOOKUP($C215, Table4[#All], 59, 0)</f>
        <v>0.25929999999999997</v>
      </c>
      <c r="CT215" s="43">
        <f>VLOOKUP($C215, Table4[#All], 60, 0)</f>
        <v>0.74069999999999991</v>
      </c>
      <c r="CU215" s="43">
        <f>VLOOKUP($C215, Table4[#All], 61, 0)</f>
        <v>0</v>
      </c>
      <c r="CV215" s="9">
        <f>VLOOKUP($C215, Table4[#All], 62, 0)</f>
        <v>0</v>
      </c>
      <c r="CW215" s="10">
        <f t="shared" si="60"/>
        <v>3</v>
      </c>
      <c r="CX215" s="60"/>
      <c r="CY215" s="43">
        <f>VLOOKUP($C215, Table4[#All], 63, 0)</f>
        <v>0.625</v>
      </c>
      <c r="CZ215" s="43">
        <f>VLOOKUP($C215, Table4[#All], 64, 0)</f>
        <v>0.375</v>
      </c>
      <c r="DA215" s="43">
        <f>VLOOKUP($C215, Table4[#All], 65, 0)</f>
        <v>0</v>
      </c>
      <c r="DB215" s="43">
        <f>VLOOKUP($C215, Table4[#All], 66, 0)</f>
        <v>0</v>
      </c>
      <c r="DC215" s="43"/>
      <c r="DD215" s="10">
        <f t="shared" si="61"/>
        <v>2</v>
      </c>
    </row>
    <row r="216" spans="1:108" ht="16.2" thickTop="1" thickBot="1" x14ac:dyDescent="0.4">
      <c r="A216" s="47" t="s">
        <v>468</v>
      </c>
      <c r="B216" s="47" t="s">
        <v>511</v>
      </c>
      <c r="C216" s="47" t="s">
        <v>512</v>
      </c>
      <c r="D216" s="11"/>
      <c r="E216" s="43">
        <f>VLOOKUP($C216, Table4[#All], 2, 0)</f>
        <v>1</v>
      </c>
      <c r="F216" s="43">
        <f>VLOOKUP($C216, Table4[#All], 3, 0)</f>
        <v>0</v>
      </c>
      <c r="G216" s="43">
        <f>VLOOKUP($C216, Table4[#All], 4, 0)</f>
        <v>0</v>
      </c>
      <c r="H216" s="43">
        <f>VLOOKUP($C216, Table4[#All], 5, 0)</f>
        <v>0</v>
      </c>
      <c r="I216" s="43">
        <f>VLOOKUP($C216, Table4[#All], 6, 0)</f>
        <v>0</v>
      </c>
      <c r="J216" s="10">
        <f t="shared" si="47"/>
        <v>1</v>
      </c>
      <c r="K216" s="11"/>
      <c r="L216" s="43">
        <f>VLOOKUP($C216, Table4[#All], 7, 0)</f>
        <v>0.1613</v>
      </c>
      <c r="M216" s="43">
        <f>VLOOKUP($C216, Table4[#All], 8, 0)</f>
        <v>3.2300000000000002E-2</v>
      </c>
      <c r="N216" s="43">
        <f>VLOOKUP($C216, Table4[#All], 9, 0)</f>
        <v>0.80650000000000011</v>
      </c>
      <c r="O216" s="43">
        <f>VLOOKUP($C216, Table4[#All], 10, 0)</f>
        <v>0</v>
      </c>
      <c r="P216" s="43"/>
      <c r="Q216" s="10">
        <f t="shared" si="48"/>
        <v>3</v>
      </c>
      <c r="R216" s="11"/>
      <c r="S216" s="43">
        <f>VLOOKUP($C216, Table4[#All], 11, 0)</f>
        <v>0</v>
      </c>
      <c r="T216" s="43">
        <f>VLOOKUP($C216, Table4[#All], 12, 0)</f>
        <v>0</v>
      </c>
      <c r="U216" s="43">
        <f>VLOOKUP($C216, Table4[#All], 13, 0)</f>
        <v>1</v>
      </c>
      <c r="V216" s="43">
        <f>VLOOKUP($C216, Table4[#All], 14, 0)</f>
        <v>0</v>
      </c>
      <c r="W216" s="9"/>
      <c r="X216" s="10">
        <f t="shared" si="49"/>
        <v>3</v>
      </c>
      <c r="Y216" s="11"/>
      <c r="Z216" s="43">
        <f>VLOOKUP($C216, Table4[#All], 15, 0)</f>
        <v>0</v>
      </c>
      <c r="AA216" s="43">
        <f>VLOOKUP($C216, Table4[#All], 16, 0)</f>
        <v>0.129</v>
      </c>
      <c r="AB216" s="43">
        <f>VLOOKUP($C216, Table4[#All], 17, 0)</f>
        <v>0.8387</v>
      </c>
      <c r="AC216" s="43">
        <f>VLOOKUP($C216, Table4[#All], 18, 0)</f>
        <v>3.2300000000000002E-2</v>
      </c>
      <c r="AD216" s="9">
        <f>VLOOKUP($C216, Table4[#All], 19, 0)</f>
        <v>0</v>
      </c>
      <c r="AE216" s="10">
        <f t="shared" si="50"/>
        <v>3</v>
      </c>
      <c r="AF216" s="11"/>
      <c r="AG216" s="43">
        <f>VLOOKUP($C216, Table4[#All], 20, 0)</f>
        <v>0</v>
      </c>
      <c r="AH216" s="43">
        <f>VLOOKUP($C216, Table4[#All], 21, 0)</f>
        <v>9.6799999999999997E-2</v>
      </c>
      <c r="AI216" s="43">
        <f>VLOOKUP($C216, Table4[#All], 22, 0)</f>
        <v>0.871</v>
      </c>
      <c r="AJ216" s="43">
        <f>VLOOKUP($C216, Table4[#All], 23, 0)</f>
        <v>3.2300000000000002E-2</v>
      </c>
      <c r="AK216" s="43"/>
      <c r="AL216" s="10">
        <f t="shared" si="51"/>
        <v>3</v>
      </c>
      <c r="AM216" s="11"/>
      <c r="AN216" s="43">
        <f>VLOOKUP($C216, Table4[#All], 24, 0)</f>
        <v>0</v>
      </c>
      <c r="AO216" s="43">
        <f>VLOOKUP($C216, Table4[#All], 25, 0)</f>
        <v>0.129</v>
      </c>
      <c r="AP216" s="43">
        <f>VLOOKUP($C216, Table4[#All], 26, 0)</f>
        <v>0.871</v>
      </c>
      <c r="AQ216" s="43"/>
      <c r="AR216" s="9"/>
      <c r="AS216" s="12">
        <f t="shared" si="52"/>
        <v>3</v>
      </c>
      <c r="AT216" s="11"/>
      <c r="AU216" s="43">
        <f>VLOOKUP($C216, Table4[#All], 27, 0)</f>
        <v>0</v>
      </c>
      <c r="AV216" s="43">
        <f>VLOOKUP($C216, Table4[#All], 28, 0)</f>
        <v>0.90319999999999989</v>
      </c>
      <c r="AW216" s="43">
        <f>VLOOKUP($C216, Table4[#All], 29, 0)</f>
        <v>9.6799999999999997E-2</v>
      </c>
      <c r="AX216" s="9"/>
      <c r="AY216" s="9">
        <f>VLOOKUP($C216, Table4[#All], 30, 0)</f>
        <v>0</v>
      </c>
      <c r="AZ216" s="10">
        <f t="shared" si="53"/>
        <v>2</v>
      </c>
      <c r="BA216" s="11"/>
      <c r="BB216" s="43">
        <f>VLOOKUP($C216, Table4[#All], 31, 0)</f>
        <v>4.1700000000000001E-2</v>
      </c>
      <c r="BC216" s="43">
        <f>VLOOKUP($C216, Table4[#All], 32, 0)</f>
        <v>0.16670000000000001</v>
      </c>
      <c r="BD216" s="43">
        <f>VLOOKUP($C216, Table4[#All], 33, 0)</f>
        <v>0.125</v>
      </c>
      <c r="BE216" s="43">
        <f>VLOOKUP($C216, Table4[#All], 34, 0)</f>
        <v>0.66670000000000007</v>
      </c>
      <c r="BF216" s="9">
        <f>VLOOKUP($C216, Table4[#All], 35, 0)</f>
        <v>0</v>
      </c>
      <c r="BG216" s="10">
        <f t="shared" si="54"/>
        <v>4</v>
      </c>
      <c r="BH216" s="60"/>
      <c r="BI216" s="43">
        <f>VLOOKUP($C216, Table4[#All], 36, 0)</f>
        <v>0</v>
      </c>
      <c r="BJ216" s="9">
        <f>VLOOKUP($C216, Table4[#All], 37, 0)</f>
        <v>0</v>
      </c>
      <c r="BK216" s="43">
        <f>VLOOKUP($C216, Table4[#All], 38, 0)</f>
        <v>0</v>
      </c>
      <c r="BL216" s="43">
        <f>VLOOKUP($C216, Table4[#All], 39, 0)</f>
        <v>0</v>
      </c>
      <c r="BM216" s="9">
        <f>VLOOKUP($C216, Table4[#All], 40, 0)</f>
        <v>1</v>
      </c>
      <c r="BN216" s="10">
        <f t="shared" si="55"/>
        <v>5</v>
      </c>
      <c r="BO216" s="11"/>
      <c r="BP216" s="43">
        <f>VLOOKUP($C216, Table4[#All], 41, 0)</f>
        <v>9.6799999999999997E-2</v>
      </c>
      <c r="BQ216" s="43">
        <f>VLOOKUP($C216, Table4[#All], 42, 0)</f>
        <v>0.4839</v>
      </c>
      <c r="BR216" s="43">
        <f>VLOOKUP($C216, Table4[#All], 43, 0)</f>
        <v>0.19350000000000001</v>
      </c>
      <c r="BS216" s="43">
        <f>VLOOKUP($C216, Table4[#All], 44, 0)</f>
        <v>0.22579999999999997</v>
      </c>
      <c r="BT216" s="43">
        <f>VLOOKUP($C216, Table4[#All], 45, 0)</f>
        <v>0</v>
      </c>
      <c r="BU216" s="10">
        <f t="shared" si="56"/>
        <v>4</v>
      </c>
      <c r="BV216" s="11"/>
      <c r="BW216" s="43">
        <f>VLOOKUP($C216, Table4[#All], 46, 0)</f>
        <v>6.4500000000000002E-2</v>
      </c>
      <c r="BX216" s="43">
        <f>VLOOKUP($C216, Table4[#All], 47, 0)</f>
        <v>0.2903</v>
      </c>
      <c r="BY216" s="43">
        <f>VLOOKUP($C216, Table4[#All], 48, 0)</f>
        <v>0.6452</v>
      </c>
      <c r="BZ216" s="43">
        <f>VLOOKUP($C216, Table4[#All], 49, 0)</f>
        <v>0</v>
      </c>
      <c r="CA216" s="43">
        <f>VLOOKUP($C216, Table4[#All], 50, 0)</f>
        <v>0</v>
      </c>
      <c r="CB216" s="10">
        <f t="shared" si="57"/>
        <v>3</v>
      </c>
      <c r="CC216" s="60"/>
      <c r="CD216" s="43">
        <f>VLOOKUP($C216, Table4[#All], 51, 0)</f>
        <v>3.2300000000000002E-2</v>
      </c>
      <c r="CE216" s="43">
        <f>VLOOKUP($C216, Table4[#All], 52, 0)</f>
        <v>0.9677</v>
      </c>
      <c r="CF216" s="43">
        <f>VLOOKUP($C216, Table4[#All], 53, 0)</f>
        <v>0</v>
      </c>
      <c r="CG216" s="43"/>
      <c r="CH216" s="43"/>
      <c r="CI216" s="12">
        <f t="shared" si="58"/>
        <v>2</v>
      </c>
      <c r="CJ216" s="13"/>
      <c r="CK216" s="43">
        <f>VLOOKUP($C216, Table4[#All], 54, 0)</f>
        <v>0</v>
      </c>
      <c r="CL216" s="43">
        <f>VLOOKUP($C216, Table4[#All], 55, 0)</f>
        <v>3.2300000000000002E-2</v>
      </c>
      <c r="CM216" s="43">
        <f>VLOOKUP($C216, Table4[#All], 56, 0)</f>
        <v>0.9677</v>
      </c>
      <c r="CN216" s="9">
        <f>VLOOKUP($C216, Table4[#All], 57, 0)</f>
        <v>0</v>
      </c>
      <c r="CO216" s="9"/>
      <c r="CP216" s="10">
        <f t="shared" si="59"/>
        <v>3</v>
      </c>
      <c r="CQ216" s="11"/>
      <c r="CR216" s="43">
        <f>VLOOKUP($C216, Table4[#All], 58, 0)</f>
        <v>0</v>
      </c>
      <c r="CS216" s="43">
        <f>VLOOKUP($C216, Table4[#All], 59, 0)</f>
        <v>3.2300000000000002E-2</v>
      </c>
      <c r="CT216" s="43">
        <f>VLOOKUP($C216, Table4[#All], 60, 0)</f>
        <v>0.1613</v>
      </c>
      <c r="CU216" s="43">
        <f>VLOOKUP($C216, Table4[#All], 61, 0)</f>
        <v>0.7419</v>
      </c>
      <c r="CV216" s="9">
        <f>VLOOKUP($C216, Table4[#All], 62, 0)</f>
        <v>6.4500000000000002E-2</v>
      </c>
      <c r="CW216" s="10">
        <f t="shared" si="60"/>
        <v>4</v>
      </c>
      <c r="CX216" s="60"/>
      <c r="CY216" s="43">
        <f>VLOOKUP($C216, Table4[#All], 63, 0)</f>
        <v>4.1700000000000001E-2</v>
      </c>
      <c r="CZ216" s="43">
        <f>VLOOKUP($C216, Table4[#All], 64, 0)</f>
        <v>0</v>
      </c>
      <c r="DA216" s="43">
        <f>VLOOKUP($C216, Table4[#All], 65, 0)</f>
        <v>4.1700000000000001E-2</v>
      </c>
      <c r="DB216" s="43">
        <f>VLOOKUP($C216, Table4[#All], 66, 0)</f>
        <v>0.91670000000000007</v>
      </c>
      <c r="DC216" s="43"/>
      <c r="DD216" s="10">
        <f t="shared" si="61"/>
        <v>4</v>
      </c>
    </row>
    <row r="217" spans="1:108" ht="16.2" thickTop="1" thickBot="1" x14ac:dyDescent="0.4">
      <c r="A217" s="47" t="s">
        <v>468</v>
      </c>
      <c r="B217" s="47" t="s">
        <v>513</v>
      </c>
      <c r="C217" s="47" t="s">
        <v>514</v>
      </c>
      <c r="D217" s="11"/>
      <c r="E217" s="43">
        <f>VLOOKUP($C217, Table4[#All], 2, 0)</f>
        <v>1</v>
      </c>
      <c r="F217" s="43">
        <f>VLOOKUP($C217, Table4[#All], 3, 0)</f>
        <v>0</v>
      </c>
      <c r="G217" s="43">
        <f>VLOOKUP($C217, Table4[#All], 4, 0)</f>
        <v>0</v>
      </c>
      <c r="H217" s="43">
        <f>VLOOKUP($C217, Table4[#All], 5, 0)</f>
        <v>0</v>
      </c>
      <c r="I217" s="43">
        <f>VLOOKUP($C217, Table4[#All], 6, 0)</f>
        <v>0</v>
      </c>
      <c r="J217" s="10">
        <f t="shared" si="47"/>
        <v>1</v>
      </c>
      <c r="K217" s="11"/>
      <c r="L217" s="43">
        <f>VLOOKUP($C217, Table4[#All], 7, 0)</f>
        <v>0.42109999999999997</v>
      </c>
      <c r="M217" s="43">
        <f>VLOOKUP($C217, Table4[#All], 8, 0)</f>
        <v>0.10529999999999999</v>
      </c>
      <c r="N217" s="43">
        <f>VLOOKUP($C217, Table4[#All], 9, 0)</f>
        <v>0.15789999999999998</v>
      </c>
      <c r="O217" s="43">
        <f>VLOOKUP($C217, Table4[#All], 10, 0)</f>
        <v>0.31579999999999997</v>
      </c>
      <c r="P217" s="43"/>
      <c r="Q217" s="10">
        <f t="shared" si="48"/>
        <v>4</v>
      </c>
      <c r="R217" s="11"/>
      <c r="S217" s="43">
        <f>VLOOKUP($C217, Table4[#All], 11, 0)</f>
        <v>0</v>
      </c>
      <c r="T217" s="43">
        <f>VLOOKUP($C217, Table4[#All], 12, 0)</f>
        <v>0</v>
      </c>
      <c r="U217" s="43">
        <f>VLOOKUP($C217, Table4[#All], 13, 0)</f>
        <v>1</v>
      </c>
      <c r="V217" s="43">
        <f>VLOOKUP($C217, Table4[#All], 14, 0)</f>
        <v>0</v>
      </c>
      <c r="W217" s="9"/>
      <c r="X217" s="10">
        <f t="shared" si="49"/>
        <v>3</v>
      </c>
      <c r="Y217" s="11"/>
      <c r="Z217" s="43">
        <f>VLOOKUP($C217, Table4[#All], 15, 0)</f>
        <v>0</v>
      </c>
      <c r="AA217" s="43">
        <f>VLOOKUP($C217, Table4[#All], 16, 0)</f>
        <v>0.31579999999999997</v>
      </c>
      <c r="AB217" s="43">
        <f>VLOOKUP($C217, Table4[#All], 17, 0)</f>
        <v>0.15789999999999998</v>
      </c>
      <c r="AC217" s="43">
        <f>VLOOKUP($C217, Table4[#All], 18, 0)</f>
        <v>0.52629999999999999</v>
      </c>
      <c r="AD217" s="9">
        <f>VLOOKUP($C217, Table4[#All], 19, 0)</f>
        <v>0</v>
      </c>
      <c r="AE217" s="10">
        <f t="shared" si="50"/>
        <v>4</v>
      </c>
      <c r="AF217" s="11"/>
      <c r="AG217" s="43">
        <f>VLOOKUP($C217, Table4[#All], 20, 0)</f>
        <v>0</v>
      </c>
      <c r="AH217" s="43">
        <f>VLOOKUP($C217, Table4[#All], 21, 0)</f>
        <v>5.2600000000000001E-2</v>
      </c>
      <c r="AI217" s="43">
        <f>VLOOKUP($C217, Table4[#All], 22, 0)</f>
        <v>0.26319999999999999</v>
      </c>
      <c r="AJ217" s="43">
        <f>VLOOKUP($C217, Table4[#All], 23, 0)</f>
        <v>0.68420000000000003</v>
      </c>
      <c r="AK217" s="43"/>
      <c r="AL217" s="10">
        <f t="shared" si="51"/>
        <v>4</v>
      </c>
      <c r="AM217" s="11"/>
      <c r="AN217" s="43">
        <f>VLOOKUP($C217, Table4[#All], 24, 0)</f>
        <v>0</v>
      </c>
      <c r="AO217" s="43">
        <f>VLOOKUP($C217, Table4[#All], 25, 0)</f>
        <v>0.31579999999999997</v>
      </c>
      <c r="AP217" s="43">
        <f>VLOOKUP($C217, Table4[#All], 26, 0)</f>
        <v>0.68420000000000003</v>
      </c>
      <c r="AQ217" s="43"/>
      <c r="AR217" s="9"/>
      <c r="AS217" s="12">
        <f t="shared" si="52"/>
        <v>3</v>
      </c>
      <c r="AT217" s="11"/>
      <c r="AU217" s="43">
        <f>VLOOKUP($C217, Table4[#All], 27, 0)</f>
        <v>0.15789999999999998</v>
      </c>
      <c r="AV217" s="43">
        <f>VLOOKUP($C217, Table4[#All], 28, 0)</f>
        <v>0.42109999999999997</v>
      </c>
      <c r="AW217" s="43">
        <f>VLOOKUP($C217, Table4[#All], 29, 0)</f>
        <v>0.42109999999999997</v>
      </c>
      <c r="AX217" s="9"/>
      <c r="AY217" s="9">
        <f>VLOOKUP($C217, Table4[#All], 30, 0)</f>
        <v>0</v>
      </c>
      <c r="AZ217" s="10">
        <f t="shared" si="53"/>
        <v>3</v>
      </c>
      <c r="BA217" s="11"/>
      <c r="BB217" s="43">
        <f>VLOOKUP($C217, Table4[#All], 31, 0)</f>
        <v>0</v>
      </c>
      <c r="BC217" s="43">
        <f>VLOOKUP($C217, Table4[#All], 32, 0)</f>
        <v>0.1429</v>
      </c>
      <c r="BD217" s="43">
        <f>VLOOKUP($C217, Table4[#All], 33, 0)</f>
        <v>0.35710000000000003</v>
      </c>
      <c r="BE217" s="43">
        <f>VLOOKUP($C217, Table4[#All], 34, 0)</f>
        <v>0.5</v>
      </c>
      <c r="BF217" s="9">
        <f>VLOOKUP($C217, Table4[#All], 35, 0)</f>
        <v>0</v>
      </c>
      <c r="BG217" s="10">
        <f t="shared" si="54"/>
        <v>4</v>
      </c>
      <c r="BH217" s="60"/>
      <c r="BI217" s="43">
        <f>VLOOKUP($C217, Table4[#All], 36, 0)</f>
        <v>0</v>
      </c>
      <c r="BJ217" s="9">
        <f>VLOOKUP($C217, Table4[#All], 37, 0)</f>
        <v>0</v>
      </c>
      <c r="BK217" s="43">
        <f>VLOOKUP($C217, Table4[#All], 38, 0)</f>
        <v>0</v>
      </c>
      <c r="BL217" s="43">
        <f>VLOOKUP($C217, Table4[#All], 39, 0)</f>
        <v>0</v>
      </c>
      <c r="BM217" s="9">
        <f>VLOOKUP($C217, Table4[#All], 40, 0)</f>
        <v>1</v>
      </c>
      <c r="BN217" s="10">
        <f t="shared" si="55"/>
        <v>5</v>
      </c>
      <c r="BO217" s="11"/>
      <c r="BP217" s="43">
        <f>VLOOKUP($C217, Table4[#All], 41, 0)</f>
        <v>0.89469999999999994</v>
      </c>
      <c r="BQ217" s="43">
        <f>VLOOKUP($C217, Table4[#All], 42, 0)</f>
        <v>5.2600000000000001E-2</v>
      </c>
      <c r="BR217" s="43">
        <f>VLOOKUP($C217, Table4[#All], 43, 0)</f>
        <v>5.2600000000000001E-2</v>
      </c>
      <c r="BS217" s="43">
        <f>VLOOKUP($C217, Table4[#All], 44, 0)</f>
        <v>0</v>
      </c>
      <c r="BT217" s="43">
        <f>VLOOKUP($C217, Table4[#All], 45, 0)</f>
        <v>0</v>
      </c>
      <c r="BU217" s="10">
        <f t="shared" si="56"/>
        <v>1</v>
      </c>
      <c r="BV217" s="11"/>
      <c r="BW217" s="43">
        <f>VLOOKUP($C217, Table4[#All], 46, 0)</f>
        <v>0.73680000000000012</v>
      </c>
      <c r="BX217" s="43">
        <f>VLOOKUP($C217, Table4[#All], 47, 0)</f>
        <v>0.26319999999999999</v>
      </c>
      <c r="BY217" s="43">
        <f>VLOOKUP($C217, Table4[#All], 48, 0)</f>
        <v>0</v>
      </c>
      <c r="BZ217" s="43">
        <f>VLOOKUP($C217, Table4[#All], 49, 0)</f>
        <v>0</v>
      </c>
      <c r="CA217" s="43">
        <f>VLOOKUP($C217, Table4[#All], 50, 0)</f>
        <v>0</v>
      </c>
      <c r="CB217" s="10">
        <f t="shared" si="57"/>
        <v>2</v>
      </c>
      <c r="CC217" s="60"/>
      <c r="CD217" s="43">
        <f>VLOOKUP($C217, Table4[#All], 51, 0)</f>
        <v>0.94739999999999991</v>
      </c>
      <c r="CE217" s="43">
        <f>VLOOKUP($C217, Table4[#All], 52, 0)</f>
        <v>5.2600000000000001E-2</v>
      </c>
      <c r="CF217" s="43">
        <f>VLOOKUP($C217, Table4[#All], 53, 0)</f>
        <v>0</v>
      </c>
      <c r="CG217" s="43"/>
      <c r="CH217" s="43"/>
      <c r="CI217" s="12">
        <f t="shared" si="58"/>
        <v>1</v>
      </c>
      <c r="CJ217" s="13"/>
      <c r="CK217" s="43">
        <f>VLOOKUP($C217, Table4[#All], 54, 0)</f>
        <v>0</v>
      </c>
      <c r="CL217" s="43">
        <f>VLOOKUP($C217, Table4[#All], 55, 0)</f>
        <v>0.73680000000000012</v>
      </c>
      <c r="CM217" s="43">
        <f>VLOOKUP($C217, Table4[#All], 56, 0)</f>
        <v>0.26319999999999999</v>
      </c>
      <c r="CN217" s="9">
        <f>VLOOKUP($C217, Table4[#All], 57, 0)</f>
        <v>0</v>
      </c>
      <c r="CO217" s="9"/>
      <c r="CP217" s="10">
        <f t="shared" si="59"/>
        <v>3</v>
      </c>
      <c r="CQ217" s="11"/>
      <c r="CR217" s="43">
        <f>VLOOKUP($C217, Table4[#All], 58, 0)</f>
        <v>0</v>
      </c>
      <c r="CS217" s="43">
        <f>VLOOKUP($C217, Table4[#All], 59, 0)</f>
        <v>0</v>
      </c>
      <c r="CT217" s="43">
        <f>VLOOKUP($C217, Table4[#All], 60, 0)</f>
        <v>0.73680000000000012</v>
      </c>
      <c r="CU217" s="43">
        <f>VLOOKUP($C217, Table4[#All], 61, 0)</f>
        <v>0.26319999999999999</v>
      </c>
      <c r="CV217" s="9">
        <f>VLOOKUP($C217, Table4[#All], 62, 0)</f>
        <v>0</v>
      </c>
      <c r="CW217" s="10">
        <f t="shared" si="60"/>
        <v>4</v>
      </c>
      <c r="CX217" s="60"/>
      <c r="CY217" s="43">
        <f>VLOOKUP($C217, Table4[#All], 63, 0)</f>
        <v>0</v>
      </c>
      <c r="CZ217" s="43">
        <f>VLOOKUP($C217, Table4[#All], 64, 0)</f>
        <v>0.21429999999999999</v>
      </c>
      <c r="DA217" s="43">
        <f>VLOOKUP($C217, Table4[#All], 65, 0)</f>
        <v>0.78569999999999995</v>
      </c>
      <c r="DB217" s="43">
        <f>VLOOKUP($C217, Table4[#All], 66, 0)</f>
        <v>0</v>
      </c>
      <c r="DC217" s="43"/>
      <c r="DD217" s="10">
        <f t="shared" si="61"/>
        <v>3</v>
      </c>
    </row>
    <row r="218" spans="1:108" ht="16.2" thickTop="1" thickBot="1" x14ac:dyDescent="0.4">
      <c r="A218" s="47" t="s">
        <v>468</v>
      </c>
      <c r="B218" s="47" t="s">
        <v>515</v>
      </c>
      <c r="C218" s="47" t="s">
        <v>516</v>
      </c>
      <c r="D218" s="11"/>
      <c r="E218" s="43">
        <f>VLOOKUP($C218, Table4[#All], 2, 0)</f>
        <v>1</v>
      </c>
      <c r="F218" s="43">
        <f>VLOOKUP($C218, Table4[#All], 3, 0)</f>
        <v>0</v>
      </c>
      <c r="G218" s="43">
        <f>VLOOKUP($C218, Table4[#All], 4, 0)</f>
        <v>0</v>
      </c>
      <c r="H218" s="43">
        <f>VLOOKUP($C218, Table4[#All], 5, 0)</f>
        <v>0</v>
      </c>
      <c r="I218" s="43">
        <f>VLOOKUP($C218, Table4[#All], 6, 0)</f>
        <v>0</v>
      </c>
      <c r="J218" s="10">
        <f t="shared" si="47"/>
        <v>1</v>
      </c>
      <c r="K218" s="11"/>
      <c r="L218" s="43">
        <f>VLOOKUP($C218, Table4[#All], 7, 0)</f>
        <v>1</v>
      </c>
      <c r="M218" s="43">
        <f>VLOOKUP($C218, Table4[#All], 8, 0)</f>
        <v>0</v>
      </c>
      <c r="N218" s="43">
        <f>VLOOKUP($C218, Table4[#All], 9, 0)</f>
        <v>0</v>
      </c>
      <c r="O218" s="43">
        <f>VLOOKUP($C218, Table4[#All], 10, 0)</f>
        <v>0</v>
      </c>
      <c r="P218" s="43"/>
      <c r="Q218" s="10">
        <f t="shared" si="48"/>
        <v>1</v>
      </c>
      <c r="R218" s="11"/>
      <c r="S218" s="43">
        <f>VLOOKUP($C218, Table4[#All], 11, 0)</f>
        <v>0</v>
      </c>
      <c r="T218" s="43">
        <f>VLOOKUP($C218, Table4[#All], 12, 0)</f>
        <v>4.1700000000000001E-2</v>
      </c>
      <c r="U218" s="43">
        <f>VLOOKUP($C218, Table4[#All], 13, 0)</f>
        <v>0.95829999999999993</v>
      </c>
      <c r="V218" s="43">
        <f>VLOOKUP($C218, Table4[#All], 14, 0)</f>
        <v>0</v>
      </c>
      <c r="W218" s="9"/>
      <c r="X218" s="10">
        <f t="shared" si="49"/>
        <v>3</v>
      </c>
      <c r="Y218" s="11"/>
      <c r="Z218" s="43">
        <f>VLOOKUP($C218, Table4[#All], 15, 0)</f>
        <v>0</v>
      </c>
      <c r="AA218" s="43">
        <f>VLOOKUP($C218, Table4[#All], 16, 0)</f>
        <v>4.1700000000000001E-2</v>
      </c>
      <c r="AB218" s="43">
        <f>VLOOKUP($C218, Table4[#All], 17, 0)</f>
        <v>0.95829999999999993</v>
      </c>
      <c r="AC218" s="43">
        <f>VLOOKUP($C218, Table4[#All], 18, 0)</f>
        <v>0</v>
      </c>
      <c r="AD218" s="9">
        <f>VLOOKUP($C218, Table4[#All], 19, 0)</f>
        <v>0</v>
      </c>
      <c r="AE218" s="10">
        <f t="shared" si="50"/>
        <v>3</v>
      </c>
      <c r="AF218" s="11"/>
      <c r="AG218" s="43">
        <f>VLOOKUP($C218, Table4[#All], 20, 0)</f>
        <v>0.16670000000000001</v>
      </c>
      <c r="AH218" s="43">
        <f>VLOOKUP($C218, Table4[#All], 21, 0)</f>
        <v>0.79170000000000007</v>
      </c>
      <c r="AI218" s="43">
        <f>VLOOKUP($C218, Table4[#All], 22, 0)</f>
        <v>4.1700000000000001E-2</v>
      </c>
      <c r="AJ218" s="43">
        <f>VLOOKUP($C218, Table4[#All], 23, 0)</f>
        <v>0</v>
      </c>
      <c r="AK218" s="43"/>
      <c r="AL218" s="10">
        <f t="shared" si="51"/>
        <v>2</v>
      </c>
      <c r="AM218" s="11"/>
      <c r="AN218" s="43">
        <f>VLOOKUP($C218, Table4[#All], 24, 0)</f>
        <v>0</v>
      </c>
      <c r="AO218" s="43">
        <f>VLOOKUP($C218, Table4[#All], 25, 0)</f>
        <v>0.58329999999999993</v>
      </c>
      <c r="AP218" s="43">
        <f>VLOOKUP($C218, Table4[#All], 26, 0)</f>
        <v>0.41670000000000001</v>
      </c>
      <c r="AQ218" s="43"/>
      <c r="AR218" s="9"/>
      <c r="AS218" s="12">
        <f t="shared" si="52"/>
        <v>3</v>
      </c>
      <c r="AT218" s="11"/>
      <c r="AU218" s="43">
        <f>VLOOKUP($C218, Table4[#All], 27, 0)</f>
        <v>0.41670000000000001</v>
      </c>
      <c r="AV218" s="43">
        <f>VLOOKUP($C218, Table4[#All], 28, 0)</f>
        <v>0.54170000000000007</v>
      </c>
      <c r="AW218" s="43">
        <f>VLOOKUP($C218, Table4[#All], 29, 0)</f>
        <v>4.1700000000000001E-2</v>
      </c>
      <c r="AX218" s="9"/>
      <c r="AY218" s="9">
        <f>VLOOKUP($C218, Table4[#All], 30, 0)</f>
        <v>0</v>
      </c>
      <c r="AZ218" s="10">
        <f t="shared" si="53"/>
        <v>2</v>
      </c>
      <c r="BA218" s="11"/>
      <c r="BB218" s="43">
        <f>VLOOKUP($C218, Table4[#All], 31, 0)</f>
        <v>0.36359999999999998</v>
      </c>
      <c r="BC218" s="43">
        <f>VLOOKUP($C218, Table4[#All], 32, 0)</f>
        <v>0.45450000000000002</v>
      </c>
      <c r="BD218" s="43">
        <f>VLOOKUP($C218, Table4[#All], 33, 0)</f>
        <v>0</v>
      </c>
      <c r="BE218" s="43">
        <f>VLOOKUP($C218, Table4[#All], 34, 0)</f>
        <v>0.18179999999999999</v>
      </c>
      <c r="BF218" s="9">
        <f>VLOOKUP($C218, Table4[#All], 35, 0)</f>
        <v>0</v>
      </c>
      <c r="BG218" s="10">
        <f t="shared" si="54"/>
        <v>2</v>
      </c>
      <c r="BH218" s="60"/>
      <c r="BI218" s="43">
        <f>VLOOKUP($C218, Table4[#All], 36, 0)</f>
        <v>0</v>
      </c>
      <c r="BJ218" s="9">
        <f>VLOOKUP($C218, Table4[#All], 37, 0)</f>
        <v>0</v>
      </c>
      <c r="BK218" s="43">
        <f>VLOOKUP($C218, Table4[#All], 38, 0)</f>
        <v>0</v>
      </c>
      <c r="BL218" s="43">
        <f>VLOOKUP($C218, Table4[#All], 39, 0)</f>
        <v>0</v>
      </c>
      <c r="BM218" s="9">
        <f>VLOOKUP($C218, Table4[#All], 40, 0)</f>
        <v>1</v>
      </c>
      <c r="BN218" s="10">
        <f t="shared" si="55"/>
        <v>5</v>
      </c>
      <c r="BO218" s="11"/>
      <c r="BP218" s="43">
        <f>VLOOKUP($C218, Table4[#All], 41, 0)</f>
        <v>0.125</v>
      </c>
      <c r="BQ218" s="43">
        <f>VLOOKUP($C218, Table4[#All], 42, 0)</f>
        <v>0.875</v>
      </c>
      <c r="BR218" s="43">
        <f>VLOOKUP($C218, Table4[#All], 43, 0)</f>
        <v>0</v>
      </c>
      <c r="BS218" s="43">
        <f>VLOOKUP($C218, Table4[#All], 44, 0)</f>
        <v>0</v>
      </c>
      <c r="BT218" s="43">
        <f>VLOOKUP($C218, Table4[#All], 45, 0)</f>
        <v>0</v>
      </c>
      <c r="BU218" s="10">
        <f t="shared" si="56"/>
        <v>2</v>
      </c>
      <c r="BV218" s="11"/>
      <c r="BW218" s="43">
        <f>VLOOKUP($C218, Table4[#All], 46, 0)</f>
        <v>0</v>
      </c>
      <c r="BX218" s="43">
        <f>VLOOKUP($C218, Table4[#All], 47, 0)</f>
        <v>0.70829999999999993</v>
      </c>
      <c r="BY218" s="43">
        <f>VLOOKUP($C218, Table4[#All], 48, 0)</f>
        <v>0.29170000000000001</v>
      </c>
      <c r="BZ218" s="43">
        <f>VLOOKUP($C218, Table4[#All], 49, 0)</f>
        <v>0</v>
      </c>
      <c r="CA218" s="43">
        <f>VLOOKUP($C218, Table4[#All], 50, 0)</f>
        <v>0</v>
      </c>
      <c r="CB218" s="10">
        <f t="shared" si="57"/>
        <v>3</v>
      </c>
      <c r="CC218" s="60"/>
      <c r="CD218" s="43">
        <f>VLOOKUP($C218, Table4[#All], 51, 0)</f>
        <v>0.20829999999999999</v>
      </c>
      <c r="CE218" s="43">
        <f>VLOOKUP($C218, Table4[#All], 52, 0)</f>
        <v>0.70829999999999993</v>
      </c>
      <c r="CF218" s="43">
        <f>VLOOKUP($C218, Table4[#All], 53, 0)</f>
        <v>8.3299999999999999E-2</v>
      </c>
      <c r="CG218" s="43"/>
      <c r="CH218" s="43"/>
      <c r="CI218" s="12">
        <f t="shared" si="58"/>
        <v>2</v>
      </c>
      <c r="CJ218" s="13"/>
      <c r="CK218" s="43">
        <f>VLOOKUP($C218, Table4[#All], 54, 0)</f>
        <v>0</v>
      </c>
      <c r="CL218" s="43">
        <f>VLOOKUP($C218, Table4[#All], 55, 0)</f>
        <v>0</v>
      </c>
      <c r="CM218" s="43">
        <f>VLOOKUP($C218, Table4[#All], 56, 0)</f>
        <v>1</v>
      </c>
      <c r="CN218" s="9">
        <f>VLOOKUP($C218, Table4[#All], 57, 0)</f>
        <v>0</v>
      </c>
      <c r="CO218" s="9"/>
      <c r="CP218" s="10">
        <f t="shared" si="59"/>
        <v>3</v>
      </c>
      <c r="CQ218" s="11"/>
      <c r="CR218" s="43">
        <f>VLOOKUP($C218, Table4[#All], 58, 0)</f>
        <v>0</v>
      </c>
      <c r="CS218" s="43">
        <f>VLOOKUP($C218, Table4[#All], 59, 0)</f>
        <v>0.20829999999999999</v>
      </c>
      <c r="CT218" s="43">
        <f>VLOOKUP($C218, Table4[#All], 60, 0)</f>
        <v>0.79170000000000007</v>
      </c>
      <c r="CU218" s="43">
        <f>VLOOKUP($C218, Table4[#All], 61, 0)</f>
        <v>0</v>
      </c>
      <c r="CV218" s="9">
        <f>VLOOKUP($C218, Table4[#All], 62, 0)</f>
        <v>0</v>
      </c>
      <c r="CW218" s="10">
        <f t="shared" si="60"/>
        <v>3</v>
      </c>
      <c r="CX218" s="60"/>
      <c r="CY218" s="43">
        <f>VLOOKUP($C218, Table4[#All], 63, 0)</f>
        <v>0.63639999999999997</v>
      </c>
      <c r="CZ218" s="43">
        <f>VLOOKUP($C218, Table4[#All], 64, 0)</f>
        <v>0.36359999999999998</v>
      </c>
      <c r="DA218" s="43">
        <f>VLOOKUP($C218, Table4[#All], 65, 0)</f>
        <v>0</v>
      </c>
      <c r="DB218" s="43">
        <f>VLOOKUP($C218, Table4[#All], 66, 0)</f>
        <v>0</v>
      </c>
      <c r="DC218" s="43"/>
      <c r="DD218" s="10">
        <f t="shared" si="61"/>
        <v>2</v>
      </c>
    </row>
    <row r="219" spans="1:108" ht="16.2" thickTop="1" thickBot="1" x14ac:dyDescent="0.4">
      <c r="A219" s="47" t="s">
        <v>468</v>
      </c>
      <c r="B219" s="47" t="s">
        <v>517</v>
      </c>
      <c r="C219" s="47" t="s">
        <v>518</v>
      </c>
      <c r="D219" s="11"/>
      <c r="E219" s="43">
        <f>VLOOKUP($C219, Table4[#All], 2, 0)</f>
        <v>1</v>
      </c>
      <c r="F219" s="43">
        <f>VLOOKUP($C219, Table4[#All], 3, 0)</f>
        <v>0</v>
      </c>
      <c r="G219" s="43">
        <f>VLOOKUP($C219, Table4[#All], 4, 0)</f>
        <v>0</v>
      </c>
      <c r="H219" s="43">
        <f>VLOOKUP($C219, Table4[#All], 5, 0)</f>
        <v>0</v>
      </c>
      <c r="I219" s="43">
        <f>VLOOKUP($C219, Table4[#All], 6, 0)</f>
        <v>0</v>
      </c>
      <c r="J219" s="10">
        <f t="shared" si="47"/>
        <v>1</v>
      </c>
      <c r="K219" s="11"/>
      <c r="L219" s="43">
        <f>VLOOKUP($C219, Table4[#All], 7, 0)</f>
        <v>0.5333</v>
      </c>
      <c r="M219" s="43">
        <f>VLOOKUP($C219, Table4[#All], 8, 0)</f>
        <v>0.2</v>
      </c>
      <c r="N219" s="43">
        <f>VLOOKUP($C219, Table4[#All], 9, 0)</f>
        <v>0.26669999999999999</v>
      </c>
      <c r="O219" s="43">
        <f>VLOOKUP($C219, Table4[#All], 10, 0)</f>
        <v>0</v>
      </c>
      <c r="P219" s="43"/>
      <c r="Q219" s="10">
        <f t="shared" si="48"/>
        <v>3</v>
      </c>
      <c r="R219" s="11"/>
      <c r="S219" s="43">
        <f>VLOOKUP($C219, Table4[#All], 11, 0)</f>
        <v>0</v>
      </c>
      <c r="T219" s="43">
        <f>VLOOKUP($C219, Table4[#All], 12, 0)</f>
        <v>0</v>
      </c>
      <c r="U219" s="43">
        <f>VLOOKUP($C219, Table4[#All], 13, 0)</f>
        <v>1</v>
      </c>
      <c r="V219" s="43">
        <f>VLOOKUP($C219, Table4[#All], 14, 0)</f>
        <v>0</v>
      </c>
      <c r="W219" s="9"/>
      <c r="X219" s="10">
        <f t="shared" si="49"/>
        <v>3</v>
      </c>
      <c r="Y219" s="11"/>
      <c r="Z219" s="43">
        <f>VLOOKUP($C219, Table4[#All], 15, 0)</f>
        <v>0</v>
      </c>
      <c r="AA219" s="43">
        <f>VLOOKUP($C219, Table4[#All], 16, 0)</f>
        <v>0</v>
      </c>
      <c r="AB219" s="43">
        <f>VLOOKUP($C219, Table4[#All], 17, 0)</f>
        <v>0.66670000000000007</v>
      </c>
      <c r="AC219" s="43">
        <f>VLOOKUP($C219, Table4[#All], 18, 0)</f>
        <v>0.33329999999999999</v>
      </c>
      <c r="AD219" s="9">
        <f>VLOOKUP($C219, Table4[#All], 19, 0)</f>
        <v>0</v>
      </c>
      <c r="AE219" s="10">
        <f t="shared" si="50"/>
        <v>4</v>
      </c>
      <c r="AF219" s="11"/>
      <c r="AG219" s="43">
        <f>VLOOKUP($C219, Table4[#All], 20, 0)</f>
        <v>0</v>
      </c>
      <c r="AH219" s="43">
        <f>VLOOKUP($C219, Table4[#All], 21, 0)</f>
        <v>0.2</v>
      </c>
      <c r="AI219" s="43">
        <f>VLOOKUP($C219, Table4[#All], 22, 0)</f>
        <v>0</v>
      </c>
      <c r="AJ219" s="43">
        <f>VLOOKUP($C219, Table4[#All], 23, 0)</f>
        <v>0.8</v>
      </c>
      <c r="AK219" s="43"/>
      <c r="AL219" s="10">
        <f t="shared" si="51"/>
        <v>4</v>
      </c>
      <c r="AM219" s="11"/>
      <c r="AN219" s="43">
        <f>VLOOKUP($C219, Table4[#All], 24, 0)</f>
        <v>7.690000000000001E-2</v>
      </c>
      <c r="AO219" s="43">
        <f>VLOOKUP($C219, Table4[#All], 25, 0)</f>
        <v>0.3846</v>
      </c>
      <c r="AP219" s="43">
        <f>VLOOKUP($C219, Table4[#All], 26, 0)</f>
        <v>0.53849999999999998</v>
      </c>
      <c r="AQ219" s="43"/>
      <c r="AR219" s="9"/>
      <c r="AS219" s="12">
        <f t="shared" si="52"/>
        <v>3</v>
      </c>
      <c r="AT219" s="11"/>
      <c r="AU219" s="43">
        <f>VLOOKUP($C219, Table4[#All], 27, 0)</f>
        <v>0</v>
      </c>
      <c r="AV219" s="43">
        <f>VLOOKUP($C219, Table4[#All], 28, 0)</f>
        <v>0.86670000000000003</v>
      </c>
      <c r="AW219" s="43">
        <f>VLOOKUP($C219, Table4[#All], 29, 0)</f>
        <v>0.1333</v>
      </c>
      <c r="AX219" s="9"/>
      <c r="AY219" s="9">
        <f>VLOOKUP($C219, Table4[#All], 30, 0)</f>
        <v>0</v>
      </c>
      <c r="AZ219" s="10">
        <f t="shared" si="53"/>
        <v>2</v>
      </c>
      <c r="BA219" s="11"/>
      <c r="BB219" s="43">
        <f>VLOOKUP($C219, Table4[#All], 31, 0)</f>
        <v>0</v>
      </c>
      <c r="BC219" s="43">
        <f>VLOOKUP($C219, Table4[#All], 32, 0)</f>
        <v>0.61539999999999995</v>
      </c>
      <c r="BD219" s="43">
        <f>VLOOKUP($C219, Table4[#All], 33, 0)</f>
        <v>0.30769999999999997</v>
      </c>
      <c r="BE219" s="43">
        <f>VLOOKUP($C219, Table4[#All], 34, 0)</f>
        <v>7.690000000000001E-2</v>
      </c>
      <c r="BF219" s="9">
        <f>VLOOKUP($C219, Table4[#All], 35, 0)</f>
        <v>0</v>
      </c>
      <c r="BG219" s="10">
        <f t="shared" si="54"/>
        <v>3</v>
      </c>
      <c r="BH219" s="60"/>
      <c r="BI219" s="43">
        <f>VLOOKUP($C219, Table4[#All], 36, 0)</f>
        <v>0</v>
      </c>
      <c r="BJ219" s="9">
        <f>VLOOKUP($C219, Table4[#All], 37, 0)</f>
        <v>0</v>
      </c>
      <c r="BK219" s="43">
        <f>VLOOKUP($C219, Table4[#All], 38, 0)</f>
        <v>0</v>
      </c>
      <c r="BL219" s="43">
        <f>VLOOKUP($C219, Table4[#All], 39, 0)</f>
        <v>0</v>
      </c>
      <c r="BM219" s="9">
        <f>VLOOKUP($C219, Table4[#All], 40, 0)</f>
        <v>1</v>
      </c>
      <c r="BN219" s="10">
        <f t="shared" si="55"/>
        <v>5</v>
      </c>
      <c r="BO219" s="11"/>
      <c r="BP219" s="43">
        <f>VLOOKUP($C219, Table4[#All], 41, 0)</f>
        <v>0.26669999999999999</v>
      </c>
      <c r="BQ219" s="43">
        <f>VLOOKUP($C219, Table4[#All], 42, 0)</f>
        <v>0.33329999999999999</v>
      </c>
      <c r="BR219" s="43">
        <f>VLOOKUP($C219, Table4[#All], 43, 0)</f>
        <v>0.1333</v>
      </c>
      <c r="BS219" s="43">
        <f>VLOOKUP($C219, Table4[#All], 44, 0)</f>
        <v>6.6699999999999995E-2</v>
      </c>
      <c r="BT219" s="43">
        <f>VLOOKUP($C219, Table4[#All], 45, 0)</f>
        <v>0.2</v>
      </c>
      <c r="BU219" s="10">
        <f t="shared" si="56"/>
        <v>5</v>
      </c>
      <c r="BV219" s="11"/>
      <c r="BW219" s="43">
        <f>VLOOKUP($C219, Table4[#All], 46, 0)</f>
        <v>0</v>
      </c>
      <c r="BX219" s="43">
        <f>VLOOKUP($C219, Table4[#All], 47, 0)</f>
        <v>0.2</v>
      </c>
      <c r="BY219" s="43">
        <f>VLOOKUP($C219, Table4[#All], 48, 0)</f>
        <v>0</v>
      </c>
      <c r="BZ219" s="43">
        <f>VLOOKUP($C219, Table4[#All], 49, 0)</f>
        <v>0.66670000000000007</v>
      </c>
      <c r="CA219" s="43">
        <f>VLOOKUP($C219, Table4[#All], 50, 0)</f>
        <v>0.1333</v>
      </c>
      <c r="CB219" s="10">
        <f t="shared" si="57"/>
        <v>4</v>
      </c>
      <c r="CC219" s="60"/>
      <c r="CD219" s="43">
        <f>VLOOKUP($C219, Table4[#All], 51, 0)</f>
        <v>0.73329999999999995</v>
      </c>
      <c r="CE219" s="43">
        <f>VLOOKUP($C219, Table4[#All], 52, 0)</f>
        <v>0</v>
      </c>
      <c r="CF219" s="43">
        <f>VLOOKUP($C219, Table4[#All], 53, 0)</f>
        <v>0.26669999999999999</v>
      </c>
      <c r="CG219" s="43"/>
      <c r="CH219" s="43"/>
      <c r="CI219" s="12">
        <f t="shared" si="58"/>
        <v>3</v>
      </c>
      <c r="CJ219" s="13"/>
      <c r="CK219" s="43">
        <f>VLOOKUP($C219, Table4[#All], 54, 0)</f>
        <v>0</v>
      </c>
      <c r="CL219" s="43">
        <f>VLOOKUP($C219, Table4[#All], 55, 0)</f>
        <v>0</v>
      </c>
      <c r="CM219" s="43">
        <f>VLOOKUP($C219, Table4[#All], 56, 0)</f>
        <v>0.6</v>
      </c>
      <c r="CN219" s="9">
        <f>VLOOKUP($C219, Table4[#All], 57, 0)</f>
        <v>0.4</v>
      </c>
      <c r="CO219" s="9"/>
      <c r="CP219" s="10">
        <f t="shared" si="59"/>
        <v>4</v>
      </c>
      <c r="CQ219" s="11"/>
      <c r="CR219" s="43">
        <f>VLOOKUP($C219, Table4[#All], 58, 0)</f>
        <v>0</v>
      </c>
      <c r="CS219" s="43">
        <f>VLOOKUP($C219, Table4[#All], 59, 0)</f>
        <v>0</v>
      </c>
      <c r="CT219" s="43">
        <f>VLOOKUP($C219, Table4[#All], 60, 0)</f>
        <v>0.8</v>
      </c>
      <c r="CU219" s="43">
        <f>VLOOKUP($C219, Table4[#All], 61, 0)</f>
        <v>0.2</v>
      </c>
      <c r="CV219" s="9">
        <f>VLOOKUP($C219, Table4[#All], 62, 0)</f>
        <v>0</v>
      </c>
      <c r="CW219" s="10">
        <f t="shared" si="60"/>
        <v>4</v>
      </c>
      <c r="CX219" s="60"/>
      <c r="CY219" s="43">
        <f>VLOOKUP($C219, Table4[#All], 63, 0)</f>
        <v>0.46149999999999997</v>
      </c>
      <c r="CZ219" s="43">
        <f>VLOOKUP($C219, Table4[#All], 64, 0)</f>
        <v>0.15380000000000002</v>
      </c>
      <c r="DA219" s="43">
        <f>VLOOKUP($C219, Table4[#All], 65, 0)</f>
        <v>0.30769999999999997</v>
      </c>
      <c r="DB219" s="43">
        <f>VLOOKUP($C219, Table4[#All], 66, 0)</f>
        <v>7.690000000000001E-2</v>
      </c>
      <c r="DC219" s="43"/>
      <c r="DD219" s="10">
        <f t="shared" si="61"/>
        <v>3</v>
      </c>
    </row>
    <row r="220" spans="1:108" ht="16.2" thickTop="1" thickBot="1" x14ac:dyDescent="0.4">
      <c r="A220" s="47" t="s">
        <v>468</v>
      </c>
      <c r="B220" s="47" t="s">
        <v>519</v>
      </c>
      <c r="C220" s="47" t="s">
        <v>520</v>
      </c>
      <c r="D220" s="11"/>
      <c r="E220" s="43">
        <f>VLOOKUP($C220, Table4[#All], 2, 0)</f>
        <v>0</v>
      </c>
      <c r="F220" s="43">
        <f>VLOOKUP($C220, Table4[#All], 3, 0)</f>
        <v>0</v>
      </c>
      <c r="G220" s="43">
        <f>VLOOKUP($C220, Table4[#All], 4, 0)</f>
        <v>0</v>
      </c>
      <c r="H220" s="43">
        <f>VLOOKUP($C220, Table4[#All], 5, 0)</f>
        <v>1</v>
      </c>
      <c r="I220" s="43">
        <f>VLOOKUP($C220, Table4[#All], 6, 0)</f>
        <v>0</v>
      </c>
      <c r="J220" s="10">
        <f t="shared" si="47"/>
        <v>4</v>
      </c>
      <c r="K220" s="11"/>
      <c r="L220" s="43">
        <f>VLOOKUP($C220, Table4[#All], 7, 0)</f>
        <v>0.1333</v>
      </c>
      <c r="M220" s="43">
        <f>VLOOKUP($C220, Table4[#All], 8, 0)</f>
        <v>3.3300000000000003E-2</v>
      </c>
      <c r="N220" s="43">
        <f>VLOOKUP($C220, Table4[#All], 9, 0)</f>
        <v>0.6</v>
      </c>
      <c r="O220" s="43">
        <f>VLOOKUP($C220, Table4[#All], 10, 0)</f>
        <v>0.23329999999999998</v>
      </c>
      <c r="P220" s="43"/>
      <c r="Q220" s="10">
        <f t="shared" si="48"/>
        <v>4</v>
      </c>
      <c r="R220" s="11"/>
      <c r="S220" s="43">
        <f>VLOOKUP($C220, Table4[#All], 11, 0)</f>
        <v>0</v>
      </c>
      <c r="T220" s="43">
        <f>VLOOKUP($C220, Table4[#All], 12, 0)</f>
        <v>0.82609999999999995</v>
      </c>
      <c r="U220" s="43">
        <f>VLOOKUP($C220, Table4[#All], 13, 0)</f>
        <v>0.13039999999999999</v>
      </c>
      <c r="V220" s="43">
        <f>VLOOKUP($C220, Table4[#All], 14, 0)</f>
        <v>4.3499999999999997E-2</v>
      </c>
      <c r="W220" s="9"/>
      <c r="X220" s="10">
        <f t="shared" si="49"/>
        <v>2</v>
      </c>
      <c r="Y220" s="11"/>
      <c r="Z220" s="43">
        <f>VLOOKUP($C220, Table4[#All], 15, 0)</f>
        <v>0</v>
      </c>
      <c r="AA220" s="43">
        <f>VLOOKUP($C220, Table4[#All], 16, 0)</f>
        <v>3.3300000000000003E-2</v>
      </c>
      <c r="AB220" s="43">
        <f>VLOOKUP($C220, Table4[#All], 17, 0)</f>
        <v>0.9667</v>
      </c>
      <c r="AC220" s="43">
        <f>VLOOKUP($C220, Table4[#All], 18, 0)</f>
        <v>0</v>
      </c>
      <c r="AD220" s="9">
        <f>VLOOKUP($C220, Table4[#All], 19, 0)</f>
        <v>0</v>
      </c>
      <c r="AE220" s="10">
        <f t="shared" si="50"/>
        <v>3</v>
      </c>
      <c r="AF220" s="11"/>
      <c r="AG220" s="43">
        <f>VLOOKUP($C220, Table4[#All], 20, 0)</f>
        <v>0</v>
      </c>
      <c r="AH220" s="43">
        <f>VLOOKUP($C220, Table4[#All], 21, 0)</f>
        <v>0.1</v>
      </c>
      <c r="AI220" s="43">
        <f>VLOOKUP($C220, Table4[#All], 22, 0)</f>
        <v>0.5333</v>
      </c>
      <c r="AJ220" s="43">
        <f>VLOOKUP($C220, Table4[#All], 23, 0)</f>
        <v>0.36670000000000003</v>
      </c>
      <c r="AK220" s="43"/>
      <c r="AL220" s="10">
        <f t="shared" si="51"/>
        <v>4</v>
      </c>
      <c r="AM220" s="11"/>
      <c r="AN220" s="43">
        <f>VLOOKUP($C220, Table4[#All], 24, 0)</f>
        <v>0</v>
      </c>
      <c r="AO220" s="43">
        <f>VLOOKUP($C220, Table4[#All], 25, 0)</f>
        <v>0</v>
      </c>
      <c r="AP220" s="43">
        <f>VLOOKUP($C220, Table4[#All], 26, 0)</f>
        <v>1</v>
      </c>
      <c r="AQ220" s="43"/>
      <c r="AR220" s="9"/>
      <c r="AS220" s="12">
        <f t="shared" si="52"/>
        <v>3</v>
      </c>
      <c r="AT220" s="11"/>
      <c r="AU220" s="43">
        <f>VLOOKUP($C220, Table4[#All], 27, 0)</f>
        <v>0</v>
      </c>
      <c r="AV220" s="43">
        <f>VLOOKUP($C220, Table4[#All], 28, 0)</f>
        <v>0.33329999999999999</v>
      </c>
      <c r="AW220" s="43">
        <f>VLOOKUP($C220, Table4[#All], 29, 0)</f>
        <v>0.66670000000000007</v>
      </c>
      <c r="AX220" s="9"/>
      <c r="AY220" s="9">
        <f>VLOOKUP($C220, Table4[#All], 30, 0)</f>
        <v>0</v>
      </c>
      <c r="AZ220" s="10">
        <f t="shared" si="53"/>
        <v>3</v>
      </c>
      <c r="BA220" s="11"/>
      <c r="BB220" s="43">
        <f>VLOOKUP($C220, Table4[#All], 31, 0)</f>
        <v>0</v>
      </c>
      <c r="BC220" s="43">
        <f>VLOOKUP($C220, Table4[#All], 32, 0)</f>
        <v>0.93330000000000002</v>
      </c>
      <c r="BD220" s="43">
        <f>VLOOKUP($C220, Table4[#All], 33, 0)</f>
        <v>6.6699999999999995E-2</v>
      </c>
      <c r="BE220" s="43">
        <f>VLOOKUP($C220, Table4[#All], 34, 0)</f>
        <v>0</v>
      </c>
      <c r="BF220" s="9">
        <f>VLOOKUP($C220, Table4[#All], 35, 0)</f>
        <v>0</v>
      </c>
      <c r="BG220" s="10">
        <f t="shared" si="54"/>
        <v>2</v>
      </c>
      <c r="BH220" s="60"/>
      <c r="BI220" s="43">
        <f>VLOOKUP($C220, Table4[#All], 36, 0)</f>
        <v>0</v>
      </c>
      <c r="BJ220" s="9">
        <f>VLOOKUP($C220, Table4[#All], 37, 0)</f>
        <v>0</v>
      </c>
      <c r="BK220" s="43">
        <f>VLOOKUP($C220, Table4[#All], 38, 0)</f>
        <v>0</v>
      </c>
      <c r="BL220" s="43">
        <f>VLOOKUP($C220, Table4[#All], 39, 0)</f>
        <v>0</v>
      </c>
      <c r="BM220" s="9">
        <f>VLOOKUP($C220, Table4[#All], 40, 0)</f>
        <v>1</v>
      </c>
      <c r="BN220" s="10">
        <f t="shared" si="55"/>
        <v>5</v>
      </c>
      <c r="BO220" s="11"/>
      <c r="BP220" s="43">
        <f>VLOOKUP($C220, Table4[#All], 41, 0)</f>
        <v>0.1333</v>
      </c>
      <c r="BQ220" s="43">
        <f>VLOOKUP($C220, Table4[#All], 42, 0)</f>
        <v>0.83329999999999993</v>
      </c>
      <c r="BR220" s="43">
        <f>VLOOKUP($C220, Table4[#All], 43, 0)</f>
        <v>3.3300000000000003E-2</v>
      </c>
      <c r="BS220" s="43">
        <f>VLOOKUP($C220, Table4[#All], 44, 0)</f>
        <v>0</v>
      </c>
      <c r="BT220" s="43">
        <f>VLOOKUP($C220, Table4[#All], 45, 0)</f>
        <v>0</v>
      </c>
      <c r="BU220" s="10">
        <f t="shared" si="56"/>
        <v>2</v>
      </c>
      <c r="BV220" s="11"/>
      <c r="BW220" s="43">
        <f>VLOOKUP($C220, Table4[#All], 46, 0)</f>
        <v>0</v>
      </c>
      <c r="BX220" s="43">
        <f>VLOOKUP($C220, Table4[#All], 47, 0)</f>
        <v>0</v>
      </c>
      <c r="BY220" s="43">
        <f>VLOOKUP($C220, Table4[#All], 48, 0)</f>
        <v>0</v>
      </c>
      <c r="BZ220" s="43">
        <f>VLOOKUP($C220, Table4[#All], 49, 0)</f>
        <v>0.3</v>
      </c>
      <c r="CA220" s="43">
        <f>VLOOKUP($C220, Table4[#All], 50, 0)</f>
        <v>0.7</v>
      </c>
      <c r="CB220" s="10">
        <f t="shared" si="57"/>
        <v>5</v>
      </c>
      <c r="CC220" s="60"/>
      <c r="CD220" s="43">
        <f>VLOOKUP($C220, Table4[#All], 51, 0)</f>
        <v>0.2</v>
      </c>
      <c r="CE220" s="43">
        <f>VLOOKUP($C220, Table4[#All], 52, 0)</f>
        <v>0.8</v>
      </c>
      <c r="CF220" s="43">
        <f>VLOOKUP($C220, Table4[#All], 53, 0)</f>
        <v>0</v>
      </c>
      <c r="CG220" s="43"/>
      <c r="CH220" s="43"/>
      <c r="CI220" s="12">
        <f t="shared" si="58"/>
        <v>2</v>
      </c>
      <c r="CJ220" s="13"/>
      <c r="CK220" s="43">
        <f>VLOOKUP($C220, Table4[#All], 54, 0)</f>
        <v>0</v>
      </c>
      <c r="CL220" s="43">
        <f>VLOOKUP($C220, Table4[#All], 55, 0)</f>
        <v>1</v>
      </c>
      <c r="CM220" s="43">
        <f>VLOOKUP($C220, Table4[#All], 56, 0)</f>
        <v>0</v>
      </c>
      <c r="CN220" s="9">
        <f>VLOOKUP($C220, Table4[#All], 57, 0)</f>
        <v>0</v>
      </c>
      <c r="CO220" s="9"/>
      <c r="CP220" s="10">
        <f t="shared" si="59"/>
        <v>2</v>
      </c>
      <c r="CQ220" s="11"/>
      <c r="CR220" s="43">
        <f>VLOOKUP($C220, Table4[#All], 58, 0)</f>
        <v>0</v>
      </c>
      <c r="CS220" s="43">
        <f>VLOOKUP($C220, Table4[#All], 59, 0)</f>
        <v>6.6699999999999995E-2</v>
      </c>
      <c r="CT220" s="43">
        <f>VLOOKUP($C220, Table4[#All], 60, 0)</f>
        <v>0.86670000000000003</v>
      </c>
      <c r="CU220" s="43">
        <f>VLOOKUP($C220, Table4[#All], 61, 0)</f>
        <v>6.6699999999999995E-2</v>
      </c>
      <c r="CV220" s="9">
        <f>VLOOKUP($C220, Table4[#All], 62, 0)</f>
        <v>0</v>
      </c>
      <c r="CW220" s="10">
        <f t="shared" si="60"/>
        <v>3</v>
      </c>
      <c r="CX220" s="60"/>
      <c r="CY220" s="43">
        <f>VLOOKUP($C220, Table4[#All], 63, 0)</f>
        <v>6.6699999999999995E-2</v>
      </c>
      <c r="CZ220" s="43">
        <f>VLOOKUP($C220, Table4[#All], 64, 0)</f>
        <v>0.6</v>
      </c>
      <c r="DA220" s="43">
        <f>VLOOKUP($C220, Table4[#All], 65, 0)</f>
        <v>0.33329999999999999</v>
      </c>
      <c r="DB220" s="43">
        <f>VLOOKUP($C220, Table4[#All], 66, 0)</f>
        <v>0</v>
      </c>
      <c r="DC220" s="43"/>
      <c r="DD220" s="10">
        <f t="shared" si="61"/>
        <v>3</v>
      </c>
    </row>
    <row r="221" spans="1:108" ht="16.2" thickTop="1" thickBot="1" x14ac:dyDescent="0.4">
      <c r="A221" s="47" t="s">
        <v>468</v>
      </c>
      <c r="B221" s="47" t="s">
        <v>521</v>
      </c>
      <c r="C221" s="47" t="s">
        <v>522</v>
      </c>
      <c r="D221" s="11"/>
      <c r="E221" s="43">
        <f>VLOOKUP($C221, Table4[#All], 2, 0)</f>
        <v>1</v>
      </c>
      <c r="F221" s="43">
        <f>VLOOKUP($C221, Table4[#All], 3, 0)</f>
        <v>0</v>
      </c>
      <c r="G221" s="43">
        <f>VLOOKUP($C221, Table4[#All], 4, 0)</f>
        <v>0</v>
      </c>
      <c r="H221" s="43">
        <f>VLOOKUP($C221, Table4[#All], 5, 0)</f>
        <v>0</v>
      </c>
      <c r="I221" s="43">
        <f>VLOOKUP($C221, Table4[#All], 6, 0)</f>
        <v>0</v>
      </c>
      <c r="J221" s="10">
        <f t="shared" si="47"/>
        <v>1</v>
      </c>
      <c r="K221" s="11"/>
      <c r="L221" s="43">
        <f>VLOOKUP($C221, Table4[#All], 7, 0)</f>
        <v>0.16</v>
      </c>
      <c r="M221" s="43">
        <f>VLOOKUP($C221, Table4[#All], 8, 0)</f>
        <v>0.02</v>
      </c>
      <c r="N221" s="43">
        <f>VLOOKUP($C221, Table4[#All], 9, 0)</f>
        <v>0.52</v>
      </c>
      <c r="O221" s="43">
        <f>VLOOKUP($C221, Table4[#All], 10, 0)</f>
        <v>0.3</v>
      </c>
      <c r="P221" s="43"/>
      <c r="Q221" s="10">
        <f t="shared" si="48"/>
        <v>4</v>
      </c>
      <c r="R221" s="11"/>
      <c r="S221" s="43">
        <f>VLOOKUP($C221, Table4[#All], 11, 0)</f>
        <v>8.5699999999999998E-2</v>
      </c>
      <c r="T221" s="43">
        <f>VLOOKUP($C221, Table4[#All], 12, 0)</f>
        <v>0</v>
      </c>
      <c r="U221" s="43">
        <f>VLOOKUP($C221, Table4[#All], 13, 0)</f>
        <v>0.91430000000000011</v>
      </c>
      <c r="V221" s="43">
        <f>VLOOKUP($C221, Table4[#All], 14, 0)</f>
        <v>0</v>
      </c>
      <c r="W221" s="9"/>
      <c r="X221" s="10">
        <f t="shared" si="49"/>
        <v>3</v>
      </c>
      <c r="Y221" s="11"/>
      <c r="Z221" s="43">
        <f>VLOOKUP($C221, Table4[#All], 15, 0)</f>
        <v>0</v>
      </c>
      <c r="AA221" s="43">
        <f>VLOOKUP($C221, Table4[#All], 16, 0)</f>
        <v>0.14000000000000001</v>
      </c>
      <c r="AB221" s="43">
        <f>VLOOKUP($C221, Table4[#All], 17, 0)</f>
        <v>0.66</v>
      </c>
      <c r="AC221" s="43">
        <f>VLOOKUP($C221, Table4[#All], 18, 0)</f>
        <v>0.2</v>
      </c>
      <c r="AD221" s="9">
        <f>VLOOKUP($C221, Table4[#All], 19, 0)</f>
        <v>0</v>
      </c>
      <c r="AE221" s="10">
        <f t="shared" si="50"/>
        <v>4</v>
      </c>
      <c r="AF221" s="11"/>
      <c r="AG221" s="43">
        <f>VLOOKUP($C221, Table4[#All], 20, 0)</f>
        <v>0</v>
      </c>
      <c r="AH221" s="43">
        <f>VLOOKUP($C221, Table4[#All], 21, 0)</f>
        <v>0.08</v>
      </c>
      <c r="AI221" s="43">
        <f>VLOOKUP($C221, Table4[#All], 22, 0)</f>
        <v>0.9</v>
      </c>
      <c r="AJ221" s="43">
        <f>VLOOKUP($C221, Table4[#All], 23, 0)</f>
        <v>0.02</v>
      </c>
      <c r="AK221" s="43"/>
      <c r="AL221" s="10">
        <f t="shared" si="51"/>
        <v>3</v>
      </c>
      <c r="AM221" s="11"/>
      <c r="AN221" s="43">
        <f>VLOOKUP($C221, Table4[#All], 24, 0)</f>
        <v>0</v>
      </c>
      <c r="AO221" s="43">
        <f>VLOOKUP($C221, Table4[#All], 25, 0)</f>
        <v>0.06</v>
      </c>
      <c r="AP221" s="43">
        <f>VLOOKUP($C221, Table4[#All], 26, 0)</f>
        <v>0.94</v>
      </c>
      <c r="AQ221" s="43"/>
      <c r="AR221" s="9"/>
      <c r="AS221" s="12">
        <f t="shared" si="52"/>
        <v>3</v>
      </c>
      <c r="AT221" s="11"/>
      <c r="AU221" s="43">
        <f>VLOOKUP($C221, Table4[#All], 27, 0)</f>
        <v>0</v>
      </c>
      <c r="AV221" s="43">
        <f>VLOOKUP($C221, Table4[#All], 28, 0)</f>
        <v>0.96</v>
      </c>
      <c r="AW221" s="43">
        <f>VLOOKUP($C221, Table4[#All], 29, 0)</f>
        <v>0.04</v>
      </c>
      <c r="AX221" s="9"/>
      <c r="AY221" s="9">
        <f>VLOOKUP($C221, Table4[#All], 30, 0)</f>
        <v>0</v>
      </c>
      <c r="AZ221" s="10">
        <f t="shared" si="53"/>
        <v>2</v>
      </c>
      <c r="BA221" s="11"/>
      <c r="BB221" s="43">
        <f>VLOOKUP($C221, Table4[#All], 31, 0)</f>
        <v>0</v>
      </c>
      <c r="BC221" s="43">
        <f>VLOOKUP($C221, Table4[#All], 32, 0)</f>
        <v>2.1299999999999999E-2</v>
      </c>
      <c r="BD221" s="43">
        <f>VLOOKUP($C221, Table4[#All], 33, 0)</f>
        <v>0.12770000000000001</v>
      </c>
      <c r="BE221" s="43">
        <f>VLOOKUP($C221, Table4[#All], 34, 0)</f>
        <v>0.85109999999999997</v>
      </c>
      <c r="BF221" s="9">
        <f>VLOOKUP($C221, Table4[#All], 35, 0)</f>
        <v>0</v>
      </c>
      <c r="BG221" s="10">
        <f t="shared" si="54"/>
        <v>4</v>
      </c>
      <c r="BH221" s="60"/>
      <c r="BI221" s="43">
        <f>VLOOKUP($C221, Table4[#All], 36, 0)</f>
        <v>0</v>
      </c>
      <c r="BJ221" s="9">
        <f>VLOOKUP($C221, Table4[#All], 37, 0)</f>
        <v>0</v>
      </c>
      <c r="BK221" s="43">
        <f>VLOOKUP($C221, Table4[#All], 38, 0)</f>
        <v>0</v>
      </c>
      <c r="BL221" s="43">
        <f>VLOOKUP($C221, Table4[#All], 39, 0)</f>
        <v>0</v>
      </c>
      <c r="BM221" s="9">
        <f>VLOOKUP($C221, Table4[#All], 40, 0)</f>
        <v>1</v>
      </c>
      <c r="BN221" s="10">
        <f t="shared" si="55"/>
        <v>5</v>
      </c>
      <c r="BO221" s="11"/>
      <c r="BP221" s="43">
        <f>VLOOKUP($C221, Table4[#All], 41, 0)</f>
        <v>0.04</v>
      </c>
      <c r="BQ221" s="43">
        <f>VLOOKUP($C221, Table4[#All], 42, 0)</f>
        <v>0.68</v>
      </c>
      <c r="BR221" s="43">
        <f>VLOOKUP($C221, Table4[#All], 43, 0)</f>
        <v>0.28000000000000003</v>
      </c>
      <c r="BS221" s="43">
        <f>VLOOKUP($C221, Table4[#All], 44, 0)</f>
        <v>0</v>
      </c>
      <c r="BT221" s="43">
        <f>VLOOKUP($C221, Table4[#All], 45, 0)</f>
        <v>0</v>
      </c>
      <c r="BU221" s="10">
        <f t="shared" si="56"/>
        <v>3</v>
      </c>
      <c r="BV221" s="11"/>
      <c r="BW221" s="43">
        <f>VLOOKUP($C221, Table4[#All], 46, 0)</f>
        <v>0.06</v>
      </c>
      <c r="BX221" s="43">
        <f>VLOOKUP($C221, Table4[#All], 47, 0)</f>
        <v>0.28000000000000003</v>
      </c>
      <c r="BY221" s="43">
        <f>VLOOKUP($C221, Table4[#All], 48, 0)</f>
        <v>0.66</v>
      </c>
      <c r="BZ221" s="43">
        <f>VLOOKUP($C221, Table4[#All], 49, 0)</f>
        <v>0</v>
      </c>
      <c r="CA221" s="43">
        <f>VLOOKUP($C221, Table4[#All], 50, 0)</f>
        <v>0</v>
      </c>
      <c r="CB221" s="10">
        <f t="shared" si="57"/>
        <v>3</v>
      </c>
      <c r="CC221" s="60"/>
      <c r="CD221" s="43">
        <f>VLOOKUP($C221, Table4[#All], 51, 0)</f>
        <v>0.02</v>
      </c>
      <c r="CE221" s="43">
        <f>VLOOKUP($C221, Table4[#All], 52, 0)</f>
        <v>0.98</v>
      </c>
      <c r="CF221" s="43">
        <f>VLOOKUP($C221, Table4[#All], 53, 0)</f>
        <v>0</v>
      </c>
      <c r="CG221" s="43"/>
      <c r="CH221" s="43"/>
      <c r="CI221" s="12">
        <f t="shared" si="58"/>
        <v>2</v>
      </c>
      <c r="CJ221" s="13"/>
      <c r="CK221" s="43">
        <f>VLOOKUP($C221, Table4[#All], 54, 0)</f>
        <v>0</v>
      </c>
      <c r="CL221" s="43">
        <f>VLOOKUP($C221, Table4[#All], 55, 0)</f>
        <v>0.08</v>
      </c>
      <c r="CM221" s="43">
        <f>VLOOKUP($C221, Table4[#All], 56, 0)</f>
        <v>0.92</v>
      </c>
      <c r="CN221" s="9">
        <f>VLOOKUP($C221, Table4[#All], 57, 0)</f>
        <v>0</v>
      </c>
      <c r="CO221" s="9"/>
      <c r="CP221" s="10">
        <f t="shared" si="59"/>
        <v>3</v>
      </c>
      <c r="CQ221" s="11"/>
      <c r="CR221" s="43">
        <f>VLOOKUP($C221, Table4[#All], 58, 0)</f>
        <v>0</v>
      </c>
      <c r="CS221" s="43">
        <f>VLOOKUP($C221, Table4[#All], 59, 0)</f>
        <v>0</v>
      </c>
      <c r="CT221" s="43">
        <f>VLOOKUP($C221, Table4[#All], 60, 0)</f>
        <v>0.2</v>
      </c>
      <c r="CU221" s="43">
        <f>VLOOKUP($C221, Table4[#All], 61, 0)</f>
        <v>0.7</v>
      </c>
      <c r="CV221" s="9">
        <f>VLOOKUP($C221, Table4[#All], 62, 0)</f>
        <v>0.1</v>
      </c>
      <c r="CW221" s="10">
        <f t="shared" si="60"/>
        <v>4</v>
      </c>
      <c r="CX221" s="60"/>
      <c r="CY221" s="43">
        <f>VLOOKUP($C221, Table4[#All], 63, 0)</f>
        <v>0</v>
      </c>
      <c r="CZ221" s="43">
        <f>VLOOKUP($C221, Table4[#All], 64, 0)</f>
        <v>2.1299999999999999E-2</v>
      </c>
      <c r="DA221" s="43">
        <f>VLOOKUP($C221, Table4[#All], 65, 0)</f>
        <v>6.3799999999999996E-2</v>
      </c>
      <c r="DB221" s="43">
        <f>VLOOKUP($C221, Table4[#All], 66, 0)</f>
        <v>0.91489999999999994</v>
      </c>
      <c r="DC221" s="43"/>
      <c r="DD221" s="10">
        <f t="shared" si="61"/>
        <v>4</v>
      </c>
    </row>
    <row r="222" spans="1:108" ht="16.2" thickTop="1" thickBot="1" x14ac:dyDescent="0.4">
      <c r="A222" s="47" t="s">
        <v>468</v>
      </c>
      <c r="B222" s="47" t="s">
        <v>523</v>
      </c>
      <c r="C222" s="47" t="s">
        <v>524</v>
      </c>
      <c r="D222" s="11"/>
      <c r="E222" s="43">
        <f>VLOOKUP($C222, Table4[#All], 2, 0)</f>
        <v>1</v>
      </c>
      <c r="F222" s="43">
        <f>VLOOKUP($C222, Table4[#All], 3, 0)</f>
        <v>0</v>
      </c>
      <c r="G222" s="43">
        <f>VLOOKUP($C222, Table4[#All], 4, 0)</f>
        <v>0</v>
      </c>
      <c r="H222" s="43">
        <f>VLOOKUP($C222, Table4[#All], 5, 0)</f>
        <v>0</v>
      </c>
      <c r="I222" s="43">
        <f>VLOOKUP($C222, Table4[#All], 6, 0)</f>
        <v>0</v>
      </c>
      <c r="J222" s="10">
        <f t="shared" si="47"/>
        <v>1</v>
      </c>
      <c r="K222" s="11"/>
      <c r="L222" s="43">
        <f>VLOOKUP($C222, Table4[#All], 7, 0)</f>
        <v>2.4399999999999998E-2</v>
      </c>
      <c r="M222" s="43">
        <f>VLOOKUP($C222, Table4[#All], 8, 0)</f>
        <v>2.4399999999999998E-2</v>
      </c>
      <c r="N222" s="43">
        <f>VLOOKUP($C222, Table4[#All], 9, 0)</f>
        <v>0.14630000000000001</v>
      </c>
      <c r="O222" s="43">
        <f>VLOOKUP($C222, Table4[#All], 10, 0)</f>
        <v>0.80489999999999995</v>
      </c>
      <c r="P222" s="43"/>
      <c r="Q222" s="10">
        <f t="shared" si="48"/>
        <v>4</v>
      </c>
      <c r="R222" s="11"/>
      <c r="S222" s="43">
        <f>VLOOKUP($C222, Table4[#All], 11, 0)</f>
        <v>0</v>
      </c>
      <c r="T222" s="43">
        <f>VLOOKUP($C222, Table4[#All], 12, 0)</f>
        <v>0</v>
      </c>
      <c r="U222" s="43">
        <f>VLOOKUP($C222, Table4[#All], 13, 0)</f>
        <v>1</v>
      </c>
      <c r="V222" s="43">
        <f>VLOOKUP($C222, Table4[#All], 14, 0)</f>
        <v>0</v>
      </c>
      <c r="W222" s="9"/>
      <c r="X222" s="10">
        <f t="shared" si="49"/>
        <v>3</v>
      </c>
      <c r="Y222" s="11"/>
      <c r="Z222" s="43">
        <f>VLOOKUP($C222, Table4[#All], 15, 0)</f>
        <v>0</v>
      </c>
      <c r="AA222" s="43">
        <f>VLOOKUP($C222, Table4[#All], 16, 0)</f>
        <v>4.8799999999999996E-2</v>
      </c>
      <c r="AB222" s="43">
        <f>VLOOKUP($C222, Table4[#All], 17, 0)</f>
        <v>0.34149999999999997</v>
      </c>
      <c r="AC222" s="43">
        <f>VLOOKUP($C222, Table4[#All], 18, 0)</f>
        <v>0.60980000000000001</v>
      </c>
      <c r="AD222" s="9">
        <f>VLOOKUP($C222, Table4[#All], 19, 0)</f>
        <v>0</v>
      </c>
      <c r="AE222" s="10">
        <f t="shared" si="50"/>
        <v>4</v>
      </c>
      <c r="AF222" s="11"/>
      <c r="AG222" s="43">
        <f>VLOOKUP($C222, Table4[#All], 20, 0)</f>
        <v>0</v>
      </c>
      <c r="AH222" s="43">
        <f>VLOOKUP($C222, Table4[#All], 21, 0)</f>
        <v>0</v>
      </c>
      <c r="AI222" s="43">
        <f>VLOOKUP($C222, Table4[#All], 22, 0)</f>
        <v>4.8799999999999996E-2</v>
      </c>
      <c r="AJ222" s="43">
        <f>VLOOKUP($C222, Table4[#All], 23, 0)</f>
        <v>0.95120000000000005</v>
      </c>
      <c r="AK222" s="43"/>
      <c r="AL222" s="10">
        <f t="shared" si="51"/>
        <v>4</v>
      </c>
      <c r="AM222" s="11"/>
      <c r="AN222" s="43">
        <f>VLOOKUP($C222, Table4[#All], 24, 0)</f>
        <v>0</v>
      </c>
      <c r="AO222" s="43">
        <f>VLOOKUP($C222, Table4[#All], 25, 0)</f>
        <v>4.8799999999999996E-2</v>
      </c>
      <c r="AP222" s="43">
        <f>VLOOKUP($C222, Table4[#All], 26, 0)</f>
        <v>0.95120000000000005</v>
      </c>
      <c r="AQ222" s="43"/>
      <c r="AR222" s="9"/>
      <c r="AS222" s="12">
        <f t="shared" si="52"/>
        <v>3</v>
      </c>
      <c r="AT222" s="11"/>
      <c r="AU222" s="43">
        <f>VLOOKUP($C222, Table4[#All], 27, 0)</f>
        <v>0.24390000000000001</v>
      </c>
      <c r="AV222" s="43">
        <f>VLOOKUP($C222, Table4[#All], 28, 0)</f>
        <v>0.2195</v>
      </c>
      <c r="AW222" s="43">
        <f>VLOOKUP($C222, Table4[#All], 29, 0)</f>
        <v>0.53659999999999997</v>
      </c>
      <c r="AX222" s="9"/>
      <c r="AY222" s="9">
        <f>VLOOKUP($C222, Table4[#All], 30, 0)</f>
        <v>0</v>
      </c>
      <c r="AZ222" s="10">
        <f t="shared" si="53"/>
        <v>3</v>
      </c>
      <c r="BA222" s="11"/>
      <c r="BB222" s="43">
        <f>VLOOKUP($C222, Table4[#All], 31, 0)</f>
        <v>0</v>
      </c>
      <c r="BC222" s="43">
        <f>VLOOKUP($C222, Table4[#All], 32, 0)</f>
        <v>9.7599999999999992E-2</v>
      </c>
      <c r="BD222" s="43">
        <f>VLOOKUP($C222, Table4[#All], 33, 0)</f>
        <v>0.46340000000000003</v>
      </c>
      <c r="BE222" s="43">
        <f>VLOOKUP($C222, Table4[#All], 34, 0)</f>
        <v>0.439</v>
      </c>
      <c r="BF222" s="9">
        <f>VLOOKUP($C222, Table4[#All], 35, 0)</f>
        <v>0</v>
      </c>
      <c r="BG222" s="10">
        <f t="shared" si="54"/>
        <v>4</v>
      </c>
      <c r="BH222" s="60"/>
      <c r="BI222" s="43">
        <f>VLOOKUP($C222, Table4[#All], 36, 0)</f>
        <v>0</v>
      </c>
      <c r="BJ222" s="9">
        <f>VLOOKUP($C222, Table4[#All], 37, 0)</f>
        <v>0</v>
      </c>
      <c r="BK222" s="43">
        <f>VLOOKUP($C222, Table4[#All], 38, 0)</f>
        <v>0</v>
      </c>
      <c r="BL222" s="43">
        <f>VLOOKUP($C222, Table4[#All], 39, 0)</f>
        <v>0</v>
      </c>
      <c r="BM222" s="9">
        <f>VLOOKUP($C222, Table4[#All], 40, 0)</f>
        <v>1</v>
      </c>
      <c r="BN222" s="10">
        <f t="shared" si="55"/>
        <v>5</v>
      </c>
      <c r="BO222" s="11"/>
      <c r="BP222" s="43">
        <f>VLOOKUP($C222, Table4[#All], 41, 0)</f>
        <v>0.51219999999999999</v>
      </c>
      <c r="BQ222" s="43">
        <f>VLOOKUP($C222, Table4[#All], 42, 0)</f>
        <v>4.8799999999999996E-2</v>
      </c>
      <c r="BR222" s="43">
        <f>VLOOKUP($C222, Table4[#All], 43, 0)</f>
        <v>0.17069999999999999</v>
      </c>
      <c r="BS222" s="43">
        <f>VLOOKUP($C222, Table4[#All], 44, 0)</f>
        <v>0.122</v>
      </c>
      <c r="BT222" s="43">
        <f>VLOOKUP($C222, Table4[#All], 45, 0)</f>
        <v>0.14630000000000001</v>
      </c>
      <c r="BU222" s="10">
        <f t="shared" si="56"/>
        <v>4</v>
      </c>
      <c r="BV222" s="11"/>
      <c r="BW222" s="43">
        <f>VLOOKUP($C222, Table4[#All], 46, 0)</f>
        <v>0.80489999999999995</v>
      </c>
      <c r="BX222" s="43">
        <f>VLOOKUP($C222, Table4[#All], 47, 0)</f>
        <v>4.8799999999999996E-2</v>
      </c>
      <c r="BY222" s="43">
        <f>VLOOKUP($C222, Table4[#All], 48, 0)</f>
        <v>0</v>
      </c>
      <c r="BZ222" s="43">
        <f>VLOOKUP($C222, Table4[#All], 49, 0)</f>
        <v>0</v>
      </c>
      <c r="CA222" s="43">
        <f>VLOOKUP($C222, Table4[#All], 50, 0)</f>
        <v>0.14630000000000001</v>
      </c>
      <c r="CB222" s="10">
        <f t="shared" si="57"/>
        <v>1</v>
      </c>
      <c r="CC222" s="60"/>
      <c r="CD222" s="43">
        <f>VLOOKUP($C222, Table4[#All], 51, 0)</f>
        <v>0.34149999999999997</v>
      </c>
      <c r="CE222" s="43">
        <f>VLOOKUP($C222, Table4[#All], 52, 0)</f>
        <v>0.41460000000000002</v>
      </c>
      <c r="CF222" s="43">
        <f>VLOOKUP($C222, Table4[#All], 53, 0)</f>
        <v>0.24390000000000001</v>
      </c>
      <c r="CG222" s="43"/>
      <c r="CH222" s="43"/>
      <c r="CI222" s="12">
        <f t="shared" si="58"/>
        <v>3</v>
      </c>
      <c r="CJ222" s="13"/>
      <c r="CK222" s="43">
        <f>VLOOKUP($C222, Table4[#All], 54, 0)</f>
        <v>0</v>
      </c>
      <c r="CL222" s="43">
        <f>VLOOKUP($C222, Table4[#All], 55, 0)</f>
        <v>0.90239999999999998</v>
      </c>
      <c r="CM222" s="43">
        <f>VLOOKUP($C222, Table4[#All], 56, 0)</f>
        <v>9.7599999999999992E-2</v>
      </c>
      <c r="CN222" s="9">
        <f>VLOOKUP($C222, Table4[#All], 57, 0)</f>
        <v>0</v>
      </c>
      <c r="CO222" s="9"/>
      <c r="CP222" s="10">
        <f t="shared" si="59"/>
        <v>2</v>
      </c>
      <c r="CQ222" s="11"/>
      <c r="CR222" s="43">
        <f>VLOOKUP($C222, Table4[#All], 58, 0)</f>
        <v>0</v>
      </c>
      <c r="CS222" s="43">
        <f>VLOOKUP($C222, Table4[#All], 59, 0)</f>
        <v>0.24390000000000001</v>
      </c>
      <c r="CT222" s="43">
        <f>VLOOKUP($C222, Table4[#All], 60, 0)</f>
        <v>0.60980000000000001</v>
      </c>
      <c r="CU222" s="43">
        <f>VLOOKUP($C222, Table4[#All], 61, 0)</f>
        <v>0.14630000000000001</v>
      </c>
      <c r="CV222" s="9">
        <f>VLOOKUP($C222, Table4[#All], 62, 0)</f>
        <v>0</v>
      </c>
      <c r="CW222" s="10">
        <f t="shared" si="60"/>
        <v>3</v>
      </c>
      <c r="CX222" s="60"/>
      <c r="CY222" s="43">
        <f>VLOOKUP($C222, Table4[#All], 63, 0)</f>
        <v>4.8799999999999996E-2</v>
      </c>
      <c r="CZ222" s="43">
        <f>VLOOKUP($C222, Table4[#All], 64, 0)</f>
        <v>0.2195</v>
      </c>
      <c r="DA222" s="43">
        <f>VLOOKUP($C222, Table4[#All], 65, 0)</f>
        <v>0.6341</v>
      </c>
      <c r="DB222" s="43">
        <f>VLOOKUP($C222, Table4[#All], 66, 0)</f>
        <v>9.7599999999999992E-2</v>
      </c>
      <c r="DC222" s="43"/>
      <c r="DD222" s="10">
        <f t="shared" si="61"/>
        <v>3</v>
      </c>
    </row>
    <row r="223" spans="1:108" ht="16.2" thickTop="1" thickBot="1" x14ac:dyDescent="0.4">
      <c r="A223" s="47" t="s">
        <v>525</v>
      </c>
      <c r="B223" s="47" t="s">
        <v>526</v>
      </c>
      <c r="C223" s="47" t="s">
        <v>527</v>
      </c>
      <c r="D223" s="11"/>
      <c r="E223" s="43">
        <f>VLOOKUP($C223, Table4[#All], 2, 0)</f>
        <v>1</v>
      </c>
      <c r="F223" s="43">
        <f>VLOOKUP($C223, Table4[#All], 3, 0)</f>
        <v>0</v>
      </c>
      <c r="G223" s="43">
        <f>VLOOKUP($C223, Table4[#All], 4, 0)</f>
        <v>0</v>
      </c>
      <c r="H223" s="43">
        <f>VLOOKUP($C223, Table4[#All], 5, 0)</f>
        <v>0</v>
      </c>
      <c r="I223" s="43">
        <f>VLOOKUP($C223, Table4[#All], 6, 0)</f>
        <v>0</v>
      </c>
      <c r="J223" s="10">
        <f t="shared" si="47"/>
        <v>1</v>
      </c>
      <c r="K223" s="11"/>
      <c r="L223" s="43">
        <f>VLOOKUP($C223, Table4[#All], 7, 0)</f>
        <v>0.94</v>
      </c>
      <c r="M223" s="43">
        <f>VLOOKUP($C223, Table4[#All], 8, 0)</f>
        <v>0.01</v>
      </c>
      <c r="N223" s="43">
        <f>VLOOKUP($C223, Table4[#All], 9, 0)</f>
        <v>0.05</v>
      </c>
      <c r="O223" s="43">
        <f>VLOOKUP($C223, Table4[#All], 10, 0)</f>
        <v>0</v>
      </c>
      <c r="P223" s="43"/>
      <c r="Q223" s="10">
        <f t="shared" si="48"/>
        <v>1</v>
      </c>
      <c r="R223" s="11"/>
      <c r="S223" s="43">
        <f>VLOOKUP($C223, Table4[#All], 11, 0)</f>
        <v>0.64</v>
      </c>
      <c r="T223" s="43">
        <f>VLOOKUP($C223, Table4[#All], 12, 0)</f>
        <v>0</v>
      </c>
      <c r="U223" s="43">
        <f>VLOOKUP($C223, Table4[#All], 13, 0)</f>
        <v>0.35</v>
      </c>
      <c r="V223" s="43">
        <f>VLOOKUP($C223, Table4[#All], 14, 0)</f>
        <v>0.01</v>
      </c>
      <c r="W223" s="9"/>
      <c r="X223" s="10">
        <f t="shared" si="49"/>
        <v>3</v>
      </c>
      <c r="Y223" s="11"/>
      <c r="Z223" s="43">
        <f>VLOOKUP($C223, Table4[#All], 15, 0)</f>
        <v>0</v>
      </c>
      <c r="AA223" s="43">
        <f>VLOOKUP($C223, Table4[#All], 16, 0)</f>
        <v>0.43</v>
      </c>
      <c r="AB223" s="43">
        <f>VLOOKUP($C223, Table4[#All], 17, 0)</f>
        <v>0.28999999999999998</v>
      </c>
      <c r="AC223" s="43">
        <f>VLOOKUP($C223, Table4[#All], 18, 0)</f>
        <v>0.28000000000000003</v>
      </c>
      <c r="AD223" s="9">
        <f>VLOOKUP($C223, Table4[#All], 19, 0)</f>
        <v>0</v>
      </c>
      <c r="AE223" s="10">
        <f t="shared" si="50"/>
        <v>4</v>
      </c>
      <c r="AF223" s="11"/>
      <c r="AG223" s="43">
        <f>VLOOKUP($C223, Table4[#All], 20, 0)</f>
        <v>0</v>
      </c>
      <c r="AH223" s="43">
        <f>VLOOKUP($C223, Table4[#All], 21, 0)</f>
        <v>0.54</v>
      </c>
      <c r="AI223" s="43">
        <f>VLOOKUP($C223, Table4[#All], 22, 0)</f>
        <v>0.36</v>
      </c>
      <c r="AJ223" s="43">
        <f>VLOOKUP($C223, Table4[#All], 23, 0)</f>
        <v>0.1</v>
      </c>
      <c r="AK223" s="43"/>
      <c r="AL223" s="10">
        <f t="shared" si="51"/>
        <v>3</v>
      </c>
      <c r="AM223" s="11"/>
      <c r="AN223" s="43">
        <f>VLOOKUP($C223, Table4[#All], 24, 0)</f>
        <v>0</v>
      </c>
      <c r="AO223" s="43">
        <f>VLOOKUP($C223, Table4[#All], 25, 0)</f>
        <v>0.14429999999999998</v>
      </c>
      <c r="AP223" s="43">
        <f>VLOOKUP($C223, Table4[#All], 26, 0)</f>
        <v>0.85569999999999991</v>
      </c>
      <c r="AQ223" s="43"/>
      <c r="AR223" s="9"/>
      <c r="AS223" s="12">
        <f t="shared" si="52"/>
        <v>3</v>
      </c>
      <c r="AT223" s="11"/>
      <c r="AU223" s="43">
        <f>VLOOKUP($C223, Table4[#All], 27, 0)</f>
        <v>0.2</v>
      </c>
      <c r="AV223" s="43">
        <f>VLOOKUP($C223, Table4[#All], 28, 0)</f>
        <v>0.7</v>
      </c>
      <c r="AW223" s="43">
        <f>VLOOKUP($C223, Table4[#All], 29, 0)</f>
        <v>0.1</v>
      </c>
      <c r="AX223" s="9"/>
      <c r="AY223" s="9">
        <f>VLOOKUP($C223, Table4[#All], 30, 0)</f>
        <v>0</v>
      </c>
      <c r="AZ223" s="10">
        <f t="shared" si="53"/>
        <v>2</v>
      </c>
      <c r="BA223" s="11"/>
      <c r="BB223" s="43">
        <f>VLOOKUP($C223, Table4[#All], 31, 0)</f>
        <v>1.67E-2</v>
      </c>
      <c r="BC223" s="43">
        <f>VLOOKUP($C223, Table4[#All], 32, 0)</f>
        <v>0.93330000000000002</v>
      </c>
      <c r="BD223" s="43">
        <f>VLOOKUP($C223, Table4[#All], 33, 0)</f>
        <v>1.67E-2</v>
      </c>
      <c r="BE223" s="43">
        <f>VLOOKUP($C223, Table4[#All], 34, 0)</f>
        <v>3.3300000000000003E-2</v>
      </c>
      <c r="BF223" s="9">
        <f>VLOOKUP($C223, Table4[#All], 35, 0)</f>
        <v>0</v>
      </c>
      <c r="BG223" s="10">
        <f t="shared" si="54"/>
        <v>2</v>
      </c>
      <c r="BH223" s="60"/>
      <c r="BI223" s="43">
        <f>VLOOKUP($C223, Table4[#All], 36, 0)</f>
        <v>1</v>
      </c>
      <c r="BJ223" s="9">
        <f>VLOOKUP($C223, Table4[#All], 37, 0)</f>
        <v>0</v>
      </c>
      <c r="BK223" s="43">
        <f>VLOOKUP($C223, Table4[#All], 38, 0)</f>
        <v>0</v>
      </c>
      <c r="BL223" s="43">
        <f>VLOOKUP($C223, Table4[#All], 39, 0)</f>
        <v>0</v>
      </c>
      <c r="BM223" s="9">
        <f>VLOOKUP($C223, Table4[#All], 40, 0)</f>
        <v>0</v>
      </c>
      <c r="BN223" s="10">
        <f t="shared" si="55"/>
        <v>1</v>
      </c>
      <c r="BO223" s="11"/>
      <c r="BP223" s="43">
        <f>VLOOKUP($C223, Table4[#All], 41, 0)</f>
        <v>0.3</v>
      </c>
      <c r="BQ223" s="43">
        <f>VLOOKUP($C223, Table4[#All], 42, 0)</f>
        <v>0.46</v>
      </c>
      <c r="BR223" s="43">
        <f>VLOOKUP($C223, Table4[#All], 43, 0)</f>
        <v>0.21</v>
      </c>
      <c r="BS223" s="43">
        <f>VLOOKUP($C223, Table4[#All], 44, 0)</f>
        <v>0.02</v>
      </c>
      <c r="BT223" s="43">
        <f>VLOOKUP($C223, Table4[#All], 45, 0)</f>
        <v>0.01</v>
      </c>
      <c r="BU223" s="10">
        <f t="shared" si="56"/>
        <v>3</v>
      </c>
      <c r="BV223" s="11"/>
      <c r="BW223" s="43">
        <f>VLOOKUP($C223, Table4[#All], 46, 0)</f>
        <v>0.16</v>
      </c>
      <c r="BX223" s="43">
        <f>VLOOKUP($C223, Table4[#All], 47, 0)</f>
        <v>0.11</v>
      </c>
      <c r="BY223" s="43">
        <f>VLOOKUP($C223, Table4[#All], 48, 0)</f>
        <v>0.04</v>
      </c>
      <c r="BZ223" s="43">
        <f>VLOOKUP($C223, Table4[#All], 49, 0)</f>
        <v>0.57999999999999996</v>
      </c>
      <c r="CA223" s="43">
        <f>VLOOKUP($C223, Table4[#All], 50, 0)</f>
        <v>0.11</v>
      </c>
      <c r="CB223" s="10">
        <f t="shared" si="57"/>
        <v>4</v>
      </c>
      <c r="CC223" s="60"/>
      <c r="CD223" s="43">
        <f>VLOOKUP($C223, Table4[#All], 51, 0)</f>
        <v>0.71</v>
      </c>
      <c r="CE223" s="43">
        <f>VLOOKUP($C223, Table4[#All], 52, 0)</f>
        <v>0.24</v>
      </c>
      <c r="CF223" s="43">
        <f>VLOOKUP($C223, Table4[#All], 53, 0)</f>
        <v>0.05</v>
      </c>
      <c r="CG223" s="43"/>
      <c r="CH223" s="43"/>
      <c r="CI223" s="12">
        <f t="shared" si="58"/>
        <v>2</v>
      </c>
      <c r="CJ223" s="13"/>
      <c r="CK223" s="43">
        <f>VLOOKUP($C223, Table4[#All], 54, 0)</f>
        <v>0</v>
      </c>
      <c r="CL223" s="43">
        <f>VLOOKUP($C223, Table4[#All], 55, 0)</f>
        <v>0.39</v>
      </c>
      <c r="CM223" s="43">
        <f>VLOOKUP($C223, Table4[#All], 56, 0)</f>
        <v>0.61</v>
      </c>
      <c r="CN223" s="9">
        <f>VLOOKUP($C223, Table4[#All], 57, 0)</f>
        <v>0</v>
      </c>
      <c r="CO223" s="9"/>
      <c r="CP223" s="10">
        <f t="shared" si="59"/>
        <v>3</v>
      </c>
      <c r="CQ223" s="11"/>
      <c r="CR223" s="43">
        <f>VLOOKUP($C223, Table4[#All], 58, 0)</f>
        <v>0</v>
      </c>
      <c r="CS223" s="43">
        <f>VLOOKUP($C223, Table4[#All], 59, 0)</f>
        <v>0.6</v>
      </c>
      <c r="CT223" s="43">
        <f>VLOOKUP($C223, Table4[#All], 60, 0)</f>
        <v>0.36</v>
      </c>
      <c r="CU223" s="43">
        <f>VLOOKUP($C223, Table4[#All], 61, 0)</f>
        <v>0.04</v>
      </c>
      <c r="CV223" s="9">
        <f>VLOOKUP($C223, Table4[#All], 62, 0)</f>
        <v>0</v>
      </c>
      <c r="CW223" s="10">
        <f t="shared" si="60"/>
        <v>3</v>
      </c>
      <c r="CX223" s="60"/>
      <c r="CY223" s="43">
        <f>VLOOKUP($C223, Table4[#All], 63, 0)</f>
        <v>0.6</v>
      </c>
      <c r="CZ223" s="43">
        <f>VLOOKUP($C223, Table4[#All], 64, 0)</f>
        <v>0.3</v>
      </c>
      <c r="DA223" s="43">
        <f>VLOOKUP($C223, Table4[#All], 65, 0)</f>
        <v>0.1</v>
      </c>
      <c r="DB223" s="43">
        <f>VLOOKUP($C223, Table4[#All], 66, 0)</f>
        <v>0</v>
      </c>
      <c r="DC223" s="43"/>
      <c r="DD223" s="10">
        <f t="shared" si="61"/>
        <v>2</v>
      </c>
    </row>
    <row r="224" spans="1:108" ht="16.2" thickTop="1" thickBot="1" x14ac:dyDescent="0.4">
      <c r="A224" s="47" t="s">
        <v>525</v>
      </c>
      <c r="B224" s="47" t="s">
        <v>528</v>
      </c>
      <c r="C224" s="47" t="s">
        <v>529</v>
      </c>
      <c r="D224" s="11"/>
      <c r="E224" s="43">
        <f>VLOOKUP($C224, Table4[#All], 2, 0)</f>
        <v>0</v>
      </c>
      <c r="F224" s="43">
        <f>VLOOKUP($C224, Table4[#All], 3, 0)</f>
        <v>0</v>
      </c>
      <c r="G224" s="43">
        <f>VLOOKUP($C224, Table4[#All], 4, 0)</f>
        <v>1</v>
      </c>
      <c r="H224" s="43">
        <f>VLOOKUP($C224, Table4[#All], 5, 0)</f>
        <v>0</v>
      </c>
      <c r="I224" s="43">
        <f>VLOOKUP($C224, Table4[#All], 6, 0)</f>
        <v>0</v>
      </c>
      <c r="J224" s="10">
        <f t="shared" si="47"/>
        <v>3</v>
      </c>
      <c r="K224" s="11"/>
      <c r="L224" s="43">
        <f>VLOOKUP($C224, Table4[#All], 7, 0)</f>
        <v>0.4667</v>
      </c>
      <c r="M224" s="43">
        <f>VLOOKUP($C224, Table4[#All], 8, 0)</f>
        <v>0.2</v>
      </c>
      <c r="N224" s="43">
        <f>VLOOKUP($C224, Table4[#All], 9, 0)</f>
        <v>0.33329999999999999</v>
      </c>
      <c r="O224" s="43">
        <f>VLOOKUP($C224, Table4[#All], 10, 0)</f>
        <v>0</v>
      </c>
      <c r="P224" s="43"/>
      <c r="Q224" s="10">
        <f t="shared" si="48"/>
        <v>3</v>
      </c>
      <c r="R224" s="11"/>
      <c r="S224" s="43">
        <f>VLOOKUP($C224, Table4[#All], 11, 0)</f>
        <v>0.2</v>
      </c>
      <c r="T224" s="43">
        <f>VLOOKUP($C224, Table4[#All], 12, 0)</f>
        <v>0</v>
      </c>
      <c r="U224" s="43">
        <f>VLOOKUP($C224, Table4[#All], 13, 0)</f>
        <v>0.8</v>
      </c>
      <c r="V224" s="43">
        <f>VLOOKUP($C224, Table4[#All], 14, 0)</f>
        <v>0</v>
      </c>
      <c r="W224" s="9"/>
      <c r="X224" s="10">
        <f t="shared" si="49"/>
        <v>3</v>
      </c>
      <c r="Y224" s="11"/>
      <c r="Z224" s="43">
        <f>VLOOKUP($C224, Table4[#All], 15, 0)</f>
        <v>0</v>
      </c>
      <c r="AA224" s="43">
        <f>VLOOKUP($C224, Table4[#All], 16, 0)</f>
        <v>0.66670000000000007</v>
      </c>
      <c r="AB224" s="43">
        <f>VLOOKUP($C224, Table4[#All], 17, 0)</f>
        <v>0.33329999999999999</v>
      </c>
      <c r="AC224" s="43">
        <f>VLOOKUP($C224, Table4[#All], 18, 0)</f>
        <v>0</v>
      </c>
      <c r="AD224" s="9">
        <f>VLOOKUP($C224, Table4[#All], 19, 0)</f>
        <v>0</v>
      </c>
      <c r="AE224" s="10">
        <f t="shared" si="50"/>
        <v>3</v>
      </c>
      <c r="AF224" s="11"/>
      <c r="AG224" s="43">
        <f>VLOOKUP($C224, Table4[#All], 20, 0)</f>
        <v>0</v>
      </c>
      <c r="AH224" s="43">
        <f>VLOOKUP($C224, Table4[#All], 21, 0)</f>
        <v>0.33329999999999999</v>
      </c>
      <c r="AI224" s="43">
        <f>VLOOKUP($C224, Table4[#All], 22, 0)</f>
        <v>0.5333</v>
      </c>
      <c r="AJ224" s="43">
        <f>VLOOKUP($C224, Table4[#All], 23, 0)</f>
        <v>0.1333</v>
      </c>
      <c r="AK224" s="43"/>
      <c r="AL224" s="10">
        <f t="shared" si="51"/>
        <v>3</v>
      </c>
      <c r="AM224" s="11"/>
      <c r="AN224" s="43">
        <f>VLOOKUP($C224, Table4[#All], 24, 0)</f>
        <v>0</v>
      </c>
      <c r="AO224" s="43">
        <f>VLOOKUP($C224, Table4[#All], 25, 0)</f>
        <v>0.5</v>
      </c>
      <c r="AP224" s="43">
        <f>VLOOKUP($C224, Table4[#All], 26, 0)</f>
        <v>0.5</v>
      </c>
      <c r="AQ224" s="43"/>
      <c r="AR224" s="9"/>
      <c r="AS224" s="12">
        <f t="shared" si="52"/>
        <v>3</v>
      </c>
      <c r="AT224" s="11"/>
      <c r="AU224" s="43">
        <f>VLOOKUP($C224, Table4[#All], 27, 0)</f>
        <v>6.6699999999999995E-2</v>
      </c>
      <c r="AV224" s="43">
        <f>VLOOKUP($C224, Table4[#All], 28, 0)</f>
        <v>0.6</v>
      </c>
      <c r="AW224" s="43">
        <f>VLOOKUP($C224, Table4[#All], 29, 0)</f>
        <v>0.33329999999999999</v>
      </c>
      <c r="AX224" s="9"/>
      <c r="AY224" s="9">
        <f>VLOOKUP($C224, Table4[#All], 30, 0)</f>
        <v>0</v>
      </c>
      <c r="AZ224" s="10">
        <f t="shared" si="53"/>
        <v>3</v>
      </c>
      <c r="BA224" s="11"/>
      <c r="BB224" s="43">
        <f>VLOOKUP($C224, Table4[#All], 31, 0)</f>
        <v>0.5</v>
      </c>
      <c r="BC224" s="43">
        <f>VLOOKUP($C224, Table4[#All], 32, 0)</f>
        <v>0.1</v>
      </c>
      <c r="BD224" s="43">
        <f>VLOOKUP($C224, Table4[#All], 33, 0)</f>
        <v>0</v>
      </c>
      <c r="BE224" s="43">
        <f>VLOOKUP($C224, Table4[#All], 34, 0)</f>
        <v>0.4</v>
      </c>
      <c r="BF224" s="9">
        <f>VLOOKUP($C224, Table4[#All], 35, 0)</f>
        <v>0</v>
      </c>
      <c r="BG224" s="10">
        <f t="shared" si="54"/>
        <v>4</v>
      </c>
      <c r="BH224" s="60"/>
      <c r="BI224" s="43">
        <f>VLOOKUP($C224, Table4[#All], 36, 0)</f>
        <v>0</v>
      </c>
      <c r="BJ224" s="9">
        <f>VLOOKUP($C224, Table4[#All], 37, 0)</f>
        <v>0</v>
      </c>
      <c r="BK224" s="43">
        <f>VLOOKUP($C224, Table4[#All], 38, 0)</f>
        <v>0</v>
      </c>
      <c r="BL224" s="43">
        <f>VLOOKUP($C224, Table4[#All], 39, 0)</f>
        <v>0</v>
      </c>
      <c r="BM224" s="9">
        <f>VLOOKUP($C224, Table4[#All], 40, 0)</f>
        <v>1</v>
      </c>
      <c r="BN224" s="10">
        <f t="shared" si="55"/>
        <v>5</v>
      </c>
      <c r="BO224" s="11"/>
      <c r="BP224" s="43">
        <f>VLOOKUP($C224, Table4[#All], 41, 0)</f>
        <v>6.6699999999999995E-2</v>
      </c>
      <c r="BQ224" s="43">
        <f>VLOOKUP($C224, Table4[#All], 42, 0)</f>
        <v>0.4667</v>
      </c>
      <c r="BR224" s="43">
        <f>VLOOKUP($C224, Table4[#All], 43, 0)</f>
        <v>0.4667</v>
      </c>
      <c r="BS224" s="43">
        <f>VLOOKUP($C224, Table4[#All], 44, 0)</f>
        <v>0</v>
      </c>
      <c r="BT224" s="43">
        <f>VLOOKUP($C224, Table4[#All], 45, 0)</f>
        <v>0</v>
      </c>
      <c r="BU224" s="10">
        <f t="shared" si="56"/>
        <v>3</v>
      </c>
      <c r="BV224" s="11"/>
      <c r="BW224" s="43">
        <f>VLOOKUP($C224, Table4[#All], 46, 0)</f>
        <v>0</v>
      </c>
      <c r="BX224" s="43">
        <f>VLOOKUP($C224, Table4[#All], 47, 0)</f>
        <v>0.1333</v>
      </c>
      <c r="BY224" s="43">
        <f>VLOOKUP($C224, Table4[#All], 48, 0)</f>
        <v>6.6699999999999995E-2</v>
      </c>
      <c r="BZ224" s="43">
        <f>VLOOKUP($C224, Table4[#All], 49, 0)</f>
        <v>0.8</v>
      </c>
      <c r="CA224" s="43">
        <f>VLOOKUP($C224, Table4[#All], 50, 0)</f>
        <v>0</v>
      </c>
      <c r="CB224" s="10">
        <f t="shared" si="57"/>
        <v>4</v>
      </c>
      <c r="CC224" s="60"/>
      <c r="CD224" s="43">
        <f>VLOOKUP($C224, Table4[#All], 51, 0)</f>
        <v>6.6699999999999995E-2</v>
      </c>
      <c r="CE224" s="43">
        <f>VLOOKUP($C224, Table4[#All], 52, 0)</f>
        <v>0.8</v>
      </c>
      <c r="CF224" s="43">
        <f>VLOOKUP($C224, Table4[#All], 53, 0)</f>
        <v>0.1333</v>
      </c>
      <c r="CG224" s="43"/>
      <c r="CH224" s="43"/>
      <c r="CI224" s="12">
        <f t="shared" si="58"/>
        <v>2</v>
      </c>
      <c r="CJ224" s="13"/>
      <c r="CK224" s="43">
        <f>VLOOKUP($C224, Table4[#All], 54, 0)</f>
        <v>0</v>
      </c>
      <c r="CL224" s="43">
        <f>VLOOKUP($C224, Table4[#All], 55, 0)</f>
        <v>0.66670000000000007</v>
      </c>
      <c r="CM224" s="43">
        <f>VLOOKUP($C224, Table4[#All], 56, 0)</f>
        <v>0.33329999999999999</v>
      </c>
      <c r="CN224" s="9">
        <f>VLOOKUP($C224, Table4[#All], 57, 0)</f>
        <v>0</v>
      </c>
      <c r="CO224" s="9"/>
      <c r="CP224" s="10">
        <f t="shared" si="59"/>
        <v>3</v>
      </c>
      <c r="CQ224" s="11"/>
      <c r="CR224" s="43">
        <f>VLOOKUP($C224, Table4[#All], 58, 0)</f>
        <v>0</v>
      </c>
      <c r="CS224" s="43">
        <f>VLOOKUP($C224, Table4[#All], 59, 0)</f>
        <v>0.86670000000000003</v>
      </c>
      <c r="CT224" s="43">
        <f>VLOOKUP($C224, Table4[#All], 60, 0)</f>
        <v>0.1333</v>
      </c>
      <c r="CU224" s="43">
        <f>VLOOKUP($C224, Table4[#All], 61, 0)</f>
        <v>0</v>
      </c>
      <c r="CV224" s="9">
        <f>VLOOKUP($C224, Table4[#All], 62, 0)</f>
        <v>0</v>
      </c>
      <c r="CW224" s="10">
        <f t="shared" si="60"/>
        <v>2</v>
      </c>
      <c r="CX224" s="60"/>
      <c r="CY224" s="43">
        <f>VLOOKUP($C224, Table4[#All], 63, 0)</f>
        <v>0.16670000000000001</v>
      </c>
      <c r="CZ224" s="43">
        <f>VLOOKUP($C224, Table4[#All], 64, 0)</f>
        <v>0.83329999999999993</v>
      </c>
      <c r="DA224" s="43">
        <f>VLOOKUP($C224, Table4[#All], 65, 0)</f>
        <v>0</v>
      </c>
      <c r="DB224" s="43">
        <f>VLOOKUP($C224, Table4[#All], 66, 0)</f>
        <v>0</v>
      </c>
      <c r="DC224" s="43"/>
      <c r="DD224" s="10">
        <f t="shared" si="61"/>
        <v>2</v>
      </c>
    </row>
    <row r="225" spans="1:108" ht="16.2" thickTop="1" thickBot="1" x14ac:dyDescent="0.4">
      <c r="A225" s="47" t="s">
        <v>525</v>
      </c>
      <c r="B225" s="47" t="s">
        <v>530</v>
      </c>
      <c r="C225" s="47" t="s">
        <v>531</v>
      </c>
      <c r="D225" s="11"/>
      <c r="E225" s="43">
        <f>VLOOKUP($C225, Table4[#All], 2, 0)</f>
        <v>0</v>
      </c>
      <c r="F225" s="43">
        <f>VLOOKUP($C225, Table4[#All], 3, 0)</f>
        <v>1</v>
      </c>
      <c r="G225" s="43">
        <f>VLOOKUP($C225, Table4[#All], 4, 0)</f>
        <v>0</v>
      </c>
      <c r="H225" s="43">
        <f>VLOOKUP($C225, Table4[#All], 5, 0)</f>
        <v>0</v>
      </c>
      <c r="I225" s="43">
        <f>VLOOKUP($C225, Table4[#All], 6, 0)</f>
        <v>0</v>
      </c>
      <c r="J225" s="10">
        <f t="shared" si="47"/>
        <v>2</v>
      </c>
      <c r="K225" s="11"/>
      <c r="L225" s="43">
        <f>VLOOKUP($C225, Table4[#All], 7, 0)</f>
        <v>0.66670000000000007</v>
      </c>
      <c r="M225" s="43">
        <f>VLOOKUP($C225, Table4[#All], 8, 0)</f>
        <v>0.2273</v>
      </c>
      <c r="N225" s="43">
        <f>VLOOKUP($C225, Table4[#All], 9, 0)</f>
        <v>0.1061</v>
      </c>
      <c r="O225" s="43">
        <f>VLOOKUP($C225, Table4[#All], 10, 0)</f>
        <v>0</v>
      </c>
      <c r="P225" s="43"/>
      <c r="Q225" s="10">
        <f t="shared" si="48"/>
        <v>2</v>
      </c>
      <c r="R225" s="11"/>
      <c r="S225" s="43">
        <f>VLOOKUP($C225, Table4[#All], 11, 0)</f>
        <v>0.48479999999999995</v>
      </c>
      <c r="T225" s="43">
        <f>VLOOKUP($C225, Table4[#All], 12, 0)</f>
        <v>7.5800000000000006E-2</v>
      </c>
      <c r="U225" s="43">
        <f>VLOOKUP($C225, Table4[#All], 13, 0)</f>
        <v>0.43939999999999996</v>
      </c>
      <c r="V225" s="43">
        <f>VLOOKUP($C225, Table4[#All], 14, 0)</f>
        <v>0</v>
      </c>
      <c r="W225" s="9"/>
      <c r="X225" s="10">
        <f t="shared" si="49"/>
        <v>3</v>
      </c>
      <c r="Y225" s="11"/>
      <c r="Z225" s="43">
        <f>VLOOKUP($C225, Table4[#All], 15, 0)</f>
        <v>0</v>
      </c>
      <c r="AA225" s="43">
        <f>VLOOKUP($C225, Table4[#All], 16, 0)</f>
        <v>0.43939999999999996</v>
      </c>
      <c r="AB225" s="43">
        <f>VLOOKUP($C225, Table4[#All], 17, 0)</f>
        <v>0.31819999999999998</v>
      </c>
      <c r="AC225" s="43">
        <f>VLOOKUP($C225, Table4[#All], 18, 0)</f>
        <v>0.21210000000000001</v>
      </c>
      <c r="AD225" s="9">
        <f>VLOOKUP($C225, Table4[#All], 19, 0)</f>
        <v>3.0299999999999997E-2</v>
      </c>
      <c r="AE225" s="10">
        <f t="shared" si="50"/>
        <v>4</v>
      </c>
      <c r="AF225" s="11"/>
      <c r="AG225" s="43">
        <f>VLOOKUP($C225, Table4[#All], 20, 0)</f>
        <v>0</v>
      </c>
      <c r="AH225" s="43">
        <f>VLOOKUP($C225, Table4[#All], 21, 0)</f>
        <v>0.62119999999999997</v>
      </c>
      <c r="AI225" s="43">
        <f>VLOOKUP($C225, Table4[#All], 22, 0)</f>
        <v>0.37880000000000003</v>
      </c>
      <c r="AJ225" s="43">
        <f>VLOOKUP($C225, Table4[#All], 23, 0)</f>
        <v>0</v>
      </c>
      <c r="AK225" s="43"/>
      <c r="AL225" s="10">
        <f t="shared" si="51"/>
        <v>3</v>
      </c>
      <c r="AM225" s="11"/>
      <c r="AN225" s="43">
        <f>VLOOKUP($C225, Table4[#All], 24, 0)</f>
        <v>1.8500000000000003E-2</v>
      </c>
      <c r="AO225" s="43">
        <f>VLOOKUP($C225, Table4[#All], 25, 0)</f>
        <v>0.33329999999999999</v>
      </c>
      <c r="AP225" s="43">
        <f>VLOOKUP($C225, Table4[#All], 26, 0)</f>
        <v>0.64810000000000001</v>
      </c>
      <c r="AQ225" s="43"/>
      <c r="AR225" s="9"/>
      <c r="AS225" s="12">
        <f t="shared" si="52"/>
        <v>3</v>
      </c>
      <c r="AT225" s="11"/>
      <c r="AU225" s="43">
        <f>VLOOKUP($C225, Table4[#All], 27, 0)</f>
        <v>0.42420000000000002</v>
      </c>
      <c r="AV225" s="43">
        <f>VLOOKUP($C225, Table4[#All], 28, 0)</f>
        <v>0.45450000000000002</v>
      </c>
      <c r="AW225" s="43">
        <f>VLOOKUP($C225, Table4[#All], 29, 0)</f>
        <v>0.12119999999999999</v>
      </c>
      <c r="AX225" s="9"/>
      <c r="AY225" s="9">
        <f>VLOOKUP($C225, Table4[#All], 30, 0)</f>
        <v>0</v>
      </c>
      <c r="AZ225" s="10">
        <f t="shared" si="53"/>
        <v>2</v>
      </c>
      <c r="BA225" s="11"/>
      <c r="BB225" s="43">
        <f>VLOOKUP($C225, Table4[#All], 31, 0)</f>
        <v>0.73329999999999995</v>
      </c>
      <c r="BC225" s="43">
        <f>VLOOKUP($C225, Table4[#All], 32, 0)</f>
        <v>6.6699999999999995E-2</v>
      </c>
      <c r="BD225" s="43">
        <f>VLOOKUP($C225, Table4[#All], 33, 0)</f>
        <v>6.6699999999999995E-2</v>
      </c>
      <c r="BE225" s="43">
        <f>VLOOKUP($C225, Table4[#All], 34, 0)</f>
        <v>0.1333</v>
      </c>
      <c r="BF225" s="9">
        <f>VLOOKUP($C225, Table4[#All], 35, 0)</f>
        <v>0</v>
      </c>
      <c r="BG225" s="10">
        <f t="shared" si="54"/>
        <v>3</v>
      </c>
      <c r="BH225" s="60"/>
      <c r="BI225" s="43">
        <f>VLOOKUP($C225, Table4[#All], 36, 0)</f>
        <v>0</v>
      </c>
      <c r="BJ225" s="9">
        <f>VLOOKUP($C225, Table4[#All], 37, 0)</f>
        <v>0</v>
      </c>
      <c r="BK225" s="43">
        <f>VLOOKUP($C225, Table4[#All], 38, 0)</f>
        <v>0</v>
      </c>
      <c r="BL225" s="43">
        <f>VLOOKUP($C225, Table4[#All], 39, 0)</f>
        <v>0</v>
      </c>
      <c r="BM225" s="9">
        <f>VLOOKUP($C225, Table4[#All], 40, 0)</f>
        <v>1</v>
      </c>
      <c r="BN225" s="10">
        <f t="shared" si="55"/>
        <v>5</v>
      </c>
      <c r="BO225" s="11"/>
      <c r="BP225" s="43">
        <f>VLOOKUP($C225, Table4[#All], 41, 0)</f>
        <v>4.5499999999999999E-2</v>
      </c>
      <c r="BQ225" s="43">
        <f>VLOOKUP($C225, Table4[#All], 42, 0)</f>
        <v>0.36359999999999998</v>
      </c>
      <c r="BR225" s="43">
        <f>VLOOKUP($C225, Table4[#All], 43, 0)</f>
        <v>0.2273</v>
      </c>
      <c r="BS225" s="43">
        <f>VLOOKUP($C225, Table4[#All], 44, 0)</f>
        <v>0.1515</v>
      </c>
      <c r="BT225" s="43">
        <f>VLOOKUP($C225, Table4[#All], 45, 0)</f>
        <v>0.21210000000000001</v>
      </c>
      <c r="BU225" s="10">
        <f t="shared" si="56"/>
        <v>5</v>
      </c>
      <c r="BV225" s="11"/>
      <c r="BW225" s="43">
        <f>VLOOKUP($C225, Table4[#All], 46, 0)</f>
        <v>0.13639999999999999</v>
      </c>
      <c r="BX225" s="43">
        <f>VLOOKUP($C225, Table4[#All], 47, 0)</f>
        <v>0.28789999999999999</v>
      </c>
      <c r="BY225" s="43">
        <f>VLOOKUP($C225, Table4[#All], 48, 0)</f>
        <v>0.1515</v>
      </c>
      <c r="BZ225" s="43">
        <f>VLOOKUP($C225, Table4[#All], 49, 0)</f>
        <v>0.42420000000000002</v>
      </c>
      <c r="CA225" s="43">
        <f>VLOOKUP($C225, Table4[#All], 50, 0)</f>
        <v>0</v>
      </c>
      <c r="CB225" s="10">
        <f t="shared" si="57"/>
        <v>4</v>
      </c>
      <c r="CC225" s="60"/>
      <c r="CD225" s="43">
        <f>VLOOKUP($C225, Table4[#All], 51, 0)</f>
        <v>0.28789999999999999</v>
      </c>
      <c r="CE225" s="43">
        <f>VLOOKUP($C225, Table4[#All], 52, 0)</f>
        <v>0.34850000000000003</v>
      </c>
      <c r="CF225" s="43">
        <f>VLOOKUP($C225, Table4[#All], 53, 0)</f>
        <v>0.36359999999999998</v>
      </c>
      <c r="CG225" s="43"/>
      <c r="CH225" s="43"/>
      <c r="CI225" s="12">
        <f t="shared" si="58"/>
        <v>3</v>
      </c>
      <c r="CJ225" s="13"/>
      <c r="CK225" s="43">
        <f>VLOOKUP($C225, Table4[#All], 54, 0)</f>
        <v>0</v>
      </c>
      <c r="CL225" s="43">
        <f>VLOOKUP($C225, Table4[#All], 55, 0)</f>
        <v>0.72730000000000006</v>
      </c>
      <c r="CM225" s="43">
        <f>VLOOKUP($C225, Table4[#All], 56, 0)</f>
        <v>0.2727</v>
      </c>
      <c r="CN225" s="9">
        <f>VLOOKUP($C225, Table4[#All], 57, 0)</f>
        <v>0</v>
      </c>
      <c r="CO225" s="9"/>
      <c r="CP225" s="10">
        <f t="shared" si="59"/>
        <v>3</v>
      </c>
      <c r="CQ225" s="11"/>
      <c r="CR225" s="43">
        <f>VLOOKUP($C225, Table4[#All], 58, 0)</f>
        <v>0</v>
      </c>
      <c r="CS225" s="43">
        <f>VLOOKUP($C225, Table4[#All], 59, 0)</f>
        <v>0.71209999999999996</v>
      </c>
      <c r="CT225" s="43">
        <f>VLOOKUP($C225, Table4[#All], 60, 0)</f>
        <v>0.21210000000000001</v>
      </c>
      <c r="CU225" s="43">
        <f>VLOOKUP($C225, Table4[#All], 61, 0)</f>
        <v>6.0599999999999994E-2</v>
      </c>
      <c r="CV225" s="9">
        <f>VLOOKUP($C225, Table4[#All], 62, 0)</f>
        <v>1.52E-2</v>
      </c>
      <c r="CW225" s="10">
        <f t="shared" si="60"/>
        <v>3</v>
      </c>
      <c r="CX225" s="60"/>
      <c r="CY225" s="43">
        <f>VLOOKUP($C225, Table4[#All], 63, 0)</f>
        <v>0.25</v>
      </c>
      <c r="CZ225" s="43">
        <f>VLOOKUP($C225, Table4[#All], 64, 0)</f>
        <v>0.66670000000000007</v>
      </c>
      <c r="DA225" s="43">
        <f>VLOOKUP($C225, Table4[#All], 65, 0)</f>
        <v>8.3299999999999999E-2</v>
      </c>
      <c r="DB225" s="43">
        <f>VLOOKUP($C225, Table4[#All], 66, 0)</f>
        <v>0</v>
      </c>
      <c r="DC225" s="43"/>
      <c r="DD225" s="10">
        <f t="shared" si="61"/>
        <v>2</v>
      </c>
    </row>
    <row r="226" spans="1:108" ht="16.2" thickTop="1" thickBot="1" x14ac:dyDescent="0.4">
      <c r="A226" s="47" t="s">
        <v>525</v>
      </c>
      <c r="B226" s="47" t="s">
        <v>532</v>
      </c>
      <c r="C226" s="47" t="s">
        <v>533</v>
      </c>
      <c r="D226" s="11"/>
      <c r="E226" s="43">
        <f>VLOOKUP($C226, Table4[#All], 2, 0)</f>
        <v>1</v>
      </c>
      <c r="F226" s="43">
        <f>VLOOKUP($C226, Table4[#All], 3, 0)</f>
        <v>0</v>
      </c>
      <c r="G226" s="43">
        <f>VLOOKUP($C226, Table4[#All], 4, 0)</f>
        <v>0</v>
      </c>
      <c r="H226" s="43">
        <f>VLOOKUP($C226, Table4[#All], 5, 0)</f>
        <v>0</v>
      </c>
      <c r="I226" s="43">
        <f>VLOOKUP($C226, Table4[#All], 6, 0)</f>
        <v>0</v>
      </c>
      <c r="J226" s="10">
        <f t="shared" si="47"/>
        <v>1</v>
      </c>
      <c r="K226" s="11"/>
      <c r="L226" s="43">
        <f>VLOOKUP($C226, Table4[#All], 7, 0)</f>
        <v>1</v>
      </c>
      <c r="M226" s="43">
        <f>VLOOKUP($C226, Table4[#All], 8, 0)</f>
        <v>0</v>
      </c>
      <c r="N226" s="43">
        <f>VLOOKUP($C226, Table4[#All], 9, 0)</f>
        <v>0</v>
      </c>
      <c r="O226" s="43">
        <f>VLOOKUP($C226, Table4[#All], 10, 0)</f>
        <v>0</v>
      </c>
      <c r="P226" s="43"/>
      <c r="Q226" s="10">
        <f t="shared" si="48"/>
        <v>1</v>
      </c>
      <c r="R226" s="11"/>
      <c r="S226" s="43">
        <f>VLOOKUP($C226, Table4[#All], 11, 0)</f>
        <v>0</v>
      </c>
      <c r="T226" s="43">
        <f>VLOOKUP($C226, Table4[#All], 12, 0)</f>
        <v>5.8799999999999998E-2</v>
      </c>
      <c r="U226" s="43">
        <f>VLOOKUP($C226, Table4[#All], 13, 0)</f>
        <v>0.94120000000000004</v>
      </c>
      <c r="V226" s="43">
        <f>VLOOKUP($C226, Table4[#All], 14, 0)</f>
        <v>0</v>
      </c>
      <c r="W226" s="9"/>
      <c r="X226" s="10">
        <f t="shared" si="49"/>
        <v>3</v>
      </c>
      <c r="Y226" s="11"/>
      <c r="Z226" s="43">
        <f>VLOOKUP($C226, Table4[#All], 15, 0)</f>
        <v>0</v>
      </c>
      <c r="AA226" s="43">
        <f>VLOOKUP($C226, Table4[#All], 16, 0)</f>
        <v>2.9399999999999999E-2</v>
      </c>
      <c r="AB226" s="43">
        <f>VLOOKUP($C226, Table4[#All], 17, 0)</f>
        <v>0.26469999999999999</v>
      </c>
      <c r="AC226" s="43">
        <f>VLOOKUP($C226, Table4[#All], 18, 0)</f>
        <v>0.47060000000000002</v>
      </c>
      <c r="AD226" s="9">
        <f>VLOOKUP($C226, Table4[#All], 19, 0)</f>
        <v>0.23530000000000001</v>
      </c>
      <c r="AE226" s="10">
        <f t="shared" si="50"/>
        <v>5</v>
      </c>
      <c r="AF226" s="11"/>
      <c r="AG226" s="43">
        <f>VLOOKUP($C226, Table4[#All], 20, 0)</f>
        <v>0</v>
      </c>
      <c r="AH226" s="43">
        <f>VLOOKUP($C226, Table4[#All], 21, 0)</f>
        <v>0</v>
      </c>
      <c r="AI226" s="43">
        <f>VLOOKUP($C226, Table4[#All], 22, 0)</f>
        <v>1</v>
      </c>
      <c r="AJ226" s="43">
        <f>VLOOKUP($C226, Table4[#All], 23, 0)</f>
        <v>0</v>
      </c>
      <c r="AK226" s="43"/>
      <c r="AL226" s="10">
        <f t="shared" si="51"/>
        <v>3</v>
      </c>
      <c r="AM226" s="11"/>
      <c r="AN226" s="43">
        <f>VLOOKUP($C226, Table4[#All], 24, 0)</f>
        <v>0</v>
      </c>
      <c r="AO226" s="43">
        <f>VLOOKUP($C226, Table4[#All], 25, 0)</f>
        <v>0</v>
      </c>
      <c r="AP226" s="43">
        <f>VLOOKUP($C226, Table4[#All], 26, 0)</f>
        <v>1</v>
      </c>
      <c r="AQ226" s="43"/>
      <c r="AR226" s="9"/>
      <c r="AS226" s="12">
        <f t="shared" si="52"/>
        <v>3</v>
      </c>
      <c r="AT226" s="11"/>
      <c r="AU226" s="43">
        <f>VLOOKUP($C226, Table4[#All], 27, 0)</f>
        <v>0</v>
      </c>
      <c r="AV226" s="43">
        <f>VLOOKUP($C226, Table4[#All], 28, 0)</f>
        <v>1</v>
      </c>
      <c r="AW226" s="43">
        <f>VLOOKUP($C226, Table4[#All], 29, 0)</f>
        <v>0</v>
      </c>
      <c r="AX226" s="9"/>
      <c r="AY226" s="9">
        <f>VLOOKUP($C226, Table4[#All], 30, 0)</f>
        <v>0</v>
      </c>
      <c r="AZ226" s="10">
        <f t="shared" si="53"/>
        <v>2</v>
      </c>
      <c r="BA226" s="11"/>
      <c r="BB226" s="43">
        <f>VLOOKUP($C226, Table4[#All], 31, 0)</f>
        <v>0</v>
      </c>
      <c r="BC226" s="43">
        <f>VLOOKUP($C226, Table4[#All], 32, 0)</f>
        <v>0.35289999999999999</v>
      </c>
      <c r="BD226" s="43">
        <f>VLOOKUP($C226, Table4[#All], 33, 0)</f>
        <v>0.23530000000000001</v>
      </c>
      <c r="BE226" s="43">
        <f>VLOOKUP($C226, Table4[#All], 34, 0)</f>
        <v>0.4118</v>
      </c>
      <c r="BF226" s="9">
        <f>VLOOKUP($C226, Table4[#All], 35, 0)</f>
        <v>0</v>
      </c>
      <c r="BG226" s="10">
        <f t="shared" si="54"/>
        <v>4</v>
      </c>
      <c r="BH226" s="60"/>
      <c r="BI226" s="43">
        <f>VLOOKUP($C226, Table4[#All], 36, 0)</f>
        <v>0</v>
      </c>
      <c r="BJ226" s="9">
        <f>VLOOKUP($C226, Table4[#All], 37, 0)</f>
        <v>0</v>
      </c>
      <c r="BK226" s="43">
        <f>VLOOKUP($C226, Table4[#All], 38, 0)</f>
        <v>0</v>
      </c>
      <c r="BL226" s="43">
        <f>VLOOKUP($C226, Table4[#All], 39, 0)</f>
        <v>0</v>
      </c>
      <c r="BM226" s="9">
        <f>VLOOKUP($C226, Table4[#All], 40, 0)</f>
        <v>1</v>
      </c>
      <c r="BN226" s="10">
        <f t="shared" si="55"/>
        <v>5</v>
      </c>
      <c r="BO226" s="11"/>
      <c r="BP226" s="43">
        <f>VLOOKUP($C226, Table4[#All], 41, 0)</f>
        <v>5.8799999999999998E-2</v>
      </c>
      <c r="BQ226" s="43">
        <f>VLOOKUP($C226, Table4[#All], 42, 0)</f>
        <v>0</v>
      </c>
      <c r="BR226" s="43">
        <f>VLOOKUP($C226, Table4[#All], 43, 0)</f>
        <v>0.29410000000000003</v>
      </c>
      <c r="BS226" s="43">
        <f>VLOOKUP($C226, Table4[#All], 44, 0)</f>
        <v>0.29410000000000003</v>
      </c>
      <c r="BT226" s="43">
        <f>VLOOKUP($C226, Table4[#All], 45, 0)</f>
        <v>0.35289999999999999</v>
      </c>
      <c r="BU226" s="10">
        <f t="shared" si="56"/>
        <v>5</v>
      </c>
      <c r="BV226" s="11"/>
      <c r="BW226" s="43">
        <f>VLOOKUP($C226, Table4[#All], 46, 0)</f>
        <v>0</v>
      </c>
      <c r="BX226" s="43">
        <f>VLOOKUP($C226, Table4[#All], 47, 0)</f>
        <v>2.9399999999999999E-2</v>
      </c>
      <c r="BY226" s="43">
        <f>VLOOKUP($C226, Table4[#All], 48, 0)</f>
        <v>0.23530000000000001</v>
      </c>
      <c r="BZ226" s="43">
        <f>VLOOKUP($C226, Table4[#All], 49, 0)</f>
        <v>0.73530000000000006</v>
      </c>
      <c r="CA226" s="43">
        <f>VLOOKUP($C226, Table4[#All], 50, 0)</f>
        <v>0</v>
      </c>
      <c r="CB226" s="10">
        <f t="shared" si="57"/>
        <v>4</v>
      </c>
      <c r="CC226" s="60"/>
      <c r="CD226" s="43">
        <f>VLOOKUP($C226, Table4[#All], 51, 0)</f>
        <v>5.8799999999999998E-2</v>
      </c>
      <c r="CE226" s="43">
        <f>VLOOKUP($C226, Table4[#All], 52, 0)</f>
        <v>0.32350000000000001</v>
      </c>
      <c r="CF226" s="43">
        <f>VLOOKUP($C226, Table4[#All], 53, 0)</f>
        <v>0.61759999999999993</v>
      </c>
      <c r="CG226" s="43"/>
      <c r="CH226" s="43"/>
      <c r="CI226" s="12">
        <f t="shared" si="58"/>
        <v>3</v>
      </c>
      <c r="CJ226" s="13"/>
      <c r="CK226" s="43">
        <f>VLOOKUP($C226, Table4[#All], 54, 0)</f>
        <v>0</v>
      </c>
      <c r="CL226" s="43">
        <f>VLOOKUP($C226, Table4[#All], 55, 0)</f>
        <v>2.9399999999999999E-2</v>
      </c>
      <c r="CM226" s="43">
        <f>VLOOKUP($C226, Table4[#All], 56, 0)</f>
        <v>0.94120000000000004</v>
      </c>
      <c r="CN226" s="9">
        <f>VLOOKUP($C226, Table4[#All], 57, 0)</f>
        <v>2.9399999999999999E-2</v>
      </c>
      <c r="CO226" s="9"/>
      <c r="CP226" s="10">
        <f t="shared" si="59"/>
        <v>3</v>
      </c>
      <c r="CQ226" s="11"/>
      <c r="CR226" s="43">
        <f>VLOOKUP($C226, Table4[#All], 58, 0)</f>
        <v>0</v>
      </c>
      <c r="CS226" s="43">
        <f>VLOOKUP($C226, Table4[#All], 59, 0)</f>
        <v>2.9399999999999999E-2</v>
      </c>
      <c r="CT226" s="43">
        <f>VLOOKUP($C226, Table4[#All], 60, 0)</f>
        <v>0.26469999999999999</v>
      </c>
      <c r="CU226" s="43">
        <f>VLOOKUP($C226, Table4[#All], 61, 0)</f>
        <v>0.70590000000000008</v>
      </c>
      <c r="CV226" s="9">
        <f>VLOOKUP($C226, Table4[#All], 62, 0)</f>
        <v>0</v>
      </c>
      <c r="CW226" s="10">
        <f t="shared" si="60"/>
        <v>4</v>
      </c>
      <c r="CX226" s="60"/>
      <c r="CY226" s="43">
        <f>VLOOKUP($C226, Table4[#All], 63, 0)</f>
        <v>1</v>
      </c>
      <c r="CZ226" s="43">
        <f>VLOOKUP($C226, Table4[#All], 64, 0)</f>
        <v>0</v>
      </c>
      <c r="DA226" s="43">
        <f>VLOOKUP($C226, Table4[#All], 65, 0)</f>
        <v>0</v>
      </c>
      <c r="DB226" s="43">
        <f>VLOOKUP($C226, Table4[#All], 66, 0)</f>
        <v>0</v>
      </c>
      <c r="DC226" s="43"/>
      <c r="DD226" s="10">
        <f t="shared" si="61"/>
        <v>1</v>
      </c>
    </row>
    <row r="227" spans="1:108" ht="16.2" thickTop="1" thickBot="1" x14ac:dyDescent="0.4">
      <c r="A227" s="47" t="s">
        <v>525</v>
      </c>
      <c r="B227" s="47" t="s">
        <v>534</v>
      </c>
      <c r="C227" s="47" t="s">
        <v>535</v>
      </c>
      <c r="D227" s="11"/>
      <c r="E227" s="43">
        <f>VLOOKUP($C227, Table4[#All], 2, 0)</f>
        <v>1</v>
      </c>
      <c r="F227" s="43">
        <f>VLOOKUP($C227, Table4[#All], 3, 0)</f>
        <v>0</v>
      </c>
      <c r="G227" s="43">
        <f>VLOOKUP($C227, Table4[#All], 4, 0)</f>
        <v>0</v>
      </c>
      <c r="H227" s="43">
        <f>VLOOKUP($C227, Table4[#All], 5, 0)</f>
        <v>0</v>
      </c>
      <c r="I227" s="43">
        <f>VLOOKUP($C227, Table4[#All], 6, 0)</f>
        <v>0</v>
      </c>
      <c r="J227" s="10">
        <f t="shared" si="47"/>
        <v>1</v>
      </c>
      <c r="K227" s="11"/>
      <c r="L227" s="43">
        <f>VLOOKUP($C227, Table4[#All], 7, 0)</f>
        <v>0.54170000000000007</v>
      </c>
      <c r="M227" s="43">
        <f>VLOOKUP($C227, Table4[#All], 8, 0)</f>
        <v>0.33329999999999999</v>
      </c>
      <c r="N227" s="43">
        <f>VLOOKUP($C227, Table4[#All], 9, 0)</f>
        <v>0.125</v>
      </c>
      <c r="O227" s="43">
        <f>VLOOKUP($C227, Table4[#All], 10, 0)</f>
        <v>0</v>
      </c>
      <c r="P227" s="43"/>
      <c r="Q227" s="10">
        <f t="shared" si="48"/>
        <v>2</v>
      </c>
      <c r="R227" s="11"/>
      <c r="S227" s="43">
        <f>VLOOKUP($C227, Table4[#All], 11, 0)</f>
        <v>0.29170000000000001</v>
      </c>
      <c r="T227" s="43">
        <f>VLOOKUP($C227, Table4[#All], 12, 0)</f>
        <v>0</v>
      </c>
      <c r="U227" s="43">
        <f>VLOOKUP($C227, Table4[#All], 13, 0)</f>
        <v>0.70829999999999993</v>
      </c>
      <c r="V227" s="43">
        <f>VLOOKUP($C227, Table4[#All], 14, 0)</f>
        <v>0</v>
      </c>
      <c r="W227" s="9"/>
      <c r="X227" s="10">
        <f t="shared" si="49"/>
        <v>3</v>
      </c>
      <c r="Y227" s="11"/>
      <c r="Z227" s="43">
        <f>VLOOKUP($C227, Table4[#All], 15, 0)</f>
        <v>0</v>
      </c>
      <c r="AA227" s="43">
        <f>VLOOKUP($C227, Table4[#All], 16, 0)</f>
        <v>0.41670000000000001</v>
      </c>
      <c r="AB227" s="43">
        <f>VLOOKUP($C227, Table4[#All], 17, 0)</f>
        <v>0.25</v>
      </c>
      <c r="AC227" s="43">
        <f>VLOOKUP($C227, Table4[#All], 18, 0)</f>
        <v>0.3125</v>
      </c>
      <c r="AD227" s="9">
        <f>VLOOKUP($C227, Table4[#All], 19, 0)</f>
        <v>2.0799999999999999E-2</v>
      </c>
      <c r="AE227" s="10">
        <f t="shared" si="50"/>
        <v>4</v>
      </c>
      <c r="AF227" s="11"/>
      <c r="AG227" s="43">
        <f>VLOOKUP($C227, Table4[#All], 20, 0)</f>
        <v>0</v>
      </c>
      <c r="AH227" s="43">
        <f>VLOOKUP($C227, Table4[#All], 21, 0)</f>
        <v>0.22920000000000001</v>
      </c>
      <c r="AI227" s="43">
        <f>VLOOKUP($C227, Table4[#All], 22, 0)</f>
        <v>0.60420000000000007</v>
      </c>
      <c r="AJ227" s="43">
        <f>VLOOKUP($C227, Table4[#All], 23, 0)</f>
        <v>0.16670000000000001</v>
      </c>
      <c r="AK227" s="43"/>
      <c r="AL227" s="10">
        <f t="shared" si="51"/>
        <v>3</v>
      </c>
      <c r="AM227" s="11"/>
      <c r="AN227" s="43">
        <f>VLOOKUP($C227, Table4[#All], 24, 0)</f>
        <v>0</v>
      </c>
      <c r="AO227" s="43">
        <f>VLOOKUP($C227, Table4[#All], 25, 0)</f>
        <v>0.28949999999999998</v>
      </c>
      <c r="AP227" s="43">
        <f>VLOOKUP($C227, Table4[#All], 26, 0)</f>
        <v>0.71050000000000002</v>
      </c>
      <c r="AQ227" s="43"/>
      <c r="AR227" s="9"/>
      <c r="AS227" s="12">
        <f t="shared" si="52"/>
        <v>3</v>
      </c>
      <c r="AT227" s="11"/>
      <c r="AU227" s="43">
        <f>VLOOKUP($C227, Table4[#All], 27, 0)</f>
        <v>0.25</v>
      </c>
      <c r="AV227" s="43">
        <f>VLOOKUP($C227, Table4[#All], 28, 0)</f>
        <v>0.60420000000000007</v>
      </c>
      <c r="AW227" s="43">
        <f>VLOOKUP($C227, Table4[#All], 29, 0)</f>
        <v>0.1042</v>
      </c>
      <c r="AX227" s="9"/>
      <c r="AY227" s="9">
        <f>VLOOKUP($C227, Table4[#All], 30, 0)</f>
        <v>4.1700000000000001E-2</v>
      </c>
      <c r="AZ227" s="10">
        <f t="shared" si="53"/>
        <v>2</v>
      </c>
      <c r="BA227" s="11"/>
      <c r="BB227" s="43">
        <f>VLOOKUP($C227, Table4[#All], 31, 0)</f>
        <v>8.3299999999999999E-2</v>
      </c>
      <c r="BC227" s="43">
        <f>VLOOKUP($C227, Table4[#All], 32, 0)</f>
        <v>0.77780000000000005</v>
      </c>
      <c r="BD227" s="43">
        <f>VLOOKUP($C227, Table4[#All], 33, 0)</f>
        <v>5.5599999999999997E-2</v>
      </c>
      <c r="BE227" s="43">
        <f>VLOOKUP($C227, Table4[#All], 34, 0)</f>
        <v>8.3299999999999999E-2</v>
      </c>
      <c r="BF227" s="9">
        <f>VLOOKUP($C227, Table4[#All], 35, 0)</f>
        <v>0</v>
      </c>
      <c r="BG227" s="10">
        <f t="shared" si="54"/>
        <v>2</v>
      </c>
      <c r="BH227" s="60"/>
      <c r="BI227" s="43">
        <f>VLOOKUP($C227, Table4[#All], 36, 0)</f>
        <v>0</v>
      </c>
      <c r="BJ227" s="9">
        <f>VLOOKUP($C227, Table4[#All], 37, 0)</f>
        <v>0</v>
      </c>
      <c r="BK227" s="43">
        <f>VLOOKUP($C227, Table4[#All], 38, 0)</f>
        <v>0</v>
      </c>
      <c r="BL227" s="43">
        <f>VLOOKUP($C227, Table4[#All], 39, 0)</f>
        <v>0</v>
      </c>
      <c r="BM227" s="9">
        <f>VLOOKUP($C227, Table4[#All], 40, 0)</f>
        <v>1</v>
      </c>
      <c r="BN227" s="10">
        <f t="shared" si="55"/>
        <v>5</v>
      </c>
      <c r="BO227" s="11"/>
      <c r="BP227" s="43">
        <f>VLOOKUP($C227, Table4[#All], 41, 0)</f>
        <v>0.125</v>
      </c>
      <c r="BQ227" s="43">
        <f>VLOOKUP($C227, Table4[#All], 42, 0)</f>
        <v>0.5625</v>
      </c>
      <c r="BR227" s="43">
        <f>VLOOKUP($C227, Table4[#All], 43, 0)</f>
        <v>0.22920000000000001</v>
      </c>
      <c r="BS227" s="43">
        <f>VLOOKUP($C227, Table4[#All], 44, 0)</f>
        <v>2.0799999999999999E-2</v>
      </c>
      <c r="BT227" s="43">
        <f>VLOOKUP($C227, Table4[#All], 45, 0)</f>
        <v>6.25E-2</v>
      </c>
      <c r="BU227" s="10">
        <f t="shared" si="56"/>
        <v>3</v>
      </c>
      <c r="BV227" s="11"/>
      <c r="BW227" s="43">
        <f>VLOOKUP($C227, Table4[#All], 46, 0)</f>
        <v>4.1700000000000001E-2</v>
      </c>
      <c r="BX227" s="43">
        <f>VLOOKUP($C227, Table4[#All], 47, 0)</f>
        <v>0.3125</v>
      </c>
      <c r="BY227" s="43">
        <f>VLOOKUP($C227, Table4[#All], 48, 0)</f>
        <v>0.1042</v>
      </c>
      <c r="BZ227" s="43">
        <f>VLOOKUP($C227, Table4[#All], 49, 0)</f>
        <v>0.22920000000000001</v>
      </c>
      <c r="CA227" s="43">
        <f>VLOOKUP($C227, Table4[#All], 50, 0)</f>
        <v>0.3125</v>
      </c>
      <c r="CB227" s="10">
        <f t="shared" si="57"/>
        <v>5</v>
      </c>
      <c r="CC227" s="60"/>
      <c r="CD227" s="43">
        <f>VLOOKUP($C227, Table4[#All], 51, 0)</f>
        <v>0.5</v>
      </c>
      <c r="CE227" s="43">
        <f>VLOOKUP($C227, Table4[#All], 52, 0)</f>
        <v>0.35420000000000001</v>
      </c>
      <c r="CF227" s="43">
        <f>VLOOKUP($C227, Table4[#All], 53, 0)</f>
        <v>0.14580000000000001</v>
      </c>
      <c r="CG227" s="43"/>
      <c r="CH227" s="43"/>
      <c r="CI227" s="12">
        <f t="shared" si="58"/>
        <v>2</v>
      </c>
      <c r="CJ227" s="13"/>
      <c r="CK227" s="43">
        <f>VLOOKUP($C227, Table4[#All], 54, 0)</f>
        <v>0</v>
      </c>
      <c r="CL227" s="43">
        <f>VLOOKUP($C227, Table4[#All], 55, 0)</f>
        <v>0.5625</v>
      </c>
      <c r="CM227" s="43">
        <f>VLOOKUP($C227, Table4[#All], 56, 0)</f>
        <v>0.4375</v>
      </c>
      <c r="CN227" s="9">
        <f>VLOOKUP($C227, Table4[#All], 57, 0)</f>
        <v>0</v>
      </c>
      <c r="CO227" s="9"/>
      <c r="CP227" s="10">
        <f t="shared" si="59"/>
        <v>3</v>
      </c>
      <c r="CQ227" s="11"/>
      <c r="CR227" s="43">
        <f>VLOOKUP($C227, Table4[#All], 58, 0)</f>
        <v>0</v>
      </c>
      <c r="CS227" s="43">
        <f>VLOOKUP($C227, Table4[#All], 59, 0)</f>
        <v>0.4375</v>
      </c>
      <c r="CT227" s="43">
        <f>VLOOKUP($C227, Table4[#All], 60, 0)</f>
        <v>0.45829999999999999</v>
      </c>
      <c r="CU227" s="43">
        <f>VLOOKUP($C227, Table4[#All], 61, 0)</f>
        <v>0.1042</v>
      </c>
      <c r="CV227" s="9">
        <f>VLOOKUP($C227, Table4[#All], 62, 0)</f>
        <v>0</v>
      </c>
      <c r="CW227" s="10">
        <f t="shared" si="60"/>
        <v>3</v>
      </c>
      <c r="CX227" s="60"/>
      <c r="CY227" s="43">
        <f>VLOOKUP($C227, Table4[#All], 63, 0)</f>
        <v>0.65620000000000001</v>
      </c>
      <c r="CZ227" s="43">
        <f>VLOOKUP($C227, Table4[#All], 64, 0)</f>
        <v>0.125</v>
      </c>
      <c r="DA227" s="43">
        <f>VLOOKUP($C227, Table4[#All], 65, 0)</f>
        <v>0.21879999999999999</v>
      </c>
      <c r="DB227" s="43">
        <f>VLOOKUP($C227, Table4[#All], 66, 0)</f>
        <v>0</v>
      </c>
      <c r="DC227" s="43"/>
      <c r="DD227" s="10">
        <f t="shared" si="61"/>
        <v>3</v>
      </c>
    </row>
    <row r="228" spans="1:108" ht="16.2" thickTop="1" thickBot="1" x14ac:dyDescent="0.4">
      <c r="A228" s="47" t="s">
        <v>525</v>
      </c>
      <c r="B228" s="47" t="s">
        <v>536</v>
      </c>
      <c r="C228" s="47" t="s">
        <v>537</v>
      </c>
      <c r="D228" s="11"/>
      <c r="E228" s="43">
        <f>VLOOKUP($C228, Table4[#All], 2, 0)</f>
        <v>1</v>
      </c>
      <c r="F228" s="43">
        <f>VLOOKUP($C228, Table4[#All], 3, 0)</f>
        <v>0</v>
      </c>
      <c r="G228" s="43">
        <f>VLOOKUP($C228, Table4[#All], 4, 0)</f>
        <v>0</v>
      </c>
      <c r="H228" s="43">
        <f>VLOOKUP($C228, Table4[#All], 5, 0)</f>
        <v>0</v>
      </c>
      <c r="I228" s="43">
        <f>VLOOKUP($C228, Table4[#All], 6, 0)</f>
        <v>0</v>
      </c>
      <c r="J228" s="10">
        <f t="shared" si="47"/>
        <v>1</v>
      </c>
      <c r="K228" s="11"/>
      <c r="L228" s="43">
        <f>VLOOKUP($C228, Table4[#All], 7, 0)</f>
        <v>0.76190000000000002</v>
      </c>
      <c r="M228" s="43">
        <f>VLOOKUP($C228, Table4[#All], 8, 0)</f>
        <v>4.7599999999999996E-2</v>
      </c>
      <c r="N228" s="43">
        <f>VLOOKUP($C228, Table4[#All], 9, 0)</f>
        <v>0.1905</v>
      </c>
      <c r="O228" s="43">
        <f>VLOOKUP($C228, Table4[#All], 10, 0)</f>
        <v>0</v>
      </c>
      <c r="P228" s="43"/>
      <c r="Q228" s="10">
        <f t="shared" si="48"/>
        <v>2</v>
      </c>
      <c r="R228" s="11"/>
      <c r="S228" s="43">
        <f>VLOOKUP($C228, Table4[#All], 11, 0)</f>
        <v>0.76190000000000002</v>
      </c>
      <c r="T228" s="43">
        <f>VLOOKUP($C228, Table4[#All], 12, 0)</f>
        <v>0</v>
      </c>
      <c r="U228" s="43">
        <f>VLOOKUP($C228, Table4[#All], 13, 0)</f>
        <v>0.23809999999999998</v>
      </c>
      <c r="V228" s="43">
        <f>VLOOKUP($C228, Table4[#All], 14, 0)</f>
        <v>0</v>
      </c>
      <c r="W228" s="9"/>
      <c r="X228" s="10">
        <f t="shared" si="49"/>
        <v>3</v>
      </c>
      <c r="Y228" s="11"/>
      <c r="Z228" s="43">
        <f>VLOOKUP($C228, Table4[#All], 15, 0)</f>
        <v>0</v>
      </c>
      <c r="AA228" s="43">
        <f>VLOOKUP($C228, Table4[#All], 16, 0)</f>
        <v>0.1429</v>
      </c>
      <c r="AB228" s="43">
        <f>VLOOKUP($C228, Table4[#All], 17, 0)</f>
        <v>0.38100000000000001</v>
      </c>
      <c r="AC228" s="43">
        <f>VLOOKUP($C228, Table4[#All], 18, 0)</f>
        <v>0.47619999999999996</v>
      </c>
      <c r="AD228" s="9">
        <f>VLOOKUP($C228, Table4[#All], 19, 0)</f>
        <v>0</v>
      </c>
      <c r="AE228" s="10">
        <f t="shared" si="50"/>
        <v>4</v>
      </c>
      <c r="AF228" s="11"/>
      <c r="AG228" s="43">
        <f>VLOOKUP($C228, Table4[#All], 20, 0)</f>
        <v>0</v>
      </c>
      <c r="AH228" s="43">
        <f>VLOOKUP($C228, Table4[#All], 21, 0)</f>
        <v>9.5199999999999993E-2</v>
      </c>
      <c r="AI228" s="43">
        <f>VLOOKUP($C228, Table4[#All], 22, 0)</f>
        <v>0.71430000000000005</v>
      </c>
      <c r="AJ228" s="43">
        <f>VLOOKUP($C228, Table4[#All], 23, 0)</f>
        <v>0.1905</v>
      </c>
      <c r="AK228" s="43"/>
      <c r="AL228" s="10">
        <f t="shared" si="51"/>
        <v>3</v>
      </c>
      <c r="AM228" s="11"/>
      <c r="AN228" s="43">
        <f>VLOOKUP($C228, Table4[#All], 24, 0)</f>
        <v>0</v>
      </c>
      <c r="AO228" s="43">
        <f>VLOOKUP($C228, Table4[#All], 25, 0)</f>
        <v>0.05</v>
      </c>
      <c r="AP228" s="43">
        <f>VLOOKUP($C228, Table4[#All], 26, 0)</f>
        <v>0.95</v>
      </c>
      <c r="AQ228" s="43"/>
      <c r="AR228" s="9"/>
      <c r="AS228" s="12">
        <f t="shared" si="52"/>
        <v>3</v>
      </c>
      <c r="AT228" s="11"/>
      <c r="AU228" s="43">
        <f>VLOOKUP($C228, Table4[#All], 27, 0)</f>
        <v>0.23809999999999998</v>
      </c>
      <c r="AV228" s="43">
        <f>VLOOKUP($C228, Table4[#All], 28, 0)</f>
        <v>0.66670000000000007</v>
      </c>
      <c r="AW228" s="43">
        <f>VLOOKUP($C228, Table4[#All], 29, 0)</f>
        <v>9.5199999999999993E-2</v>
      </c>
      <c r="AX228" s="9"/>
      <c r="AY228" s="9">
        <f>VLOOKUP($C228, Table4[#All], 30, 0)</f>
        <v>0</v>
      </c>
      <c r="AZ228" s="10">
        <f t="shared" si="53"/>
        <v>2</v>
      </c>
      <c r="BA228" s="11"/>
      <c r="BB228" s="43">
        <f>VLOOKUP($C228, Table4[#All], 31, 0)</f>
        <v>5.5599999999999997E-2</v>
      </c>
      <c r="BC228" s="43">
        <f>VLOOKUP($C228, Table4[#All], 32, 0)</f>
        <v>0.77780000000000005</v>
      </c>
      <c r="BD228" s="43">
        <f>VLOOKUP($C228, Table4[#All], 33, 0)</f>
        <v>0.16670000000000001</v>
      </c>
      <c r="BE228" s="43">
        <f>VLOOKUP($C228, Table4[#All], 34, 0)</f>
        <v>0</v>
      </c>
      <c r="BF228" s="9">
        <f>VLOOKUP($C228, Table4[#All], 35, 0)</f>
        <v>0</v>
      </c>
      <c r="BG228" s="10">
        <f t="shared" si="54"/>
        <v>2</v>
      </c>
      <c r="BH228" s="60"/>
      <c r="BI228" s="43">
        <f>VLOOKUP($C228, Table4[#All], 36, 0)</f>
        <v>0</v>
      </c>
      <c r="BJ228" s="9">
        <f>VLOOKUP($C228, Table4[#All], 37, 0)</f>
        <v>0</v>
      </c>
      <c r="BK228" s="43">
        <f>VLOOKUP($C228, Table4[#All], 38, 0)</f>
        <v>0</v>
      </c>
      <c r="BL228" s="43">
        <f>VLOOKUP($C228, Table4[#All], 39, 0)</f>
        <v>0</v>
      </c>
      <c r="BM228" s="9">
        <f>VLOOKUP($C228, Table4[#All], 40, 0)</f>
        <v>1</v>
      </c>
      <c r="BN228" s="10">
        <f t="shared" si="55"/>
        <v>5</v>
      </c>
      <c r="BO228" s="11"/>
      <c r="BP228" s="43">
        <f>VLOOKUP($C228, Table4[#All], 41, 0)</f>
        <v>0</v>
      </c>
      <c r="BQ228" s="43">
        <f>VLOOKUP($C228, Table4[#All], 42, 0)</f>
        <v>0.33329999999999999</v>
      </c>
      <c r="BR228" s="43">
        <f>VLOOKUP($C228, Table4[#All], 43, 0)</f>
        <v>0.57140000000000002</v>
      </c>
      <c r="BS228" s="43">
        <f>VLOOKUP($C228, Table4[#All], 44, 0)</f>
        <v>9.5199999999999993E-2</v>
      </c>
      <c r="BT228" s="43">
        <f>VLOOKUP($C228, Table4[#All], 45, 0)</f>
        <v>0</v>
      </c>
      <c r="BU228" s="10">
        <f t="shared" si="56"/>
        <v>3</v>
      </c>
      <c r="BV228" s="11"/>
      <c r="BW228" s="43">
        <f>VLOOKUP($C228, Table4[#All], 46, 0)</f>
        <v>0</v>
      </c>
      <c r="BX228" s="43">
        <f>VLOOKUP($C228, Table4[#All], 47, 0)</f>
        <v>0.23809999999999998</v>
      </c>
      <c r="BY228" s="43">
        <f>VLOOKUP($C228, Table4[#All], 48, 0)</f>
        <v>0</v>
      </c>
      <c r="BZ228" s="43">
        <f>VLOOKUP($C228, Table4[#All], 49, 0)</f>
        <v>0.1905</v>
      </c>
      <c r="CA228" s="43">
        <f>VLOOKUP($C228, Table4[#All], 50, 0)</f>
        <v>0.57140000000000002</v>
      </c>
      <c r="CB228" s="10">
        <f t="shared" si="57"/>
        <v>5</v>
      </c>
      <c r="CC228" s="60"/>
      <c r="CD228" s="43">
        <f>VLOOKUP($C228, Table4[#All], 51, 0)</f>
        <v>0.28570000000000001</v>
      </c>
      <c r="CE228" s="43">
        <f>VLOOKUP($C228, Table4[#All], 52, 0)</f>
        <v>0.1429</v>
      </c>
      <c r="CF228" s="43">
        <f>VLOOKUP($C228, Table4[#All], 53, 0)</f>
        <v>0.57140000000000002</v>
      </c>
      <c r="CG228" s="43"/>
      <c r="CH228" s="43"/>
      <c r="CI228" s="12">
        <f t="shared" si="58"/>
        <v>3</v>
      </c>
      <c r="CJ228" s="13"/>
      <c r="CK228" s="43">
        <f>VLOOKUP($C228, Table4[#All], 54, 0)</f>
        <v>0</v>
      </c>
      <c r="CL228" s="43">
        <f>VLOOKUP($C228, Table4[#All], 55, 0)</f>
        <v>0.38100000000000001</v>
      </c>
      <c r="CM228" s="43">
        <f>VLOOKUP($C228, Table4[#All], 56, 0)</f>
        <v>0.61899999999999999</v>
      </c>
      <c r="CN228" s="9">
        <f>VLOOKUP($C228, Table4[#All], 57, 0)</f>
        <v>0</v>
      </c>
      <c r="CO228" s="9"/>
      <c r="CP228" s="10">
        <f t="shared" si="59"/>
        <v>3</v>
      </c>
      <c r="CQ228" s="11"/>
      <c r="CR228" s="43">
        <f>VLOOKUP($C228, Table4[#All], 58, 0)</f>
        <v>0</v>
      </c>
      <c r="CS228" s="43">
        <f>VLOOKUP($C228, Table4[#All], 59, 0)</f>
        <v>0.23809999999999998</v>
      </c>
      <c r="CT228" s="43">
        <f>VLOOKUP($C228, Table4[#All], 60, 0)</f>
        <v>0.61899999999999999</v>
      </c>
      <c r="CU228" s="43">
        <f>VLOOKUP($C228, Table4[#All], 61, 0)</f>
        <v>0.1429</v>
      </c>
      <c r="CV228" s="9">
        <f>VLOOKUP($C228, Table4[#All], 62, 0)</f>
        <v>0</v>
      </c>
      <c r="CW228" s="10">
        <f t="shared" si="60"/>
        <v>3</v>
      </c>
      <c r="CX228" s="60"/>
      <c r="CY228" s="43">
        <f>VLOOKUP($C228, Table4[#All], 63, 0)</f>
        <v>0.86670000000000003</v>
      </c>
      <c r="CZ228" s="43">
        <f>VLOOKUP($C228, Table4[#All], 64, 0)</f>
        <v>0.1333</v>
      </c>
      <c r="DA228" s="43">
        <f>VLOOKUP($C228, Table4[#All], 65, 0)</f>
        <v>0</v>
      </c>
      <c r="DB228" s="43">
        <f>VLOOKUP($C228, Table4[#All], 66, 0)</f>
        <v>0</v>
      </c>
      <c r="DC228" s="43"/>
      <c r="DD228" s="10">
        <f t="shared" si="61"/>
        <v>1</v>
      </c>
    </row>
    <row r="229" spans="1:108" ht="16.2" thickTop="1" thickBot="1" x14ac:dyDescent="0.4">
      <c r="A229" s="47" t="s">
        <v>525</v>
      </c>
      <c r="B229" s="47" t="s">
        <v>538</v>
      </c>
      <c r="C229" s="47" t="s">
        <v>539</v>
      </c>
      <c r="D229" s="11"/>
      <c r="E229" s="43">
        <f>VLOOKUP($C229, Table4[#All], 2, 0)</f>
        <v>0</v>
      </c>
      <c r="F229" s="43">
        <f>VLOOKUP($C229, Table4[#All], 3, 0)</f>
        <v>1</v>
      </c>
      <c r="G229" s="43">
        <f>VLOOKUP($C229, Table4[#All], 4, 0)</f>
        <v>0</v>
      </c>
      <c r="H229" s="43">
        <f>VLOOKUP($C229, Table4[#All], 5, 0)</f>
        <v>0</v>
      </c>
      <c r="I229" s="43">
        <f>VLOOKUP($C229, Table4[#All], 6, 0)</f>
        <v>0</v>
      </c>
      <c r="J229" s="10">
        <f t="shared" si="47"/>
        <v>2</v>
      </c>
      <c r="K229" s="11"/>
      <c r="L229" s="43">
        <f>VLOOKUP($C229, Table4[#All], 7, 0)</f>
        <v>0.83329999999999993</v>
      </c>
      <c r="M229" s="43">
        <f>VLOOKUP($C229, Table4[#All], 8, 0)</f>
        <v>8.3299999999999999E-2</v>
      </c>
      <c r="N229" s="43">
        <f>VLOOKUP($C229, Table4[#All], 9, 0)</f>
        <v>8.3299999999999999E-2</v>
      </c>
      <c r="O229" s="43">
        <f>VLOOKUP($C229, Table4[#All], 10, 0)</f>
        <v>0</v>
      </c>
      <c r="P229" s="43"/>
      <c r="Q229" s="10">
        <f t="shared" si="48"/>
        <v>1</v>
      </c>
      <c r="R229" s="11"/>
      <c r="S229" s="43">
        <f>VLOOKUP($C229, Table4[#All], 11, 0)</f>
        <v>0.6</v>
      </c>
      <c r="T229" s="43">
        <f>VLOOKUP($C229, Table4[#All], 12, 0)</f>
        <v>1.67E-2</v>
      </c>
      <c r="U229" s="43">
        <f>VLOOKUP($C229, Table4[#All], 13, 0)</f>
        <v>0.38329999999999997</v>
      </c>
      <c r="V229" s="43">
        <f>VLOOKUP($C229, Table4[#All], 14, 0)</f>
        <v>0</v>
      </c>
      <c r="W229" s="9"/>
      <c r="X229" s="10">
        <f t="shared" si="49"/>
        <v>3</v>
      </c>
      <c r="Y229" s="11"/>
      <c r="Z229" s="43">
        <f>VLOOKUP($C229, Table4[#All], 15, 0)</f>
        <v>0</v>
      </c>
      <c r="AA229" s="43">
        <f>VLOOKUP($C229, Table4[#All], 16, 0)</f>
        <v>0.6</v>
      </c>
      <c r="AB229" s="43">
        <f>VLOOKUP($C229, Table4[#All], 17, 0)</f>
        <v>0.3</v>
      </c>
      <c r="AC229" s="43">
        <f>VLOOKUP($C229, Table4[#All], 18, 0)</f>
        <v>0.1</v>
      </c>
      <c r="AD229" s="9">
        <f>VLOOKUP($C229, Table4[#All], 19, 0)</f>
        <v>0</v>
      </c>
      <c r="AE229" s="10">
        <f t="shared" si="50"/>
        <v>3</v>
      </c>
      <c r="AF229" s="11"/>
      <c r="AG229" s="43">
        <f>VLOOKUP($C229, Table4[#All], 20, 0)</f>
        <v>0</v>
      </c>
      <c r="AH229" s="43">
        <f>VLOOKUP($C229, Table4[#All], 21, 0)</f>
        <v>0.36670000000000003</v>
      </c>
      <c r="AI229" s="43">
        <f>VLOOKUP($C229, Table4[#All], 22, 0)</f>
        <v>0.48330000000000001</v>
      </c>
      <c r="AJ229" s="43">
        <f>VLOOKUP($C229, Table4[#All], 23, 0)</f>
        <v>0.15</v>
      </c>
      <c r="AK229" s="43"/>
      <c r="AL229" s="10">
        <f t="shared" si="51"/>
        <v>3</v>
      </c>
      <c r="AM229" s="11"/>
      <c r="AN229" s="43">
        <f>VLOOKUP($C229, Table4[#All], 24, 0)</f>
        <v>0</v>
      </c>
      <c r="AO229" s="43">
        <f>VLOOKUP($C229, Table4[#All], 25, 0)</f>
        <v>0.26419999999999999</v>
      </c>
      <c r="AP229" s="43">
        <f>VLOOKUP($C229, Table4[#All], 26, 0)</f>
        <v>0.73580000000000001</v>
      </c>
      <c r="AQ229" s="43"/>
      <c r="AR229" s="9"/>
      <c r="AS229" s="12">
        <f t="shared" si="52"/>
        <v>3</v>
      </c>
      <c r="AT229" s="11"/>
      <c r="AU229" s="43">
        <f>VLOOKUP($C229, Table4[#All], 27, 0)</f>
        <v>1.67E-2</v>
      </c>
      <c r="AV229" s="43">
        <f>VLOOKUP($C229, Table4[#All], 28, 0)</f>
        <v>0.5</v>
      </c>
      <c r="AW229" s="43">
        <f>VLOOKUP($C229, Table4[#All], 29, 0)</f>
        <v>0.48330000000000001</v>
      </c>
      <c r="AX229" s="9"/>
      <c r="AY229" s="9">
        <f>VLOOKUP($C229, Table4[#All], 30, 0)</f>
        <v>0</v>
      </c>
      <c r="AZ229" s="10">
        <f t="shared" si="53"/>
        <v>3</v>
      </c>
      <c r="BA229" s="11"/>
      <c r="BB229" s="43">
        <f>VLOOKUP($C229, Table4[#All], 31, 0)</f>
        <v>0.25489999999999996</v>
      </c>
      <c r="BC229" s="43">
        <f>VLOOKUP($C229, Table4[#All], 32, 0)</f>
        <v>0.50979999999999992</v>
      </c>
      <c r="BD229" s="43">
        <f>VLOOKUP($C229, Table4[#All], 33, 0)</f>
        <v>1.9599999999999999E-2</v>
      </c>
      <c r="BE229" s="43">
        <f>VLOOKUP($C229, Table4[#All], 34, 0)</f>
        <v>0.2157</v>
      </c>
      <c r="BF229" s="9">
        <f>VLOOKUP($C229, Table4[#All], 35, 0)</f>
        <v>0</v>
      </c>
      <c r="BG229" s="10">
        <f t="shared" si="54"/>
        <v>4</v>
      </c>
      <c r="BH229" s="60"/>
      <c r="BI229" s="43">
        <f>VLOOKUP($C229, Table4[#All], 36, 0)</f>
        <v>0</v>
      </c>
      <c r="BJ229" s="9">
        <f>VLOOKUP($C229, Table4[#All], 37, 0)</f>
        <v>0</v>
      </c>
      <c r="BK229" s="43">
        <f>VLOOKUP($C229, Table4[#All], 38, 0)</f>
        <v>0</v>
      </c>
      <c r="BL229" s="43">
        <f>VLOOKUP($C229, Table4[#All], 39, 0)</f>
        <v>0</v>
      </c>
      <c r="BM229" s="9">
        <f>VLOOKUP($C229, Table4[#All], 40, 0)</f>
        <v>1</v>
      </c>
      <c r="BN229" s="10">
        <f t="shared" si="55"/>
        <v>5</v>
      </c>
      <c r="BO229" s="11"/>
      <c r="BP229" s="43">
        <f>VLOOKUP($C229, Table4[#All], 41, 0)</f>
        <v>8.3299999999999999E-2</v>
      </c>
      <c r="BQ229" s="43">
        <f>VLOOKUP($C229, Table4[#All], 42, 0)</f>
        <v>0.5333</v>
      </c>
      <c r="BR229" s="43">
        <f>VLOOKUP($C229, Table4[#All], 43, 0)</f>
        <v>0.36670000000000003</v>
      </c>
      <c r="BS229" s="43">
        <f>VLOOKUP($C229, Table4[#All], 44, 0)</f>
        <v>1.67E-2</v>
      </c>
      <c r="BT229" s="43">
        <f>VLOOKUP($C229, Table4[#All], 45, 0)</f>
        <v>0</v>
      </c>
      <c r="BU229" s="10">
        <f t="shared" si="56"/>
        <v>3</v>
      </c>
      <c r="BV229" s="11"/>
      <c r="BW229" s="43">
        <f>VLOOKUP($C229, Table4[#All], 46, 0)</f>
        <v>0</v>
      </c>
      <c r="BX229" s="43">
        <f>VLOOKUP($C229, Table4[#All], 47, 0)</f>
        <v>6.6699999999999995E-2</v>
      </c>
      <c r="BY229" s="43">
        <f>VLOOKUP($C229, Table4[#All], 48, 0)</f>
        <v>0.5333</v>
      </c>
      <c r="BZ229" s="43">
        <f>VLOOKUP($C229, Table4[#All], 49, 0)</f>
        <v>0.38329999999999997</v>
      </c>
      <c r="CA229" s="43">
        <f>VLOOKUP($C229, Table4[#All], 50, 0)</f>
        <v>1.67E-2</v>
      </c>
      <c r="CB229" s="10">
        <f t="shared" si="57"/>
        <v>4</v>
      </c>
      <c r="CC229" s="60"/>
      <c r="CD229" s="43">
        <f>VLOOKUP($C229, Table4[#All], 51, 0)</f>
        <v>0.1167</v>
      </c>
      <c r="CE229" s="43">
        <f>VLOOKUP($C229, Table4[#All], 52, 0)</f>
        <v>0.86670000000000003</v>
      </c>
      <c r="CF229" s="43">
        <f>VLOOKUP($C229, Table4[#All], 53, 0)</f>
        <v>1.67E-2</v>
      </c>
      <c r="CG229" s="43"/>
      <c r="CH229" s="43"/>
      <c r="CI229" s="12">
        <f t="shared" si="58"/>
        <v>2</v>
      </c>
      <c r="CJ229" s="13"/>
      <c r="CK229" s="43">
        <f>VLOOKUP($C229, Table4[#All], 54, 0)</f>
        <v>0</v>
      </c>
      <c r="CL229" s="43">
        <f>VLOOKUP($C229, Table4[#All], 55, 0)</f>
        <v>0.7</v>
      </c>
      <c r="CM229" s="43">
        <f>VLOOKUP($C229, Table4[#All], 56, 0)</f>
        <v>0.3</v>
      </c>
      <c r="CN229" s="9">
        <f>VLOOKUP($C229, Table4[#All], 57, 0)</f>
        <v>0</v>
      </c>
      <c r="CO229" s="9"/>
      <c r="CP229" s="10">
        <f t="shared" si="59"/>
        <v>3</v>
      </c>
      <c r="CQ229" s="11"/>
      <c r="CR229" s="43">
        <f>VLOOKUP($C229, Table4[#All], 58, 0)</f>
        <v>0</v>
      </c>
      <c r="CS229" s="43">
        <f>VLOOKUP($C229, Table4[#All], 59, 0)</f>
        <v>0.5</v>
      </c>
      <c r="CT229" s="43">
        <f>VLOOKUP($C229, Table4[#All], 60, 0)</f>
        <v>0.5</v>
      </c>
      <c r="CU229" s="43">
        <f>VLOOKUP($C229, Table4[#All], 61, 0)</f>
        <v>0</v>
      </c>
      <c r="CV229" s="9">
        <f>VLOOKUP($C229, Table4[#All], 62, 0)</f>
        <v>0</v>
      </c>
      <c r="CW229" s="10">
        <f t="shared" si="60"/>
        <v>3</v>
      </c>
      <c r="CX229" s="60"/>
      <c r="CY229" s="43">
        <f>VLOOKUP($C229, Table4[#All], 63, 0)</f>
        <v>0.70369999999999999</v>
      </c>
      <c r="CZ229" s="43">
        <f>VLOOKUP($C229, Table4[#All], 64, 0)</f>
        <v>0.25929999999999997</v>
      </c>
      <c r="DA229" s="43">
        <f>VLOOKUP($C229, Table4[#All], 65, 0)</f>
        <v>3.7000000000000005E-2</v>
      </c>
      <c r="DB229" s="43">
        <f>VLOOKUP($C229, Table4[#All], 66, 0)</f>
        <v>0</v>
      </c>
      <c r="DC229" s="43"/>
      <c r="DD229" s="10">
        <f t="shared" si="61"/>
        <v>2</v>
      </c>
    </row>
    <row r="230" spans="1:108" ht="16.2" thickTop="1" thickBot="1" x14ac:dyDescent="0.4">
      <c r="A230" s="47" t="s">
        <v>525</v>
      </c>
      <c r="B230" s="47" t="s">
        <v>540</v>
      </c>
      <c r="C230" s="47" t="s">
        <v>541</v>
      </c>
      <c r="D230" s="11"/>
      <c r="E230" s="43">
        <f>VLOOKUP($C230, Table4[#All], 2, 0)</f>
        <v>0</v>
      </c>
      <c r="F230" s="43">
        <f>VLOOKUP($C230, Table4[#All], 3, 0)</f>
        <v>0</v>
      </c>
      <c r="G230" s="43">
        <f>VLOOKUP($C230, Table4[#All], 4, 0)</f>
        <v>1</v>
      </c>
      <c r="H230" s="43">
        <f>VLOOKUP($C230, Table4[#All], 5, 0)</f>
        <v>0</v>
      </c>
      <c r="I230" s="43">
        <f>VLOOKUP($C230, Table4[#All], 6, 0)</f>
        <v>0</v>
      </c>
      <c r="J230" s="10">
        <f t="shared" si="47"/>
        <v>3</v>
      </c>
      <c r="K230" s="11"/>
      <c r="L230" s="43">
        <f>VLOOKUP($C230, Table4[#All], 7, 0)</f>
        <v>0.43329999999999996</v>
      </c>
      <c r="M230" s="43">
        <f>VLOOKUP($C230, Table4[#All], 8, 0)</f>
        <v>0.2833</v>
      </c>
      <c r="N230" s="43">
        <f>VLOOKUP($C230, Table4[#All], 9, 0)</f>
        <v>0.23329999999999998</v>
      </c>
      <c r="O230" s="43">
        <f>VLOOKUP($C230, Table4[#All], 10, 0)</f>
        <v>0.05</v>
      </c>
      <c r="P230" s="43"/>
      <c r="Q230" s="10">
        <f t="shared" si="48"/>
        <v>3</v>
      </c>
      <c r="R230" s="11"/>
      <c r="S230" s="43">
        <f>VLOOKUP($C230, Table4[#All], 11, 0)</f>
        <v>0.24559999999999998</v>
      </c>
      <c r="T230" s="43">
        <f>VLOOKUP($C230, Table4[#All], 12, 0)</f>
        <v>0</v>
      </c>
      <c r="U230" s="43">
        <f>VLOOKUP($C230, Table4[#All], 13, 0)</f>
        <v>0.73680000000000012</v>
      </c>
      <c r="V230" s="43">
        <f>VLOOKUP($C230, Table4[#All], 14, 0)</f>
        <v>1.7500000000000002E-2</v>
      </c>
      <c r="W230" s="9"/>
      <c r="X230" s="10">
        <f t="shared" si="49"/>
        <v>3</v>
      </c>
      <c r="Y230" s="11"/>
      <c r="Z230" s="43">
        <f>VLOOKUP($C230, Table4[#All], 15, 0)</f>
        <v>0</v>
      </c>
      <c r="AA230" s="43">
        <f>VLOOKUP($C230, Table4[#All], 16, 0)</f>
        <v>0.68330000000000002</v>
      </c>
      <c r="AB230" s="43">
        <f>VLOOKUP($C230, Table4[#All], 17, 0)</f>
        <v>0.31670000000000004</v>
      </c>
      <c r="AC230" s="43">
        <f>VLOOKUP($C230, Table4[#All], 18, 0)</f>
        <v>0</v>
      </c>
      <c r="AD230" s="9">
        <f>VLOOKUP($C230, Table4[#All], 19, 0)</f>
        <v>0</v>
      </c>
      <c r="AE230" s="10">
        <f t="shared" si="50"/>
        <v>3</v>
      </c>
      <c r="AF230" s="11"/>
      <c r="AG230" s="43">
        <f>VLOOKUP($C230, Table4[#All], 20, 0)</f>
        <v>0</v>
      </c>
      <c r="AH230" s="43">
        <f>VLOOKUP($C230, Table4[#All], 21, 0)</f>
        <v>0.75</v>
      </c>
      <c r="AI230" s="43">
        <f>VLOOKUP($C230, Table4[#All], 22, 0)</f>
        <v>0.25</v>
      </c>
      <c r="AJ230" s="43">
        <f>VLOOKUP($C230, Table4[#All], 23, 0)</f>
        <v>0</v>
      </c>
      <c r="AK230" s="43"/>
      <c r="AL230" s="10">
        <f t="shared" si="51"/>
        <v>3</v>
      </c>
      <c r="AM230" s="11"/>
      <c r="AN230" s="43">
        <f>VLOOKUP($C230, Table4[#All], 24, 0)</f>
        <v>0.06</v>
      </c>
      <c r="AO230" s="43">
        <f>VLOOKUP($C230, Table4[#All], 25, 0)</f>
        <v>0.57999999999999996</v>
      </c>
      <c r="AP230" s="43">
        <f>VLOOKUP($C230, Table4[#All], 26, 0)</f>
        <v>0.36</v>
      </c>
      <c r="AQ230" s="43"/>
      <c r="AR230" s="9"/>
      <c r="AS230" s="12">
        <f t="shared" si="52"/>
        <v>3</v>
      </c>
      <c r="AT230" s="11"/>
      <c r="AU230" s="43">
        <f>VLOOKUP($C230, Table4[#All], 27, 0)</f>
        <v>0.15</v>
      </c>
      <c r="AV230" s="43">
        <f>VLOOKUP($C230, Table4[#All], 28, 0)</f>
        <v>0.56669999999999998</v>
      </c>
      <c r="AW230" s="43">
        <f>VLOOKUP($C230, Table4[#All], 29, 0)</f>
        <v>0.2833</v>
      </c>
      <c r="AX230" s="9"/>
      <c r="AY230" s="9">
        <f>VLOOKUP($C230, Table4[#All], 30, 0)</f>
        <v>0</v>
      </c>
      <c r="AZ230" s="10">
        <f t="shared" si="53"/>
        <v>3</v>
      </c>
      <c r="BA230" s="11"/>
      <c r="BB230" s="43">
        <f>VLOOKUP($C230, Table4[#All], 31, 0)</f>
        <v>0.23399999999999999</v>
      </c>
      <c r="BC230" s="43">
        <f>VLOOKUP($C230, Table4[#All], 32, 0)</f>
        <v>0.61699999999999999</v>
      </c>
      <c r="BD230" s="43">
        <f>VLOOKUP($C230, Table4[#All], 33, 0)</f>
        <v>0</v>
      </c>
      <c r="BE230" s="43">
        <f>VLOOKUP($C230, Table4[#All], 34, 0)</f>
        <v>0.1489</v>
      </c>
      <c r="BF230" s="9">
        <f>VLOOKUP($C230, Table4[#All], 35, 0)</f>
        <v>0</v>
      </c>
      <c r="BG230" s="10">
        <f t="shared" si="54"/>
        <v>2</v>
      </c>
      <c r="BH230" s="60"/>
      <c r="BI230" s="43">
        <f>VLOOKUP($C230, Table4[#All], 36, 0)</f>
        <v>0</v>
      </c>
      <c r="BJ230" s="9">
        <f>VLOOKUP($C230, Table4[#All], 37, 0)</f>
        <v>0</v>
      </c>
      <c r="BK230" s="43">
        <f>VLOOKUP($C230, Table4[#All], 38, 0)</f>
        <v>0</v>
      </c>
      <c r="BL230" s="43">
        <f>VLOOKUP($C230, Table4[#All], 39, 0)</f>
        <v>0</v>
      </c>
      <c r="BM230" s="9">
        <f>VLOOKUP($C230, Table4[#All], 40, 0)</f>
        <v>1</v>
      </c>
      <c r="BN230" s="10">
        <f t="shared" si="55"/>
        <v>5</v>
      </c>
      <c r="BO230" s="11"/>
      <c r="BP230" s="43">
        <f>VLOOKUP($C230, Table4[#All], 41, 0)</f>
        <v>0.2167</v>
      </c>
      <c r="BQ230" s="43">
        <f>VLOOKUP($C230, Table4[#All], 42, 0)</f>
        <v>0.65</v>
      </c>
      <c r="BR230" s="43">
        <f>VLOOKUP($C230, Table4[#All], 43, 0)</f>
        <v>0.1167</v>
      </c>
      <c r="BS230" s="43">
        <f>VLOOKUP($C230, Table4[#All], 44, 0)</f>
        <v>1.67E-2</v>
      </c>
      <c r="BT230" s="43">
        <f>VLOOKUP($C230, Table4[#All], 45, 0)</f>
        <v>0</v>
      </c>
      <c r="BU230" s="10">
        <f t="shared" si="56"/>
        <v>2</v>
      </c>
      <c r="BV230" s="11"/>
      <c r="BW230" s="43">
        <f>VLOOKUP($C230, Table4[#All], 46, 0)</f>
        <v>0</v>
      </c>
      <c r="BX230" s="43">
        <f>VLOOKUP($C230, Table4[#All], 47, 0)</f>
        <v>3.3300000000000003E-2</v>
      </c>
      <c r="BY230" s="43">
        <f>VLOOKUP($C230, Table4[#All], 48, 0)</f>
        <v>0.5333</v>
      </c>
      <c r="BZ230" s="43">
        <f>VLOOKUP($C230, Table4[#All], 49, 0)</f>
        <v>0.43329999999999996</v>
      </c>
      <c r="CA230" s="43">
        <f>VLOOKUP($C230, Table4[#All], 50, 0)</f>
        <v>0</v>
      </c>
      <c r="CB230" s="10">
        <f t="shared" si="57"/>
        <v>4</v>
      </c>
      <c r="CC230" s="60"/>
      <c r="CD230" s="43">
        <f>VLOOKUP($C230, Table4[#All], 51, 0)</f>
        <v>0.58329999999999993</v>
      </c>
      <c r="CE230" s="43">
        <f>VLOOKUP($C230, Table4[#All], 52, 0)</f>
        <v>0.31670000000000004</v>
      </c>
      <c r="CF230" s="43">
        <f>VLOOKUP($C230, Table4[#All], 53, 0)</f>
        <v>0.1</v>
      </c>
      <c r="CG230" s="43"/>
      <c r="CH230" s="43"/>
      <c r="CI230" s="12">
        <f t="shared" si="58"/>
        <v>2</v>
      </c>
      <c r="CJ230" s="13"/>
      <c r="CK230" s="43">
        <f>VLOOKUP($C230, Table4[#All], 54, 0)</f>
        <v>0</v>
      </c>
      <c r="CL230" s="43">
        <f>VLOOKUP($C230, Table4[#All], 55, 0)</f>
        <v>0.55000000000000004</v>
      </c>
      <c r="CM230" s="43">
        <f>VLOOKUP($C230, Table4[#All], 56, 0)</f>
        <v>0.45</v>
      </c>
      <c r="CN230" s="9">
        <f>VLOOKUP($C230, Table4[#All], 57, 0)</f>
        <v>0</v>
      </c>
      <c r="CO230" s="9"/>
      <c r="CP230" s="10">
        <f t="shared" si="59"/>
        <v>3</v>
      </c>
      <c r="CQ230" s="11"/>
      <c r="CR230" s="43">
        <f>VLOOKUP($C230, Table4[#All], 58, 0)</f>
        <v>1.67E-2</v>
      </c>
      <c r="CS230" s="43">
        <f>VLOOKUP($C230, Table4[#All], 59, 0)</f>
        <v>0.66670000000000007</v>
      </c>
      <c r="CT230" s="43">
        <f>VLOOKUP($C230, Table4[#All], 60, 0)</f>
        <v>0.3</v>
      </c>
      <c r="CU230" s="43">
        <f>VLOOKUP($C230, Table4[#All], 61, 0)</f>
        <v>1.67E-2</v>
      </c>
      <c r="CV230" s="9">
        <f>VLOOKUP($C230, Table4[#All], 62, 0)</f>
        <v>0</v>
      </c>
      <c r="CW230" s="10">
        <f t="shared" si="60"/>
        <v>3</v>
      </c>
      <c r="CX230" s="60"/>
      <c r="CY230" s="43">
        <f>VLOOKUP($C230, Table4[#All], 63, 0)</f>
        <v>0.77269999999999994</v>
      </c>
      <c r="CZ230" s="43">
        <f>VLOOKUP($C230, Table4[#All], 64, 0)</f>
        <v>0.2273</v>
      </c>
      <c r="DA230" s="43">
        <f>VLOOKUP($C230, Table4[#All], 65, 0)</f>
        <v>0</v>
      </c>
      <c r="DB230" s="43">
        <f>VLOOKUP($C230, Table4[#All], 66, 0)</f>
        <v>0</v>
      </c>
      <c r="DC230" s="43"/>
      <c r="DD230" s="10">
        <f t="shared" si="61"/>
        <v>2</v>
      </c>
    </row>
    <row r="231" spans="1:108" ht="16.2" thickTop="1" thickBot="1" x14ac:dyDescent="0.4">
      <c r="A231" s="47" t="s">
        <v>525</v>
      </c>
      <c r="B231" s="47" t="s">
        <v>542</v>
      </c>
      <c r="C231" s="47" t="s">
        <v>543</v>
      </c>
      <c r="D231" s="11"/>
      <c r="E231" s="43">
        <f>VLOOKUP($C231, Table4[#All], 2, 0)</f>
        <v>1</v>
      </c>
      <c r="F231" s="43">
        <f>VLOOKUP($C231, Table4[#All], 3, 0)</f>
        <v>0</v>
      </c>
      <c r="G231" s="43">
        <f>VLOOKUP($C231, Table4[#All], 4, 0)</f>
        <v>0</v>
      </c>
      <c r="H231" s="43">
        <f>VLOOKUP($C231, Table4[#All], 5, 0)</f>
        <v>0</v>
      </c>
      <c r="I231" s="43">
        <f>VLOOKUP($C231, Table4[#All], 6, 0)</f>
        <v>0</v>
      </c>
      <c r="J231" s="10">
        <f t="shared" si="47"/>
        <v>1</v>
      </c>
      <c r="K231" s="11"/>
      <c r="L231" s="43">
        <f>VLOOKUP($C231, Table4[#All], 7, 0)</f>
        <v>0.22219999999999998</v>
      </c>
      <c r="M231" s="43">
        <f>VLOOKUP($C231, Table4[#All], 8, 0)</f>
        <v>0.44439999999999996</v>
      </c>
      <c r="N231" s="43">
        <f>VLOOKUP($C231, Table4[#All], 9, 0)</f>
        <v>0.33329999999999999</v>
      </c>
      <c r="O231" s="43">
        <f>VLOOKUP($C231, Table4[#All], 10, 0)</f>
        <v>0</v>
      </c>
      <c r="P231" s="43"/>
      <c r="Q231" s="10">
        <f t="shared" si="48"/>
        <v>3</v>
      </c>
      <c r="R231" s="11"/>
      <c r="S231" s="43">
        <f>VLOOKUP($C231, Table4[#All], 11, 0)</f>
        <v>0.70369999999999999</v>
      </c>
      <c r="T231" s="43">
        <f>VLOOKUP($C231, Table4[#All], 12, 0)</f>
        <v>0</v>
      </c>
      <c r="U231" s="43">
        <f>VLOOKUP($C231, Table4[#All], 13, 0)</f>
        <v>0.29630000000000001</v>
      </c>
      <c r="V231" s="43">
        <f>VLOOKUP($C231, Table4[#All], 14, 0)</f>
        <v>0</v>
      </c>
      <c r="W231" s="9"/>
      <c r="X231" s="10">
        <f t="shared" si="49"/>
        <v>3</v>
      </c>
      <c r="Y231" s="11"/>
      <c r="Z231" s="43">
        <f>VLOOKUP($C231, Table4[#All], 15, 0)</f>
        <v>0</v>
      </c>
      <c r="AA231" s="43">
        <f>VLOOKUP($C231, Table4[#All], 16, 0)</f>
        <v>0.33329999999999999</v>
      </c>
      <c r="AB231" s="43">
        <f>VLOOKUP($C231, Table4[#All], 17, 0)</f>
        <v>0.51849999999999996</v>
      </c>
      <c r="AC231" s="43">
        <f>VLOOKUP($C231, Table4[#All], 18, 0)</f>
        <v>0.14810000000000001</v>
      </c>
      <c r="AD231" s="9">
        <f>VLOOKUP($C231, Table4[#All], 19, 0)</f>
        <v>0</v>
      </c>
      <c r="AE231" s="10">
        <f t="shared" si="50"/>
        <v>3</v>
      </c>
      <c r="AF231" s="11"/>
      <c r="AG231" s="43">
        <f>VLOOKUP($C231, Table4[#All], 20, 0)</f>
        <v>0</v>
      </c>
      <c r="AH231" s="43">
        <f>VLOOKUP($C231, Table4[#All], 21, 0)</f>
        <v>0.77780000000000005</v>
      </c>
      <c r="AI231" s="43">
        <f>VLOOKUP($C231, Table4[#All], 22, 0)</f>
        <v>0.14810000000000001</v>
      </c>
      <c r="AJ231" s="43">
        <f>VLOOKUP($C231, Table4[#All], 23, 0)</f>
        <v>7.4099999999999999E-2</v>
      </c>
      <c r="AK231" s="43"/>
      <c r="AL231" s="10">
        <f t="shared" si="51"/>
        <v>3</v>
      </c>
      <c r="AM231" s="11"/>
      <c r="AN231" s="43">
        <f>VLOOKUP($C231, Table4[#All], 24, 0)</f>
        <v>0</v>
      </c>
      <c r="AO231" s="43">
        <f>VLOOKUP($C231, Table4[#All], 25, 0)</f>
        <v>0.16670000000000001</v>
      </c>
      <c r="AP231" s="43">
        <f>VLOOKUP($C231, Table4[#All], 26, 0)</f>
        <v>0.83329999999999993</v>
      </c>
      <c r="AQ231" s="43"/>
      <c r="AR231" s="9"/>
      <c r="AS231" s="12">
        <f t="shared" si="52"/>
        <v>3</v>
      </c>
      <c r="AT231" s="11"/>
      <c r="AU231" s="43">
        <f>VLOOKUP($C231, Table4[#All], 27, 0)</f>
        <v>3.7000000000000005E-2</v>
      </c>
      <c r="AV231" s="43">
        <f>VLOOKUP($C231, Table4[#All], 28, 0)</f>
        <v>0.14810000000000001</v>
      </c>
      <c r="AW231" s="43">
        <f>VLOOKUP($C231, Table4[#All], 29, 0)</f>
        <v>0.81480000000000008</v>
      </c>
      <c r="AX231" s="9"/>
      <c r="AY231" s="9">
        <f>VLOOKUP($C231, Table4[#All], 30, 0)</f>
        <v>0</v>
      </c>
      <c r="AZ231" s="10">
        <f t="shared" si="53"/>
        <v>3</v>
      </c>
      <c r="BA231" s="11"/>
      <c r="BB231" s="43">
        <f>VLOOKUP($C231, Table4[#All], 31, 0)</f>
        <v>0</v>
      </c>
      <c r="BC231" s="43">
        <f>VLOOKUP($C231, Table4[#All], 32, 0)</f>
        <v>0.875</v>
      </c>
      <c r="BD231" s="43">
        <f>VLOOKUP($C231, Table4[#All], 33, 0)</f>
        <v>0</v>
      </c>
      <c r="BE231" s="43">
        <f>VLOOKUP($C231, Table4[#All], 34, 0)</f>
        <v>0.125</v>
      </c>
      <c r="BF231" s="9">
        <f>VLOOKUP($C231, Table4[#All], 35, 0)</f>
        <v>0</v>
      </c>
      <c r="BG231" s="10">
        <f t="shared" si="54"/>
        <v>2</v>
      </c>
      <c r="BH231" s="60"/>
      <c r="BI231" s="43">
        <f>VLOOKUP($C231, Table4[#All], 36, 0)</f>
        <v>0</v>
      </c>
      <c r="BJ231" s="9">
        <f>VLOOKUP($C231, Table4[#All], 37, 0)</f>
        <v>0</v>
      </c>
      <c r="BK231" s="43">
        <f>VLOOKUP($C231, Table4[#All], 38, 0)</f>
        <v>0</v>
      </c>
      <c r="BL231" s="43">
        <f>VLOOKUP($C231, Table4[#All], 39, 0)</f>
        <v>0</v>
      </c>
      <c r="BM231" s="9">
        <f>VLOOKUP($C231, Table4[#All], 40, 0)</f>
        <v>1</v>
      </c>
      <c r="BN231" s="10">
        <f t="shared" si="55"/>
        <v>5</v>
      </c>
      <c r="BO231" s="11"/>
      <c r="BP231" s="43">
        <f>VLOOKUP($C231, Table4[#All], 41, 0)</f>
        <v>3.7000000000000005E-2</v>
      </c>
      <c r="BQ231" s="43">
        <f>VLOOKUP($C231, Table4[#All], 42, 0)</f>
        <v>0.66670000000000007</v>
      </c>
      <c r="BR231" s="43">
        <f>VLOOKUP($C231, Table4[#All], 43, 0)</f>
        <v>0.1852</v>
      </c>
      <c r="BS231" s="43">
        <f>VLOOKUP($C231, Table4[#All], 44, 0)</f>
        <v>0.11109999999999999</v>
      </c>
      <c r="BT231" s="43">
        <f>VLOOKUP($C231, Table4[#All], 45, 0)</f>
        <v>0</v>
      </c>
      <c r="BU231" s="10">
        <f t="shared" si="56"/>
        <v>3</v>
      </c>
      <c r="BV231" s="11"/>
      <c r="BW231" s="43">
        <f>VLOOKUP($C231, Table4[#All], 46, 0)</f>
        <v>0</v>
      </c>
      <c r="BX231" s="43">
        <f>VLOOKUP($C231, Table4[#All], 47, 0)</f>
        <v>0.55559999999999998</v>
      </c>
      <c r="BY231" s="43">
        <f>VLOOKUP($C231, Table4[#All], 48, 0)</f>
        <v>0.33329999999999999</v>
      </c>
      <c r="BZ231" s="43">
        <f>VLOOKUP($C231, Table4[#All], 49, 0)</f>
        <v>0.11109999999999999</v>
      </c>
      <c r="CA231" s="43">
        <f>VLOOKUP($C231, Table4[#All], 50, 0)</f>
        <v>0</v>
      </c>
      <c r="CB231" s="10">
        <f t="shared" si="57"/>
        <v>3</v>
      </c>
      <c r="CC231" s="60"/>
      <c r="CD231" s="43">
        <f>VLOOKUP($C231, Table4[#All], 51, 0)</f>
        <v>0.59260000000000002</v>
      </c>
      <c r="CE231" s="43">
        <f>VLOOKUP($C231, Table4[#All], 52, 0)</f>
        <v>0.1852</v>
      </c>
      <c r="CF231" s="43">
        <f>VLOOKUP($C231, Table4[#All], 53, 0)</f>
        <v>0.22219999999999998</v>
      </c>
      <c r="CG231" s="43"/>
      <c r="CH231" s="43"/>
      <c r="CI231" s="12">
        <f t="shared" si="58"/>
        <v>3</v>
      </c>
      <c r="CJ231" s="13"/>
      <c r="CK231" s="43">
        <f>VLOOKUP($C231, Table4[#All], 54, 0)</f>
        <v>0</v>
      </c>
      <c r="CL231" s="43">
        <f>VLOOKUP($C231, Table4[#All], 55, 0)</f>
        <v>0.33329999999999999</v>
      </c>
      <c r="CM231" s="43">
        <f>VLOOKUP($C231, Table4[#All], 56, 0)</f>
        <v>0.66670000000000007</v>
      </c>
      <c r="CN231" s="9">
        <f>VLOOKUP($C231, Table4[#All], 57, 0)</f>
        <v>0</v>
      </c>
      <c r="CO231" s="9"/>
      <c r="CP231" s="10">
        <f t="shared" si="59"/>
        <v>3</v>
      </c>
      <c r="CQ231" s="11"/>
      <c r="CR231" s="43">
        <f>VLOOKUP($C231, Table4[#All], 58, 0)</f>
        <v>0</v>
      </c>
      <c r="CS231" s="43">
        <f>VLOOKUP($C231, Table4[#All], 59, 0)</f>
        <v>0.1852</v>
      </c>
      <c r="CT231" s="43">
        <f>VLOOKUP($C231, Table4[#All], 60, 0)</f>
        <v>0.77780000000000005</v>
      </c>
      <c r="CU231" s="43">
        <f>VLOOKUP($C231, Table4[#All], 61, 0)</f>
        <v>3.7000000000000005E-2</v>
      </c>
      <c r="CV231" s="9">
        <f>VLOOKUP($C231, Table4[#All], 62, 0)</f>
        <v>0</v>
      </c>
      <c r="CW231" s="10">
        <f t="shared" si="60"/>
        <v>3</v>
      </c>
      <c r="CX231" s="60"/>
      <c r="CY231" s="43">
        <f>VLOOKUP($C231, Table4[#All], 63, 0)</f>
        <v>0</v>
      </c>
      <c r="CZ231" s="43">
        <f>VLOOKUP($C231, Table4[#All], 64, 0)</f>
        <v>0</v>
      </c>
      <c r="DA231" s="43">
        <f>VLOOKUP($C231, Table4[#All], 65, 0)</f>
        <v>1</v>
      </c>
      <c r="DB231" s="43">
        <f>VLOOKUP($C231, Table4[#All], 66, 0)</f>
        <v>0</v>
      </c>
      <c r="DC231" s="43"/>
      <c r="DD231" s="10">
        <f t="shared" si="61"/>
        <v>3</v>
      </c>
    </row>
    <row r="232" spans="1:108" ht="16.2" thickTop="1" thickBot="1" x14ac:dyDescent="0.4">
      <c r="A232" s="47" t="s">
        <v>525</v>
      </c>
      <c r="B232" s="47" t="s">
        <v>544</v>
      </c>
      <c r="C232" s="47" t="s">
        <v>545</v>
      </c>
      <c r="D232" s="11"/>
      <c r="E232" s="43">
        <f>VLOOKUP($C232, Table4[#All], 2, 0)</f>
        <v>1</v>
      </c>
      <c r="F232" s="43">
        <f>VLOOKUP($C232, Table4[#All], 3, 0)</f>
        <v>0</v>
      </c>
      <c r="G232" s="43">
        <f>VLOOKUP($C232, Table4[#All], 4, 0)</f>
        <v>0</v>
      </c>
      <c r="H232" s="43">
        <f>VLOOKUP($C232, Table4[#All], 5, 0)</f>
        <v>0</v>
      </c>
      <c r="I232" s="43">
        <f>VLOOKUP($C232, Table4[#All], 6, 0)</f>
        <v>0</v>
      </c>
      <c r="J232" s="10">
        <f t="shared" si="47"/>
        <v>1</v>
      </c>
      <c r="K232" s="11"/>
      <c r="L232" s="43">
        <f>VLOOKUP($C232, Table4[#All], 7, 0)</f>
        <v>0.79069999999999996</v>
      </c>
      <c r="M232" s="43">
        <f>VLOOKUP($C232, Table4[#All], 8, 0)</f>
        <v>0.1628</v>
      </c>
      <c r="N232" s="43">
        <f>VLOOKUP($C232, Table4[#All], 9, 0)</f>
        <v>4.6500000000000007E-2</v>
      </c>
      <c r="O232" s="43">
        <f>VLOOKUP($C232, Table4[#All], 10, 0)</f>
        <v>0</v>
      </c>
      <c r="P232" s="43"/>
      <c r="Q232" s="10">
        <f t="shared" si="48"/>
        <v>2</v>
      </c>
      <c r="R232" s="11"/>
      <c r="S232" s="43">
        <f>VLOOKUP($C232, Table4[#All], 11, 0)</f>
        <v>0</v>
      </c>
      <c r="T232" s="43">
        <f>VLOOKUP($C232, Table4[#All], 12, 0)</f>
        <v>0</v>
      </c>
      <c r="U232" s="43">
        <f>VLOOKUP($C232, Table4[#All], 13, 0)</f>
        <v>1</v>
      </c>
      <c r="V232" s="43">
        <f>VLOOKUP($C232, Table4[#All], 14, 0)</f>
        <v>0</v>
      </c>
      <c r="W232" s="9"/>
      <c r="X232" s="10">
        <f t="shared" si="49"/>
        <v>3</v>
      </c>
      <c r="Y232" s="11"/>
      <c r="Z232" s="43">
        <f>VLOOKUP($C232, Table4[#All], 15, 0)</f>
        <v>0</v>
      </c>
      <c r="AA232" s="43">
        <f>VLOOKUP($C232, Table4[#All], 16, 0)</f>
        <v>0.9534999999999999</v>
      </c>
      <c r="AB232" s="43">
        <f>VLOOKUP($C232, Table4[#All], 17, 0)</f>
        <v>4.6500000000000007E-2</v>
      </c>
      <c r="AC232" s="43">
        <f>VLOOKUP($C232, Table4[#All], 18, 0)</f>
        <v>0</v>
      </c>
      <c r="AD232" s="9">
        <f>VLOOKUP($C232, Table4[#All], 19, 0)</f>
        <v>0</v>
      </c>
      <c r="AE232" s="10">
        <f t="shared" si="50"/>
        <v>2</v>
      </c>
      <c r="AF232" s="11"/>
      <c r="AG232" s="43">
        <f>VLOOKUP($C232, Table4[#All], 20, 0)</f>
        <v>0</v>
      </c>
      <c r="AH232" s="43">
        <f>VLOOKUP($C232, Table4[#All], 21, 0)</f>
        <v>0.72089999999999999</v>
      </c>
      <c r="AI232" s="43">
        <f>VLOOKUP($C232, Table4[#All], 22, 0)</f>
        <v>0.25579999999999997</v>
      </c>
      <c r="AJ232" s="43">
        <f>VLOOKUP($C232, Table4[#All], 23, 0)</f>
        <v>2.3300000000000001E-2</v>
      </c>
      <c r="AK232" s="43"/>
      <c r="AL232" s="10">
        <f t="shared" si="51"/>
        <v>3</v>
      </c>
      <c r="AM232" s="11"/>
      <c r="AN232" s="43">
        <f>VLOOKUP($C232, Table4[#All], 24, 0)</f>
        <v>0</v>
      </c>
      <c r="AO232" s="43">
        <f>VLOOKUP($C232, Table4[#All], 25, 0)</f>
        <v>0.41460000000000002</v>
      </c>
      <c r="AP232" s="43">
        <f>VLOOKUP($C232, Table4[#All], 26, 0)</f>
        <v>0.58540000000000003</v>
      </c>
      <c r="AQ232" s="43"/>
      <c r="AR232" s="9"/>
      <c r="AS232" s="12">
        <f t="shared" si="52"/>
        <v>3</v>
      </c>
      <c r="AT232" s="11"/>
      <c r="AU232" s="43">
        <f>VLOOKUP($C232, Table4[#All], 27, 0)</f>
        <v>4.6500000000000007E-2</v>
      </c>
      <c r="AV232" s="43">
        <f>VLOOKUP($C232, Table4[#All], 28, 0)</f>
        <v>0.51159999999999994</v>
      </c>
      <c r="AW232" s="43">
        <f>VLOOKUP($C232, Table4[#All], 29, 0)</f>
        <v>0.44189999999999996</v>
      </c>
      <c r="AX232" s="9"/>
      <c r="AY232" s="9">
        <f>VLOOKUP($C232, Table4[#All], 30, 0)</f>
        <v>0</v>
      </c>
      <c r="AZ232" s="10">
        <f t="shared" si="53"/>
        <v>3</v>
      </c>
      <c r="BA232" s="11"/>
      <c r="BB232" s="43">
        <f>VLOOKUP($C232, Table4[#All], 31, 0)</f>
        <v>0</v>
      </c>
      <c r="BC232" s="43">
        <f>VLOOKUP($C232, Table4[#All], 32, 0)</f>
        <v>0.82499999999999996</v>
      </c>
      <c r="BD232" s="43">
        <f>VLOOKUP($C232, Table4[#All], 33, 0)</f>
        <v>7.4999999999999997E-2</v>
      </c>
      <c r="BE232" s="43">
        <f>VLOOKUP($C232, Table4[#All], 34, 0)</f>
        <v>0.1</v>
      </c>
      <c r="BF232" s="9">
        <f>VLOOKUP($C232, Table4[#All], 35, 0)</f>
        <v>0</v>
      </c>
      <c r="BG232" s="10">
        <f t="shared" si="54"/>
        <v>2</v>
      </c>
      <c r="BH232" s="60"/>
      <c r="BI232" s="43">
        <f>VLOOKUP($C232, Table4[#All], 36, 0)</f>
        <v>0</v>
      </c>
      <c r="BJ232" s="9">
        <f>VLOOKUP($C232, Table4[#All], 37, 0)</f>
        <v>0</v>
      </c>
      <c r="BK232" s="43">
        <f>VLOOKUP($C232, Table4[#All], 38, 0)</f>
        <v>0</v>
      </c>
      <c r="BL232" s="43">
        <f>VLOOKUP($C232, Table4[#All], 39, 0)</f>
        <v>0</v>
      </c>
      <c r="BM232" s="9">
        <f>VLOOKUP($C232, Table4[#All], 40, 0)</f>
        <v>1</v>
      </c>
      <c r="BN232" s="10">
        <f t="shared" si="55"/>
        <v>5</v>
      </c>
      <c r="BO232" s="11"/>
      <c r="BP232" s="43">
        <f>VLOOKUP($C232, Table4[#All], 41, 0)</f>
        <v>2.3300000000000001E-2</v>
      </c>
      <c r="BQ232" s="43">
        <f>VLOOKUP($C232, Table4[#All], 42, 0)</f>
        <v>0.6512</v>
      </c>
      <c r="BR232" s="43">
        <f>VLOOKUP($C232, Table4[#All], 43, 0)</f>
        <v>0.3256</v>
      </c>
      <c r="BS232" s="43">
        <f>VLOOKUP($C232, Table4[#All], 44, 0)</f>
        <v>0</v>
      </c>
      <c r="BT232" s="43">
        <f>VLOOKUP($C232, Table4[#All], 45, 0)</f>
        <v>0</v>
      </c>
      <c r="BU232" s="10">
        <f t="shared" si="56"/>
        <v>3</v>
      </c>
      <c r="BV232" s="11"/>
      <c r="BW232" s="43">
        <f>VLOOKUP($C232, Table4[#All], 46, 0)</f>
        <v>0</v>
      </c>
      <c r="BX232" s="43">
        <f>VLOOKUP($C232, Table4[#All], 47, 0)</f>
        <v>0.18600000000000003</v>
      </c>
      <c r="BY232" s="43">
        <f>VLOOKUP($C232, Table4[#All], 48, 0)</f>
        <v>0</v>
      </c>
      <c r="BZ232" s="43">
        <f>VLOOKUP($C232, Table4[#All], 49, 0)</f>
        <v>0.81400000000000006</v>
      </c>
      <c r="CA232" s="43">
        <f>VLOOKUP($C232, Table4[#All], 50, 0)</f>
        <v>0</v>
      </c>
      <c r="CB232" s="10">
        <f t="shared" si="57"/>
        <v>4</v>
      </c>
      <c r="CC232" s="60"/>
      <c r="CD232" s="43">
        <f>VLOOKUP($C232, Table4[#All], 51, 0)</f>
        <v>0.86049999999999993</v>
      </c>
      <c r="CE232" s="43">
        <f>VLOOKUP($C232, Table4[#All], 52, 0)</f>
        <v>9.3000000000000013E-2</v>
      </c>
      <c r="CF232" s="43">
        <f>VLOOKUP($C232, Table4[#All], 53, 0)</f>
        <v>4.6500000000000007E-2</v>
      </c>
      <c r="CG232" s="43"/>
      <c r="CH232" s="43"/>
      <c r="CI232" s="12">
        <f t="shared" si="58"/>
        <v>1</v>
      </c>
      <c r="CJ232" s="13"/>
      <c r="CK232" s="43">
        <f>VLOOKUP($C232, Table4[#All], 54, 0)</f>
        <v>0</v>
      </c>
      <c r="CL232" s="43">
        <f>VLOOKUP($C232, Table4[#All], 55, 0)</f>
        <v>0.20929999999999999</v>
      </c>
      <c r="CM232" s="43">
        <f>VLOOKUP($C232, Table4[#All], 56, 0)</f>
        <v>0.79069999999999996</v>
      </c>
      <c r="CN232" s="9">
        <f>VLOOKUP($C232, Table4[#All], 57, 0)</f>
        <v>0</v>
      </c>
      <c r="CO232" s="9"/>
      <c r="CP232" s="10">
        <f t="shared" si="59"/>
        <v>3</v>
      </c>
      <c r="CQ232" s="11"/>
      <c r="CR232" s="43">
        <f>VLOOKUP($C232, Table4[#All], 58, 0)</f>
        <v>0</v>
      </c>
      <c r="CS232" s="43">
        <f>VLOOKUP($C232, Table4[#All], 59, 0)</f>
        <v>0.6744</v>
      </c>
      <c r="CT232" s="43">
        <f>VLOOKUP($C232, Table4[#All], 60, 0)</f>
        <v>0.3256</v>
      </c>
      <c r="CU232" s="43">
        <f>VLOOKUP($C232, Table4[#All], 61, 0)</f>
        <v>0</v>
      </c>
      <c r="CV232" s="9">
        <f>VLOOKUP($C232, Table4[#All], 62, 0)</f>
        <v>0</v>
      </c>
      <c r="CW232" s="10">
        <f t="shared" si="60"/>
        <v>3</v>
      </c>
      <c r="CX232" s="60"/>
      <c r="CY232" s="43">
        <f>VLOOKUP($C232, Table4[#All], 63, 0)</f>
        <v>0</v>
      </c>
      <c r="CZ232" s="43">
        <f>VLOOKUP($C232, Table4[#All], 64, 0)</f>
        <v>0</v>
      </c>
      <c r="DA232" s="43">
        <f>VLOOKUP($C232, Table4[#All], 65, 0)</f>
        <v>0.8</v>
      </c>
      <c r="DB232" s="43">
        <f>VLOOKUP($C232, Table4[#All], 66, 0)</f>
        <v>0.2</v>
      </c>
      <c r="DC232" s="43"/>
      <c r="DD232" s="10">
        <f t="shared" si="61"/>
        <v>4</v>
      </c>
    </row>
    <row r="233" spans="1:108" ht="16.2" thickTop="1" thickBot="1" x14ac:dyDescent="0.4">
      <c r="A233" s="47" t="s">
        <v>525</v>
      </c>
      <c r="B233" s="47" t="s">
        <v>546</v>
      </c>
      <c r="C233" s="47" t="s">
        <v>547</v>
      </c>
      <c r="D233" s="11"/>
      <c r="E233" s="43">
        <f>VLOOKUP($C233, Table4[#All], 2, 0)</f>
        <v>1</v>
      </c>
      <c r="F233" s="43">
        <f>VLOOKUP($C233, Table4[#All], 3, 0)</f>
        <v>0</v>
      </c>
      <c r="G233" s="43">
        <f>VLOOKUP($C233, Table4[#All], 4, 0)</f>
        <v>0</v>
      </c>
      <c r="H233" s="43">
        <f>VLOOKUP($C233, Table4[#All], 5, 0)</f>
        <v>0</v>
      </c>
      <c r="I233" s="43">
        <f>VLOOKUP($C233, Table4[#All], 6, 0)</f>
        <v>0</v>
      </c>
      <c r="J233" s="10">
        <f t="shared" si="47"/>
        <v>1</v>
      </c>
      <c r="K233" s="11"/>
      <c r="L233" s="43">
        <f>VLOOKUP($C233, Table4[#All], 7, 0)</f>
        <v>1</v>
      </c>
      <c r="M233" s="43">
        <f>VLOOKUP($C233, Table4[#All], 8, 0)</f>
        <v>0</v>
      </c>
      <c r="N233" s="43">
        <f>VLOOKUP($C233, Table4[#All], 9, 0)</f>
        <v>0</v>
      </c>
      <c r="O233" s="43">
        <f>VLOOKUP($C233, Table4[#All], 10, 0)</f>
        <v>0</v>
      </c>
      <c r="P233" s="43"/>
      <c r="Q233" s="10">
        <f t="shared" si="48"/>
        <v>1</v>
      </c>
      <c r="R233" s="11"/>
      <c r="S233" s="43">
        <f>VLOOKUP($C233, Table4[#All], 11, 0)</f>
        <v>0</v>
      </c>
      <c r="T233" s="43">
        <f>VLOOKUP($C233, Table4[#All], 12, 0)</f>
        <v>0</v>
      </c>
      <c r="U233" s="43">
        <f>VLOOKUP($C233, Table4[#All], 13, 0)</f>
        <v>1</v>
      </c>
      <c r="V233" s="43">
        <f>VLOOKUP($C233, Table4[#All], 14, 0)</f>
        <v>0</v>
      </c>
      <c r="W233" s="9"/>
      <c r="X233" s="10">
        <f t="shared" si="49"/>
        <v>3</v>
      </c>
      <c r="Y233" s="11"/>
      <c r="Z233" s="43">
        <f>VLOOKUP($C233, Table4[#All], 15, 0)</f>
        <v>0</v>
      </c>
      <c r="AA233" s="43">
        <f>VLOOKUP($C233, Table4[#All], 16, 0)</f>
        <v>3.1200000000000002E-2</v>
      </c>
      <c r="AB233" s="43">
        <f>VLOOKUP($C233, Table4[#All], 17, 0)</f>
        <v>0.375</v>
      </c>
      <c r="AC233" s="43">
        <f>VLOOKUP($C233, Table4[#All], 18, 0)</f>
        <v>0.40619999999999995</v>
      </c>
      <c r="AD233" s="9">
        <f>VLOOKUP($C233, Table4[#All], 19, 0)</f>
        <v>0.1875</v>
      </c>
      <c r="AE233" s="10">
        <f t="shared" si="50"/>
        <v>4</v>
      </c>
      <c r="AF233" s="11"/>
      <c r="AG233" s="43">
        <f>VLOOKUP($C233, Table4[#All], 20, 0)</f>
        <v>0</v>
      </c>
      <c r="AH233" s="43">
        <f>VLOOKUP($C233, Table4[#All], 21, 0)</f>
        <v>0</v>
      </c>
      <c r="AI233" s="43">
        <f>VLOOKUP($C233, Table4[#All], 22, 0)</f>
        <v>1</v>
      </c>
      <c r="AJ233" s="43">
        <f>VLOOKUP($C233, Table4[#All], 23, 0)</f>
        <v>0</v>
      </c>
      <c r="AK233" s="43"/>
      <c r="AL233" s="10">
        <f t="shared" si="51"/>
        <v>3</v>
      </c>
      <c r="AM233" s="11"/>
      <c r="AN233" s="43">
        <f>VLOOKUP($C233, Table4[#All], 24, 0)</f>
        <v>0</v>
      </c>
      <c r="AO233" s="43">
        <f>VLOOKUP($C233, Table4[#All], 25, 0)</f>
        <v>6.25E-2</v>
      </c>
      <c r="AP233" s="43">
        <f>VLOOKUP($C233, Table4[#All], 26, 0)</f>
        <v>0.9375</v>
      </c>
      <c r="AQ233" s="43"/>
      <c r="AR233" s="9"/>
      <c r="AS233" s="12">
        <f t="shared" si="52"/>
        <v>3</v>
      </c>
      <c r="AT233" s="11"/>
      <c r="AU233" s="43">
        <f>VLOOKUP($C233, Table4[#All], 27, 0)</f>
        <v>0</v>
      </c>
      <c r="AV233" s="43">
        <f>VLOOKUP($C233, Table4[#All], 28, 0)</f>
        <v>1</v>
      </c>
      <c r="AW233" s="43">
        <f>VLOOKUP($C233, Table4[#All], 29, 0)</f>
        <v>0</v>
      </c>
      <c r="AX233" s="9"/>
      <c r="AY233" s="9">
        <f>VLOOKUP($C233, Table4[#All], 30, 0)</f>
        <v>0</v>
      </c>
      <c r="AZ233" s="10">
        <f t="shared" si="53"/>
        <v>2</v>
      </c>
      <c r="BA233" s="11"/>
      <c r="BB233" s="43">
        <f>VLOOKUP($C233, Table4[#All], 31, 0)</f>
        <v>0</v>
      </c>
      <c r="BC233" s="43">
        <f>VLOOKUP($C233, Table4[#All], 32, 0)</f>
        <v>0.8</v>
      </c>
      <c r="BD233" s="43">
        <f>VLOOKUP($C233, Table4[#All], 33, 0)</f>
        <v>0.2</v>
      </c>
      <c r="BE233" s="43">
        <f>VLOOKUP($C233, Table4[#All], 34, 0)</f>
        <v>0</v>
      </c>
      <c r="BF233" s="9">
        <f>VLOOKUP($C233, Table4[#All], 35, 0)</f>
        <v>0</v>
      </c>
      <c r="BG233" s="10">
        <f t="shared" si="54"/>
        <v>3</v>
      </c>
      <c r="BH233" s="60"/>
      <c r="BI233" s="43">
        <f>VLOOKUP($C233, Table4[#All], 36, 0)</f>
        <v>0</v>
      </c>
      <c r="BJ233" s="9">
        <f>VLOOKUP($C233, Table4[#All], 37, 0)</f>
        <v>0</v>
      </c>
      <c r="BK233" s="43">
        <f>VLOOKUP($C233, Table4[#All], 38, 0)</f>
        <v>0</v>
      </c>
      <c r="BL233" s="43">
        <f>VLOOKUP($C233, Table4[#All], 39, 0)</f>
        <v>0</v>
      </c>
      <c r="BM233" s="9">
        <f>VLOOKUP($C233, Table4[#All], 40, 0)</f>
        <v>1</v>
      </c>
      <c r="BN233" s="10">
        <f t="shared" si="55"/>
        <v>5</v>
      </c>
      <c r="BO233" s="11"/>
      <c r="BP233" s="43">
        <f>VLOOKUP($C233, Table4[#All], 41, 0)</f>
        <v>3.1200000000000002E-2</v>
      </c>
      <c r="BQ233" s="43">
        <f>VLOOKUP($C233, Table4[#All], 42, 0)</f>
        <v>3.1200000000000002E-2</v>
      </c>
      <c r="BR233" s="43">
        <f>VLOOKUP($C233, Table4[#All], 43, 0)</f>
        <v>0.375</v>
      </c>
      <c r="BS233" s="43">
        <f>VLOOKUP($C233, Table4[#All], 44, 0)</f>
        <v>0.5</v>
      </c>
      <c r="BT233" s="43">
        <f>VLOOKUP($C233, Table4[#All], 45, 0)</f>
        <v>6.25E-2</v>
      </c>
      <c r="BU233" s="10">
        <f t="shared" si="56"/>
        <v>4</v>
      </c>
      <c r="BV233" s="11"/>
      <c r="BW233" s="43">
        <f>VLOOKUP($C233, Table4[#All], 46, 0)</f>
        <v>0</v>
      </c>
      <c r="BX233" s="43">
        <f>VLOOKUP($C233, Table4[#All], 47, 0)</f>
        <v>3.1200000000000002E-2</v>
      </c>
      <c r="BY233" s="43">
        <f>VLOOKUP($C233, Table4[#All], 48, 0)</f>
        <v>0.21879999999999999</v>
      </c>
      <c r="BZ233" s="43">
        <f>VLOOKUP($C233, Table4[#All], 49, 0)</f>
        <v>0.75</v>
      </c>
      <c r="CA233" s="43">
        <f>VLOOKUP($C233, Table4[#All], 50, 0)</f>
        <v>0</v>
      </c>
      <c r="CB233" s="10">
        <f t="shared" si="57"/>
        <v>4</v>
      </c>
      <c r="CC233" s="60"/>
      <c r="CD233" s="43">
        <f>VLOOKUP($C233, Table4[#All], 51, 0)</f>
        <v>6.25E-2</v>
      </c>
      <c r="CE233" s="43">
        <f>VLOOKUP($C233, Table4[#All], 52, 0)</f>
        <v>0.59379999999999999</v>
      </c>
      <c r="CF233" s="43">
        <f>VLOOKUP($C233, Table4[#All], 53, 0)</f>
        <v>0.34380000000000005</v>
      </c>
      <c r="CG233" s="43"/>
      <c r="CH233" s="43"/>
      <c r="CI233" s="12">
        <f t="shared" si="58"/>
        <v>3</v>
      </c>
      <c r="CJ233" s="13"/>
      <c r="CK233" s="43">
        <f>VLOOKUP($C233, Table4[#All], 54, 0)</f>
        <v>0</v>
      </c>
      <c r="CL233" s="43">
        <f>VLOOKUP($C233, Table4[#All], 55, 0)</f>
        <v>0</v>
      </c>
      <c r="CM233" s="43">
        <f>VLOOKUP($C233, Table4[#All], 56, 0)</f>
        <v>0.9375</v>
      </c>
      <c r="CN233" s="9">
        <f>VLOOKUP($C233, Table4[#All], 57, 0)</f>
        <v>6.25E-2</v>
      </c>
      <c r="CO233" s="9"/>
      <c r="CP233" s="10">
        <f t="shared" si="59"/>
        <v>3</v>
      </c>
      <c r="CQ233" s="11"/>
      <c r="CR233" s="43">
        <f>VLOOKUP($C233, Table4[#All], 58, 0)</f>
        <v>0</v>
      </c>
      <c r="CS233" s="43">
        <f>VLOOKUP($C233, Table4[#All], 59, 0)</f>
        <v>0</v>
      </c>
      <c r="CT233" s="43">
        <f>VLOOKUP($C233, Table4[#All], 60, 0)</f>
        <v>0.46880000000000005</v>
      </c>
      <c r="CU233" s="43">
        <f>VLOOKUP($C233, Table4[#All], 61, 0)</f>
        <v>0.53120000000000001</v>
      </c>
      <c r="CV233" s="9">
        <f>VLOOKUP($C233, Table4[#All], 62, 0)</f>
        <v>0</v>
      </c>
      <c r="CW233" s="10">
        <f t="shared" si="60"/>
        <v>4</v>
      </c>
      <c r="CX233" s="60"/>
      <c r="CY233" s="43">
        <f>VLOOKUP($C233, Table4[#All], 63, 0)</f>
        <v>1</v>
      </c>
      <c r="CZ233" s="43">
        <f>VLOOKUP($C233, Table4[#All], 64, 0)</f>
        <v>0</v>
      </c>
      <c r="DA233" s="43">
        <f>VLOOKUP($C233, Table4[#All], 65, 0)</f>
        <v>0</v>
      </c>
      <c r="DB233" s="43">
        <f>VLOOKUP($C233, Table4[#All], 66, 0)</f>
        <v>0</v>
      </c>
      <c r="DC233" s="43"/>
      <c r="DD233" s="10">
        <f t="shared" si="61"/>
        <v>1</v>
      </c>
    </row>
    <row r="234" spans="1:108" ht="16.2" thickTop="1" thickBot="1" x14ac:dyDescent="0.4">
      <c r="A234" s="47" t="s">
        <v>525</v>
      </c>
      <c r="B234" s="47" t="s">
        <v>548</v>
      </c>
      <c r="C234" s="47" t="s">
        <v>549</v>
      </c>
      <c r="D234" s="11"/>
      <c r="E234" s="43">
        <f>VLOOKUP($C234, Table4[#All], 2, 0)</f>
        <v>1</v>
      </c>
      <c r="F234" s="43">
        <f>VLOOKUP($C234, Table4[#All], 3, 0)</f>
        <v>0</v>
      </c>
      <c r="G234" s="43">
        <f>VLOOKUP($C234, Table4[#All], 4, 0)</f>
        <v>0</v>
      </c>
      <c r="H234" s="43">
        <f>VLOOKUP($C234, Table4[#All], 5, 0)</f>
        <v>0</v>
      </c>
      <c r="I234" s="43">
        <f>VLOOKUP($C234, Table4[#All], 6, 0)</f>
        <v>0</v>
      </c>
      <c r="J234" s="10">
        <f t="shared" si="47"/>
        <v>1</v>
      </c>
      <c r="K234" s="11"/>
      <c r="L234" s="43">
        <f>VLOOKUP($C234, Table4[#All], 7, 0)</f>
        <v>0.54170000000000007</v>
      </c>
      <c r="M234" s="43">
        <f>VLOOKUP($C234, Table4[#All], 8, 0)</f>
        <v>0.45829999999999999</v>
      </c>
      <c r="N234" s="43">
        <f>VLOOKUP($C234, Table4[#All], 9, 0)</f>
        <v>0</v>
      </c>
      <c r="O234" s="43">
        <f>VLOOKUP($C234, Table4[#All], 10, 0)</f>
        <v>0</v>
      </c>
      <c r="P234" s="43"/>
      <c r="Q234" s="10">
        <f t="shared" si="48"/>
        <v>2</v>
      </c>
      <c r="R234" s="11"/>
      <c r="S234" s="43">
        <f>VLOOKUP($C234, Table4[#All], 11, 0)</f>
        <v>1</v>
      </c>
      <c r="T234" s="43">
        <f>VLOOKUP($C234, Table4[#All], 12, 0)</f>
        <v>0</v>
      </c>
      <c r="U234" s="43">
        <f>VLOOKUP($C234, Table4[#All], 13, 0)</f>
        <v>0</v>
      </c>
      <c r="V234" s="43">
        <f>VLOOKUP($C234, Table4[#All], 14, 0)</f>
        <v>0</v>
      </c>
      <c r="W234" s="9"/>
      <c r="X234" s="10">
        <f t="shared" si="49"/>
        <v>1</v>
      </c>
      <c r="Y234" s="11"/>
      <c r="Z234" s="43">
        <f>VLOOKUP($C234, Table4[#All], 15, 0)</f>
        <v>0</v>
      </c>
      <c r="AA234" s="43">
        <f>VLOOKUP($C234, Table4[#All], 16, 0)</f>
        <v>0.375</v>
      </c>
      <c r="AB234" s="43">
        <f>VLOOKUP($C234, Table4[#All], 17, 0)</f>
        <v>0.54170000000000007</v>
      </c>
      <c r="AC234" s="43">
        <f>VLOOKUP($C234, Table4[#All], 18, 0)</f>
        <v>8.3299999999999999E-2</v>
      </c>
      <c r="AD234" s="9">
        <f>VLOOKUP($C234, Table4[#All], 19, 0)</f>
        <v>0</v>
      </c>
      <c r="AE234" s="10">
        <f t="shared" si="50"/>
        <v>3</v>
      </c>
      <c r="AF234" s="11"/>
      <c r="AG234" s="43">
        <f>VLOOKUP($C234, Table4[#All], 20, 0)</f>
        <v>0</v>
      </c>
      <c r="AH234" s="43">
        <f>VLOOKUP($C234, Table4[#All], 21, 0)</f>
        <v>1</v>
      </c>
      <c r="AI234" s="43">
        <f>VLOOKUP($C234, Table4[#All], 22, 0)</f>
        <v>0</v>
      </c>
      <c r="AJ234" s="43">
        <f>VLOOKUP($C234, Table4[#All], 23, 0)</f>
        <v>0</v>
      </c>
      <c r="AK234" s="43"/>
      <c r="AL234" s="10">
        <f t="shared" si="51"/>
        <v>2</v>
      </c>
      <c r="AM234" s="11"/>
      <c r="AN234" s="43">
        <f>VLOOKUP($C234, Table4[#All], 24, 0)</f>
        <v>0</v>
      </c>
      <c r="AO234" s="43">
        <f>VLOOKUP($C234, Table4[#All], 25, 0)</f>
        <v>0.125</v>
      </c>
      <c r="AP234" s="43">
        <f>VLOOKUP($C234, Table4[#All], 26, 0)</f>
        <v>0.875</v>
      </c>
      <c r="AQ234" s="43"/>
      <c r="AR234" s="9"/>
      <c r="AS234" s="12">
        <f t="shared" si="52"/>
        <v>3</v>
      </c>
      <c r="AT234" s="11"/>
      <c r="AU234" s="43">
        <f>VLOOKUP($C234, Table4[#All], 27, 0)</f>
        <v>0</v>
      </c>
      <c r="AV234" s="43">
        <f>VLOOKUP($C234, Table4[#All], 28, 0)</f>
        <v>0.16670000000000001</v>
      </c>
      <c r="AW234" s="43">
        <f>VLOOKUP($C234, Table4[#All], 29, 0)</f>
        <v>0.83329999999999993</v>
      </c>
      <c r="AX234" s="9"/>
      <c r="AY234" s="9">
        <f>VLOOKUP($C234, Table4[#All], 30, 0)</f>
        <v>0</v>
      </c>
      <c r="AZ234" s="10">
        <f t="shared" si="53"/>
        <v>3</v>
      </c>
      <c r="BA234" s="11"/>
      <c r="BB234" s="43">
        <f>VLOOKUP($C234, Table4[#All], 31, 0)</f>
        <v>8.6999999999999994E-2</v>
      </c>
      <c r="BC234" s="43">
        <f>VLOOKUP($C234, Table4[#All], 32, 0)</f>
        <v>0.86959999999999993</v>
      </c>
      <c r="BD234" s="43">
        <f>VLOOKUP($C234, Table4[#All], 33, 0)</f>
        <v>4.3499999999999997E-2</v>
      </c>
      <c r="BE234" s="43">
        <f>VLOOKUP($C234, Table4[#All], 34, 0)</f>
        <v>0</v>
      </c>
      <c r="BF234" s="9">
        <f>VLOOKUP($C234, Table4[#All], 35, 0)</f>
        <v>0</v>
      </c>
      <c r="BG234" s="10">
        <f t="shared" si="54"/>
        <v>2</v>
      </c>
      <c r="BH234" s="60"/>
      <c r="BI234" s="43">
        <f>VLOOKUP($C234, Table4[#All], 36, 0)</f>
        <v>0</v>
      </c>
      <c r="BJ234" s="9">
        <f>VLOOKUP($C234, Table4[#All], 37, 0)</f>
        <v>0</v>
      </c>
      <c r="BK234" s="43">
        <f>VLOOKUP($C234, Table4[#All], 38, 0)</f>
        <v>0</v>
      </c>
      <c r="BL234" s="43">
        <f>VLOOKUP($C234, Table4[#All], 39, 0)</f>
        <v>0</v>
      </c>
      <c r="BM234" s="9">
        <f>VLOOKUP($C234, Table4[#All], 40, 0)</f>
        <v>1</v>
      </c>
      <c r="BN234" s="10">
        <f t="shared" si="55"/>
        <v>5</v>
      </c>
      <c r="BO234" s="11"/>
      <c r="BP234" s="43">
        <f>VLOOKUP($C234, Table4[#All], 41, 0)</f>
        <v>4.1700000000000001E-2</v>
      </c>
      <c r="BQ234" s="43">
        <f>VLOOKUP($C234, Table4[#All], 42, 0)</f>
        <v>0.75</v>
      </c>
      <c r="BR234" s="43">
        <f>VLOOKUP($C234, Table4[#All], 43, 0)</f>
        <v>0.20829999999999999</v>
      </c>
      <c r="BS234" s="43">
        <f>VLOOKUP($C234, Table4[#All], 44, 0)</f>
        <v>0</v>
      </c>
      <c r="BT234" s="43">
        <f>VLOOKUP($C234, Table4[#All], 45, 0)</f>
        <v>0</v>
      </c>
      <c r="BU234" s="10">
        <f t="shared" si="56"/>
        <v>3</v>
      </c>
      <c r="BV234" s="11"/>
      <c r="BW234" s="43">
        <f>VLOOKUP($C234, Table4[#All], 46, 0)</f>
        <v>0</v>
      </c>
      <c r="BX234" s="43">
        <f>VLOOKUP($C234, Table4[#All], 47, 0)</f>
        <v>0.375</v>
      </c>
      <c r="BY234" s="43">
        <f>VLOOKUP($C234, Table4[#All], 48, 0)</f>
        <v>0.54170000000000007</v>
      </c>
      <c r="BZ234" s="43">
        <f>VLOOKUP($C234, Table4[#All], 49, 0)</f>
        <v>8.3299999999999999E-2</v>
      </c>
      <c r="CA234" s="43">
        <f>VLOOKUP($C234, Table4[#All], 50, 0)</f>
        <v>0</v>
      </c>
      <c r="CB234" s="10">
        <f t="shared" si="57"/>
        <v>3</v>
      </c>
      <c r="CC234" s="60"/>
      <c r="CD234" s="43">
        <f>VLOOKUP($C234, Table4[#All], 51, 0)</f>
        <v>0.91670000000000007</v>
      </c>
      <c r="CE234" s="43">
        <f>VLOOKUP($C234, Table4[#All], 52, 0)</f>
        <v>8.3299999999999999E-2</v>
      </c>
      <c r="CF234" s="43">
        <f>VLOOKUP($C234, Table4[#All], 53, 0)</f>
        <v>0</v>
      </c>
      <c r="CG234" s="43"/>
      <c r="CH234" s="43"/>
      <c r="CI234" s="12">
        <f t="shared" si="58"/>
        <v>1</v>
      </c>
      <c r="CJ234" s="13"/>
      <c r="CK234" s="43">
        <f>VLOOKUP($C234, Table4[#All], 54, 0)</f>
        <v>0</v>
      </c>
      <c r="CL234" s="43">
        <f>VLOOKUP($C234, Table4[#All], 55, 0)</f>
        <v>0.375</v>
      </c>
      <c r="CM234" s="43">
        <f>VLOOKUP($C234, Table4[#All], 56, 0)</f>
        <v>0.625</v>
      </c>
      <c r="CN234" s="9">
        <f>VLOOKUP($C234, Table4[#All], 57, 0)</f>
        <v>0</v>
      </c>
      <c r="CO234" s="9"/>
      <c r="CP234" s="10">
        <f t="shared" si="59"/>
        <v>3</v>
      </c>
      <c r="CQ234" s="11"/>
      <c r="CR234" s="43">
        <f>VLOOKUP($C234, Table4[#All], 58, 0)</f>
        <v>0</v>
      </c>
      <c r="CS234" s="43">
        <f>VLOOKUP($C234, Table4[#All], 59, 0)</f>
        <v>0.29170000000000001</v>
      </c>
      <c r="CT234" s="43">
        <f>VLOOKUP($C234, Table4[#All], 60, 0)</f>
        <v>0.66670000000000007</v>
      </c>
      <c r="CU234" s="43">
        <f>VLOOKUP($C234, Table4[#All], 61, 0)</f>
        <v>4.1700000000000001E-2</v>
      </c>
      <c r="CV234" s="9">
        <f>VLOOKUP($C234, Table4[#All], 62, 0)</f>
        <v>0</v>
      </c>
      <c r="CW234" s="10">
        <f t="shared" si="60"/>
        <v>3</v>
      </c>
      <c r="CX234" s="60"/>
      <c r="CY234" s="43">
        <f>VLOOKUP($C234, Table4[#All], 63, 0)</f>
        <v>0</v>
      </c>
      <c r="CZ234" s="43">
        <f>VLOOKUP($C234, Table4[#All], 64, 0)</f>
        <v>1</v>
      </c>
      <c r="DA234" s="43">
        <f>VLOOKUP($C234, Table4[#All], 65, 0)</f>
        <v>0</v>
      </c>
      <c r="DB234" s="43">
        <f>VLOOKUP($C234, Table4[#All], 66, 0)</f>
        <v>0</v>
      </c>
      <c r="DC234" s="43"/>
      <c r="DD234" s="10">
        <f t="shared" si="61"/>
        <v>2</v>
      </c>
    </row>
    <row r="235" spans="1:108" ht="16.2" thickTop="1" thickBot="1" x14ac:dyDescent="0.4">
      <c r="A235" s="47" t="s">
        <v>525</v>
      </c>
      <c r="B235" s="47" t="s">
        <v>550</v>
      </c>
      <c r="C235" s="47" t="s">
        <v>551</v>
      </c>
      <c r="D235" s="11"/>
      <c r="E235" s="43">
        <f>VLOOKUP($C235, Table4[#All], 2, 0)</f>
        <v>0</v>
      </c>
      <c r="F235" s="43">
        <f>VLOOKUP($C235, Table4[#All], 3, 0)</f>
        <v>0</v>
      </c>
      <c r="G235" s="43">
        <f>VLOOKUP($C235, Table4[#All], 4, 0)</f>
        <v>0</v>
      </c>
      <c r="H235" s="43">
        <f>VLOOKUP($C235, Table4[#All], 5, 0)</f>
        <v>0</v>
      </c>
      <c r="I235" s="43">
        <f>VLOOKUP($C235, Table4[#All], 6, 0)</f>
        <v>1</v>
      </c>
      <c r="J235" s="10">
        <f t="shared" si="47"/>
        <v>5</v>
      </c>
      <c r="K235" s="11"/>
      <c r="L235" s="43">
        <f>VLOOKUP($C235, Table4[#All], 7, 0)</f>
        <v>0.3725</v>
      </c>
      <c r="M235" s="43">
        <f>VLOOKUP($C235, Table4[#All], 8, 0)</f>
        <v>0.25489999999999996</v>
      </c>
      <c r="N235" s="43">
        <f>VLOOKUP($C235, Table4[#All], 9, 0)</f>
        <v>0.31370000000000003</v>
      </c>
      <c r="O235" s="43">
        <f>VLOOKUP($C235, Table4[#All], 10, 0)</f>
        <v>5.8799999999999998E-2</v>
      </c>
      <c r="P235" s="43"/>
      <c r="Q235" s="10">
        <f t="shared" si="48"/>
        <v>3</v>
      </c>
      <c r="R235" s="11"/>
      <c r="S235" s="43">
        <f>VLOOKUP($C235, Table4[#All], 11, 0)</f>
        <v>0</v>
      </c>
      <c r="T235" s="43">
        <f>VLOOKUP($C235, Table4[#All], 12, 0)</f>
        <v>0</v>
      </c>
      <c r="U235" s="43">
        <f>VLOOKUP($C235, Table4[#All], 13, 0)</f>
        <v>1</v>
      </c>
      <c r="V235" s="43">
        <f>VLOOKUP($C235, Table4[#All], 14, 0)</f>
        <v>0</v>
      </c>
      <c r="W235" s="9"/>
      <c r="X235" s="10">
        <f t="shared" si="49"/>
        <v>3</v>
      </c>
      <c r="Y235" s="11"/>
      <c r="Z235" s="43">
        <f>VLOOKUP($C235, Table4[#All], 15, 0)</f>
        <v>0</v>
      </c>
      <c r="AA235" s="43">
        <f>VLOOKUP($C235, Table4[#All], 16, 0)</f>
        <v>0.56859999999999999</v>
      </c>
      <c r="AB235" s="43">
        <f>VLOOKUP($C235, Table4[#All], 17, 0)</f>
        <v>0.43140000000000001</v>
      </c>
      <c r="AC235" s="43">
        <f>VLOOKUP($C235, Table4[#All], 18, 0)</f>
        <v>0</v>
      </c>
      <c r="AD235" s="9">
        <f>VLOOKUP($C235, Table4[#All], 19, 0)</f>
        <v>0</v>
      </c>
      <c r="AE235" s="10">
        <f t="shared" si="50"/>
        <v>3</v>
      </c>
      <c r="AF235" s="11"/>
      <c r="AG235" s="43">
        <f>VLOOKUP($C235, Table4[#All], 20, 0)</f>
        <v>0</v>
      </c>
      <c r="AH235" s="43">
        <f>VLOOKUP($C235, Table4[#All], 21, 0)</f>
        <v>1</v>
      </c>
      <c r="AI235" s="43">
        <f>VLOOKUP($C235, Table4[#All], 22, 0)</f>
        <v>0</v>
      </c>
      <c r="AJ235" s="43">
        <f>VLOOKUP($C235, Table4[#All], 23, 0)</f>
        <v>0</v>
      </c>
      <c r="AK235" s="43"/>
      <c r="AL235" s="10">
        <f t="shared" si="51"/>
        <v>2</v>
      </c>
      <c r="AM235" s="11"/>
      <c r="AN235" s="43">
        <f>VLOOKUP($C235, Table4[#All], 24, 0)</f>
        <v>0</v>
      </c>
      <c r="AO235" s="43">
        <f>VLOOKUP($C235, Table4[#All], 25, 0)</f>
        <v>0.98040000000000005</v>
      </c>
      <c r="AP235" s="43">
        <f>VLOOKUP($C235, Table4[#All], 26, 0)</f>
        <v>1.9599999999999999E-2</v>
      </c>
      <c r="AQ235" s="43"/>
      <c r="AR235" s="9"/>
      <c r="AS235" s="12">
        <f t="shared" si="52"/>
        <v>2</v>
      </c>
      <c r="AT235" s="11"/>
      <c r="AU235" s="43">
        <f>VLOOKUP($C235, Table4[#All], 27, 0)</f>
        <v>5.8799999999999998E-2</v>
      </c>
      <c r="AV235" s="43">
        <f>VLOOKUP($C235, Table4[#All], 28, 0)</f>
        <v>0.4118</v>
      </c>
      <c r="AW235" s="43">
        <f>VLOOKUP($C235, Table4[#All], 29, 0)</f>
        <v>0.52939999999999998</v>
      </c>
      <c r="AX235" s="9"/>
      <c r="AY235" s="9">
        <f>VLOOKUP($C235, Table4[#All], 30, 0)</f>
        <v>0</v>
      </c>
      <c r="AZ235" s="10">
        <f t="shared" si="53"/>
        <v>3</v>
      </c>
      <c r="BA235" s="11"/>
      <c r="BB235" s="43">
        <f>VLOOKUP($C235, Table4[#All], 31, 0)</f>
        <v>0</v>
      </c>
      <c r="BC235" s="43">
        <f>VLOOKUP($C235, Table4[#All], 32, 0)</f>
        <v>0.62</v>
      </c>
      <c r="BD235" s="43">
        <f>VLOOKUP($C235, Table4[#All], 33, 0)</f>
        <v>0</v>
      </c>
      <c r="BE235" s="43">
        <f>VLOOKUP($C235, Table4[#All], 34, 0)</f>
        <v>0.38</v>
      </c>
      <c r="BF235" s="9">
        <f>VLOOKUP($C235, Table4[#All], 35, 0)</f>
        <v>0</v>
      </c>
      <c r="BG235" s="10">
        <f t="shared" si="54"/>
        <v>4</v>
      </c>
      <c r="BH235" s="60"/>
      <c r="BI235" s="43">
        <f>VLOOKUP($C235, Table4[#All], 36, 0)</f>
        <v>0</v>
      </c>
      <c r="BJ235" s="9">
        <f>VLOOKUP($C235, Table4[#All], 37, 0)</f>
        <v>0</v>
      </c>
      <c r="BK235" s="43">
        <f>VLOOKUP($C235, Table4[#All], 38, 0)</f>
        <v>0</v>
      </c>
      <c r="BL235" s="43">
        <f>VLOOKUP($C235, Table4[#All], 39, 0)</f>
        <v>0</v>
      </c>
      <c r="BM235" s="9">
        <f>VLOOKUP($C235, Table4[#All], 40, 0)</f>
        <v>1</v>
      </c>
      <c r="BN235" s="10">
        <f t="shared" si="55"/>
        <v>5</v>
      </c>
      <c r="BO235" s="11"/>
      <c r="BP235" s="43">
        <f>VLOOKUP($C235, Table4[#All], 41, 0)</f>
        <v>0.45100000000000001</v>
      </c>
      <c r="BQ235" s="43">
        <f>VLOOKUP($C235, Table4[#All], 42, 0)</f>
        <v>0.49020000000000002</v>
      </c>
      <c r="BR235" s="43">
        <f>VLOOKUP($C235, Table4[#All], 43, 0)</f>
        <v>5.8799999999999998E-2</v>
      </c>
      <c r="BS235" s="43">
        <f>VLOOKUP($C235, Table4[#All], 44, 0)</f>
        <v>0</v>
      </c>
      <c r="BT235" s="43">
        <f>VLOOKUP($C235, Table4[#All], 45, 0)</f>
        <v>0</v>
      </c>
      <c r="BU235" s="10">
        <f t="shared" si="56"/>
        <v>2</v>
      </c>
      <c r="BV235" s="11"/>
      <c r="BW235" s="43">
        <f>VLOOKUP($C235, Table4[#All], 46, 0)</f>
        <v>0</v>
      </c>
      <c r="BX235" s="43">
        <f>VLOOKUP($C235, Table4[#All], 47, 0)</f>
        <v>0</v>
      </c>
      <c r="BY235" s="43">
        <f>VLOOKUP($C235, Table4[#All], 48, 0)</f>
        <v>0.49020000000000002</v>
      </c>
      <c r="BZ235" s="43">
        <f>VLOOKUP($C235, Table4[#All], 49, 0)</f>
        <v>0.50979999999999992</v>
      </c>
      <c r="CA235" s="43">
        <f>VLOOKUP($C235, Table4[#All], 50, 0)</f>
        <v>0</v>
      </c>
      <c r="CB235" s="10">
        <f t="shared" si="57"/>
        <v>4</v>
      </c>
      <c r="CC235" s="60"/>
      <c r="CD235" s="43">
        <f>VLOOKUP($C235, Table4[#All], 51, 0)</f>
        <v>0.88239999999999996</v>
      </c>
      <c r="CE235" s="43">
        <f>VLOOKUP($C235, Table4[#All], 52, 0)</f>
        <v>0</v>
      </c>
      <c r="CF235" s="43">
        <f>VLOOKUP($C235, Table4[#All], 53, 0)</f>
        <v>0.1176</v>
      </c>
      <c r="CG235" s="43"/>
      <c r="CH235" s="43"/>
      <c r="CI235" s="12">
        <f t="shared" si="58"/>
        <v>1</v>
      </c>
      <c r="CJ235" s="13"/>
      <c r="CK235" s="43">
        <f>VLOOKUP($C235, Table4[#All], 54, 0)</f>
        <v>0</v>
      </c>
      <c r="CL235" s="43">
        <f>VLOOKUP($C235, Table4[#All], 55, 0)</f>
        <v>3.9199999999999999E-2</v>
      </c>
      <c r="CM235" s="43">
        <f>VLOOKUP($C235, Table4[#All], 56, 0)</f>
        <v>0.96079999999999999</v>
      </c>
      <c r="CN235" s="9">
        <f>VLOOKUP($C235, Table4[#All], 57, 0)</f>
        <v>0</v>
      </c>
      <c r="CO235" s="9"/>
      <c r="CP235" s="10">
        <f t="shared" si="59"/>
        <v>3</v>
      </c>
      <c r="CQ235" s="11"/>
      <c r="CR235" s="43">
        <f>VLOOKUP($C235, Table4[#All], 58, 0)</f>
        <v>0</v>
      </c>
      <c r="CS235" s="43">
        <f>VLOOKUP($C235, Table4[#All], 59, 0)</f>
        <v>0.54899999999999993</v>
      </c>
      <c r="CT235" s="43">
        <f>VLOOKUP($C235, Table4[#All], 60, 0)</f>
        <v>0.45100000000000001</v>
      </c>
      <c r="CU235" s="43">
        <f>VLOOKUP($C235, Table4[#All], 61, 0)</f>
        <v>0</v>
      </c>
      <c r="CV235" s="9">
        <f>VLOOKUP($C235, Table4[#All], 62, 0)</f>
        <v>0</v>
      </c>
      <c r="CW235" s="10">
        <f t="shared" si="60"/>
        <v>3</v>
      </c>
      <c r="CX235" s="60"/>
      <c r="CY235" s="43">
        <f>VLOOKUP($C235, Table4[#All], 63, 0)</f>
        <v>0.8</v>
      </c>
      <c r="CZ235" s="43">
        <f>VLOOKUP($C235, Table4[#All], 64, 0)</f>
        <v>0.08</v>
      </c>
      <c r="DA235" s="43">
        <f>VLOOKUP($C235, Table4[#All], 65, 0)</f>
        <v>0.12</v>
      </c>
      <c r="DB235" s="43">
        <f>VLOOKUP($C235, Table4[#All], 66, 0)</f>
        <v>0</v>
      </c>
      <c r="DC235" s="43"/>
      <c r="DD235" s="10">
        <f t="shared" si="61"/>
        <v>2</v>
      </c>
    </row>
    <row r="236" spans="1:108" ht="16.2" thickTop="1" thickBot="1" x14ac:dyDescent="0.4">
      <c r="A236" s="47" t="s">
        <v>525</v>
      </c>
      <c r="B236" s="47" t="s">
        <v>552</v>
      </c>
      <c r="C236" s="47" t="s">
        <v>553</v>
      </c>
      <c r="D236" s="11"/>
      <c r="E236" s="43">
        <f>VLOOKUP($C236, Table4[#All], 2, 0)</f>
        <v>1</v>
      </c>
      <c r="F236" s="43">
        <f>VLOOKUP($C236, Table4[#All], 3, 0)</f>
        <v>0</v>
      </c>
      <c r="G236" s="43">
        <f>VLOOKUP($C236, Table4[#All], 4, 0)</f>
        <v>0</v>
      </c>
      <c r="H236" s="43">
        <f>VLOOKUP($C236, Table4[#All], 5, 0)</f>
        <v>0</v>
      </c>
      <c r="I236" s="43">
        <f>VLOOKUP($C236, Table4[#All], 6, 0)</f>
        <v>0</v>
      </c>
      <c r="J236" s="10">
        <f t="shared" si="47"/>
        <v>1</v>
      </c>
      <c r="K236" s="11"/>
      <c r="L236" s="43">
        <f>VLOOKUP($C236, Table4[#All], 7, 0)</f>
        <v>0.87879999999999991</v>
      </c>
      <c r="M236" s="43">
        <f>VLOOKUP($C236, Table4[#All], 8, 0)</f>
        <v>9.0899999999999995E-2</v>
      </c>
      <c r="N236" s="43">
        <f>VLOOKUP($C236, Table4[#All], 9, 0)</f>
        <v>3.0299999999999997E-2</v>
      </c>
      <c r="O236" s="43">
        <f>VLOOKUP($C236, Table4[#All], 10, 0)</f>
        <v>0</v>
      </c>
      <c r="P236" s="43"/>
      <c r="Q236" s="10">
        <f t="shared" si="48"/>
        <v>1</v>
      </c>
      <c r="R236" s="11"/>
      <c r="S236" s="43">
        <f>VLOOKUP($C236, Table4[#All], 11, 0)</f>
        <v>0.51519999999999999</v>
      </c>
      <c r="T236" s="43">
        <f>VLOOKUP($C236, Table4[#All], 12, 0)</f>
        <v>3.0299999999999997E-2</v>
      </c>
      <c r="U236" s="43">
        <f>VLOOKUP($C236, Table4[#All], 13, 0)</f>
        <v>0.45450000000000002</v>
      </c>
      <c r="V236" s="43">
        <f>VLOOKUP($C236, Table4[#All], 14, 0)</f>
        <v>0</v>
      </c>
      <c r="W236" s="9"/>
      <c r="X236" s="10">
        <f t="shared" si="49"/>
        <v>3</v>
      </c>
      <c r="Y236" s="11"/>
      <c r="Z236" s="43">
        <f>VLOOKUP($C236, Table4[#All], 15, 0)</f>
        <v>0</v>
      </c>
      <c r="AA236" s="43">
        <f>VLOOKUP($C236, Table4[#All], 16, 0)</f>
        <v>0.57579999999999998</v>
      </c>
      <c r="AB236" s="43">
        <f>VLOOKUP($C236, Table4[#All], 17, 0)</f>
        <v>0.33329999999999999</v>
      </c>
      <c r="AC236" s="43">
        <f>VLOOKUP($C236, Table4[#All], 18, 0)</f>
        <v>9.0899999999999995E-2</v>
      </c>
      <c r="AD236" s="9">
        <f>VLOOKUP($C236, Table4[#All], 19, 0)</f>
        <v>0</v>
      </c>
      <c r="AE236" s="10">
        <f t="shared" si="50"/>
        <v>3</v>
      </c>
      <c r="AF236" s="11"/>
      <c r="AG236" s="43">
        <f>VLOOKUP($C236, Table4[#All], 20, 0)</f>
        <v>0</v>
      </c>
      <c r="AH236" s="43">
        <f>VLOOKUP($C236, Table4[#All], 21, 0)</f>
        <v>0.84849999999999992</v>
      </c>
      <c r="AI236" s="43">
        <f>VLOOKUP($C236, Table4[#All], 22, 0)</f>
        <v>0.1515</v>
      </c>
      <c r="AJ236" s="43">
        <f>VLOOKUP($C236, Table4[#All], 23, 0)</f>
        <v>0</v>
      </c>
      <c r="AK236" s="43"/>
      <c r="AL236" s="10">
        <f t="shared" si="51"/>
        <v>2</v>
      </c>
      <c r="AM236" s="11"/>
      <c r="AN236" s="43">
        <f>VLOOKUP($C236, Table4[#All], 24, 0)</f>
        <v>0</v>
      </c>
      <c r="AO236" s="43">
        <f>VLOOKUP($C236, Table4[#All], 25, 0)</f>
        <v>0.2727</v>
      </c>
      <c r="AP236" s="43">
        <f>VLOOKUP($C236, Table4[#All], 26, 0)</f>
        <v>0.72730000000000006</v>
      </c>
      <c r="AQ236" s="43"/>
      <c r="AR236" s="9"/>
      <c r="AS236" s="12">
        <f t="shared" si="52"/>
        <v>3</v>
      </c>
      <c r="AT236" s="11"/>
      <c r="AU236" s="43">
        <f>VLOOKUP($C236, Table4[#All], 27, 0)</f>
        <v>0.24239999999999998</v>
      </c>
      <c r="AV236" s="43">
        <f>VLOOKUP($C236, Table4[#All], 28, 0)</f>
        <v>0.30299999999999999</v>
      </c>
      <c r="AW236" s="43">
        <f>VLOOKUP($C236, Table4[#All], 29, 0)</f>
        <v>0.45450000000000002</v>
      </c>
      <c r="AX236" s="9"/>
      <c r="AY236" s="9">
        <f>VLOOKUP($C236, Table4[#All], 30, 0)</f>
        <v>0</v>
      </c>
      <c r="AZ236" s="10">
        <f t="shared" si="53"/>
        <v>3</v>
      </c>
      <c r="BA236" s="11"/>
      <c r="BB236" s="43">
        <f>VLOOKUP($C236, Table4[#All], 31, 0)</f>
        <v>6.9000000000000006E-2</v>
      </c>
      <c r="BC236" s="43">
        <f>VLOOKUP($C236, Table4[#All], 32, 0)</f>
        <v>0.62070000000000003</v>
      </c>
      <c r="BD236" s="43">
        <f>VLOOKUP($C236, Table4[#All], 33, 0)</f>
        <v>0.27589999999999998</v>
      </c>
      <c r="BE236" s="43">
        <f>VLOOKUP($C236, Table4[#All], 34, 0)</f>
        <v>3.4500000000000003E-2</v>
      </c>
      <c r="BF236" s="9">
        <f>VLOOKUP($C236, Table4[#All], 35, 0)</f>
        <v>0</v>
      </c>
      <c r="BG236" s="10">
        <f t="shared" si="54"/>
        <v>3</v>
      </c>
      <c r="BH236" s="60"/>
      <c r="BI236" s="43">
        <f>VLOOKUP($C236, Table4[#All], 36, 0)</f>
        <v>0</v>
      </c>
      <c r="BJ236" s="9">
        <f>VLOOKUP($C236, Table4[#All], 37, 0)</f>
        <v>0</v>
      </c>
      <c r="BK236" s="43">
        <f>VLOOKUP($C236, Table4[#All], 38, 0)</f>
        <v>0</v>
      </c>
      <c r="BL236" s="43">
        <f>VLOOKUP($C236, Table4[#All], 39, 0)</f>
        <v>0</v>
      </c>
      <c r="BM236" s="9">
        <f>VLOOKUP($C236, Table4[#All], 40, 0)</f>
        <v>1</v>
      </c>
      <c r="BN236" s="10">
        <f t="shared" si="55"/>
        <v>5</v>
      </c>
      <c r="BO236" s="11"/>
      <c r="BP236" s="43">
        <f>VLOOKUP($C236, Table4[#All], 41, 0)</f>
        <v>3.0299999999999997E-2</v>
      </c>
      <c r="BQ236" s="43">
        <f>VLOOKUP($C236, Table4[#All], 42, 0)</f>
        <v>0.48479999999999995</v>
      </c>
      <c r="BR236" s="43">
        <f>VLOOKUP($C236, Table4[#All], 43, 0)</f>
        <v>0.33329999999999999</v>
      </c>
      <c r="BS236" s="43">
        <f>VLOOKUP($C236, Table4[#All], 44, 0)</f>
        <v>0.1515</v>
      </c>
      <c r="BT236" s="43">
        <f>VLOOKUP($C236, Table4[#All], 45, 0)</f>
        <v>0</v>
      </c>
      <c r="BU236" s="10">
        <f t="shared" si="56"/>
        <v>3</v>
      </c>
      <c r="BV236" s="11"/>
      <c r="BW236" s="43">
        <f>VLOOKUP($C236, Table4[#All], 46, 0)</f>
        <v>3.0299999999999997E-2</v>
      </c>
      <c r="BX236" s="43">
        <f>VLOOKUP($C236, Table4[#All], 47, 0)</f>
        <v>3.0299999999999997E-2</v>
      </c>
      <c r="BY236" s="43">
        <f>VLOOKUP($C236, Table4[#All], 48, 0)</f>
        <v>0.60609999999999997</v>
      </c>
      <c r="BZ236" s="43">
        <f>VLOOKUP($C236, Table4[#All], 49, 0)</f>
        <v>0.33329999999999999</v>
      </c>
      <c r="CA236" s="43">
        <f>VLOOKUP($C236, Table4[#All], 50, 0)</f>
        <v>0</v>
      </c>
      <c r="CB236" s="10">
        <f t="shared" si="57"/>
        <v>4</v>
      </c>
      <c r="CC236" s="60"/>
      <c r="CD236" s="43">
        <f>VLOOKUP($C236, Table4[#All], 51, 0)</f>
        <v>0.54549999999999998</v>
      </c>
      <c r="CE236" s="43">
        <f>VLOOKUP($C236, Table4[#All], 52, 0)</f>
        <v>0.39390000000000003</v>
      </c>
      <c r="CF236" s="43">
        <f>VLOOKUP($C236, Table4[#All], 53, 0)</f>
        <v>6.0599999999999994E-2</v>
      </c>
      <c r="CG236" s="43"/>
      <c r="CH236" s="43"/>
      <c r="CI236" s="12">
        <f t="shared" si="58"/>
        <v>2</v>
      </c>
      <c r="CJ236" s="13"/>
      <c r="CK236" s="43">
        <f>VLOOKUP($C236, Table4[#All], 54, 0)</f>
        <v>0</v>
      </c>
      <c r="CL236" s="43">
        <f>VLOOKUP($C236, Table4[#All], 55, 0)</f>
        <v>0.51519999999999999</v>
      </c>
      <c r="CM236" s="43">
        <f>VLOOKUP($C236, Table4[#All], 56, 0)</f>
        <v>0.48479999999999995</v>
      </c>
      <c r="CN236" s="9">
        <f>VLOOKUP($C236, Table4[#All], 57, 0)</f>
        <v>0</v>
      </c>
      <c r="CO236" s="9"/>
      <c r="CP236" s="10">
        <f t="shared" si="59"/>
        <v>3</v>
      </c>
      <c r="CQ236" s="11"/>
      <c r="CR236" s="43">
        <f>VLOOKUP($C236, Table4[#All], 58, 0)</f>
        <v>0</v>
      </c>
      <c r="CS236" s="43">
        <f>VLOOKUP($C236, Table4[#All], 59, 0)</f>
        <v>0.39390000000000003</v>
      </c>
      <c r="CT236" s="43">
        <f>VLOOKUP($C236, Table4[#All], 60, 0)</f>
        <v>0.54549999999999998</v>
      </c>
      <c r="CU236" s="43">
        <f>VLOOKUP($C236, Table4[#All], 61, 0)</f>
        <v>6.0599999999999994E-2</v>
      </c>
      <c r="CV236" s="9">
        <f>VLOOKUP($C236, Table4[#All], 62, 0)</f>
        <v>0</v>
      </c>
      <c r="CW236" s="10">
        <f t="shared" si="60"/>
        <v>3</v>
      </c>
      <c r="CX236" s="60"/>
      <c r="CY236" s="43">
        <f>VLOOKUP($C236, Table4[#All], 63, 0)</f>
        <v>0.6</v>
      </c>
      <c r="CZ236" s="43">
        <f>VLOOKUP($C236, Table4[#All], 64, 0)</f>
        <v>0.4</v>
      </c>
      <c r="DA236" s="43">
        <f>VLOOKUP($C236, Table4[#All], 65, 0)</f>
        <v>0</v>
      </c>
      <c r="DB236" s="43">
        <f>VLOOKUP($C236, Table4[#All], 66, 0)</f>
        <v>0</v>
      </c>
      <c r="DC236" s="43"/>
      <c r="DD236" s="10">
        <f t="shared" si="61"/>
        <v>2</v>
      </c>
    </row>
    <row r="237" spans="1:108" ht="16.2" thickTop="1" thickBot="1" x14ac:dyDescent="0.4">
      <c r="A237" s="47" t="s">
        <v>525</v>
      </c>
      <c r="B237" s="47" t="s">
        <v>554</v>
      </c>
      <c r="C237" s="47" t="s">
        <v>555</v>
      </c>
      <c r="D237" s="11"/>
      <c r="E237" s="43">
        <f>VLOOKUP($C237, Table4[#All], 2, 0)</f>
        <v>1</v>
      </c>
      <c r="F237" s="43">
        <f>VLOOKUP($C237, Table4[#All], 3, 0)</f>
        <v>0</v>
      </c>
      <c r="G237" s="43">
        <f>VLOOKUP($C237, Table4[#All], 4, 0)</f>
        <v>0</v>
      </c>
      <c r="H237" s="43">
        <f>VLOOKUP($C237, Table4[#All], 5, 0)</f>
        <v>0</v>
      </c>
      <c r="I237" s="43">
        <f>VLOOKUP($C237, Table4[#All], 6, 0)</f>
        <v>0</v>
      </c>
      <c r="J237" s="10">
        <f t="shared" si="47"/>
        <v>1</v>
      </c>
      <c r="K237" s="11"/>
      <c r="L237" s="43">
        <f>VLOOKUP($C237, Table4[#All], 7, 0)</f>
        <v>0.61539999999999995</v>
      </c>
      <c r="M237" s="43">
        <f>VLOOKUP($C237, Table4[#All], 8, 0)</f>
        <v>0.3846</v>
      </c>
      <c r="N237" s="43">
        <f>VLOOKUP($C237, Table4[#All], 9, 0)</f>
        <v>0</v>
      </c>
      <c r="O237" s="43">
        <f>VLOOKUP($C237, Table4[#All], 10, 0)</f>
        <v>0</v>
      </c>
      <c r="P237" s="43"/>
      <c r="Q237" s="10">
        <f t="shared" si="48"/>
        <v>2</v>
      </c>
      <c r="R237" s="11"/>
      <c r="S237" s="43">
        <f>VLOOKUP($C237, Table4[#All], 11, 0)</f>
        <v>0.46149999999999997</v>
      </c>
      <c r="T237" s="43">
        <f>VLOOKUP($C237, Table4[#All], 12, 0)</f>
        <v>0</v>
      </c>
      <c r="U237" s="43">
        <f>VLOOKUP($C237, Table4[#All], 13, 0)</f>
        <v>0.53849999999999998</v>
      </c>
      <c r="V237" s="43">
        <f>VLOOKUP($C237, Table4[#All], 14, 0)</f>
        <v>0</v>
      </c>
      <c r="W237" s="9"/>
      <c r="X237" s="10">
        <f t="shared" si="49"/>
        <v>3</v>
      </c>
      <c r="Y237" s="11"/>
      <c r="Z237" s="43">
        <f>VLOOKUP($C237, Table4[#All], 15, 0)</f>
        <v>0</v>
      </c>
      <c r="AA237" s="43">
        <f>VLOOKUP($C237, Table4[#All], 16, 0)</f>
        <v>0.3846</v>
      </c>
      <c r="AB237" s="43">
        <f>VLOOKUP($C237, Table4[#All], 17, 0)</f>
        <v>0.46149999999999997</v>
      </c>
      <c r="AC237" s="43">
        <f>VLOOKUP($C237, Table4[#All], 18, 0)</f>
        <v>0.15380000000000002</v>
      </c>
      <c r="AD237" s="9">
        <f>VLOOKUP($C237, Table4[#All], 19, 0)</f>
        <v>0</v>
      </c>
      <c r="AE237" s="10">
        <f t="shared" si="50"/>
        <v>3</v>
      </c>
      <c r="AF237" s="11"/>
      <c r="AG237" s="43">
        <f>VLOOKUP($C237, Table4[#All], 20, 0)</f>
        <v>0</v>
      </c>
      <c r="AH237" s="43">
        <f>VLOOKUP($C237, Table4[#All], 21, 0)</f>
        <v>0.96150000000000002</v>
      </c>
      <c r="AI237" s="43">
        <f>VLOOKUP($C237, Table4[#All], 22, 0)</f>
        <v>3.85E-2</v>
      </c>
      <c r="AJ237" s="43">
        <f>VLOOKUP($C237, Table4[#All], 23, 0)</f>
        <v>0</v>
      </c>
      <c r="AK237" s="43"/>
      <c r="AL237" s="10">
        <f t="shared" si="51"/>
        <v>2</v>
      </c>
      <c r="AM237" s="11"/>
      <c r="AN237" s="43">
        <f>VLOOKUP($C237, Table4[#All], 24, 0)</f>
        <v>0</v>
      </c>
      <c r="AO237" s="43">
        <f>VLOOKUP($C237, Table4[#All], 25, 0)</f>
        <v>0.30430000000000001</v>
      </c>
      <c r="AP237" s="43">
        <f>VLOOKUP($C237, Table4[#All], 26, 0)</f>
        <v>0.69569999999999999</v>
      </c>
      <c r="AQ237" s="43"/>
      <c r="AR237" s="9"/>
      <c r="AS237" s="12">
        <f t="shared" si="52"/>
        <v>3</v>
      </c>
      <c r="AT237" s="11"/>
      <c r="AU237" s="43">
        <f>VLOOKUP($C237, Table4[#All], 27, 0)</f>
        <v>0</v>
      </c>
      <c r="AV237" s="43">
        <f>VLOOKUP($C237, Table4[#All], 28, 0)</f>
        <v>0.57689999999999997</v>
      </c>
      <c r="AW237" s="43">
        <f>VLOOKUP($C237, Table4[#All], 29, 0)</f>
        <v>0.42310000000000003</v>
      </c>
      <c r="AX237" s="9"/>
      <c r="AY237" s="9">
        <f>VLOOKUP($C237, Table4[#All], 30, 0)</f>
        <v>0</v>
      </c>
      <c r="AZ237" s="10">
        <f t="shared" si="53"/>
        <v>3</v>
      </c>
      <c r="BA237" s="11"/>
      <c r="BB237" s="43">
        <f>VLOOKUP($C237, Table4[#All], 31, 0)</f>
        <v>0.1905</v>
      </c>
      <c r="BC237" s="43">
        <f>VLOOKUP($C237, Table4[#All], 32, 0)</f>
        <v>0.66670000000000007</v>
      </c>
      <c r="BD237" s="43">
        <f>VLOOKUP($C237, Table4[#All], 33, 0)</f>
        <v>0.1429</v>
      </c>
      <c r="BE237" s="43">
        <f>VLOOKUP($C237, Table4[#All], 34, 0)</f>
        <v>0</v>
      </c>
      <c r="BF237" s="9">
        <f>VLOOKUP($C237, Table4[#All], 35, 0)</f>
        <v>0</v>
      </c>
      <c r="BG237" s="10">
        <f t="shared" si="54"/>
        <v>2</v>
      </c>
      <c r="BH237" s="60"/>
      <c r="BI237" s="43">
        <f>VLOOKUP($C237, Table4[#All], 36, 0)</f>
        <v>0</v>
      </c>
      <c r="BJ237" s="9">
        <f>VLOOKUP($C237, Table4[#All], 37, 0)</f>
        <v>0</v>
      </c>
      <c r="BK237" s="43">
        <f>VLOOKUP($C237, Table4[#All], 38, 0)</f>
        <v>0</v>
      </c>
      <c r="BL237" s="43">
        <f>VLOOKUP($C237, Table4[#All], 39, 0)</f>
        <v>0</v>
      </c>
      <c r="BM237" s="9">
        <f>VLOOKUP($C237, Table4[#All], 40, 0)</f>
        <v>1</v>
      </c>
      <c r="BN237" s="10">
        <f t="shared" si="55"/>
        <v>5</v>
      </c>
      <c r="BO237" s="11"/>
      <c r="BP237" s="43">
        <f>VLOOKUP($C237, Table4[#All], 41, 0)</f>
        <v>7.690000000000001E-2</v>
      </c>
      <c r="BQ237" s="43">
        <f>VLOOKUP($C237, Table4[#All], 42, 0)</f>
        <v>0.42310000000000003</v>
      </c>
      <c r="BR237" s="43">
        <f>VLOOKUP($C237, Table4[#All], 43, 0)</f>
        <v>0.26919999999999999</v>
      </c>
      <c r="BS237" s="43">
        <f>VLOOKUP($C237, Table4[#All], 44, 0)</f>
        <v>0.23079999999999998</v>
      </c>
      <c r="BT237" s="43">
        <f>VLOOKUP($C237, Table4[#All], 45, 0)</f>
        <v>0</v>
      </c>
      <c r="BU237" s="10">
        <f t="shared" si="56"/>
        <v>4</v>
      </c>
      <c r="BV237" s="11"/>
      <c r="BW237" s="43">
        <f>VLOOKUP($C237, Table4[#All], 46, 0)</f>
        <v>0</v>
      </c>
      <c r="BX237" s="43">
        <f>VLOOKUP($C237, Table4[#All], 47, 0)</f>
        <v>0.11539999999999999</v>
      </c>
      <c r="BY237" s="43">
        <f>VLOOKUP($C237, Table4[#All], 48, 0)</f>
        <v>0.57689999999999997</v>
      </c>
      <c r="BZ237" s="43">
        <f>VLOOKUP($C237, Table4[#All], 49, 0)</f>
        <v>0.30769999999999997</v>
      </c>
      <c r="CA237" s="43">
        <f>VLOOKUP($C237, Table4[#All], 50, 0)</f>
        <v>0</v>
      </c>
      <c r="CB237" s="10">
        <f t="shared" si="57"/>
        <v>4</v>
      </c>
      <c r="CC237" s="60"/>
      <c r="CD237" s="43">
        <f>VLOOKUP($C237, Table4[#All], 51, 0)</f>
        <v>0.46149999999999997</v>
      </c>
      <c r="CE237" s="43">
        <f>VLOOKUP($C237, Table4[#All], 52, 0)</f>
        <v>0.30769999999999997</v>
      </c>
      <c r="CF237" s="43">
        <f>VLOOKUP($C237, Table4[#All], 53, 0)</f>
        <v>0.23079999999999998</v>
      </c>
      <c r="CG237" s="43"/>
      <c r="CH237" s="43"/>
      <c r="CI237" s="12">
        <f t="shared" si="58"/>
        <v>3</v>
      </c>
      <c r="CJ237" s="13"/>
      <c r="CK237" s="43">
        <f>VLOOKUP($C237, Table4[#All], 54, 0)</f>
        <v>0</v>
      </c>
      <c r="CL237" s="43">
        <f>VLOOKUP($C237, Table4[#All], 55, 0)</f>
        <v>0.46149999999999997</v>
      </c>
      <c r="CM237" s="43">
        <f>VLOOKUP($C237, Table4[#All], 56, 0)</f>
        <v>0.53849999999999998</v>
      </c>
      <c r="CN237" s="9">
        <f>VLOOKUP($C237, Table4[#All], 57, 0)</f>
        <v>0</v>
      </c>
      <c r="CO237" s="9"/>
      <c r="CP237" s="10">
        <f t="shared" si="59"/>
        <v>3</v>
      </c>
      <c r="CQ237" s="11"/>
      <c r="CR237" s="43">
        <f>VLOOKUP($C237, Table4[#All], 58, 0)</f>
        <v>0</v>
      </c>
      <c r="CS237" s="43">
        <f>VLOOKUP($C237, Table4[#All], 59, 0)</f>
        <v>0.1923</v>
      </c>
      <c r="CT237" s="43">
        <f>VLOOKUP($C237, Table4[#All], 60, 0)</f>
        <v>0.73080000000000001</v>
      </c>
      <c r="CU237" s="43">
        <f>VLOOKUP($C237, Table4[#All], 61, 0)</f>
        <v>7.690000000000001E-2</v>
      </c>
      <c r="CV237" s="9">
        <f>VLOOKUP($C237, Table4[#All], 62, 0)</f>
        <v>0</v>
      </c>
      <c r="CW237" s="10">
        <f t="shared" si="60"/>
        <v>3</v>
      </c>
      <c r="CX237" s="60"/>
      <c r="CY237" s="43">
        <f>VLOOKUP($C237, Table4[#All], 63, 0)</f>
        <v>0.36359999999999998</v>
      </c>
      <c r="CZ237" s="43">
        <f>VLOOKUP($C237, Table4[#All], 64, 0)</f>
        <v>0.54549999999999998</v>
      </c>
      <c r="DA237" s="43">
        <f>VLOOKUP($C237, Table4[#All], 65, 0)</f>
        <v>9.0899999999999995E-2</v>
      </c>
      <c r="DB237" s="43">
        <f>VLOOKUP($C237, Table4[#All], 66, 0)</f>
        <v>0</v>
      </c>
      <c r="DC237" s="43"/>
      <c r="DD237" s="10">
        <f t="shared" si="61"/>
        <v>2</v>
      </c>
    </row>
    <row r="238" spans="1:108" ht="16.2" thickTop="1" thickBot="1" x14ac:dyDescent="0.4">
      <c r="A238" s="47" t="s">
        <v>525</v>
      </c>
      <c r="B238" s="47" t="s">
        <v>892</v>
      </c>
      <c r="C238" s="47" t="s">
        <v>893</v>
      </c>
      <c r="D238" s="11"/>
      <c r="E238" s="43">
        <f>VLOOKUP($C238, Table4[#All], 2, 0)</f>
        <v>0</v>
      </c>
      <c r="F238" s="43">
        <f>VLOOKUP($C238, Table4[#All], 3, 0)</f>
        <v>1</v>
      </c>
      <c r="G238" s="43">
        <f>VLOOKUP($C238, Table4[#All], 4, 0)</f>
        <v>0</v>
      </c>
      <c r="H238" s="43">
        <f>VLOOKUP($C238, Table4[#All], 5, 0)</f>
        <v>0</v>
      </c>
      <c r="I238" s="43">
        <f>VLOOKUP($C238, Table4[#All], 6, 0)</f>
        <v>0</v>
      </c>
      <c r="J238" s="10">
        <f t="shared" si="47"/>
        <v>2</v>
      </c>
      <c r="K238" s="11"/>
      <c r="L238" s="43">
        <f>VLOOKUP($C238, Table4[#All], 7, 0)</f>
        <v>0.43140000000000001</v>
      </c>
      <c r="M238" s="43">
        <f>VLOOKUP($C238, Table4[#All], 8, 0)</f>
        <v>0.33329999999999999</v>
      </c>
      <c r="N238" s="43">
        <f>VLOOKUP($C238, Table4[#All], 9, 0)</f>
        <v>0.23530000000000001</v>
      </c>
      <c r="O238" s="43">
        <f>VLOOKUP($C238, Table4[#All], 10, 0)</f>
        <v>0</v>
      </c>
      <c r="P238" s="43"/>
      <c r="Q238" s="10">
        <f t="shared" si="48"/>
        <v>3</v>
      </c>
      <c r="R238" s="11"/>
      <c r="S238" s="43">
        <f>VLOOKUP($C238, Table4[#All], 11, 0)</f>
        <v>0</v>
      </c>
      <c r="T238" s="43">
        <f>VLOOKUP($C238, Table4[#All], 12, 0)</f>
        <v>0</v>
      </c>
      <c r="U238" s="43">
        <f>VLOOKUP($C238, Table4[#All], 13, 0)</f>
        <v>1</v>
      </c>
      <c r="V238" s="43">
        <f>VLOOKUP($C238, Table4[#All], 14, 0)</f>
        <v>0</v>
      </c>
      <c r="W238" s="9"/>
      <c r="X238" s="10">
        <f t="shared" si="49"/>
        <v>3</v>
      </c>
      <c r="Y238" s="11"/>
      <c r="Z238" s="43">
        <f>VLOOKUP($C238, Table4[#All], 15, 0)</f>
        <v>0</v>
      </c>
      <c r="AA238" s="43">
        <f>VLOOKUP($C238, Table4[#All], 16, 0)</f>
        <v>0.72549999999999992</v>
      </c>
      <c r="AB238" s="43">
        <f>VLOOKUP($C238, Table4[#All], 17, 0)</f>
        <v>0.25489999999999996</v>
      </c>
      <c r="AC238" s="43">
        <f>VLOOKUP($C238, Table4[#All], 18, 0)</f>
        <v>1.9599999999999999E-2</v>
      </c>
      <c r="AD238" s="9">
        <f>VLOOKUP($C238, Table4[#All], 19, 0)</f>
        <v>0</v>
      </c>
      <c r="AE238" s="10">
        <f t="shared" si="50"/>
        <v>3</v>
      </c>
      <c r="AF238" s="11"/>
      <c r="AG238" s="43">
        <f>VLOOKUP($C238, Table4[#All], 20, 0)</f>
        <v>0</v>
      </c>
      <c r="AH238" s="43">
        <f>VLOOKUP($C238, Table4[#All], 21, 0)</f>
        <v>0.45100000000000001</v>
      </c>
      <c r="AI238" s="43">
        <f>VLOOKUP($C238, Table4[#All], 22, 0)</f>
        <v>0.39219999999999999</v>
      </c>
      <c r="AJ238" s="43">
        <f>VLOOKUP($C238, Table4[#All], 23, 0)</f>
        <v>0.15689999999999998</v>
      </c>
      <c r="AK238" s="43"/>
      <c r="AL238" s="10">
        <f t="shared" si="51"/>
        <v>3</v>
      </c>
      <c r="AM238" s="11"/>
      <c r="AN238" s="43">
        <f>VLOOKUP($C238, Table4[#All], 24, 0)</f>
        <v>0</v>
      </c>
      <c r="AO238" s="43">
        <f>VLOOKUP($C238, Table4[#All], 25, 0)</f>
        <v>0.5</v>
      </c>
      <c r="AP238" s="43">
        <f>VLOOKUP($C238, Table4[#All], 26, 0)</f>
        <v>0.5</v>
      </c>
      <c r="AQ238" s="43"/>
      <c r="AR238" s="9"/>
      <c r="AS238" s="12">
        <f t="shared" si="52"/>
        <v>3</v>
      </c>
      <c r="AT238" s="11"/>
      <c r="AU238" s="43">
        <f>VLOOKUP($C238, Table4[#All], 27, 0)</f>
        <v>0.25489999999999996</v>
      </c>
      <c r="AV238" s="43">
        <f>VLOOKUP($C238, Table4[#All], 28, 0)</f>
        <v>0.49020000000000002</v>
      </c>
      <c r="AW238" s="43">
        <f>VLOOKUP($C238, Table4[#All], 29, 0)</f>
        <v>0.25489999999999996</v>
      </c>
      <c r="AX238" s="9"/>
      <c r="AY238" s="9">
        <f>VLOOKUP($C238, Table4[#All], 30, 0)</f>
        <v>0</v>
      </c>
      <c r="AZ238" s="10">
        <f t="shared" si="53"/>
        <v>3</v>
      </c>
      <c r="BA238" s="11"/>
      <c r="BB238" s="43">
        <f>VLOOKUP($C238, Table4[#All], 31, 0)</f>
        <v>9.3800000000000008E-2</v>
      </c>
      <c r="BC238" s="43">
        <f>VLOOKUP($C238, Table4[#All], 32, 0)</f>
        <v>0.71879999999999999</v>
      </c>
      <c r="BD238" s="43">
        <f>VLOOKUP($C238, Table4[#All], 33, 0)</f>
        <v>6.25E-2</v>
      </c>
      <c r="BE238" s="43">
        <f>VLOOKUP($C238, Table4[#All], 34, 0)</f>
        <v>0.125</v>
      </c>
      <c r="BF238" s="9">
        <f>VLOOKUP($C238, Table4[#All], 35, 0)</f>
        <v>0</v>
      </c>
      <c r="BG238" s="10">
        <f t="shared" si="54"/>
        <v>2</v>
      </c>
      <c r="BH238" s="60"/>
      <c r="BI238" s="43">
        <f>VLOOKUP($C238, Table4[#All], 36, 0)</f>
        <v>0</v>
      </c>
      <c r="BJ238" s="9">
        <f>VLOOKUP($C238, Table4[#All], 37, 0)</f>
        <v>0</v>
      </c>
      <c r="BK238" s="43">
        <f>VLOOKUP($C238, Table4[#All], 38, 0)</f>
        <v>0</v>
      </c>
      <c r="BL238" s="43">
        <f>VLOOKUP($C238, Table4[#All], 39, 0)</f>
        <v>0</v>
      </c>
      <c r="BM238" s="9">
        <f>VLOOKUP($C238, Table4[#All], 40, 0)</f>
        <v>1</v>
      </c>
      <c r="BN238" s="10">
        <f t="shared" si="55"/>
        <v>5</v>
      </c>
      <c r="BO238" s="11"/>
      <c r="BP238" s="43">
        <f>VLOOKUP($C238, Table4[#All], 41, 0)</f>
        <v>7.8399999999999997E-2</v>
      </c>
      <c r="BQ238" s="43">
        <f>VLOOKUP($C238, Table4[#All], 42, 0)</f>
        <v>0.43140000000000001</v>
      </c>
      <c r="BR238" s="43">
        <f>VLOOKUP($C238, Table4[#All], 43, 0)</f>
        <v>0.4118</v>
      </c>
      <c r="BS238" s="43">
        <f>VLOOKUP($C238, Table4[#All], 44, 0)</f>
        <v>7.8399999999999997E-2</v>
      </c>
      <c r="BT238" s="43">
        <f>VLOOKUP($C238, Table4[#All], 45, 0)</f>
        <v>0</v>
      </c>
      <c r="BU238" s="10">
        <f t="shared" si="56"/>
        <v>3</v>
      </c>
      <c r="BV238" s="11"/>
      <c r="BW238" s="43">
        <f>VLOOKUP($C238, Table4[#All], 46, 0)</f>
        <v>7.8399999999999997E-2</v>
      </c>
      <c r="BX238" s="43">
        <f>VLOOKUP($C238, Table4[#All], 47, 0)</f>
        <v>0.47060000000000002</v>
      </c>
      <c r="BY238" s="43">
        <f>VLOOKUP($C238, Table4[#All], 48, 0)</f>
        <v>7.8399999999999997E-2</v>
      </c>
      <c r="BZ238" s="43">
        <f>VLOOKUP($C238, Table4[#All], 49, 0)</f>
        <v>0.33329999999999999</v>
      </c>
      <c r="CA238" s="43">
        <f>VLOOKUP($C238, Table4[#All], 50, 0)</f>
        <v>3.9199999999999999E-2</v>
      </c>
      <c r="CB238" s="10">
        <f t="shared" si="57"/>
        <v>4</v>
      </c>
      <c r="CC238" s="60"/>
      <c r="CD238" s="43">
        <f>VLOOKUP($C238, Table4[#All], 51, 0)</f>
        <v>0.31370000000000003</v>
      </c>
      <c r="CE238" s="43">
        <f>VLOOKUP($C238, Table4[#All], 52, 0)</f>
        <v>0.45100000000000001</v>
      </c>
      <c r="CF238" s="43">
        <f>VLOOKUP($C238, Table4[#All], 53, 0)</f>
        <v>0.23530000000000001</v>
      </c>
      <c r="CG238" s="43"/>
      <c r="CH238" s="43"/>
      <c r="CI238" s="12">
        <f t="shared" si="58"/>
        <v>3</v>
      </c>
      <c r="CJ238" s="13"/>
      <c r="CK238" s="43">
        <f>VLOOKUP($C238, Table4[#All], 54, 0)</f>
        <v>1.9599999999999999E-2</v>
      </c>
      <c r="CL238" s="43">
        <f>VLOOKUP($C238, Table4[#All], 55, 0)</f>
        <v>0.56859999999999999</v>
      </c>
      <c r="CM238" s="43">
        <f>VLOOKUP($C238, Table4[#All], 56, 0)</f>
        <v>0.4118</v>
      </c>
      <c r="CN238" s="9">
        <f>VLOOKUP($C238, Table4[#All], 57, 0)</f>
        <v>0</v>
      </c>
      <c r="CO238" s="9"/>
      <c r="CP238" s="10">
        <f t="shared" si="59"/>
        <v>3</v>
      </c>
      <c r="CQ238" s="11"/>
      <c r="CR238" s="43">
        <f>VLOOKUP($C238, Table4[#All], 58, 0)</f>
        <v>0</v>
      </c>
      <c r="CS238" s="43">
        <f>VLOOKUP($C238, Table4[#All], 59, 0)</f>
        <v>0.60780000000000001</v>
      </c>
      <c r="CT238" s="43">
        <f>VLOOKUP($C238, Table4[#All], 60, 0)</f>
        <v>0.33329999999999999</v>
      </c>
      <c r="CU238" s="43">
        <f>VLOOKUP($C238, Table4[#All], 61, 0)</f>
        <v>5.8799999999999998E-2</v>
      </c>
      <c r="CV238" s="9">
        <f>VLOOKUP($C238, Table4[#All], 62, 0)</f>
        <v>0</v>
      </c>
      <c r="CW238" s="10">
        <f t="shared" si="60"/>
        <v>3</v>
      </c>
      <c r="CX238" s="60"/>
      <c r="CY238" s="43">
        <f>VLOOKUP($C238, Table4[#All], 63, 0)</f>
        <v>0</v>
      </c>
      <c r="CZ238" s="43">
        <f>VLOOKUP($C238, Table4[#All], 64, 0)</f>
        <v>0.58820000000000006</v>
      </c>
      <c r="DA238" s="43">
        <f>VLOOKUP($C238, Table4[#All], 65, 0)</f>
        <v>0.4118</v>
      </c>
      <c r="DB238" s="43">
        <f>VLOOKUP($C238, Table4[#All], 66, 0)</f>
        <v>0</v>
      </c>
      <c r="DC238" s="43"/>
      <c r="DD238" s="10">
        <f t="shared" si="61"/>
        <v>3</v>
      </c>
    </row>
    <row r="239" spans="1:108" ht="16.2" thickTop="1" thickBot="1" x14ac:dyDescent="0.4">
      <c r="A239" s="47" t="s">
        <v>525</v>
      </c>
      <c r="B239" s="47" t="s">
        <v>559</v>
      </c>
      <c r="C239" s="47" t="s">
        <v>560</v>
      </c>
      <c r="D239" s="11"/>
      <c r="E239" s="43">
        <f>VLOOKUP($C239, Table4[#All], 2, 0)</f>
        <v>1</v>
      </c>
      <c r="F239" s="43">
        <f>VLOOKUP($C239, Table4[#All], 3, 0)</f>
        <v>0</v>
      </c>
      <c r="G239" s="43">
        <f>VLOOKUP($C239, Table4[#All], 4, 0)</f>
        <v>0</v>
      </c>
      <c r="H239" s="43">
        <f>VLOOKUP($C239, Table4[#All], 5, 0)</f>
        <v>0</v>
      </c>
      <c r="I239" s="43">
        <f>VLOOKUP($C239, Table4[#All], 6, 0)</f>
        <v>0</v>
      </c>
      <c r="J239" s="10">
        <f t="shared" si="47"/>
        <v>1</v>
      </c>
      <c r="K239" s="11"/>
      <c r="L239" s="43">
        <f>VLOOKUP($C239, Table4[#All], 7, 0)</f>
        <v>0.9677</v>
      </c>
      <c r="M239" s="43">
        <f>VLOOKUP($C239, Table4[#All], 8, 0)</f>
        <v>3.2300000000000002E-2</v>
      </c>
      <c r="N239" s="43">
        <f>VLOOKUP($C239, Table4[#All], 9, 0)</f>
        <v>0</v>
      </c>
      <c r="O239" s="43">
        <f>VLOOKUP($C239, Table4[#All], 10, 0)</f>
        <v>0</v>
      </c>
      <c r="P239" s="43"/>
      <c r="Q239" s="10">
        <f t="shared" si="48"/>
        <v>1</v>
      </c>
      <c r="R239" s="11"/>
      <c r="S239" s="43">
        <f>VLOOKUP($C239, Table4[#All], 11, 0)</f>
        <v>0</v>
      </c>
      <c r="T239" s="43">
        <f>VLOOKUP($C239, Table4[#All], 12, 0)</f>
        <v>0</v>
      </c>
      <c r="U239" s="43">
        <f>VLOOKUP($C239, Table4[#All], 13, 0)</f>
        <v>1</v>
      </c>
      <c r="V239" s="43">
        <f>VLOOKUP($C239, Table4[#All], 14, 0)</f>
        <v>0</v>
      </c>
      <c r="W239" s="9"/>
      <c r="X239" s="10">
        <f t="shared" si="49"/>
        <v>3</v>
      </c>
      <c r="Y239" s="11"/>
      <c r="Z239" s="43">
        <f>VLOOKUP($C239, Table4[#All], 15, 0)</f>
        <v>0</v>
      </c>
      <c r="AA239" s="43">
        <f>VLOOKUP($C239, Table4[#All], 16, 0)</f>
        <v>0.5806</v>
      </c>
      <c r="AB239" s="43">
        <f>VLOOKUP($C239, Table4[#All], 17, 0)</f>
        <v>0.2903</v>
      </c>
      <c r="AC239" s="43">
        <f>VLOOKUP($C239, Table4[#All], 18, 0)</f>
        <v>0.129</v>
      </c>
      <c r="AD239" s="9">
        <f>VLOOKUP($C239, Table4[#All], 19, 0)</f>
        <v>0</v>
      </c>
      <c r="AE239" s="10">
        <f t="shared" si="50"/>
        <v>3</v>
      </c>
      <c r="AF239" s="11"/>
      <c r="AG239" s="43">
        <f>VLOOKUP($C239, Table4[#All], 20, 0)</f>
        <v>0</v>
      </c>
      <c r="AH239" s="43">
        <f>VLOOKUP($C239, Table4[#All], 21, 0)</f>
        <v>0.7742</v>
      </c>
      <c r="AI239" s="43">
        <f>VLOOKUP($C239, Table4[#All], 22, 0)</f>
        <v>0.22579999999999997</v>
      </c>
      <c r="AJ239" s="43">
        <f>VLOOKUP($C239, Table4[#All], 23, 0)</f>
        <v>0</v>
      </c>
      <c r="AK239" s="43"/>
      <c r="AL239" s="10">
        <f t="shared" si="51"/>
        <v>3</v>
      </c>
      <c r="AM239" s="11"/>
      <c r="AN239" s="43">
        <f>VLOOKUP($C239, Table4[#All], 24, 0)</f>
        <v>0</v>
      </c>
      <c r="AO239" s="43">
        <f>VLOOKUP($C239, Table4[#All], 25, 0)</f>
        <v>0.61539999999999995</v>
      </c>
      <c r="AP239" s="43">
        <f>VLOOKUP($C239, Table4[#All], 26, 0)</f>
        <v>0.3846</v>
      </c>
      <c r="AQ239" s="43"/>
      <c r="AR239" s="9"/>
      <c r="AS239" s="12">
        <f t="shared" si="52"/>
        <v>3</v>
      </c>
      <c r="AT239" s="11"/>
      <c r="AU239" s="43">
        <f>VLOOKUP($C239, Table4[#All], 27, 0)</f>
        <v>0.22579999999999997</v>
      </c>
      <c r="AV239" s="43">
        <f>VLOOKUP($C239, Table4[#All], 28, 0)</f>
        <v>0.6129</v>
      </c>
      <c r="AW239" s="43">
        <f>VLOOKUP($C239, Table4[#All], 29, 0)</f>
        <v>0.1613</v>
      </c>
      <c r="AX239" s="9"/>
      <c r="AY239" s="9">
        <f>VLOOKUP($C239, Table4[#All], 30, 0)</f>
        <v>0</v>
      </c>
      <c r="AZ239" s="10">
        <f t="shared" si="53"/>
        <v>2</v>
      </c>
      <c r="BA239" s="11"/>
      <c r="BB239" s="43">
        <f>VLOOKUP($C239, Table4[#All], 31, 0)</f>
        <v>0.5625</v>
      </c>
      <c r="BC239" s="43">
        <f>VLOOKUP($C239, Table4[#All], 32, 0)</f>
        <v>0.25</v>
      </c>
      <c r="BD239" s="43">
        <f>VLOOKUP($C239, Table4[#All], 33, 0)</f>
        <v>0.1875</v>
      </c>
      <c r="BE239" s="43">
        <f>VLOOKUP($C239, Table4[#All], 34, 0)</f>
        <v>0</v>
      </c>
      <c r="BF239" s="9">
        <f>VLOOKUP($C239, Table4[#All], 35, 0)</f>
        <v>0</v>
      </c>
      <c r="BG239" s="10">
        <f t="shared" si="54"/>
        <v>2</v>
      </c>
      <c r="BH239" s="60"/>
      <c r="BI239" s="43">
        <f>VLOOKUP($C239, Table4[#All], 36, 0)</f>
        <v>0</v>
      </c>
      <c r="BJ239" s="9">
        <f>VLOOKUP($C239, Table4[#All], 37, 0)</f>
        <v>0</v>
      </c>
      <c r="BK239" s="43">
        <f>VLOOKUP($C239, Table4[#All], 38, 0)</f>
        <v>0</v>
      </c>
      <c r="BL239" s="43">
        <f>VLOOKUP($C239, Table4[#All], 39, 0)</f>
        <v>0</v>
      </c>
      <c r="BM239" s="9">
        <f>VLOOKUP($C239, Table4[#All], 40, 0)</f>
        <v>1</v>
      </c>
      <c r="BN239" s="10">
        <f t="shared" si="55"/>
        <v>5</v>
      </c>
      <c r="BO239" s="11"/>
      <c r="BP239" s="43">
        <f>VLOOKUP($C239, Table4[#All], 41, 0)</f>
        <v>3.2300000000000002E-2</v>
      </c>
      <c r="BQ239" s="43">
        <f>VLOOKUP($C239, Table4[#All], 42, 0)</f>
        <v>0</v>
      </c>
      <c r="BR239" s="43">
        <f>VLOOKUP($C239, Table4[#All], 43, 0)</f>
        <v>0.45159999999999995</v>
      </c>
      <c r="BS239" s="43">
        <f>VLOOKUP($C239, Table4[#All], 44, 0)</f>
        <v>0.5161</v>
      </c>
      <c r="BT239" s="43">
        <f>VLOOKUP($C239, Table4[#All], 45, 0)</f>
        <v>0</v>
      </c>
      <c r="BU239" s="10">
        <f t="shared" si="56"/>
        <v>4</v>
      </c>
      <c r="BV239" s="11"/>
      <c r="BW239" s="43">
        <f>VLOOKUP($C239, Table4[#All], 46, 0)</f>
        <v>0</v>
      </c>
      <c r="BX239" s="43">
        <f>VLOOKUP($C239, Table4[#All], 47, 0)</f>
        <v>9.6799999999999997E-2</v>
      </c>
      <c r="BY239" s="43">
        <f>VLOOKUP($C239, Table4[#All], 48, 0)</f>
        <v>0.45159999999999995</v>
      </c>
      <c r="BZ239" s="43">
        <f>VLOOKUP($C239, Table4[#All], 49, 0)</f>
        <v>0.45159999999999995</v>
      </c>
      <c r="CA239" s="43">
        <f>VLOOKUP($C239, Table4[#All], 50, 0)</f>
        <v>0</v>
      </c>
      <c r="CB239" s="10">
        <f t="shared" si="57"/>
        <v>4</v>
      </c>
      <c r="CC239" s="60"/>
      <c r="CD239" s="43">
        <f>VLOOKUP($C239, Table4[#All], 51, 0)</f>
        <v>3.2300000000000002E-2</v>
      </c>
      <c r="CE239" s="43">
        <f>VLOOKUP($C239, Table4[#All], 52, 0)</f>
        <v>0.7742</v>
      </c>
      <c r="CF239" s="43">
        <f>VLOOKUP($C239, Table4[#All], 53, 0)</f>
        <v>0.19350000000000001</v>
      </c>
      <c r="CG239" s="43"/>
      <c r="CH239" s="43"/>
      <c r="CI239" s="12">
        <f t="shared" si="58"/>
        <v>2</v>
      </c>
      <c r="CJ239" s="13"/>
      <c r="CK239" s="43">
        <f>VLOOKUP($C239, Table4[#All], 54, 0)</f>
        <v>0</v>
      </c>
      <c r="CL239" s="43">
        <f>VLOOKUP($C239, Table4[#All], 55, 0)</f>
        <v>0.6452</v>
      </c>
      <c r="CM239" s="43">
        <f>VLOOKUP($C239, Table4[#All], 56, 0)</f>
        <v>0.35479999999999995</v>
      </c>
      <c r="CN239" s="9">
        <f>VLOOKUP($C239, Table4[#All], 57, 0)</f>
        <v>0</v>
      </c>
      <c r="CO239" s="9"/>
      <c r="CP239" s="10">
        <f t="shared" si="59"/>
        <v>3</v>
      </c>
      <c r="CQ239" s="11"/>
      <c r="CR239" s="43">
        <f>VLOOKUP($C239, Table4[#All], 58, 0)</f>
        <v>0</v>
      </c>
      <c r="CS239" s="43">
        <f>VLOOKUP($C239, Table4[#All], 59, 0)</f>
        <v>0.4194</v>
      </c>
      <c r="CT239" s="43">
        <f>VLOOKUP($C239, Table4[#All], 60, 0)</f>
        <v>0.3871</v>
      </c>
      <c r="CU239" s="43">
        <f>VLOOKUP($C239, Table4[#All], 61, 0)</f>
        <v>0.19350000000000001</v>
      </c>
      <c r="CV239" s="9">
        <f>VLOOKUP($C239, Table4[#All], 62, 0)</f>
        <v>0</v>
      </c>
      <c r="CW239" s="10">
        <f t="shared" si="60"/>
        <v>3</v>
      </c>
      <c r="CX239" s="60"/>
      <c r="CY239" s="43">
        <f>VLOOKUP($C239, Table4[#All], 63, 0)</f>
        <v>0.2727</v>
      </c>
      <c r="CZ239" s="43">
        <f>VLOOKUP($C239, Table4[#All], 64, 0)</f>
        <v>0.63639999999999997</v>
      </c>
      <c r="DA239" s="43">
        <f>VLOOKUP($C239, Table4[#All], 65, 0)</f>
        <v>9.0899999999999995E-2</v>
      </c>
      <c r="DB239" s="43">
        <f>VLOOKUP($C239, Table4[#All], 66, 0)</f>
        <v>0</v>
      </c>
      <c r="DC239" s="43"/>
      <c r="DD239" s="10">
        <f t="shared" si="61"/>
        <v>2</v>
      </c>
    </row>
    <row r="240" spans="1:108" ht="16.2" thickTop="1" thickBot="1" x14ac:dyDescent="0.4">
      <c r="A240" s="47" t="s">
        <v>556</v>
      </c>
      <c r="B240" s="47" t="s">
        <v>556</v>
      </c>
      <c r="C240" s="47" t="s">
        <v>561</v>
      </c>
      <c r="D240" s="11"/>
      <c r="E240" s="43">
        <f>VLOOKUP($C240, Table4[#All], 2, 0)</f>
        <v>0</v>
      </c>
      <c r="F240" s="43">
        <f>VLOOKUP($C240, Table4[#All], 3, 0)</f>
        <v>1</v>
      </c>
      <c r="G240" s="43">
        <f>VLOOKUP($C240, Table4[#All], 4, 0)</f>
        <v>0</v>
      </c>
      <c r="H240" s="43">
        <f>VLOOKUP($C240, Table4[#All], 5, 0)</f>
        <v>0</v>
      </c>
      <c r="I240" s="43">
        <f>VLOOKUP($C240, Table4[#All], 6, 0)</f>
        <v>0</v>
      </c>
      <c r="J240" s="10">
        <f t="shared" si="47"/>
        <v>2</v>
      </c>
      <c r="K240" s="11"/>
      <c r="L240" s="43">
        <f>VLOOKUP($C240, Table4[#All], 7, 0)</f>
        <v>0.71030000000000004</v>
      </c>
      <c r="M240" s="43">
        <f>VLOOKUP($C240, Table4[#All], 8, 0)</f>
        <v>0.2414</v>
      </c>
      <c r="N240" s="43">
        <f>VLOOKUP($C240, Table4[#All], 9, 0)</f>
        <v>4.8300000000000003E-2</v>
      </c>
      <c r="O240" s="43">
        <f>VLOOKUP($C240, Table4[#All], 10, 0)</f>
        <v>0</v>
      </c>
      <c r="P240" s="43"/>
      <c r="Q240" s="10">
        <f t="shared" si="48"/>
        <v>2</v>
      </c>
      <c r="R240" s="11"/>
      <c r="S240" s="43">
        <f>VLOOKUP($C240, Table4[#All], 11, 0)</f>
        <v>9.0899999999999995E-2</v>
      </c>
      <c r="T240" s="43">
        <f>VLOOKUP($C240, Table4[#All], 12, 0)</f>
        <v>0.12590000000000001</v>
      </c>
      <c r="U240" s="43">
        <f>VLOOKUP($C240, Table4[#All], 13, 0)</f>
        <v>0.7762</v>
      </c>
      <c r="V240" s="43">
        <f>VLOOKUP($C240, Table4[#All], 14, 0)</f>
        <v>6.9999999999999993E-3</v>
      </c>
      <c r="W240" s="9"/>
      <c r="X240" s="10">
        <f t="shared" si="49"/>
        <v>3</v>
      </c>
      <c r="Y240" s="11"/>
      <c r="Z240" s="43">
        <f>VLOOKUP($C240, Table4[#All], 15, 0)</f>
        <v>0</v>
      </c>
      <c r="AA240" s="43">
        <f>VLOOKUP($C240, Table4[#All], 16, 0)</f>
        <v>0.38619999999999999</v>
      </c>
      <c r="AB240" s="43">
        <f>VLOOKUP($C240, Table4[#All], 17, 0)</f>
        <v>0.45520000000000005</v>
      </c>
      <c r="AC240" s="43">
        <f>VLOOKUP($C240, Table4[#All], 18, 0)</f>
        <v>0.15859999999999999</v>
      </c>
      <c r="AD240" s="9">
        <f>VLOOKUP($C240, Table4[#All], 19, 0)</f>
        <v>0</v>
      </c>
      <c r="AE240" s="10">
        <f t="shared" si="50"/>
        <v>3</v>
      </c>
      <c r="AF240" s="11"/>
      <c r="AG240" s="43">
        <f>VLOOKUP($C240, Table4[#All], 20, 0)</f>
        <v>6.8999999999999999E-3</v>
      </c>
      <c r="AH240" s="43">
        <f>VLOOKUP($C240, Table4[#All], 21, 0)</f>
        <v>0.68969999999999998</v>
      </c>
      <c r="AI240" s="43">
        <f>VLOOKUP($C240, Table4[#All], 22, 0)</f>
        <v>0.3034</v>
      </c>
      <c r="AJ240" s="43">
        <f>VLOOKUP($C240, Table4[#All], 23, 0)</f>
        <v>0</v>
      </c>
      <c r="AK240" s="43"/>
      <c r="AL240" s="10">
        <f t="shared" si="51"/>
        <v>3</v>
      </c>
      <c r="AM240" s="11"/>
      <c r="AN240" s="43">
        <f>VLOOKUP($C240, Table4[#All], 24, 0)</f>
        <v>0.11810000000000001</v>
      </c>
      <c r="AO240" s="43">
        <f>VLOOKUP($C240, Table4[#All], 25, 0)</f>
        <v>0.42359999999999998</v>
      </c>
      <c r="AP240" s="43">
        <f>VLOOKUP($C240, Table4[#All], 26, 0)</f>
        <v>0.45829999999999999</v>
      </c>
      <c r="AQ240" s="43"/>
      <c r="AR240" s="9"/>
      <c r="AS240" s="12">
        <f t="shared" si="52"/>
        <v>3</v>
      </c>
      <c r="AT240" s="11"/>
      <c r="AU240" s="43">
        <f>VLOOKUP($C240, Table4[#All], 27, 0)</f>
        <v>0.13869999999999999</v>
      </c>
      <c r="AV240" s="43">
        <f>VLOOKUP($C240, Table4[#All], 28, 0)</f>
        <v>0.69340000000000002</v>
      </c>
      <c r="AW240" s="43">
        <f>VLOOKUP($C240, Table4[#All], 29, 0)</f>
        <v>0.16789999999999999</v>
      </c>
      <c r="AX240" s="9"/>
      <c r="AY240" s="9">
        <f>VLOOKUP($C240, Table4[#All], 30, 0)</f>
        <v>0</v>
      </c>
      <c r="AZ240" s="10">
        <f t="shared" si="53"/>
        <v>2</v>
      </c>
      <c r="BA240" s="11"/>
      <c r="BB240" s="43">
        <f>VLOOKUP($C240, Table4[#All], 31, 0)</f>
        <v>0.33329999999999999</v>
      </c>
      <c r="BC240" s="43">
        <f>VLOOKUP($C240, Table4[#All], 32, 0)</f>
        <v>0.55880000000000007</v>
      </c>
      <c r="BD240" s="43">
        <f>VLOOKUP($C240, Table4[#All], 33, 0)</f>
        <v>0.10779999999999999</v>
      </c>
      <c r="BE240" s="43">
        <f>VLOOKUP($C240, Table4[#All], 34, 0)</f>
        <v>0</v>
      </c>
      <c r="BF240" s="9">
        <f>VLOOKUP($C240, Table4[#All], 35, 0)</f>
        <v>0</v>
      </c>
      <c r="BG240" s="10">
        <f t="shared" si="54"/>
        <v>2</v>
      </c>
      <c r="BH240" s="60"/>
      <c r="BI240" s="43">
        <f>VLOOKUP($C240, Table4[#All], 36, 0)</f>
        <v>1</v>
      </c>
      <c r="BJ240" s="9">
        <f>VLOOKUP($C240, Table4[#All], 37, 0)</f>
        <v>0</v>
      </c>
      <c r="BK240" s="43">
        <f>VLOOKUP($C240, Table4[#All], 38, 0)</f>
        <v>0</v>
      </c>
      <c r="BL240" s="43">
        <f>VLOOKUP($C240, Table4[#All], 39, 0)</f>
        <v>0</v>
      </c>
      <c r="BM240" s="9">
        <f>VLOOKUP($C240, Table4[#All], 40, 0)</f>
        <v>0</v>
      </c>
      <c r="BN240" s="10">
        <f t="shared" si="55"/>
        <v>1</v>
      </c>
      <c r="BO240" s="11"/>
      <c r="BP240" s="43">
        <f>VLOOKUP($C240, Table4[#All], 41, 0)</f>
        <v>6.9000000000000006E-2</v>
      </c>
      <c r="BQ240" s="43">
        <f>VLOOKUP($C240, Table4[#All], 42, 0)</f>
        <v>0.6966</v>
      </c>
      <c r="BR240" s="43">
        <f>VLOOKUP($C240, Table4[#All], 43, 0)</f>
        <v>0.1724</v>
      </c>
      <c r="BS240" s="43">
        <f>VLOOKUP($C240, Table4[#All], 44, 0)</f>
        <v>6.2100000000000002E-2</v>
      </c>
      <c r="BT240" s="43">
        <f>VLOOKUP($C240, Table4[#All], 45, 0)</f>
        <v>0</v>
      </c>
      <c r="BU240" s="10">
        <f t="shared" si="56"/>
        <v>3</v>
      </c>
      <c r="BV240" s="11"/>
      <c r="BW240" s="43">
        <f>VLOOKUP($C240, Table4[#All], 46, 0)</f>
        <v>0.26899999999999996</v>
      </c>
      <c r="BX240" s="43">
        <f>VLOOKUP($C240, Table4[#All], 47, 0)</f>
        <v>0.10339999999999999</v>
      </c>
      <c r="BY240" s="43">
        <f>VLOOKUP($C240, Table4[#All], 48, 0)</f>
        <v>0.11720000000000001</v>
      </c>
      <c r="BZ240" s="43">
        <f>VLOOKUP($C240, Table4[#All], 49, 0)</f>
        <v>0.42070000000000002</v>
      </c>
      <c r="CA240" s="43">
        <f>VLOOKUP($C240, Table4[#All], 50, 0)</f>
        <v>8.9700000000000002E-2</v>
      </c>
      <c r="CB240" s="10">
        <f t="shared" si="57"/>
        <v>4</v>
      </c>
      <c r="CC240" s="60"/>
      <c r="CD240" s="43">
        <f>VLOOKUP($C240, Table4[#All], 51, 0)</f>
        <v>0.24829999999999999</v>
      </c>
      <c r="CE240" s="43">
        <f>VLOOKUP($C240, Table4[#All], 52, 0)</f>
        <v>0.71030000000000004</v>
      </c>
      <c r="CF240" s="43">
        <f>VLOOKUP($C240, Table4[#All], 53, 0)</f>
        <v>4.1399999999999999E-2</v>
      </c>
      <c r="CG240" s="43"/>
      <c r="CH240" s="43"/>
      <c r="CI240" s="12">
        <f t="shared" si="58"/>
        <v>2</v>
      </c>
      <c r="CJ240" s="13"/>
      <c r="CK240" s="43">
        <f>VLOOKUP($C240, Table4[#All], 54, 0)</f>
        <v>0</v>
      </c>
      <c r="CL240" s="43">
        <f>VLOOKUP($C240, Table4[#All], 55, 0)</f>
        <v>0.27589999999999998</v>
      </c>
      <c r="CM240" s="43">
        <f>VLOOKUP($C240, Table4[#All], 56, 0)</f>
        <v>0.72409999999999997</v>
      </c>
      <c r="CN240" s="9">
        <f>VLOOKUP($C240, Table4[#All], 57, 0)</f>
        <v>0</v>
      </c>
      <c r="CO240" s="9"/>
      <c r="CP240" s="10">
        <f t="shared" si="59"/>
        <v>3</v>
      </c>
      <c r="CQ240" s="11"/>
      <c r="CR240" s="43">
        <f>VLOOKUP($C240, Table4[#All], 58, 0)</f>
        <v>0</v>
      </c>
      <c r="CS240" s="43">
        <f>VLOOKUP($C240, Table4[#All], 59, 0)</f>
        <v>0.52410000000000001</v>
      </c>
      <c r="CT240" s="43">
        <f>VLOOKUP($C240, Table4[#All], 60, 0)</f>
        <v>0.35170000000000001</v>
      </c>
      <c r="CU240" s="43">
        <f>VLOOKUP($C240, Table4[#All], 61, 0)</f>
        <v>0.1241</v>
      </c>
      <c r="CV240" s="9">
        <f>VLOOKUP($C240, Table4[#All], 62, 0)</f>
        <v>0</v>
      </c>
      <c r="CW240" s="10">
        <f t="shared" si="60"/>
        <v>3</v>
      </c>
      <c r="CX240" s="60"/>
      <c r="CY240" s="43">
        <f>VLOOKUP($C240, Table4[#All], 63, 0)</f>
        <v>4.5499999999999999E-2</v>
      </c>
      <c r="CZ240" s="43">
        <f>VLOOKUP($C240, Table4[#All], 64, 0)</f>
        <v>0.18179999999999999</v>
      </c>
      <c r="DA240" s="43">
        <f>VLOOKUP($C240, Table4[#All], 65, 0)</f>
        <v>0.72730000000000006</v>
      </c>
      <c r="DB240" s="43">
        <f>VLOOKUP($C240, Table4[#All], 66, 0)</f>
        <v>4.5499999999999999E-2</v>
      </c>
      <c r="DC240" s="43"/>
      <c r="DD240" s="10">
        <f t="shared" si="61"/>
        <v>3</v>
      </c>
    </row>
    <row r="241" spans="1:108" ht="16.2" thickTop="1" thickBot="1" x14ac:dyDescent="0.4">
      <c r="A241" s="47" t="s">
        <v>556</v>
      </c>
      <c r="B241" s="47" t="s">
        <v>562</v>
      </c>
      <c r="C241" s="47" t="s">
        <v>563</v>
      </c>
      <c r="D241" s="11"/>
      <c r="E241" s="43">
        <f>VLOOKUP($C241, Table4[#All], 2, 0)</f>
        <v>0</v>
      </c>
      <c r="F241" s="43">
        <f>VLOOKUP($C241, Table4[#All], 3, 0)</f>
        <v>0</v>
      </c>
      <c r="G241" s="43">
        <f>VLOOKUP($C241, Table4[#All], 4, 0)</f>
        <v>1</v>
      </c>
      <c r="H241" s="43">
        <f>VLOOKUP($C241, Table4[#All], 5, 0)</f>
        <v>0</v>
      </c>
      <c r="I241" s="43">
        <f>VLOOKUP($C241, Table4[#All], 6, 0)</f>
        <v>0</v>
      </c>
      <c r="J241" s="10">
        <f t="shared" si="47"/>
        <v>3</v>
      </c>
      <c r="K241" s="11"/>
      <c r="L241" s="43">
        <f>VLOOKUP($C241, Table4[#All], 7, 0)</f>
        <v>0.55559999999999998</v>
      </c>
      <c r="M241" s="43">
        <f>VLOOKUP($C241, Table4[#All], 8, 0)</f>
        <v>0.42590000000000006</v>
      </c>
      <c r="N241" s="43">
        <f>VLOOKUP($C241, Table4[#All], 9, 0)</f>
        <v>1.8500000000000003E-2</v>
      </c>
      <c r="O241" s="43">
        <f>VLOOKUP($C241, Table4[#All], 10, 0)</f>
        <v>0</v>
      </c>
      <c r="P241" s="43"/>
      <c r="Q241" s="10">
        <f t="shared" si="48"/>
        <v>2</v>
      </c>
      <c r="R241" s="11"/>
      <c r="S241" s="43">
        <f>VLOOKUP($C241, Table4[#All], 11, 0)</f>
        <v>9.2600000000000002E-2</v>
      </c>
      <c r="T241" s="43">
        <f>VLOOKUP($C241, Table4[#All], 12, 0)</f>
        <v>0.37040000000000001</v>
      </c>
      <c r="U241" s="43">
        <f>VLOOKUP($C241, Table4[#All], 13, 0)</f>
        <v>0.53700000000000003</v>
      </c>
      <c r="V241" s="43">
        <f>VLOOKUP($C241, Table4[#All], 14, 0)</f>
        <v>0</v>
      </c>
      <c r="W241" s="9"/>
      <c r="X241" s="10">
        <f t="shared" si="49"/>
        <v>3</v>
      </c>
      <c r="Y241" s="11"/>
      <c r="Z241" s="43">
        <f>VLOOKUP($C241, Table4[#All], 15, 0)</f>
        <v>0</v>
      </c>
      <c r="AA241" s="43">
        <f>VLOOKUP($C241, Table4[#All], 16, 0)</f>
        <v>5.5599999999999997E-2</v>
      </c>
      <c r="AB241" s="43">
        <f>VLOOKUP($C241, Table4[#All], 17, 0)</f>
        <v>0.87040000000000006</v>
      </c>
      <c r="AC241" s="43">
        <f>VLOOKUP($C241, Table4[#All], 18, 0)</f>
        <v>7.4099999999999999E-2</v>
      </c>
      <c r="AD241" s="9">
        <f>VLOOKUP($C241, Table4[#All], 19, 0)</f>
        <v>0</v>
      </c>
      <c r="AE241" s="10">
        <f t="shared" si="50"/>
        <v>3</v>
      </c>
      <c r="AF241" s="11"/>
      <c r="AG241" s="43">
        <f>VLOOKUP($C241, Table4[#All], 20, 0)</f>
        <v>0</v>
      </c>
      <c r="AH241" s="43">
        <f>VLOOKUP($C241, Table4[#All], 21, 0)</f>
        <v>0.79630000000000001</v>
      </c>
      <c r="AI241" s="43">
        <f>VLOOKUP($C241, Table4[#All], 22, 0)</f>
        <v>0.20370000000000002</v>
      </c>
      <c r="AJ241" s="43">
        <f>VLOOKUP($C241, Table4[#All], 23, 0)</f>
        <v>0</v>
      </c>
      <c r="AK241" s="43"/>
      <c r="AL241" s="10">
        <f t="shared" si="51"/>
        <v>3</v>
      </c>
      <c r="AM241" s="11"/>
      <c r="AN241" s="43">
        <f>VLOOKUP($C241, Table4[#All], 24, 0)</f>
        <v>0</v>
      </c>
      <c r="AO241" s="43">
        <f>VLOOKUP($C241, Table4[#All], 25, 0)</f>
        <v>0.72219999999999995</v>
      </c>
      <c r="AP241" s="43">
        <f>VLOOKUP($C241, Table4[#All], 26, 0)</f>
        <v>0.27779999999999999</v>
      </c>
      <c r="AQ241" s="43"/>
      <c r="AR241" s="9"/>
      <c r="AS241" s="12">
        <f t="shared" si="52"/>
        <v>3</v>
      </c>
      <c r="AT241" s="11"/>
      <c r="AU241" s="43">
        <f>VLOOKUP($C241, Table4[#All], 27, 0)</f>
        <v>0</v>
      </c>
      <c r="AV241" s="43">
        <f>VLOOKUP($C241, Table4[#All], 28, 0)</f>
        <v>0.62259999999999993</v>
      </c>
      <c r="AW241" s="43">
        <f>VLOOKUP($C241, Table4[#All], 29, 0)</f>
        <v>0.37740000000000001</v>
      </c>
      <c r="AX241" s="9"/>
      <c r="AY241" s="9">
        <f>VLOOKUP($C241, Table4[#All], 30, 0)</f>
        <v>0</v>
      </c>
      <c r="AZ241" s="10">
        <f t="shared" si="53"/>
        <v>3</v>
      </c>
      <c r="BA241" s="11"/>
      <c r="BB241" s="43">
        <f>VLOOKUP($C241, Table4[#All], 31, 0)</f>
        <v>0.41670000000000001</v>
      </c>
      <c r="BC241" s="43">
        <f>VLOOKUP($C241, Table4[#All], 32, 0)</f>
        <v>0.58329999999999993</v>
      </c>
      <c r="BD241" s="43">
        <f>VLOOKUP($C241, Table4[#All], 33, 0)</f>
        <v>0</v>
      </c>
      <c r="BE241" s="43">
        <f>VLOOKUP($C241, Table4[#All], 34, 0)</f>
        <v>0</v>
      </c>
      <c r="BF241" s="9">
        <f>VLOOKUP($C241, Table4[#All], 35, 0)</f>
        <v>0</v>
      </c>
      <c r="BG241" s="10">
        <f t="shared" si="54"/>
        <v>2</v>
      </c>
      <c r="BH241" s="60"/>
      <c r="BI241" s="43">
        <f>VLOOKUP($C241, Table4[#All], 36, 0)</f>
        <v>0</v>
      </c>
      <c r="BJ241" s="9">
        <f>VLOOKUP($C241, Table4[#All], 37, 0)</f>
        <v>0</v>
      </c>
      <c r="BK241" s="43">
        <f>VLOOKUP($C241, Table4[#All], 38, 0)</f>
        <v>0</v>
      </c>
      <c r="BL241" s="43">
        <f>VLOOKUP($C241, Table4[#All], 39, 0)</f>
        <v>0</v>
      </c>
      <c r="BM241" s="9">
        <f>VLOOKUP($C241, Table4[#All], 40, 0)</f>
        <v>1</v>
      </c>
      <c r="BN241" s="10">
        <f t="shared" si="55"/>
        <v>5</v>
      </c>
      <c r="BO241" s="11"/>
      <c r="BP241" s="43">
        <f>VLOOKUP($C241, Table4[#All], 41, 0)</f>
        <v>5.5599999999999997E-2</v>
      </c>
      <c r="BQ241" s="43">
        <f>VLOOKUP($C241, Table4[#All], 42, 0)</f>
        <v>0.77780000000000005</v>
      </c>
      <c r="BR241" s="43">
        <f>VLOOKUP($C241, Table4[#All], 43, 0)</f>
        <v>0.11109999999999999</v>
      </c>
      <c r="BS241" s="43">
        <f>VLOOKUP($C241, Table4[#All], 44, 0)</f>
        <v>5.5599999999999997E-2</v>
      </c>
      <c r="BT241" s="43">
        <f>VLOOKUP($C241, Table4[#All], 45, 0)</f>
        <v>0</v>
      </c>
      <c r="BU241" s="10">
        <f t="shared" si="56"/>
        <v>2</v>
      </c>
      <c r="BV241" s="11"/>
      <c r="BW241" s="43">
        <f>VLOOKUP($C241, Table4[#All], 46, 0)</f>
        <v>0</v>
      </c>
      <c r="BX241" s="43">
        <f>VLOOKUP($C241, Table4[#All], 47, 0)</f>
        <v>0</v>
      </c>
      <c r="BY241" s="43">
        <f>VLOOKUP($C241, Table4[#All], 48, 0)</f>
        <v>0</v>
      </c>
      <c r="BZ241" s="43">
        <f>VLOOKUP($C241, Table4[#All], 49, 0)</f>
        <v>0.79630000000000001</v>
      </c>
      <c r="CA241" s="43">
        <f>VLOOKUP($C241, Table4[#All], 50, 0)</f>
        <v>0.20370000000000002</v>
      </c>
      <c r="CB241" s="10">
        <f t="shared" si="57"/>
        <v>5</v>
      </c>
      <c r="CC241" s="60"/>
      <c r="CD241" s="43">
        <f>VLOOKUP($C241, Table4[#All], 51, 0)</f>
        <v>0.2407</v>
      </c>
      <c r="CE241" s="43">
        <f>VLOOKUP($C241, Table4[#All], 52, 0)</f>
        <v>0.59260000000000002</v>
      </c>
      <c r="CF241" s="43">
        <f>VLOOKUP($C241, Table4[#All], 53, 0)</f>
        <v>0.16670000000000001</v>
      </c>
      <c r="CG241" s="43"/>
      <c r="CH241" s="43"/>
      <c r="CI241" s="12">
        <f t="shared" si="58"/>
        <v>2</v>
      </c>
      <c r="CJ241" s="13"/>
      <c r="CK241" s="43">
        <f>VLOOKUP($C241, Table4[#All], 54, 0)</f>
        <v>0</v>
      </c>
      <c r="CL241" s="43">
        <f>VLOOKUP($C241, Table4[#All], 55, 0)</f>
        <v>3.7000000000000005E-2</v>
      </c>
      <c r="CM241" s="43">
        <f>VLOOKUP($C241, Table4[#All], 56, 0)</f>
        <v>0.92590000000000006</v>
      </c>
      <c r="CN241" s="9">
        <f>VLOOKUP($C241, Table4[#All], 57, 0)</f>
        <v>3.7000000000000005E-2</v>
      </c>
      <c r="CO241" s="9"/>
      <c r="CP241" s="10">
        <f t="shared" si="59"/>
        <v>3</v>
      </c>
      <c r="CQ241" s="11"/>
      <c r="CR241" s="43">
        <f>VLOOKUP($C241, Table4[#All], 58, 0)</f>
        <v>0</v>
      </c>
      <c r="CS241" s="43">
        <f>VLOOKUP($C241, Table4[#All], 59, 0)</f>
        <v>0.51849999999999996</v>
      </c>
      <c r="CT241" s="43">
        <f>VLOOKUP($C241, Table4[#All], 60, 0)</f>
        <v>0.31480000000000002</v>
      </c>
      <c r="CU241" s="43">
        <f>VLOOKUP($C241, Table4[#All], 61, 0)</f>
        <v>0.16670000000000001</v>
      </c>
      <c r="CV241" s="9">
        <f>VLOOKUP($C241, Table4[#All], 62, 0)</f>
        <v>0</v>
      </c>
      <c r="CW241" s="10">
        <f t="shared" si="60"/>
        <v>3</v>
      </c>
      <c r="CX241" s="60"/>
      <c r="CY241" s="43">
        <f>VLOOKUP($C241, Table4[#All], 63, 0)</f>
        <v>0</v>
      </c>
      <c r="CZ241" s="43">
        <f>VLOOKUP($C241, Table4[#All], 64, 0)</f>
        <v>0.61539999999999995</v>
      </c>
      <c r="DA241" s="43">
        <f>VLOOKUP($C241, Table4[#All], 65, 0)</f>
        <v>0.3846</v>
      </c>
      <c r="DB241" s="43">
        <f>VLOOKUP($C241, Table4[#All], 66, 0)</f>
        <v>0</v>
      </c>
      <c r="DC241" s="43"/>
      <c r="DD241" s="10">
        <f t="shared" si="61"/>
        <v>3</v>
      </c>
    </row>
    <row r="242" spans="1:108" ht="16.2" thickTop="1" thickBot="1" x14ac:dyDescent="0.4">
      <c r="A242" s="47" t="s">
        <v>556</v>
      </c>
      <c r="B242" s="47" t="s">
        <v>557</v>
      </c>
      <c r="C242" s="47" t="s">
        <v>558</v>
      </c>
      <c r="D242" s="11"/>
      <c r="E242" s="43">
        <f>VLOOKUP($C242, Table4[#All], 2, 0)</f>
        <v>0</v>
      </c>
      <c r="F242" s="43">
        <f>VLOOKUP($C242, Table4[#All], 3, 0)</f>
        <v>0</v>
      </c>
      <c r="G242" s="43">
        <f>VLOOKUP($C242, Table4[#All], 4, 0)</f>
        <v>1</v>
      </c>
      <c r="H242" s="43">
        <f>VLOOKUP($C242, Table4[#All], 5, 0)</f>
        <v>0</v>
      </c>
      <c r="I242" s="43">
        <f>VLOOKUP($C242, Table4[#All], 6, 0)</f>
        <v>0</v>
      </c>
      <c r="J242" s="10">
        <f t="shared" si="47"/>
        <v>3</v>
      </c>
      <c r="K242" s="11"/>
      <c r="L242" s="43">
        <f>VLOOKUP($C242, Table4[#All], 7, 0)</f>
        <v>0.62860000000000005</v>
      </c>
      <c r="M242" s="43">
        <f>VLOOKUP($C242, Table4[#All], 8, 0)</f>
        <v>0.37140000000000001</v>
      </c>
      <c r="N242" s="43">
        <f>VLOOKUP($C242, Table4[#All], 9, 0)</f>
        <v>0</v>
      </c>
      <c r="O242" s="43">
        <f>VLOOKUP($C242, Table4[#All], 10, 0)</f>
        <v>0</v>
      </c>
      <c r="P242" s="43"/>
      <c r="Q242" s="10">
        <f t="shared" si="48"/>
        <v>2</v>
      </c>
      <c r="R242" s="11"/>
      <c r="S242" s="43">
        <f>VLOOKUP($C242, Table4[#All], 11, 0)</f>
        <v>0.2286</v>
      </c>
      <c r="T242" s="43">
        <f>VLOOKUP($C242, Table4[#All], 12, 0)</f>
        <v>0.34289999999999998</v>
      </c>
      <c r="U242" s="43">
        <f>VLOOKUP($C242, Table4[#All], 13, 0)</f>
        <v>0.42859999999999998</v>
      </c>
      <c r="V242" s="43">
        <f>VLOOKUP($C242, Table4[#All], 14, 0)</f>
        <v>0</v>
      </c>
      <c r="W242" s="9"/>
      <c r="X242" s="10">
        <f t="shared" si="49"/>
        <v>3</v>
      </c>
      <c r="Y242" s="11"/>
      <c r="Z242" s="43">
        <f>VLOOKUP($C242, Table4[#All], 15, 0)</f>
        <v>2.86E-2</v>
      </c>
      <c r="AA242" s="43">
        <f>VLOOKUP($C242, Table4[#All], 16, 0)</f>
        <v>0.31430000000000002</v>
      </c>
      <c r="AB242" s="43">
        <f>VLOOKUP($C242, Table4[#All], 17, 0)</f>
        <v>0.57140000000000002</v>
      </c>
      <c r="AC242" s="43">
        <f>VLOOKUP($C242, Table4[#All], 18, 0)</f>
        <v>8.5699999999999998E-2</v>
      </c>
      <c r="AD242" s="9">
        <f>VLOOKUP($C242, Table4[#All], 19, 0)</f>
        <v>0</v>
      </c>
      <c r="AE242" s="10">
        <f t="shared" si="50"/>
        <v>3</v>
      </c>
      <c r="AF242" s="11"/>
      <c r="AG242" s="43">
        <f>VLOOKUP($C242, Table4[#All], 20, 0)</f>
        <v>8.5699999999999998E-2</v>
      </c>
      <c r="AH242" s="43">
        <f>VLOOKUP($C242, Table4[#All], 21, 0)</f>
        <v>0.45710000000000001</v>
      </c>
      <c r="AI242" s="43">
        <f>VLOOKUP($C242, Table4[#All], 22, 0)</f>
        <v>0.4</v>
      </c>
      <c r="AJ242" s="43">
        <f>VLOOKUP($C242, Table4[#All], 23, 0)</f>
        <v>5.7099999999999998E-2</v>
      </c>
      <c r="AK242" s="43"/>
      <c r="AL242" s="10">
        <f t="shared" si="51"/>
        <v>3</v>
      </c>
      <c r="AM242" s="11"/>
      <c r="AN242" s="43">
        <f>VLOOKUP($C242, Table4[#All], 24, 0)</f>
        <v>0</v>
      </c>
      <c r="AO242" s="43">
        <f>VLOOKUP($C242, Table4[#All], 25, 0)</f>
        <v>0.51519999999999999</v>
      </c>
      <c r="AP242" s="43">
        <f>VLOOKUP($C242, Table4[#All], 26, 0)</f>
        <v>0.48479999999999995</v>
      </c>
      <c r="AQ242" s="43"/>
      <c r="AR242" s="9"/>
      <c r="AS242" s="12">
        <f t="shared" si="52"/>
        <v>3</v>
      </c>
      <c r="AT242" s="11"/>
      <c r="AU242" s="43">
        <f>VLOOKUP($C242, Table4[#All], 27, 0)</f>
        <v>0.1515</v>
      </c>
      <c r="AV242" s="43">
        <f>VLOOKUP($C242, Table4[#All], 28, 0)</f>
        <v>0.54549999999999998</v>
      </c>
      <c r="AW242" s="43">
        <f>VLOOKUP($C242, Table4[#All], 29, 0)</f>
        <v>0.30299999999999999</v>
      </c>
      <c r="AX242" s="9"/>
      <c r="AY242" s="9">
        <f>VLOOKUP($C242, Table4[#All], 30, 0)</f>
        <v>0</v>
      </c>
      <c r="AZ242" s="10">
        <f t="shared" si="53"/>
        <v>3</v>
      </c>
      <c r="BA242" s="11"/>
      <c r="BB242" s="43">
        <f>VLOOKUP($C242, Table4[#All], 31, 0)</f>
        <v>0.7</v>
      </c>
      <c r="BC242" s="43">
        <f>VLOOKUP($C242, Table4[#All], 32, 0)</f>
        <v>0.3</v>
      </c>
      <c r="BD242" s="43">
        <f>VLOOKUP($C242, Table4[#All], 33, 0)</f>
        <v>0</v>
      </c>
      <c r="BE242" s="43">
        <f>VLOOKUP($C242, Table4[#All], 34, 0)</f>
        <v>0</v>
      </c>
      <c r="BF242" s="9">
        <f>VLOOKUP($C242, Table4[#All], 35, 0)</f>
        <v>0</v>
      </c>
      <c r="BG242" s="10">
        <f t="shared" si="54"/>
        <v>2</v>
      </c>
      <c r="BH242" s="60"/>
      <c r="BI242" s="43">
        <f>VLOOKUP($C242, Table4[#All], 36, 0)</f>
        <v>0</v>
      </c>
      <c r="BJ242" s="9">
        <f>VLOOKUP($C242, Table4[#All], 37, 0)</f>
        <v>0</v>
      </c>
      <c r="BK242" s="43">
        <f>VLOOKUP($C242, Table4[#All], 38, 0)</f>
        <v>0</v>
      </c>
      <c r="BL242" s="43">
        <f>VLOOKUP($C242, Table4[#All], 39, 0)</f>
        <v>0</v>
      </c>
      <c r="BM242" s="9">
        <f>VLOOKUP($C242, Table4[#All], 40, 0)</f>
        <v>1</v>
      </c>
      <c r="BN242" s="10">
        <f t="shared" si="55"/>
        <v>5</v>
      </c>
      <c r="BO242" s="11"/>
      <c r="BP242" s="43">
        <f>VLOOKUP($C242, Table4[#All], 41, 0)</f>
        <v>0.2</v>
      </c>
      <c r="BQ242" s="43">
        <f>VLOOKUP($C242, Table4[#All], 42, 0)</f>
        <v>0.42859999999999998</v>
      </c>
      <c r="BR242" s="43">
        <f>VLOOKUP($C242, Table4[#All], 43, 0)</f>
        <v>0.28570000000000001</v>
      </c>
      <c r="BS242" s="43">
        <f>VLOOKUP($C242, Table4[#All], 44, 0)</f>
        <v>8.5699999999999998E-2</v>
      </c>
      <c r="BT242" s="43">
        <f>VLOOKUP($C242, Table4[#All], 45, 0)</f>
        <v>0</v>
      </c>
      <c r="BU242" s="10">
        <f t="shared" si="56"/>
        <v>3</v>
      </c>
      <c r="BV242" s="11"/>
      <c r="BW242" s="43">
        <f>VLOOKUP($C242, Table4[#All], 46, 0)</f>
        <v>0</v>
      </c>
      <c r="BX242" s="43">
        <f>VLOOKUP($C242, Table4[#All], 47, 0)</f>
        <v>5.7099999999999998E-2</v>
      </c>
      <c r="BY242" s="43">
        <f>VLOOKUP($C242, Table4[#All], 48, 0)</f>
        <v>0.1429</v>
      </c>
      <c r="BZ242" s="43">
        <f>VLOOKUP($C242, Table4[#All], 49, 0)</f>
        <v>0.68569999999999998</v>
      </c>
      <c r="CA242" s="43">
        <f>VLOOKUP($C242, Table4[#All], 50, 0)</f>
        <v>0.1143</v>
      </c>
      <c r="CB242" s="10">
        <f t="shared" si="57"/>
        <v>4</v>
      </c>
      <c r="CC242" s="60"/>
      <c r="CD242" s="43">
        <f>VLOOKUP($C242, Table4[#All], 51, 0)</f>
        <v>0.34289999999999998</v>
      </c>
      <c r="CE242" s="43">
        <f>VLOOKUP($C242, Table4[#All], 52, 0)</f>
        <v>0.54289999999999994</v>
      </c>
      <c r="CF242" s="43">
        <f>VLOOKUP($C242, Table4[#All], 53, 0)</f>
        <v>0.1143</v>
      </c>
      <c r="CG242" s="43"/>
      <c r="CH242" s="43"/>
      <c r="CI242" s="12">
        <f t="shared" si="58"/>
        <v>2</v>
      </c>
      <c r="CJ242" s="13"/>
      <c r="CK242" s="43">
        <f>VLOOKUP($C242, Table4[#All], 54, 0)</f>
        <v>2.86E-2</v>
      </c>
      <c r="CL242" s="43">
        <f>VLOOKUP($C242, Table4[#All], 55, 0)</f>
        <v>0.1143</v>
      </c>
      <c r="CM242" s="43">
        <f>VLOOKUP($C242, Table4[#All], 56, 0)</f>
        <v>0.71430000000000005</v>
      </c>
      <c r="CN242" s="9">
        <f>VLOOKUP($C242, Table4[#All], 57, 0)</f>
        <v>0.1429</v>
      </c>
      <c r="CO242" s="9"/>
      <c r="CP242" s="10">
        <f t="shared" si="59"/>
        <v>3</v>
      </c>
      <c r="CQ242" s="11"/>
      <c r="CR242" s="43">
        <f>VLOOKUP($C242, Table4[#All], 58, 0)</f>
        <v>2.86E-2</v>
      </c>
      <c r="CS242" s="43">
        <f>VLOOKUP($C242, Table4[#All], 59, 0)</f>
        <v>0.45710000000000001</v>
      </c>
      <c r="CT242" s="43">
        <f>VLOOKUP($C242, Table4[#All], 60, 0)</f>
        <v>0.2286</v>
      </c>
      <c r="CU242" s="43">
        <f>VLOOKUP($C242, Table4[#All], 61, 0)</f>
        <v>0.2571</v>
      </c>
      <c r="CV242" s="9">
        <f>VLOOKUP($C242, Table4[#All], 62, 0)</f>
        <v>2.86E-2</v>
      </c>
      <c r="CW242" s="10">
        <f t="shared" si="60"/>
        <v>4</v>
      </c>
      <c r="CX242" s="60"/>
      <c r="CY242" s="43">
        <f>VLOOKUP($C242, Table4[#All], 63, 0)</f>
        <v>0.35</v>
      </c>
      <c r="CZ242" s="43">
        <f>VLOOKUP($C242, Table4[#All], 64, 0)</f>
        <v>0.45</v>
      </c>
      <c r="DA242" s="43">
        <f>VLOOKUP($C242, Table4[#All], 65, 0)</f>
        <v>0.2</v>
      </c>
      <c r="DB242" s="43">
        <f>VLOOKUP($C242, Table4[#All], 66, 0)</f>
        <v>0</v>
      </c>
      <c r="DC242" s="43"/>
      <c r="DD242" s="10">
        <f t="shared" si="61"/>
        <v>3</v>
      </c>
    </row>
    <row r="243" spans="1:108" ht="16.2" thickTop="1" thickBot="1" x14ac:dyDescent="0.4">
      <c r="A243" s="47" t="s">
        <v>556</v>
      </c>
      <c r="B243" s="47" t="s">
        <v>567</v>
      </c>
      <c r="C243" s="47" t="s">
        <v>568</v>
      </c>
      <c r="D243" s="11"/>
      <c r="E243" s="43">
        <f>VLOOKUP($C243, Table4[#All], 2, 0)</f>
        <v>1</v>
      </c>
      <c r="F243" s="43">
        <f>VLOOKUP($C243, Table4[#All], 3, 0)</f>
        <v>0</v>
      </c>
      <c r="G243" s="43">
        <f>VLOOKUP($C243, Table4[#All], 4, 0)</f>
        <v>0</v>
      </c>
      <c r="H243" s="43">
        <f>VLOOKUP($C243, Table4[#All], 5, 0)</f>
        <v>0</v>
      </c>
      <c r="I243" s="43">
        <f>VLOOKUP($C243, Table4[#All], 6, 0)</f>
        <v>0</v>
      </c>
      <c r="J243" s="10">
        <f t="shared" si="47"/>
        <v>1</v>
      </c>
      <c r="K243" s="11"/>
      <c r="L243" s="43">
        <f>VLOOKUP($C243, Table4[#All], 7, 0)</f>
        <v>0.24530000000000002</v>
      </c>
      <c r="M243" s="43">
        <f>VLOOKUP($C243, Table4[#All], 8, 0)</f>
        <v>0.41509999999999997</v>
      </c>
      <c r="N243" s="43">
        <f>VLOOKUP($C243, Table4[#All], 9, 0)</f>
        <v>0.33960000000000001</v>
      </c>
      <c r="O243" s="43">
        <f>VLOOKUP($C243, Table4[#All], 10, 0)</f>
        <v>0</v>
      </c>
      <c r="P243" s="43"/>
      <c r="Q243" s="10">
        <f t="shared" si="48"/>
        <v>3</v>
      </c>
      <c r="R243" s="11"/>
      <c r="S243" s="43">
        <f>VLOOKUP($C243, Table4[#All], 11, 0)</f>
        <v>0</v>
      </c>
      <c r="T243" s="43">
        <f>VLOOKUP($C243, Table4[#All], 12, 0)</f>
        <v>0</v>
      </c>
      <c r="U243" s="43">
        <f>VLOOKUP($C243, Table4[#All], 13, 0)</f>
        <v>1</v>
      </c>
      <c r="V243" s="43">
        <f>VLOOKUP($C243, Table4[#All], 14, 0)</f>
        <v>0</v>
      </c>
      <c r="W243" s="9"/>
      <c r="X243" s="10">
        <f t="shared" si="49"/>
        <v>3</v>
      </c>
      <c r="Y243" s="11"/>
      <c r="Z243" s="43">
        <f>VLOOKUP($C243, Table4[#All], 15, 0)</f>
        <v>0</v>
      </c>
      <c r="AA243" s="43">
        <f>VLOOKUP($C243, Table4[#All], 16, 0)</f>
        <v>0.32079999999999997</v>
      </c>
      <c r="AB243" s="43">
        <f>VLOOKUP($C243, Table4[#All], 17, 0)</f>
        <v>0.54720000000000002</v>
      </c>
      <c r="AC243" s="43">
        <f>VLOOKUP($C243, Table4[#All], 18, 0)</f>
        <v>0.11320000000000001</v>
      </c>
      <c r="AD243" s="9">
        <f>VLOOKUP($C243, Table4[#All], 19, 0)</f>
        <v>1.89E-2</v>
      </c>
      <c r="AE243" s="10">
        <f t="shared" si="50"/>
        <v>3</v>
      </c>
      <c r="AF243" s="11"/>
      <c r="AG243" s="43">
        <f>VLOOKUP($C243, Table4[#All], 20, 0)</f>
        <v>0</v>
      </c>
      <c r="AH243" s="43">
        <f>VLOOKUP($C243, Table4[#All], 21, 0)</f>
        <v>0.22640000000000002</v>
      </c>
      <c r="AI243" s="43">
        <f>VLOOKUP($C243, Table4[#All], 22, 0)</f>
        <v>0.77359999999999995</v>
      </c>
      <c r="AJ243" s="43">
        <f>VLOOKUP($C243, Table4[#All], 23, 0)</f>
        <v>0</v>
      </c>
      <c r="AK243" s="43"/>
      <c r="AL243" s="10">
        <f t="shared" si="51"/>
        <v>3</v>
      </c>
      <c r="AM243" s="11"/>
      <c r="AN243" s="43">
        <f>VLOOKUP($C243, Table4[#All], 24, 0)</f>
        <v>0</v>
      </c>
      <c r="AO243" s="43">
        <f>VLOOKUP($C243, Table4[#All], 25, 0)</f>
        <v>1</v>
      </c>
      <c r="AP243" s="43">
        <f>VLOOKUP($C243, Table4[#All], 26, 0)</f>
        <v>0</v>
      </c>
      <c r="AQ243" s="43"/>
      <c r="AR243" s="9"/>
      <c r="AS243" s="12">
        <f t="shared" si="52"/>
        <v>2</v>
      </c>
      <c r="AT243" s="11"/>
      <c r="AU243" s="43">
        <f>VLOOKUP($C243, Table4[#All], 27, 0)</f>
        <v>7.5499999999999998E-2</v>
      </c>
      <c r="AV243" s="43">
        <f>VLOOKUP($C243, Table4[#All], 28, 0)</f>
        <v>0.92449999999999999</v>
      </c>
      <c r="AW243" s="43">
        <f>VLOOKUP($C243, Table4[#All], 29, 0)</f>
        <v>0</v>
      </c>
      <c r="AX243" s="9"/>
      <c r="AY243" s="9">
        <f>VLOOKUP($C243, Table4[#All], 30, 0)</f>
        <v>0</v>
      </c>
      <c r="AZ243" s="10">
        <f t="shared" si="53"/>
        <v>2</v>
      </c>
      <c r="BA243" s="11"/>
      <c r="BB243" s="43">
        <f>VLOOKUP($C243, Table4[#All], 31, 0)</f>
        <v>0.25</v>
      </c>
      <c r="BC243" s="43">
        <f>VLOOKUP($C243, Table4[#All], 32, 0)</f>
        <v>0.73080000000000001</v>
      </c>
      <c r="BD243" s="43">
        <f>VLOOKUP($C243, Table4[#All], 33, 0)</f>
        <v>1.9199999999999998E-2</v>
      </c>
      <c r="BE243" s="43">
        <f>VLOOKUP($C243, Table4[#All], 34, 0)</f>
        <v>0</v>
      </c>
      <c r="BF243" s="9">
        <f>VLOOKUP($C243, Table4[#All], 35, 0)</f>
        <v>0</v>
      </c>
      <c r="BG243" s="10">
        <f t="shared" si="54"/>
        <v>2</v>
      </c>
      <c r="BH243" s="60"/>
      <c r="BI243" s="43">
        <f>VLOOKUP($C243, Table4[#All], 36, 0)</f>
        <v>0</v>
      </c>
      <c r="BJ243" s="9">
        <f>VLOOKUP($C243, Table4[#All], 37, 0)</f>
        <v>0</v>
      </c>
      <c r="BK243" s="43">
        <f>VLOOKUP($C243, Table4[#All], 38, 0)</f>
        <v>0</v>
      </c>
      <c r="BL243" s="43">
        <f>VLOOKUP($C243, Table4[#All], 39, 0)</f>
        <v>0</v>
      </c>
      <c r="BM243" s="9">
        <f>VLOOKUP($C243, Table4[#All], 40, 0)</f>
        <v>1</v>
      </c>
      <c r="BN243" s="10">
        <f t="shared" si="55"/>
        <v>5</v>
      </c>
      <c r="BO243" s="11"/>
      <c r="BP243" s="43">
        <f>VLOOKUP($C243, Table4[#All], 41, 0)</f>
        <v>0</v>
      </c>
      <c r="BQ243" s="43">
        <f>VLOOKUP($C243, Table4[#All], 42, 0)</f>
        <v>0.434</v>
      </c>
      <c r="BR243" s="43">
        <f>VLOOKUP($C243, Table4[#All], 43, 0)</f>
        <v>0.16980000000000001</v>
      </c>
      <c r="BS243" s="43">
        <f>VLOOKUP($C243, Table4[#All], 44, 0)</f>
        <v>0.3962</v>
      </c>
      <c r="BT243" s="43">
        <f>VLOOKUP($C243, Table4[#All], 45, 0)</f>
        <v>0</v>
      </c>
      <c r="BU243" s="10">
        <f t="shared" si="56"/>
        <v>4</v>
      </c>
      <c r="BV243" s="11"/>
      <c r="BW243" s="43">
        <f>VLOOKUP($C243, Table4[#All], 46, 0)</f>
        <v>0</v>
      </c>
      <c r="BX243" s="43">
        <f>VLOOKUP($C243, Table4[#All], 47, 0)</f>
        <v>0.18870000000000001</v>
      </c>
      <c r="BY243" s="43">
        <f>VLOOKUP($C243, Table4[#All], 48, 0)</f>
        <v>0.35850000000000004</v>
      </c>
      <c r="BZ243" s="43">
        <f>VLOOKUP($C243, Table4[#All], 49, 0)</f>
        <v>0.45280000000000004</v>
      </c>
      <c r="CA243" s="43">
        <f>VLOOKUP($C243, Table4[#All], 50, 0)</f>
        <v>0</v>
      </c>
      <c r="CB243" s="10">
        <f t="shared" si="57"/>
        <v>4</v>
      </c>
      <c r="CC243" s="60"/>
      <c r="CD243" s="43">
        <f>VLOOKUP($C243, Table4[#All], 51, 0)</f>
        <v>0.11320000000000001</v>
      </c>
      <c r="CE243" s="43">
        <f>VLOOKUP($C243, Table4[#All], 52, 0)</f>
        <v>0.84909999999999997</v>
      </c>
      <c r="CF243" s="43">
        <f>VLOOKUP($C243, Table4[#All], 53, 0)</f>
        <v>3.7699999999999997E-2</v>
      </c>
      <c r="CG243" s="43"/>
      <c r="CH243" s="43"/>
      <c r="CI243" s="12">
        <f t="shared" si="58"/>
        <v>2</v>
      </c>
      <c r="CJ243" s="13"/>
      <c r="CK243" s="43">
        <f>VLOOKUP($C243, Table4[#All], 54, 0)</f>
        <v>0</v>
      </c>
      <c r="CL243" s="43">
        <f>VLOOKUP($C243, Table4[#All], 55, 0)</f>
        <v>0.50939999999999996</v>
      </c>
      <c r="CM243" s="43">
        <f>VLOOKUP($C243, Table4[#All], 56, 0)</f>
        <v>0.49060000000000004</v>
      </c>
      <c r="CN243" s="9">
        <f>VLOOKUP($C243, Table4[#All], 57, 0)</f>
        <v>0</v>
      </c>
      <c r="CO243" s="9"/>
      <c r="CP243" s="10">
        <f t="shared" si="59"/>
        <v>3</v>
      </c>
      <c r="CQ243" s="11"/>
      <c r="CR243" s="43">
        <f>VLOOKUP($C243, Table4[#All], 58, 0)</f>
        <v>0</v>
      </c>
      <c r="CS243" s="43">
        <f>VLOOKUP($C243, Table4[#All], 59, 0)</f>
        <v>0.50939999999999996</v>
      </c>
      <c r="CT243" s="43">
        <f>VLOOKUP($C243, Table4[#All], 60, 0)</f>
        <v>0.49060000000000004</v>
      </c>
      <c r="CU243" s="43">
        <f>VLOOKUP($C243, Table4[#All], 61, 0)</f>
        <v>0</v>
      </c>
      <c r="CV243" s="9">
        <f>VLOOKUP($C243, Table4[#All], 62, 0)</f>
        <v>0</v>
      </c>
      <c r="CW243" s="10">
        <f t="shared" si="60"/>
        <v>3</v>
      </c>
      <c r="CX243" s="60"/>
      <c r="CY243" s="43">
        <f>VLOOKUP($C243, Table4[#All], 63, 0)</f>
        <v>0.34149999999999997</v>
      </c>
      <c r="CZ243" s="43">
        <f>VLOOKUP($C243, Table4[#All], 64, 0)</f>
        <v>0.65849999999999997</v>
      </c>
      <c r="DA243" s="43">
        <f>VLOOKUP($C243, Table4[#All], 65, 0)</f>
        <v>0</v>
      </c>
      <c r="DB243" s="43">
        <f>VLOOKUP($C243, Table4[#All], 66, 0)</f>
        <v>0</v>
      </c>
      <c r="DC243" s="43"/>
      <c r="DD243" s="10">
        <f t="shared" si="61"/>
        <v>2</v>
      </c>
    </row>
    <row r="244" spans="1:108" ht="16.2" thickTop="1" thickBot="1" x14ac:dyDescent="0.4">
      <c r="A244" s="47" t="s">
        <v>556</v>
      </c>
      <c r="B244" s="47" t="s">
        <v>569</v>
      </c>
      <c r="C244" s="47" t="s">
        <v>570</v>
      </c>
      <c r="D244" s="11"/>
      <c r="E244" s="43">
        <f>VLOOKUP($C244, Table4[#All], 2, 0)</f>
        <v>1</v>
      </c>
      <c r="F244" s="43">
        <f>VLOOKUP($C244, Table4[#All], 3, 0)</f>
        <v>0</v>
      </c>
      <c r="G244" s="43">
        <f>VLOOKUP($C244, Table4[#All], 4, 0)</f>
        <v>0</v>
      </c>
      <c r="H244" s="43">
        <f>VLOOKUP($C244, Table4[#All], 5, 0)</f>
        <v>0</v>
      </c>
      <c r="I244" s="43">
        <f>VLOOKUP($C244, Table4[#All], 6, 0)</f>
        <v>0</v>
      </c>
      <c r="J244" s="10">
        <f t="shared" si="47"/>
        <v>1</v>
      </c>
      <c r="K244" s="11"/>
      <c r="L244" s="43">
        <f>VLOOKUP($C244, Table4[#All], 7, 0)</f>
        <v>0.55770000000000008</v>
      </c>
      <c r="M244" s="43">
        <f>VLOOKUP($C244, Table4[#All], 8, 0)</f>
        <v>0.29809999999999998</v>
      </c>
      <c r="N244" s="43">
        <f>VLOOKUP($C244, Table4[#All], 9, 0)</f>
        <v>0.14419999999999999</v>
      </c>
      <c r="O244" s="43">
        <f>VLOOKUP($C244, Table4[#All], 10, 0)</f>
        <v>0</v>
      </c>
      <c r="P244" s="43"/>
      <c r="Q244" s="10">
        <f t="shared" si="48"/>
        <v>2</v>
      </c>
      <c r="R244" s="11"/>
      <c r="S244" s="43">
        <f>VLOOKUP($C244, Table4[#All], 11, 0)</f>
        <v>0.4078</v>
      </c>
      <c r="T244" s="43">
        <f>VLOOKUP($C244, Table4[#All], 12, 0)</f>
        <v>5.8299999999999998E-2</v>
      </c>
      <c r="U244" s="43">
        <f>VLOOKUP($C244, Table4[#All], 13, 0)</f>
        <v>0.53400000000000003</v>
      </c>
      <c r="V244" s="43">
        <f>VLOOKUP($C244, Table4[#All], 14, 0)</f>
        <v>0</v>
      </c>
      <c r="W244" s="9"/>
      <c r="X244" s="10">
        <f t="shared" si="49"/>
        <v>3</v>
      </c>
      <c r="Y244" s="11"/>
      <c r="Z244" s="43">
        <f>VLOOKUP($C244, Table4[#All], 15, 0)</f>
        <v>0</v>
      </c>
      <c r="AA244" s="43">
        <f>VLOOKUP($C244, Table4[#All], 16, 0)</f>
        <v>0.375</v>
      </c>
      <c r="AB244" s="43">
        <f>VLOOKUP($C244, Table4[#All], 17, 0)</f>
        <v>0.4904</v>
      </c>
      <c r="AC244" s="43">
        <f>VLOOKUP($C244, Table4[#All], 18, 0)</f>
        <v>0.1346</v>
      </c>
      <c r="AD244" s="9">
        <f>VLOOKUP($C244, Table4[#All], 19, 0)</f>
        <v>0</v>
      </c>
      <c r="AE244" s="10">
        <f t="shared" si="50"/>
        <v>3</v>
      </c>
      <c r="AF244" s="11"/>
      <c r="AG244" s="43">
        <f>VLOOKUP($C244, Table4[#All], 20, 0)</f>
        <v>0</v>
      </c>
      <c r="AH244" s="43">
        <f>VLOOKUP($C244, Table4[#All], 21, 0)</f>
        <v>0.38829999999999998</v>
      </c>
      <c r="AI244" s="43">
        <f>VLOOKUP($C244, Table4[#All], 22, 0)</f>
        <v>0.61170000000000002</v>
      </c>
      <c r="AJ244" s="43">
        <f>VLOOKUP($C244, Table4[#All], 23, 0)</f>
        <v>0</v>
      </c>
      <c r="AK244" s="43"/>
      <c r="AL244" s="10">
        <f t="shared" si="51"/>
        <v>3</v>
      </c>
      <c r="AM244" s="11"/>
      <c r="AN244" s="43">
        <f>VLOOKUP($C244, Table4[#All], 24, 0)</f>
        <v>9.5999999999999992E-3</v>
      </c>
      <c r="AO244" s="43">
        <f>VLOOKUP($C244, Table4[#All], 25, 0)</f>
        <v>0.75959999999999994</v>
      </c>
      <c r="AP244" s="43">
        <f>VLOOKUP($C244, Table4[#All], 26, 0)</f>
        <v>0.23079999999999998</v>
      </c>
      <c r="AQ244" s="43"/>
      <c r="AR244" s="9"/>
      <c r="AS244" s="12">
        <f t="shared" si="52"/>
        <v>3</v>
      </c>
      <c r="AT244" s="11"/>
      <c r="AU244" s="43">
        <f>VLOOKUP($C244, Table4[#All], 27, 0)</f>
        <v>0.34619999999999995</v>
      </c>
      <c r="AV244" s="43">
        <f>VLOOKUP($C244, Table4[#All], 28, 0)</f>
        <v>0.50960000000000005</v>
      </c>
      <c r="AW244" s="43">
        <f>VLOOKUP($C244, Table4[#All], 29, 0)</f>
        <v>0.14419999999999999</v>
      </c>
      <c r="AX244" s="9"/>
      <c r="AY244" s="9">
        <f>VLOOKUP($C244, Table4[#All], 30, 0)</f>
        <v>0</v>
      </c>
      <c r="AZ244" s="10">
        <f t="shared" si="53"/>
        <v>2</v>
      </c>
      <c r="BA244" s="11"/>
      <c r="BB244" s="43">
        <f>VLOOKUP($C244, Table4[#All], 31, 0)</f>
        <v>0.6724</v>
      </c>
      <c r="BC244" s="43">
        <f>VLOOKUP($C244, Table4[#All], 32, 0)</f>
        <v>0.2586</v>
      </c>
      <c r="BD244" s="43">
        <f>VLOOKUP($C244, Table4[#All], 33, 0)</f>
        <v>6.9000000000000006E-2</v>
      </c>
      <c r="BE244" s="43">
        <f>VLOOKUP($C244, Table4[#All], 34, 0)</f>
        <v>0</v>
      </c>
      <c r="BF244" s="9">
        <f>VLOOKUP($C244, Table4[#All], 35, 0)</f>
        <v>0</v>
      </c>
      <c r="BG244" s="10">
        <f t="shared" si="54"/>
        <v>2</v>
      </c>
      <c r="BH244" s="60"/>
      <c r="BI244" s="43">
        <f>VLOOKUP($C244, Table4[#All], 36, 0)</f>
        <v>0</v>
      </c>
      <c r="BJ244" s="9">
        <f>VLOOKUP($C244, Table4[#All], 37, 0)</f>
        <v>0</v>
      </c>
      <c r="BK244" s="43">
        <f>VLOOKUP($C244, Table4[#All], 38, 0)</f>
        <v>0</v>
      </c>
      <c r="BL244" s="43">
        <f>VLOOKUP($C244, Table4[#All], 39, 0)</f>
        <v>0</v>
      </c>
      <c r="BM244" s="9">
        <f>VLOOKUP($C244, Table4[#All], 40, 0)</f>
        <v>1</v>
      </c>
      <c r="BN244" s="10">
        <f t="shared" si="55"/>
        <v>5</v>
      </c>
      <c r="BO244" s="11"/>
      <c r="BP244" s="43">
        <f>VLOOKUP($C244, Table4[#All], 41, 0)</f>
        <v>6.7299999999999999E-2</v>
      </c>
      <c r="BQ244" s="43">
        <f>VLOOKUP($C244, Table4[#All], 42, 0)</f>
        <v>0.50960000000000005</v>
      </c>
      <c r="BR244" s="43">
        <f>VLOOKUP($C244, Table4[#All], 43, 0)</f>
        <v>0.17309999999999998</v>
      </c>
      <c r="BS244" s="43">
        <f>VLOOKUP($C244, Table4[#All], 44, 0)</f>
        <v>0.22120000000000001</v>
      </c>
      <c r="BT244" s="43">
        <f>VLOOKUP($C244, Table4[#All], 45, 0)</f>
        <v>2.8799999999999999E-2</v>
      </c>
      <c r="BU244" s="10">
        <f t="shared" si="56"/>
        <v>4</v>
      </c>
      <c r="BV244" s="11"/>
      <c r="BW244" s="43">
        <f>VLOOKUP($C244, Table4[#All], 46, 0)</f>
        <v>0.17309999999999998</v>
      </c>
      <c r="BX244" s="43">
        <f>VLOOKUP($C244, Table4[#All], 47, 0)</f>
        <v>0.44229999999999997</v>
      </c>
      <c r="BY244" s="43">
        <f>VLOOKUP($C244, Table4[#All], 48, 0)</f>
        <v>0.1923</v>
      </c>
      <c r="BZ244" s="43">
        <f>VLOOKUP($C244, Table4[#All], 49, 0)</f>
        <v>0.1923</v>
      </c>
      <c r="CA244" s="43">
        <f>VLOOKUP($C244, Table4[#All], 50, 0)</f>
        <v>0</v>
      </c>
      <c r="CB244" s="10">
        <f t="shared" si="57"/>
        <v>3</v>
      </c>
      <c r="CC244" s="60"/>
      <c r="CD244" s="43">
        <f>VLOOKUP($C244, Table4[#All], 51, 0)</f>
        <v>0.14560000000000001</v>
      </c>
      <c r="CE244" s="43">
        <f>VLOOKUP($C244, Table4[#All], 52, 0)</f>
        <v>0.66989999999999994</v>
      </c>
      <c r="CF244" s="43">
        <f>VLOOKUP($C244, Table4[#All], 53, 0)</f>
        <v>0.1845</v>
      </c>
      <c r="CG244" s="43"/>
      <c r="CH244" s="43"/>
      <c r="CI244" s="12">
        <f t="shared" si="58"/>
        <v>2</v>
      </c>
      <c r="CJ244" s="13"/>
      <c r="CK244" s="43">
        <f>VLOOKUP($C244, Table4[#All], 54, 0)</f>
        <v>0</v>
      </c>
      <c r="CL244" s="43">
        <f>VLOOKUP($C244, Table4[#All], 55, 0)</f>
        <v>0.1923</v>
      </c>
      <c r="CM244" s="43">
        <f>VLOOKUP($C244, Table4[#All], 56, 0)</f>
        <v>0.78849999999999998</v>
      </c>
      <c r="CN244" s="9">
        <f>VLOOKUP($C244, Table4[#All], 57, 0)</f>
        <v>1.9199999999999998E-2</v>
      </c>
      <c r="CO244" s="9"/>
      <c r="CP244" s="10">
        <f t="shared" si="59"/>
        <v>3</v>
      </c>
      <c r="CQ244" s="11"/>
      <c r="CR244" s="43">
        <f>VLOOKUP($C244, Table4[#All], 58, 0)</f>
        <v>0</v>
      </c>
      <c r="CS244" s="43">
        <f>VLOOKUP($C244, Table4[#All], 59, 0)</f>
        <v>0.30769999999999997</v>
      </c>
      <c r="CT244" s="43">
        <f>VLOOKUP($C244, Table4[#All], 60, 0)</f>
        <v>0.4904</v>
      </c>
      <c r="CU244" s="43">
        <f>VLOOKUP($C244, Table4[#All], 61, 0)</f>
        <v>0.20190000000000002</v>
      </c>
      <c r="CV244" s="9">
        <f>VLOOKUP($C244, Table4[#All], 62, 0)</f>
        <v>0</v>
      </c>
      <c r="CW244" s="10">
        <f t="shared" si="60"/>
        <v>4</v>
      </c>
      <c r="CX244" s="60"/>
      <c r="CY244" s="43">
        <f>VLOOKUP($C244, Table4[#All], 63, 0)</f>
        <v>0</v>
      </c>
      <c r="CZ244" s="43">
        <f>VLOOKUP($C244, Table4[#All], 64, 0)</f>
        <v>0.22219999999999998</v>
      </c>
      <c r="DA244" s="43">
        <f>VLOOKUP($C244, Table4[#All], 65, 0)</f>
        <v>0.77780000000000005</v>
      </c>
      <c r="DB244" s="43">
        <f>VLOOKUP($C244, Table4[#All], 66, 0)</f>
        <v>0</v>
      </c>
      <c r="DC244" s="43"/>
      <c r="DD244" s="10">
        <f t="shared" si="61"/>
        <v>3</v>
      </c>
    </row>
    <row r="245" spans="1:108" ht="16.2" thickTop="1" thickBot="1" x14ac:dyDescent="0.4">
      <c r="A245" s="47" t="s">
        <v>556</v>
      </c>
      <c r="B245" s="47" t="s">
        <v>571</v>
      </c>
      <c r="C245" s="47" t="s">
        <v>572</v>
      </c>
      <c r="D245" s="11"/>
      <c r="E245" s="43">
        <f>VLOOKUP($C245, Table4[#All], 2, 0)</f>
        <v>1</v>
      </c>
      <c r="F245" s="43">
        <f>VLOOKUP($C245, Table4[#All], 3, 0)</f>
        <v>0</v>
      </c>
      <c r="G245" s="43">
        <f>VLOOKUP($C245, Table4[#All], 4, 0)</f>
        <v>0</v>
      </c>
      <c r="H245" s="43">
        <f>VLOOKUP($C245, Table4[#All], 5, 0)</f>
        <v>0</v>
      </c>
      <c r="I245" s="43">
        <f>VLOOKUP($C245, Table4[#All], 6, 0)</f>
        <v>0</v>
      </c>
      <c r="J245" s="10">
        <f t="shared" si="47"/>
        <v>1</v>
      </c>
      <c r="K245" s="11"/>
      <c r="L245" s="43">
        <f>VLOOKUP($C245, Table4[#All], 7, 0)</f>
        <v>0.83779999999999999</v>
      </c>
      <c r="M245" s="43">
        <f>VLOOKUP($C245, Table4[#All], 8, 0)</f>
        <v>0.1081</v>
      </c>
      <c r="N245" s="43">
        <f>VLOOKUP($C245, Table4[#All], 9, 0)</f>
        <v>5.4100000000000002E-2</v>
      </c>
      <c r="O245" s="43">
        <f>VLOOKUP($C245, Table4[#All], 10, 0)</f>
        <v>0</v>
      </c>
      <c r="P245" s="43"/>
      <c r="Q245" s="10">
        <f t="shared" si="48"/>
        <v>1</v>
      </c>
      <c r="R245" s="11"/>
      <c r="S245" s="43">
        <f>VLOOKUP($C245, Table4[#All], 11, 0)</f>
        <v>2.7000000000000003E-2</v>
      </c>
      <c r="T245" s="43">
        <f>VLOOKUP($C245, Table4[#All], 12, 0)</f>
        <v>8.1099999999999992E-2</v>
      </c>
      <c r="U245" s="43">
        <f>VLOOKUP($C245, Table4[#All], 13, 0)</f>
        <v>0.89190000000000003</v>
      </c>
      <c r="V245" s="43">
        <f>VLOOKUP($C245, Table4[#All], 14, 0)</f>
        <v>0</v>
      </c>
      <c r="W245" s="9"/>
      <c r="X245" s="10">
        <f t="shared" si="49"/>
        <v>3</v>
      </c>
      <c r="Y245" s="11"/>
      <c r="Z245" s="43">
        <f>VLOOKUP($C245, Table4[#All], 15, 0)</f>
        <v>0</v>
      </c>
      <c r="AA245" s="43">
        <f>VLOOKUP($C245, Table4[#All], 16, 0)</f>
        <v>0.64859999999999995</v>
      </c>
      <c r="AB245" s="43">
        <f>VLOOKUP($C245, Table4[#All], 17, 0)</f>
        <v>0.32429999999999998</v>
      </c>
      <c r="AC245" s="43">
        <f>VLOOKUP($C245, Table4[#All], 18, 0)</f>
        <v>2.7000000000000003E-2</v>
      </c>
      <c r="AD245" s="9">
        <f>VLOOKUP($C245, Table4[#All], 19, 0)</f>
        <v>0</v>
      </c>
      <c r="AE245" s="10">
        <f t="shared" si="50"/>
        <v>3</v>
      </c>
      <c r="AF245" s="11"/>
      <c r="AG245" s="43">
        <f>VLOOKUP($C245, Table4[#All], 20, 0)</f>
        <v>0</v>
      </c>
      <c r="AH245" s="43">
        <f>VLOOKUP($C245, Table4[#All], 21, 0)</f>
        <v>0.72970000000000002</v>
      </c>
      <c r="AI245" s="43">
        <f>VLOOKUP($C245, Table4[#All], 22, 0)</f>
        <v>0.27029999999999998</v>
      </c>
      <c r="AJ245" s="43">
        <f>VLOOKUP($C245, Table4[#All], 23, 0)</f>
        <v>0</v>
      </c>
      <c r="AK245" s="43"/>
      <c r="AL245" s="10">
        <f t="shared" si="51"/>
        <v>3</v>
      </c>
      <c r="AM245" s="11"/>
      <c r="AN245" s="43">
        <f>VLOOKUP($C245, Table4[#All], 24, 0)</f>
        <v>0</v>
      </c>
      <c r="AO245" s="43">
        <f>VLOOKUP($C245, Table4[#All], 25, 0)</f>
        <v>0.72970000000000002</v>
      </c>
      <c r="AP245" s="43">
        <f>VLOOKUP($C245, Table4[#All], 26, 0)</f>
        <v>0.27029999999999998</v>
      </c>
      <c r="AQ245" s="43"/>
      <c r="AR245" s="9"/>
      <c r="AS245" s="12">
        <f t="shared" si="52"/>
        <v>3</v>
      </c>
      <c r="AT245" s="11"/>
      <c r="AU245" s="43">
        <f>VLOOKUP($C245, Table4[#All], 27, 0)</f>
        <v>0.27029999999999998</v>
      </c>
      <c r="AV245" s="43">
        <f>VLOOKUP($C245, Table4[#All], 28, 0)</f>
        <v>0.72970000000000002</v>
      </c>
      <c r="AW245" s="43">
        <f>VLOOKUP($C245, Table4[#All], 29, 0)</f>
        <v>0</v>
      </c>
      <c r="AX245" s="9"/>
      <c r="AY245" s="9">
        <f>VLOOKUP($C245, Table4[#All], 30, 0)</f>
        <v>0</v>
      </c>
      <c r="AZ245" s="10">
        <f t="shared" si="53"/>
        <v>2</v>
      </c>
      <c r="BA245" s="11"/>
      <c r="BB245" s="43">
        <f>VLOOKUP($C245, Table4[#All], 31, 0)</f>
        <v>0.36359999999999998</v>
      </c>
      <c r="BC245" s="43">
        <f>VLOOKUP($C245, Table4[#All], 32, 0)</f>
        <v>0.60609999999999997</v>
      </c>
      <c r="BD245" s="43">
        <f>VLOOKUP($C245, Table4[#All], 33, 0)</f>
        <v>3.0299999999999997E-2</v>
      </c>
      <c r="BE245" s="43">
        <f>VLOOKUP($C245, Table4[#All], 34, 0)</f>
        <v>0</v>
      </c>
      <c r="BF245" s="9">
        <f>VLOOKUP($C245, Table4[#All], 35, 0)</f>
        <v>0</v>
      </c>
      <c r="BG245" s="10">
        <f t="shared" si="54"/>
        <v>2</v>
      </c>
      <c r="BH245" s="60"/>
      <c r="BI245" s="43">
        <f>VLOOKUP($C245, Table4[#All], 36, 0)</f>
        <v>0</v>
      </c>
      <c r="BJ245" s="9">
        <f>VLOOKUP($C245, Table4[#All], 37, 0)</f>
        <v>0</v>
      </c>
      <c r="BK245" s="43">
        <f>VLOOKUP($C245, Table4[#All], 38, 0)</f>
        <v>0</v>
      </c>
      <c r="BL245" s="43">
        <f>VLOOKUP($C245, Table4[#All], 39, 0)</f>
        <v>0</v>
      </c>
      <c r="BM245" s="9">
        <f>VLOOKUP($C245, Table4[#All], 40, 0)</f>
        <v>1</v>
      </c>
      <c r="BN245" s="10">
        <f t="shared" si="55"/>
        <v>5</v>
      </c>
      <c r="BO245" s="11"/>
      <c r="BP245" s="43">
        <f>VLOOKUP($C245, Table4[#All], 41, 0)</f>
        <v>2.7000000000000003E-2</v>
      </c>
      <c r="BQ245" s="43">
        <f>VLOOKUP($C245, Table4[#All], 42, 0)</f>
        <v>0.64859999999999995</v>
      </c>
      <c r="BR245" s="43">
        <f>VLOOKUP($C245, Table4[#All], 43, 0)</f>
        <v>0.29730000000000001</v>
      </c>
      <c r="BS245" s="43">
        <f>VLOOKUP($C245, Table4[#All], 44, 0)</f>
        <v>2.7000000000000003E-2</v>
      </c>
      <c r="BT245" s="43">
        <f>VLOOKUP($C245, Table4[#All], 45, 0)</f>
        <v>0</v>
      </c>
      <c r="BU245" s="10">
        <f t="shared" si="56"/>
        <v>3</v>
      </c>
      <c r="BV245" s="11"/>
      <c r="BW245" s="43">
        <f>VLOOKUP($C245, Table4[#All], 46, 0)</f>
        <v>0.43240000000000001</v>
      </c>
      <c r="BX245" s="43">
        <f>VLOOKUP($C245, Table4[#All], 47, 0)</f>
        <v>5.4100000000000002E-2</v>
      </c>
      <c r="BY245" s="43">
        <f>VLOOKUP($C245, Table4[#All], 48, 0)</f>
        <v>0.16219999999999998</v>
      </c>
      <c r="BZ245" s="43">
        <f>VLOOKUP($C245, Table4[#All], 49, 0)</f>
        <v>0.35139999999999999</v>
      </c>
      <c r="CA245" s="43">
        <f>VLOOKUP($C245, Table4[#All], 50, 0)</f>
        <v>0</v>
      </c>
      <c r="CB245" s="10">
        <f t="shared" si="57"/>
        <v>4</v>
      </c>
      <c r="CC245" s="60"/>
      <c r="CD245" s="43">
        <f>VLOOKUP($C245, Table4[#All], 51, 0)</f>
        <v>2.7000000000000003E-2</v>
      </c>
      <c r="CE245" s="43">
        <f>VLOOKUP($C245, Table4[#All], 52, 0)</f>
        <v>0.70269999999999999</v>
      </c>
      <c r="CF245" s="43">
        <f>VLOOKUP($C245, Table4[#All], 53, 0)</f>
        <v>0.27029999999999998</v>
      </c>
      <c r="CG245" s="43"/>
      <c r="CH245" s="43"/>
      <c r="CI245" s="12">
        <f t="shared" si="58"/>
        <v>3</v>
      </c>
      <c r="CJ245" s="13"/>
      <c r="CK245" s="43">
        <f>VLOOKUP($C245, Table4[#All], 54, 0)</f>
        <v>0</v>
      </c>
      <c r="CL245" s="43">
        <f>VLOOKUP($C245, Table4[#All], 55, 0)</f>
        <v>0.18920000000000001</v>
      </c>
      <c r="CM245" s="43">
        <f>VLOOKUP($C245, Table4[#All], 56, 0)</f>
        <v>0.81079999999999997</v>
      </c>
      <c r="CN245" s="9">
        <f>VLOOKUP($C245, Table4[#All], 57, 0)</f>
        <v>0</v>
      </c>
      <c r="CO245" s="9"/>
      <c r="CP245" s="10">
        <f t="shared" si="59"/>
        <v>3</v>
      </c>
      <c r="CQ245" s="11"/>
      <c r="CR245" s="43">
        <f>VLOOKUP($C245, Table4[#All], 58, 0)</f>
        <v>0</v>
      </c>
      <c r="CS245" s="43">
        <f>VLOOKUP($C245, Table4[#All], 59, 0)</f>
        <v>0.75680000000000003</v>
      </c>
      <c r="CT245" s="43">
        <f>VLOOKUP($C245, Table4[#All], 60, 0)</f>
        <v>0.2432</v>
      </c>
      <c r="CU245" s="43">
        <f>VLOOKUP($C245, Table4[#All], 61, 0)</f>
        <v>0</v>
      </c>
      <c r="CV245" s="9">
        <f>VLOOKUP($C245, Table4[#All], 62, 0)</f>
        <v>0</v>
      </c>
      <c r="CW245" s="10">
        <f t="shared" si="60"/>
        <v>3</v>
      </c>
      <c r="CX245" s="60"/>
      <c r="CY245" s="43">
        <f>VLOOKUP($C245, Table4[#All], 63, 0)</f>
        <v>0</v>
      </c>
      <c r="CZ245" s="43">
        <f>VLOOKUP($C245, Table4[#All], 64, 0)</f>
        <v>0.4</v>
      </c>
      <c r="DA245" s="43">
        <f>VLOOKUP($C245, Table4[#All], 65, 0)</f>
        <v>0.6</v>
      </c>
      <c r="DB245" s="43">
        <f>VLOOKUP($C245, Table4[#All], 66, 0)</f>
        <v>0</v>
      </c>
      <c r="DC245" s="43"/>
      <c r="DD245" s="10">
        <f t="shared" si="61"/>
        <v>3</v>
      </c>
    </row>
    <row r="246" spans="1:108" ht="16.2" thickTop="1" thickBot="1" x14ac:dyDescent="0.4">
      <c r="A246" s="47" t="s">
        <v>556</v>
      </c>
      <c r="B246" s="47" t="s">
        <v>573</v>
      </c>
      <c r="C246" s="47" t="s">
        <v>574</v>
      </c>
      <c r="D246" s="11"/>
      <c r="E246" s="43">
        <f>VLOOKUP($C246, Table4[#All], 2, 0)</f>
        <v>1</v>
      </c>
      <c r="F246" s="43">
        <f>VLOOKUP($C246, Table4[#All], 3, 0)</f>
        <v>0</v>
      </c>
      <c r="G246" s="43">
        <f>VLOOKUP($C246, Table4[#All], 4, 0)</f>
        <v>0</v>
      </c>
      <c r="H246" s="43">
        <f>VLOOKUP($C246, Table4[#All], 5, 0)</f>
        <v>0</v>
      </c>
      <c r="I246" s="43">
        <f>VLOOKUP($C246, Table4[#All], 6, 0)</f>
        <v>0</v>
      </c>
      <c r="J246" s="10">
        <f t="shared" si="47"/>
        <v>1</v>
      </c>
      <c r="K246" s="11"/>
      <c r="L246" s="43">
        <f>VLOOKUP($C246, Table4[#All], 7, 0)</f>
        <v>0.5</v>
      </c>
      <c r="M246" s="43">
        <f>VLOOKUP($C246, Table4[#All], 8, 0)</f>
        <v>0.40909999999999996</v>
      </c>
      <c r="N246" s="43">
        <f>VLOOKUP($C246, Table4[#All], 9, 0)</f>
        <v>9.0899999999999995E-2</v>
      </c>
      <c r="O246" s="43">
        <f>VLOOKUP($C246, Table4[#All], 10, 0)</f>
        <v>0</v>
      </c>
      <c r="P246" s="43"/>
      <c r="Q246" s="10">
        <f t="shared" si="48"/>
        <v>2</v>
      </c>
      <c r="R246" s="11"/>
      <c r="S246" s="43">
        <f>VLOOKUP($C246, Table4[#All], 11, 0)</f>
        <v>0.13639999999999999</v>
      </c>
      <c r="T246" s="43">
        <f>VLOOKUP($C246, Table4[#All], 12, 0)</f>
        <v>4.5499999999999999E-2</v>
      </c>
      <c r="U246" s="43">
        <f>VLOOKUP($C246, Table4[#All], 13, 0)</f>
        <v>0.81819999999999993</v>
      </c>
      <c r="V246" s="43">
        <f>VLOOKUP($C246, Table4[#All], 14, 0)</f>
        <v>0</v>
      </c>
      <c r="W246" s="9"/>
      <c r="X246" s="10">
        <f t="shared" si="49"/>
        <v>3</v>
      </c>
      <c r="Y246" s="11"/>
      <c r="Z246" s="43">
        <f>VLOOKUP($C246, Table4[#All], 15, 0)</f>
        <v>0</v>
      </c>
      <c r="AA246" s="43">
        <f>VLOOKUP($C246, Table4[#All], 16, 0)</f>
        <v>4.5499999999999999E-2</v>
      </c>
      <c r="AB246" s="43">
        <f>VLOOKUP($C246, Table4[#All], 17, 0)</f>
        <v>0.54549999999999998</v>
      </c>
      <c r="AC246" s="43">
        <f>VLOOKUP($C246, Table4[#All], 18, 0)</f>
        <v>0.40909999999999996</v>
      </c>
      <c r="AD246" s="9">
        <f>VLOOKUP($C246, Table4[#All], 19, 0)</f>
        <v>0</v>
      </c>
      <c r="AE246" s="10">
        <f t="shared" si="50"/>
        <v>4</v>
      </c>
      <c r="AF246" s="11"/>
      <c r="AG246" s="43">
        <f>VLOOKUP($C246, Table4[#All], 20, 0)</f>
        <v>0</v>
      </c>
      <c r="AH246" s="43">
        <f>VLOOKUP($C246, Table4[#All], 21, 0)</f>
        <v>0.5</v>
      </c>
      <c r="AI246" s="43">
        <f>VLOOKUP($C246, Table4[#All], 22, 0)</f>
        <v>0.5</v>
      </c>
      <c r="AJ246" s="43">
        <f>VLOOKUP($C246, Table4[#All], 23, 0)</f>
        <v>0</v>
      </c>
      <c r="AK246" s="43"/>
      <c r="AL246" s="10">
        <f t="shared" si="51"/>
        <v>3</v>
      </c>
      <c r="AM246" s="11"/>
      <c r="AN246" s="43">
        <f>VLOOKUP($C246, Table4[#All], 24, 0)</f>
        <v>0</v>
      </c>
      <c r="AO246" s="43">
        <f>VLOOKUP($C246, Table4[#All], 25, 0)</f>
        <v>0.63639999999999997</v>
      </c>
      <c r="AP246" s="43">
        <f>VLOOKUP($C246, Table4[#All], 26, 0)</f>
        <v>0.36359999999999998</v>
      </c>
      <c r="AQ246" s="43"/>
      <c r="AR246" s="9"/>
      <c r="AS246" s="12">
        <f t="shared" si="52"/>
        <v>3</v>
      </c>
      <c r="AT246" s="11"/>
      <c r="AU246" s="43">
        <f>VLOOKUP($C246, Table4[#All], 27, 0)</f>
        <v>0.36359999999999998</v>
      </c>
      <c r="AV246" s="43">
        <f>VLOOKUP($C246, Table4[#All], 28, 0)</f>
        <v>0.63639999999999997</v>
      </c>
      <c r="AW246" s="43">
        <f>VLOOKUP($C246, Table4[#All], 29, 0)</f>
        <v>0</v>
      </c>
      <c r="AX246" s="9"/>
      <c r="AY246" s="9">
        <f>VLOOKUP($C246, Table4[#All], 30, 0)</f>
        <v>0</v>
      </c>
      <c r="AZ246" s="10">
        <f t="shared" si="53"/>
        <v>2</v>
      </c>
      <c r="BA246" s="11"/>
      <c r="BB246" s="43">
        <f>VLOOKUP($C246, Table4[#All], 31, 0)</f>
        <v>0.35289999999999999</v>
      </c>
      <c r="BC246" s="43">
        <f>VLOOKUP($C246, Table4[#All], 32, 0)</f>
        <v>0.6470999999999999</v>
      </c>
      <c r="BD246" s="43">
        <f>VLOOKUP($C246, Table4[#All], 33, 0)</f>
        <v>0</v>
      </c>
      <c r="BE246" s="43">
        <f>VLOOKUP($C246, Table4[#All], 34, 0)</f>
        <v>0</v>
      </c>
      <c r="BF246" s="9">
        <f>VLOOKUP($C246, Table4[#All], 35, 0)</f>
        <v>0</v>
      </c>
      <c r="BG246" s="10">
        <f t="shared" si="54"/>
        <v>2</v>
      </c>
      <c r="BH246" s="60"/>
      <c r="BI246" s="43">
        <f>VLOOKUP($C246, Table4[#All], 36, 0)</f>
        <v>0</v>
      </c>
      <c r="BJ246" s="9">
        <f>VLOOKUP($C246, Table4[#All], 37, 0)</f>
        <v>0</v>
      </c>
      <c r="BK246" s="43">
        <f>VLOOKUP($C246, Table4[#All], 38, 0)</f>
        <v>0</v>
      </c>
      <c r="BL246" s="43">
        <f>VLOOKUP($C246, Table4[#All], 39, 0)</f>
        <v>0</v>
      </c>
      <c r="BM246" s="9">
        <f>VLOOKUP($C246, Table4[#All], 40, 0)</f>
        <v>1</v>
      </c>
      <c r="BN246" s="10">
        <f t="shared" si="55"/>
        <v>5</v>
      </c>
      <c r="BO246" s="11"/>
      <c r="BP246" s="43">
        <f>VLOOKUP($C246, Table4[#All], 41, 0)</f>
        <v>0</v>
      </c>
      <c r="BQ246" s="43">
        <f>VLOOKUP($C246, Table4[#All], 42, 0)</f>
        <v>0.52380000000000004</v>
      </c>
      <c r="BR246" s="43">
        <f>VLOOKUP($C246, Table4[#All], 43, 0)</f>
        <v>4.7599999999999996E-2</v>
      </c>
      <c r="BS246" s="43">
        <f>VLOOKUP($C246, Table4[#All], 44, 0)</f>
        <v>0.42859999999999998</v>
      </c>
      <c r="BT246" s="43">
        <f>VLOOKUP($C246, Table4[#All], 45, 0)</f>
        <v>0</v>
      </c>
      <c r="BU246" s="10">
        <f t="shared" si="56"/>
        <v>4</v>
      </c>
      <c r="BV246" s="11"/>
      <c r="BW246" s="43">
        <f>VLOOKUP($C246, Table4[#All], 46, 0)</f>
        <v>0.5</v>
      </c>
      <c r="BX246" s="43">
        <f>VLOOKUP($C246, Table4[#All], 47, 0)</f>
        <v>0.18179999999999999</v>
      </c>
      <c r="BY246" s="43">
        <f>VLOOKUP($C246, Table4[#All], 48, 0)</f>
        <v>0.2273</v>
      </c>
      <c r="BZ246" s="43">
        <f>VLOOKUP($C246, Table4[#All], 49, 0)</f>
        <v>9.0899999999999995E-2</v>
      </c>
      <c r="CA246" s="43">
        <f>VLOOKUP($C246, Table4[#All], 50, 0)</f>
        <v>0</v>
      </c>
      <c r="CB246" s="10">
        <f t="shared" si="57"/>
        <v>3</v>
      </c>
      <c r="CC246" s="60"/>
      <c r="CD246" s="43">
        <f>VLOOKUP($C246, Table4[#All], 51, 0)</f>
        <v>4.5499999999999999E-2</v>
      </c>
      <c r="CE246" s="43">
        <f>VLOOKUP($C246, Table4[#All], 52, 0)</f>
        <v>0.72730000000000006</v>
      </c>
      <c r="CF246" s="43">
        <f>VLOOKUP($C246, Table4[#All], 53, 0)</f>
        <v>0.2273</v>
      </c>
      <c r="CG246" s="43"/>
      <c r="CH246" s="43"/>
      <c r="CI246" s="12">
        <f t="shared" si="58"/>
        <v>3</v>
      </c>
      <c r="CJ246" s="13"/>
      <c r="CK246" s="43">
        <f>VLOOKUP($C246, Table4[#All], 54, 0)</f>
        <v>0</v>
      </c>
      <c r="CL246" s="43">
        <f>VLOOKUP($C246, Table4[#All], 55, 0)</f>
        <v>0.13639999999999999</v>
      </c>
      <c r="CM246" s="43">
        <f>VLOOKUP($C246, Table4[#All], 56, 0)</f>
        <v>0.86360000000000003</v>
      </c>
      <c r="CN246" s="9">
        <f>VLOOKUP($C246, Table4[#All], 57, 0)</f>
        <v>0</v>
      </c>
      <c r="CO246" s="9"/>
      <c r="CP246" s="10">
        <f t="shared" si="59"/>
        <v>3</v>
      </c>
      <c r="CQ246" s="11"/>
      <c r="CR246" s="43">
        <f>VLOOKUP($C246, Table4[#All], 58, 0)</f>
        <v>0</v>
      </c>
      <c r="CS246" s="43">
        <f>VLOOKUP($C246, Table4[#All], 59, 0)</f>
        <v>0.2273</v>
      </c>
      <c r="CT246" s="43">
        <f>VLOOKUP($C246, Table4[#All], 60, 0)</f>
        <v>0.63639999999999997</v>
      </c>
      <c r="CU246" s="43">
        <f>VLOOKUP($C246, Table4[#All], 61, 0)</f>
        <v>0.13639999999999999</v>
      </c>
      <c r="CV246" s="9">
        <f>VLOOKUP($C246, Table4[#All], 62, 0)</f>
        <v>0</v>
      </c>
      <c r="CW246" s="10">
        <f t="shared" si="60"/>
        <v>3</v>
      </c>
      <c r="CX246" s="60"/>
      <c r="CY246" s="43">
        <f>VLOOKUP($C246, Table4[#All], 63, 0)</f>
        <v>0.2</v>
      </c>
      <c r="CZ246" s="43">
        <f>VLOOKUP($C246, Table4[#All], 64, 0)</f>
        <v>0.6</v>
      </c>
      <c r="DA246" s="43">
        <f>VLOOKUP($C246, Table4[#All], 65, 0)</f>
        <v>0.2</v>
      </c>
      <c r="DB246" s="43">
        <f>VLOOKUP($C246, Table4[#All], 66, 0)</f>
        <v>0</v>
      </c>
      <c r="DC246" s="43"/>
      <c r="DD246" s="10">
        <f t="shared" si="61"/>
        <v>3</v>
      </c>
    </row>
    <row r="247" spans="1:108" ht="16.2" thickTop="1" thickBot="1" x14ac:dyDescent="0.4">
      <c r="A247" s="47" t="s">
        <v>575</v>
      </c>
      <c r="B247" s="47" t="s">
        <v>576</v>
      </c>
      <c r="C247" s="47" t="s">
        <v>577</v>
      </c>
      <c r="D247" s="11"/>
      <c r="E247" s="43">
        <f>VLOOKUP($C247, Table4[#All], 2, 0)</f>
        <v>1</v>
      </c>
      <c r="F247" s="43">
        <f>VLOOKUP($C247, Table4[#All], 3, 0)</f>
        <v>0</v>
      </c>
      <c r="G247" s="43">
        <f>VLOOKUP($C247, Table4[#All], 4, 0)</f>
        <v>0</v>
      </c>
      <c r="H247" s="43">
        <f>VLOOKUP($C247, Table4[#All], 5, 0)</f>
        <v>0</v>
      </c>
      <c r="I247" s="43">
        <f>VLOOKUP($C247, Table4[#All], 6, 0)</f>
        <v>0</v>
      </c>
      <c r="J247" s="10">
        <f t="shared" si="47"/>
        <v>1</v>
      </c>
      <c r="K247" s="11"/>
      <c r="L247" s="43">
        <f>VLOOKUP($C247, Table4[#All], 7, 0)</f>
        <v>0.75</v>
      </c>
      <c r="M247" s="43">
        <f>VLOOKUP($C247, Table4[#All], 8, 0)</f>
        <v>8.3299999999999999E-2</v>
      </c>
      <c r="N247" s="43">
        <f>VLOOKUP($C247, Table4[#All], 9, 0)</f>
        <v>0.1389</v>
      </c>
      <c r="O247" s="43">
        <f>VLOOKUP($C247, Table4[#All], 10, 0)</f>
        <v>2.7799999999999998E-2</v>
      </c>
      <c r="P247" s="43"/>
      <c r="Q247" s="10">
        <f t="shared" si="48"/>
        <v>2</v>
      </c>
      <c r="R247" s="11"/>
      <c r="S247" s="43">
        <f>VLOOKUP($C247, Table4[#All], 11, 0)</f>
        <v>0.1714</v>
      </c>
      <c r="T247" s="43">
        <f>VLOOKUP($C247, Table4[#All], 12, 0)</f>
        <v>0</v>
      </c>
      <c r="U247" s="43">
        <f>VLOOKUP($C247, Table4[#All], 13, 0)</f>
        <v>0.8286</v>
      </c>
      <c r="V247" s="43">
        <f>VLOOKUP($C247, Table4[#All], 14, 0)</f>
        <v>0</v>
      </c>
      <c r="W247" s="9"/>
      <c r="X247" s="10">
        <f t="shared" si="49"/>
        <v>3</v>
      </c>
      <c r="Y247" s="11"/>
      <c r="Z247" s="43">
        <f>VLOOKUP($C247, Table4[#All], 15, 0)</f>
        <v>0</v>
      </c>
      <c r="AA247" s="43">
        <f>VLOOKUP($C247, Table4[#All], 16, 0)</f>
        <v>0.1389</v>
      </c>
      <c r="AB247" s="43">
        <f>VLOOKUP($C247, Table4[#All], 17, 0)</f>
        <v>0.69440000000000002</v>
      </c>
      <c r="AC247" s="43">
        <f>VLOOKUP($C247, Table4[#All], 18, 0)</f>
        <v>0.16670000000000001</v>
      </c>
      <c r="AD247" s="9">
        <f>VLOOKUP($C247, Table4[#All], 19, 0)</f>
        <v>0</v>
      </c>
      <c r="AE247" s="10">
        <f t="shared" si="50"/>
        <v>3</v>
      </c>
      <c r="AF247" s="11"/>
      <c r="AG247" s="43">
        <f>VLOOKUP($C247, Table4[#All], 20, 0)</f>
        <v>0</v>
      </c>
      <c r="AH247" s="43">
        <f>VLOOKUP($C247, Table4[#All], 21, 0)</f>
        <v>0.44439999999999996</v>
      </c>
      <c r="AI247" s="43">
        <f>VLOOKUP($C247, Table4[#All], 22, 0)</f>
        <v>0.55559999999999998</v>
      </c>
      <c r="AJ247" s="43">
        <f>VLOOKUP($C247, Table4[#All], 23, 0)</f>
        <v>0</v>
      </c>
      <c r="AK247" s="43"/>
      <c r="AL247" s="10">
        <f t="shared" si="51"/>
        <v>3</v>
      </c>
      <c r="AM247" s="11"/>
      <c r="AN247" s="43">
        <f>VLOOKUP($C247, Table4[#All], 24, 0)</f>
        <v>0</v>
      </c>
      <c r="AO247" s="43">
        <f>VLOOKUP($C247, Table4[#All], 25, 0)</f>
        <v>0.44439999999999996</v>
      </c>
      <c r="AP247" s="43">
        <f>VLOOKUP($C247, Table4[#All], 26, 0)</f>
        <v>0.55559999999999998</v>
      </c>
      <c r="AQ247" s="43"/>
      <c r="AR247" s="9"/>
      <c r="AS247" s="12">
        <f t="shared" si="52"/>
        <v>3</v>
      </c>
      <c r="AT247" s="11"/>
      <c r="AU247" s="43">
        <f>VLOOKUP($C247, Table4[#All], 27, 0)</f>
        <v>2.7799999999999998E-2</v>
      </c>
      <c r="AV247" s="43">
        <f>VLOOKUP($C247, Table4[#All], 28, 0)</f>
        <v>0.61109999999999998</v>
      </c>
      <c r="AW247" s="43">
        <f>VLOOKUP($C247, Table4[#All], 29, 0)</f>
        <v>0.36109999999999998</v>
      </c>
      <c r="AX247" s="9"/>
      <c r="AY247" s="9">
        <f>VLOOKUP($C247, Table4[#All], 30, 0)</f>
        <v>0</v>
      </c>
      <c r="AZ247" s="10">
        <f t="shared" si="53"/>
        <v>3</v>
      </c>
      <c r="BA247" s="11"/>
      <c r="BB247" s="43">
        <f>VLOOKUP($C247, Table4[#All], 31, 0)</f>
        <v>0.69230000000000003</v>
      </c>
      <c r="BC247" s="43">
        <f>VLOOKUP($C247, Table4[#All], 32, 0)</f>
        <v>0.26919999999999999</v>
      </c>
      <c r="BD247" s="43">
        <f>VLOOKUP($C247, Table4[#All], 33, 0)</f>
        <v>3.85E-2</v>
      </c>
      <c r="BE247" s="43">
        <f>VLOOKUP($C247, Table4[#All], 34, 0)</f>
        <v>0</v>
      </c>
      <c r="BF247" s="9">
        <f>VLOOKUP($C247, Table4[#All], 35, 0)</f>
        <v>0</v>
      </c>
      <c r="BG247" s="10">
        <f t="shared" si="54"/>
        <v>2</v>
      </c>
      <c r="BH247" s="60"/>
      <c r="BI247" s="43">
        <f>VLOOKUP($C247, Table4[#All], 36, 0)</f>
        <v>1</v>
      </c>
      <c r="BJ247" s="9">
        <f>VLOOKUP($C247, Table4[#All], 37, 0)</f>
        <v>0</v>
      </c>
      <c r="BK247" s="43">
        <f>VLOOKUP($C247, Table4[#All], 38, 0)</f>
        <v>0</v>
      </c>
      <c r="BL247" s="43">
        <f>VLOOKUP($C247, Table4[#All], 39, 0)</f>
        <v>0</v>
      </c>
      <c r="BM247" s="9">
        <f>VLOOKUP($C247, Table4[#All], 40, 0)</f>
        <v>0</v>
      </c>
      <c r="BN247" s="10">
        <f t="shared" si="55"/>
        <v>1</v>
      </c>
      <c r="BO247" s="11"/>
      <c r="BP247" s="43">
        <f>VLOOKUP($C247, Table4[#All], 41, 0)</f>
        <v>0.11109999999999999</v>
      </c>
      <c r="BQ247" s="43">
        <f>VLOOKUP($C247, Table4[#All], 42, 0)</f>
        <v>0.69440000000000002</v>
      </c>
      <c r="BR247" s="43">
        <f>VLOOKUP($C247, Table4[#All], 43, 0)</f>
        <v>0.19440000000000002</v>
      </c>
      <c r="BS247" s="43">
        <f>VLOOKUP($C247, Table4[#All], 44, 0)</f>
        <v>0</v>
      </c>
      <c r="BT247" s="43">
        <f>VLOOKUP($C247, Table4[#All], 45, 0)</f>
        <v>0</v>
      </c>
      <c r="BU247" s="10">
        <f t="shared" si="56"/>
        <v>2</v>
      </c>
      <c r="BV247" s="11"/>
      <c r="BW247" s="43">
        <f>VLOOKUP($C247, Table4[#All], 46, 0)</f>
        <v>2.7799999999999998E-2</v>
      </c>
      <c r="BX247" s="43">
        <f>VLOOKUP($C247, Table4[#All], 47, 0)</f>
        <v>0.16670000000000001</v>
      </c>
      <c r="BY247" s="43">
        <f>VLOOKUP($C247, Table4[#All], 48, 0)</f>
        <v>0.22219999999999998</v>
      </c>
      <c r="BZ247" s="43">
        <f>VLOOKUP($C247, Table4[#All], 49, 0)</f>
        <v>0.55559999999999998</v>
      </c>
      <c r="CA247" s="43">
        <f>VLOOKUP($C247, Table4[#All], 50, 0)</f>
        <v>2.7799999999999998E-2</v>
      </c>
      <c r="CB247" s="10">
        <f t="shared" si="57"/>
        <v>4</v>
      </c>
      <c r="CC247" s="60"/>
      <c r="CD247" s="43">
        <f>VLOOKUP($C247, Table4[#All], 51, 0)</f>
        <v>0.66670000000000007</v>
      </c>
      <c r="CE247" s="43">
        <f>VLOOKUP($C247, Table4[#All], 52, 0)</f>
        <v>0.22219999999999998</v>
      </c>
      <c r="CF247" s="43">
        <f>VLOOKUP($C247, Table4[#All], 53, 0)</f>
        <v>0.11109999999999999</v>
      </c>
      <c r="CG247" s="43"/>
      <c r="CH247" s="43"/>
      <c r="CI247" s="12">
        <f t="shared" si="58"/>
        <v>2</v>
      </c>
      <c r="CJ247" s="13"/>
      <c r="CK247" s="43">
        <f>VLOOKUP($C247, Table4[#All], 54, 0)</f>
        <v>0</v>
      </c>
      <c r="CL247" s="43">
        <f>VLOOKUP($C247, Table4[#All], 55, 0)</f>
        <v>2.7799999999999998E-2</v>
      </c>
      <c r="CM247" s="43">
        <f>VLOOKUP($C247, Table4[#All], 56, 0)</f>
        <v>0.94440000000000002</v>
      </c>
      <c r="CN247" s="9">
        <f>VLOOKUP($C247, Table4[#All], 57, 0)</f>
        <v>2.7799999999999998E-2</v>
      </c>
      <c r="CO247" s="9"/>
      <c r="CP247" s="10">
        <f t="shared" si="59"/>
        <v>3</v>
      </c>
      <c r="CQ247" s="11"/>
      <c r="CR247" s="43">
        <f>VLOOKUP($C247, Table4[#All], 58, 0)</f>
        <v>0</v>
      </c>
      <c r="CS247" s="43">
        <f>VLOOKUP($C247, Table4[#All], 59, 0)</f>
        <v>0</v>
      </c>
      <c r="CT247" s="43">
        <f>VLOOKUP($C247, Table4[#All], 60, 0)</f>
        <v>0.77780000000000005</v>
      </c>
      <c r="CU247" s="43">
        <f>VLOOKUP($C247, Table4[#All], 61, 0)</f>
        <v>0.22219999999999998</v>
      </c>
      <c r="CV247" s="9">
        <f>VLOOKUP($C247, Table4[#All], 62, 0)</f>
        <v>0</v>
      </c>
      <c r="CW247" s="10">
        <f t="shared" si="60"/>
        <v>4</v>
      </c>
      <c r="CX247" s="60"/>
      <c r="CY247" s="43">
        <f>VLOOKUP($C247, Table4[#All], 63, 0)</f>
        <v>0.80769999999999997</v>
      </c>
      <c r="CZ247" s="43">
        <f>VLOOKUP($C247, Table4[#All], 64, 0)</f>
        <v>0.1923</v>
      </c>
      <c r="DA247" s="43">
        <f>VLOOKUP($C247, Table4[#All], 65, 0)</f>
        <v>0</v>
      </c>
      <c r="DB247" s="43">
        <f>VLOOKUP($C247, Table4[#All], 66, 0)</f>
        <v>0</v>
      </c>
      <c r="DC247" s="43"/>
      <c r="DD247" s="10">
        <f t="shared" si="61"/>
        <v>1</v>
      </c>
    </row>
    <row r="248" spans="1:108" ht="16.2" thickTop="1" thickBot="1" x14ac:dyDescent="0.4">
      <c r="A248" s="47" t="s">
        <v>575</v>
      </c>
      <c r="B248" s="47" t="s">
        <v>578</v>
      </c>
      <c r="C248" s="47" t="s">
        <v>579</v>
      </c>
      <c r="D248" s="11"/>
      <c r="E248" s="43">
        <f>VLOOKUP($C248, Table4[#All], 2, 0)</f>
        <v>1</v>
      </c>
      <c r="F248" s="43">
        <f>VLOOKUP($C248, Table4[#All], 3, 0)</f>
        <v>0</v>
      </c>
      <c r="G248" s="43">
        <f>VLOOKUP($C248, Table4[#All], 4, 0)</f>
        <v>0</v>
      </c>
      <c r="H248" s="43">
        <f>VLOOKUP($C248, Table4[#All], 5, 0)</f>
        <v>0</v>
      </c>
      <c r="I248" s="43">
        <f>VLOOKUP($C248, Table4[#All], 6, 0)</f>
        <v>0</v>
      </c>
      <c r="J248" s="10">
        <f t="shared" si="47"/>
        <v>1</v>
      </c>
      <c r="K248" s="11"/>
      <c r="L248" s="43">
        <f>VLOOKUP($C248, Table4[#All], 7, 0)</f>
        <v>0.44740000000000002</v>
      </c>
      <c r="M248" s="43">
        <f>VLOOKUP($C248, Table4[#All], 8, 0)</f>
        <v>0.34210000000000002</v>
      </c>
      <c r="N248" s="43">
        <f>VLOOKUP($C248, Table4[#All], 9, 0)</f>
        <v>7.8899999999999998E-2</v>
      </c>
      <c r="O248" s="43">
        <f>VLOOKUP($C248, Table4[#All], 10, 0)</f>
        <v>0.13159999999999999</v>
      </c>
      <c r="P248" s="43"/>
      <c r="Q248" s="10">
        <f t="shared" si="48"/>
        <v>3</v>
      </c>
      <c r="R248" s="11"/>
      <c r="S248" s="43">
        <f>VLOOKUP($C248, Table4[#All], 11, 0)</f>
        <v>0.21210000000000001</v>
      </c>
      <c r="T248" s="43">
        <f>VLOOKUP($C248, Table4[#All], 12, 0)</f>
        <v>0</v>
      </c>
      <c r="U248" s="43">
        <f>VLOOKUP($C248, Table4[#All], 13, 0)</f>
        <v>0.78790000000000004</v>
      </c>
      <c r="V248" s="43">
        <f>VLOOKUP($C248, Table4[#All], 14, 0)</f>
        <v>0</v>
      </c>
      <c r="W248" s="9"/>
      <c r="X248" s="10">
        <f t="shared" si="49"/>
        <v>3</v>
      </c>
      <c r="Y248" s="11"/>
      <c r="Z248" s="43">
        <f>VLOOKUP($C248, Table4[#All], 15, 0)</f>
        <v>0</v>
      </c>
      <c r="AA248" s="43">
        <f>VLOOKUP($C248, Table4[#All], 16, 0)</f>
        <v>0.21050000000000002</v>
      </c>
      <c r="AB248" s="43">
        <f>VLOOKUP($C248, Table4[#All], 17, 0)</f>
        <v>0.52629999999999999</v>
      </c>
      <c r="AC248" s="43">
        <f>VLOOKUP($C248, Table4[#All], 18, 0)</f>
        <v>0.26319999999999999</v>
      </c>
      <c r="AD248" s="9">
        <f>VLOOKUP($C248, Table4[#All], 19, 0)</f>
        <v>0</v>
      </c>
      <c r="AE248" s="10">
        <f t="shared" si="50"/>
        <v>4</v>
      </c>
      <c r="AF248" s="11"/>
      <c r="AG248" s="43">
        <f>VLOOKUP($C248, Table4[#All], 20, 0)</f>
        <v>0</v>
      </c>
      <c r="AH248" s="43">
        <f>VLOOKUP($C248, Table4[#All], 21, 0)</f>
        <v>0.47369999999999995</v>
      </c>
      <c r="AI248" s="43">
        <f>VLOOKUP($C248, Table4[#All], 22, 0)</f>
        <v>0.52629999999999999</v>
      </c>
      <c r="AJ248" s="43">
        <f>VLOOKUP($C248, Table4[#All], 23, 0)</f>
        <v>0</v>
      </c>
      <c r="AK248" s="43"/>
      <c r="AL248" s="10">
        <f t="shared" si="51"/>
        <v>3</v>
      </c>
      <c r="AM248" s="11"/>
      <c r="AN248" s="43">
        <f>VLOOKUP($C248, Table4[#All], 24, 0)</f>
        <v>0</v>
      </c>
      <c r="AO248" s="43">
        <f>VLOOKUP($C248, Table4[#All], 25, 0)</f>
        <v>0.18420000000000003</v>
      </c>
      <c r="AP248" s="43">
        <f>VLOOKUP($C248, Table4[#All], 26, 0)</f>
        <v>0.81579999999999997</v>
      </c>
      <c r="AQ248" s="43"/>
      <c r="AR248" s="9"/>
      <c r="AS248" s="12">
        <f t="shared" si="52"/>
        <v>3</v>
      </c>
      <c r="AT248" s="11"/>
      <c r="AU248" s="43">
        <f>VLOOKUP($C248, Table4[#All], 27, 0)</f>
        <v>5.2600000000000001E-2</v>
      </c>
      <c r="AV248" s="43">
        <f>VLOOKUP($C248, Table4[#All], 28, 0)</f>
        <v>0.60530000000000006</v>
      </c>
      <c r="AW248" s="43">
        <f>VLOOKUP($C248, Table4[#All], 29, 0)</f>
        <v>0.34210000000000002</v>
      </c>
      <c r="AX248" s="9"/>
      <c r="AY248" s="9">
        <f>VLOOKUP($C248, Table4[#All], 30, 0)</f>
        <v>0</v>
      </c>
      <c r="AZ248" s="10">
        <f t="shared" si="53"/>
        <v>3</v>
      </c>
      <c r="BA248" s="11"/>
      <c r="BB248" s="43">
        <f>VLOOKUP($C248, Table4[#All], 31, 0)</f>
        <v>0.70590000000000008</v>
      </c>
      <c r="BC248" s="43">
        <f>VLOOKUP($C248, Table4[#All], 32, 0)</f>
        <v>0.2059</v>
      </c>
      <c r="BD248" s="43">
        <f>VLOOKUP($C248, Table4[#All], 33, 0)</f>
        <v>5.8799999999999998E-2</v>
      </c>
      <c r="BE248" s="43">
        <f>VLOOKUP($C248, Table4[#All], 34, 0)</f>
        <v>2.9399999999999999E-2</v>
      </c>
      <c r="BF248" s="9">
        <f>VLOOKUP($C248, Table4[#All], 35, 0)</f>
        <v>0</v>
      </c>
      <c r="BG248" s="10">
        <f t="shared" si="54"/>
        <v>2</v>
      </c>
      <c r="BH248" s="60"/>
      <c r="BI248" s="43">
        <f>VLOOKUP($C248, Table4[#All], 36, 0)</f>
        <v>1</v>
      </c>
      <c r="BJ248" s="9">
        <f>VLOOKUP($C248, Table4[#All], 37, 0)</f>
        <v>0</v>
      </c>
      <c r="BK248" s="43">
        <f>VLOOKUP($C248, Table4[#All], 38, 0)</f>
        <v>0</v>
      </c>
      <c r="BL248" s="43">
        <f>VLOOKUP($C248, Table4[#All], 39, 0)</f>
        <v>0</v>
      </c>
      <c r="BM248" s="9">
        <f>VLOOKUP($C248, Table4[#All], 40, 0)</f>
        <v>0</v>
      </c>
      <c r="BN248" s="10">
        <f t="shared" si="55"/>
        <v>1</v>
      </c>
      <c r="BO248" s="11"/>
      <c r="BP248" s="43">
        <f>VLOOKUP($C248, Table4[#All], 41, 0)</f>
        <v>0.15789999999999998</v>
      </c>
      <c r="BQ248" s="43">
        <f>VLOOKUP($C248, Table4[#All], 42, 0)</f>
        <v>0.60530000000000006</v>
      </c>
      <c r="BR248" s="43">
        <f>VLOOKUP($C248, Table4[#All], 43, 0)</f>
        <v>0.23680000000000001</v>
      </c>
      <c r="BS248" s="43">
        <f>VLOOKUP($C248, Table4[#All], 44, 0)</f>
        <v>0</v>
      </c>
      <c r="BT248" s="43">
        <f>VLOOKUP($C248, Table4[#All], 45, 0)</f>
        <v>0</v>
      </c>
      <c r="BU248" s="10">
        <f t="shared" si="56"/>
        <v>3</v>
      </c>
      <c r="BV248" s="11"/>
      <c r="BW248" s="43">
        <f>VLOOKUP($C248, Table4[#All], 46, 0)</f>
        <v>0</v>
      </c>
      <c r="BX248" s="43">
        <f>VLOOKUP($C248, Table4[#All], 47, 0)</f>
        <v>0.13159999999999999</v>
      </c>
      <c r="BY248" s="43">
        <f>VLOOKUP($C248, Table4[#All], 48, 0)</f>
        <v>0.13159999999999999</v>
      </c>
      <c r="BZ248" s="43">
        <f>VLOOKUP($C248, Table4[#All], 49, 0)</f>
        <v>0.73680000000000012</v>
      </c>
      <c r="CA248" s="43">
        <f>VLOOKUP($C248, Table4[#All], 50, 0)</f>
        <v>0</v>
      </c>
      <c r="CB248" s="10">
        <f t="shared" si="57"/>
        <v>4</v>
      </c>
      <c r="CC248" s="60"/>
      <c r="CD248" s="43">
        <f>VLOOKUP($C248, Table4[#All], 51, 0)</f>
        <v>0.34210000000000002</v>
      </c>
      <c r="CE248" s="43">
        <f>VLOOKUP($C248, Table4[#All], 52, 0)</f>
        <v>0.31579999999999997</v>
      </c>
      <c r="CF248" s="43">
        <f>VLOOKUP($C248, Table4[#All], 53, 0)</f>
        <v>0.34210000000000002</v>
      </c>
      <c r="CG248" s="43"/>
      <c r="CH248" s="43"/>
      <c r="CI248" s="12">
        <f t="shared" si="58"/>
        <v>3</v>
      </c>
      <c r="CJ248" s="13"/>
      <c r="CK248" s="43">
        <f>VLOOKUP($C248, Table4[#All], 54, 0)</f>
        <v>0</v>
      </c>
      <c r="CL248" s="43">
        <f>VLOOKUP($C248, Table4[#All], 55, 0)</f>
        <v>0</v>
      </c>
      <c r="CM248" s="43">
        <f>VLOOKUP($C248, Table4[#All], 56, 0)</f>
        <v>1</v>
      </c>
      <c r="CN248" s="9">
        <f>VLOOKUP($C248, Table4[#All], 57, 0)</f>
        <v>0</v>
      </c>
      <c r="CO248" s="9"/>
      <c r="CP248" s="10">
        <f t="shared" si="59"/>
        <v>3</v>
      </c>
      <c r="CQ248" s="11"/>
      <c r="CR248" s="43">
        <f>VLOOKUP($C248, Table4[#All], 58, 0)</f>
        <v>0</v>
      </c>
      <c r="CS248" s="43">
        <f>VLOOKUP($C248, Table4[#All], 59, 0)</f>
        <v>0</v>
      </c>
      <c r="CT248" s="43">
        <f>VLOOKUP($C248, Table4[#All], 60, 0)</f>
        <v>0.78949999999999998</v>
      </c>
      <c r="CU248" s="43">
        <f>VLOOKUP($C248, Table4[#All], 61, 0)</f>
        <v>0.21050000000000002</v>
      </c>
      <c r="CV248" s="9">
        <f>VLOOKUP($C248, Table4[#All], 62, 0)</f>
        <v>0</v>
      </c>
      <c r="CW248" s="10">
        <f t="shared" si="60"/>
        <v>4</v>
      </c>
      <c r="CX248" s="60"/>
      <c r="CY248" s="43">
        <f>VLOOKUP($C248, Table4[#All], 63, 0)</f>
        <v>0.6470999999999999</v>
      </c>
      <c r="CZ248" s="43">
        <f>VLOOKUP($C248, Table4[#All], 64, 0)</f>
        <v>0.35289999999999999</v>
      </c>
      <c r="DA248" s="43">
        <f>VLOOKUP($C248, Table4[#All], 65, 0)</f>
        <v>0</v>
      </c>
      <c r="DB248" s="43">
        <f>VLOOKUP($C248, Table4[#All], 66, 0)</f>
        <v>0</v>
      </c>
      <c r="DC248" s="43"/>
      <c r="DD248" s="10">
        <f t="shared" si="61"/>
        <v>2</v>
      </c>
    </row>
    <row r="249" spans="1:108" ht="16.2" thickTop="1" thickBot="1" x14ac:dyDescent="0.4">
      <c r="A249" s="47" t="s">
        <v>575</v>
      </c>
      <c r="B249" s="47" t="s">
        <v>580</v>
      </c>
      <c r="C249" s="47" t="s">
        <v>581</v>
      </c>
      <c r="D249" s="11"/>
      <c r="E249" s="43">
        <f>VLOOKUP($C249, Table4[#All], 2, 0)</f>
        <v>1</v>
      </c>
      <c r="F249" s="43">
        <f>VLOOKUP($C249, Table4[#All], 3, 0)</f>
        <v>0</v>
      </c>
      <c r="G249" s="43">
        <f>VLOOKUP($C249, Table4[#All], 4, 0)</f>
        <v>0</v>
      </c>
      <c r="H249" s="43">
        <f>VLOOKUP($C249, Table4[#All], 5, 0)</f>
        <v>0</v>
      </c>
      <c r="I249" s="43">
        <f>VLOOKUP($C249, Table4[#All], 6, 0)</f>
        <v>0</v>
      </c>
      <c r="J249" s="10">
        <f t="shared" si="47"/>
        <v>1</v>
      </c>
      <c r="K249" s="11"/>
      <c r="L249" s="43">
        <f>VLOOKUP($C249, Table4[#All], 7, 0)</f>
        <v>0.16</v>
      </c>
      <c r="M249" s="43">
        <f>VLOOKUP($C249, Table4[#All], 8, 0)</f>
        <v>0.48</v>
      </c>
      <c r="N249" s="43">
        <f>VLOOKUP($C249, Table4[#All], 9, 0)</f>
        <v>0.12</v>
      </c>
      <c r="O249" s="43">
        <f>VLOOKUP($C249, Table4[#All], 10, 0)</f>
        <v>0.24</v>
      </c>
      <c r="P249" s="43"/>
      <c r="Q249" s="10">
        <f t="shared" si="48"/>
        <v>4</v>
      </c>
      <c r="R249" s="11"/>
      <c r="S249" s="43">
        <f>VLOOKUP($C249, Table4[#All], 11, 0)</f>
        <v>0.10529999999999999</v>
      </c>
      <c r="T249" s="43">
        <f>VLOOKUP($C249, Table4[#All], 12, 0)</f>
        <v>0</v>
      </c>
      <c r="U249" s="43">
        <f>VLOOKUP($C249, Table4[#All], 13, 0)</f>
        <v>0.89469999999999994</v>
      </c>
      <c r="V249" s="43">
        <f>VLOOKUP($C249, Table4[#All], 14, 0)</f>
        <v>0</v>
      </c>
      <c r="W249" s="9"/>
      <c r="X249" s="10">
        <f t="shared" si="49"/>
        <v>3</v>
      </c>
      <c r="Y249" s="11"/>
      <c r="Z249" s="43">
        <f>VLOOKUP($C249, Table4[#All], 15, 0)</f>
        <v>0</v>
      </c>
      <c r="AA249" s="43">
        <f>VLOOKUP($C249, Table4[#All], 16, 0)</f>
        <v>0.12</v>
      </c>
      <c r="AB249" s="43">
        <f>VLOOKUP($C249, Table4[#All], 17, 0)</f>
        <v>0.52</v>
      </c>
      <c r="AC249" s="43">
        <f>VLOOKUP($C249, Table4[#All], 18, 0)</f>
        <v>0.36</v>
      </c>
      <c r="AD249" s="9">
        <f>VLOOKUP($C249, Table4[#All], 19, 0)</f>
        <v>0</v>
      </c>
      <c r="AE249" s="10">
        <f t="shared" si="50"/>
        <v>4</v>
      </c>
      <c r="AF249" s="11"/>
      <c r="AG249" s="43">
        <f>VLOOKUP($C249, Table4[#All], 20, 0)</f>
        <v>0</v>
      </c>
      <c r="AH249" s="43">
        <f>VLOOKUP($C249, Table4[#All], 21, 0)</f>
        <v>0.52</v>
      </c>
      <c r="AI249" s="43">
        <f>VLOOKUP($C249, Table4[#All], 22, 0)</f>
        <v>0.48</v>
      </c>
      <c r="AJ249" s="43">
        <f>VLOOKUP($C249, Table4[#All], 23, 0)</f>
        <v>0</v>
      </c>
      <c r="AK249" s="43"/>
      <c r="AL249" s="10">
        <f t="shared" si="51"/>
        <v>3</v>
      </c>
      <c r="AM249" s="11"/>
      <c r="AN249" s="43">
        <f>VLOOKUP($C249, Table4[#All], 24, 0)</f>
        <v>0</v>
      </c>
      <c r="AO249" s="43">
        <f>VLOOKUP($C249, Table4[#All], 25, 0)</f>
        <v>0.08</v>
      </c>
      <c r="AP249" s="43">
        <f>VLOOKUP($C249, Table4[#All], 26, 0)</f>
        <v>0.92</v>
      </c>
      <c r="AQ249" s="43"/>
      <c r="AR249" s="9"/>
      <c r="AS249" s="12">
        <f t="shared" si="52"/>
        <v>3</v>
      </c>
      <c r="AT249" s="11"/>
      <c r="AU249" s="43">
        <f>VLOOKUP($C249, Table4[#All], 27, 0)</f>
        <v>0.04</v>
      </c>
      <c r="AV249" s="43">
        <f>VLOOKUP($C249, Table4[#All], 28, 0)</f>
        <v>0.84</v>
      </c>
      <c r="AW249" s="43">
        <f>VLOOKUP($C249, Table4[#All], 29, 0)</f>
        <v>0.12</v>
      </c>
      <c r="AX249" s="9"/>
      <c r="AY249" s="9">
        <f>VLOOKUP($C249, Table4[#All], 30, 0)</f>
        <v>0</v>
      </c>
      <c r="AZ249" s="10">
        <f t="shared" si="53"/>
        <v>2</v>
      </c>
      <c r="BA249" s="11"/>
      <c r="BB249" s="43">
        <f>VLOOKUP($C249, Table4[#All], 31, 0)</f>
        <v>0.76190000000000002</v>
      </c>
      <c r="BC249" s="43">
        <f>VLOOKUP($C249, Table4[#All], 32, 0)</f>
        <v>0</v>
      </c>
      <c r="BD249" s="43">
        <f>VLOOKUP($C249, Table4[#All], 33, 0)</f>
        <v>9.5199999999999993E-2</v>
      </c>
      <c r="BE249" s="43">
        <f>VLOOKUP($C249, Table4[#All], 34, 0)</f>
        <v>0.1429</v>
      </c>
      <c r="BF249" s="9">
        <f>VLOOKUP($C249, Table4[#All], 35, 0)</f>
        <v>0</v>
      </c>
      <c r="BG249" s="10">
        <f t="shared" si="54"/>
        <v>3</v>
      </c>
      <c r="BH249" s="60"/>
      <c r="BI249" s="43">
        <f>VLOOKUP($C249, Table4[#All], 36, 0)</f>
        <v>0</v>
      </c>
      <c r="BJ249" s="9">
        <f>VLOOKUP($C249, Table4[#All], 37, 0)</f>
        <v>0</v>
      </c>
      <c r="BK249" s="43">
        <f>VLOOKUP($C249, Table4[#All], 38, 0)</f>
        <v>0</v>
      </c>
      <c r="BL249" s="43">
        <f>VLOOKUP($C249, Table4[#All], 39, 0)</f>
        <v>0</v>
      </c>
      <c r="BM249" s="9">
        <f>VLOOKUP($C249, Table4[#All], 40, 0)</f>
        <v>1</v>
      </c>
      <c r="BN249" s="10">
        <f t="shared" si="55"/>
        <v>5</v>
      </c>
      <c r="BO249" s="11"/>
      <c r="BP249" s="43">
        <f>VLOOKUP($C249, Table4[#All], 41, 0)</f>
        <v>0.2</v>
      </c>
      <c r="BQ249" s="43">
        <f>VLOOKUP($C249, Table4[#All], 42, 0)</f>
        <v>0.72</v>
      </c>
      <c r="BR249" s="43">
        <f>VLOOKUP($C249, Table4[#All], 43, 0)</f>
        <v>0.08</v>
      </c>
      <c r="BS249" s="43">
        <f>VLOOKUP($C249, Table4[#All], 44, 0)</f>
        <v>0</v>
      </c>
      <c r="BT249" s="43">
        <f>VLOOKUP($C249, Table4[#All], 45, 0)</f>
        <v>0</v>
      </c>
      <c r="BU249" s="10">
        <f t="shared" si="56"/>
        <v>2</v>
      </c>
      <c r="BV249" s="11"/>
      <c r="BW249" s="43">
        <f>VLOOKUP($C249, Table4[#All], 46, 0)</f>
        <v>0</v>
      </c>
      <c r="BX249" s="43">
        <f>VLOOKUP($C249, Table4[#All], 47, 0)</f>
        <v>0.04</v>
      </c>
      <c r="BY249" s="43">
        <f>VLOOKUP($C249, Table4[#All], 48, 0)</f>
        <v>0.2</v>
      </c>
      <c r="BZ249" s="43">
        <f>VLOOKUP($C249, Table4[#All], 49, 0)</f>
        <v>0.76</v>
      </c>
      <c r="CA249" s="43">
        <f>VLOOKUP($C249, Table4[#All], 50, 0)</f>
        <v>0</v>
      </c>
      <c r="CB249" s="10">
        <f t="shared" si="57"/>
        <v>4</v>
      </c>
      <c r="CC249" s="60"/>
      <c r="CD249" s="43">
        <f>VLOOKUP($C249, Table4[#All], 51, 0)</f>
        <v>0.16</v>
      </c>
      <c r="CE249" s="43">
        <f>VLOOKUP($C249, Table4[#All], 52, 0)</f>
        <v>0.56000000000000005</v>
      </c>
      <c r="CF249" s="43">
        <f>VLOOKUP($C249, Table4[#All], 53, 0)</f>
        <v>0.28000000000000003</v>
      </c>
      <c r="CG249" s="43"/>
      <c r="CH249" s="43"/>
      <c r="CI249" s="12">
        <f t="shared" si="58"/>
        <v>3</v>
      </c>
      <c r="CJ249" s="13"/>
      <c r="CK249" s="43">
        <f>VLOOKUP($C249, Table4[#All], 54, 0)</f>
        <v>0</v>
      </c>
      <c r="CL249" s="43">
        <f>VLOOKUP($C249, Table4[#All], 55, 0)</f>
        <v>0.04</v>
      </c>
      <c r="CM249" s="43">
        <f>VLOOKUP($C249, Table4[#All], 56, 0)</f>
        <v>0.96</v>
      </c>
      <c r="CN249" s="9">
        <f>VLOOKUP($C249, Table4[#All], 57, 0)</f>
        <v>0</v>
      </c>
      <c r="CO249" s="9"/>
      <c r="CP249" s="10">
        <f t="shared" si="59"/>
        <v>3</v>
      </c>
      <c r="CQ249" s="11"/>
      <c r="CR249" s="43">
        <f>VLOOKUP($C249, Table4[#All], 58, 0)</f>
        <v>0</v>
      </c>
      <c r="CS249" s="43">
        <f>VLOOKUP($C249, Table4[#All], 59, 0)</f>
        <v>0</v>
      </c>
      <c r="CT249" s="43">
        <f>VLOOKUP($C249, Table4[#All], 60, 0)</f>
        <v>0.8</v>
      </c>
      <c r="CU249" s="43">
        <f>VLOOKUP($C249, Table4[#All], 61, 0)</f>
        <v>0.2</v>
      </c>
      <c r="CV249" s="9">
        <f>VLOOKUP($C249, Table4[#All], 62, 0)</f>
        <v>0</v>
      </c>
      <c r="CW249" s="10">
        <f t="shared" si="60"/>
        <v>4</v>
      </c>
      <c r="CX249" s="60"/>
      <c r="CY249" s="43">
        <f>VLOOKUP($C249, Table4[#All], 63, 0)</f>
        <v>0.66670000000000007</v>
      </c>
      <c r="CZ249" s="43">
        <f>VLOOKUP($C249, Table4[#All], 64, 0)</f>
        <v>0.33329999999999999</v>
      </c>
      <c r="DA249" s="43">
        <f>VLOOKUP($C249, Table4[#All], 65, 0)</f>
        <v>0</v>
      </c>
      <c r="DB249" s="43">
        <f>VLOOKUP($C249, Table4[#All], 66, 0)</f>
        <v>0</v>
      </c>
      <c r="DC249" s="43"/>
      <c r="DD249" s="10">
        <f t="shared" si="61"/>
        <v>2</v>
      </c>
    </row>
    <row r="250" spans="1:108" ht="16.2" thickTop="1" thickBot="1" x14ac:dyDescent="0.4">
      <c r="A250" s="47" t="s">
        <v>575</v>
      </c>
      <c r="B250" s="47" t="s">
        <v>582</v>
      </c>
      <c r="C250" s="47" t="s">
        <v>583</v>
      </c>
      <c r="D250" s="11"/>
      <c r="E250" s="43">
        <f>VLOOKUP($C250, Table4[#All], 2, 0)</f>
        <v>1</v>
      </c>
      <c r="F250" s="43">
        <f>VLOOKUP($C250, Table4[#All], 3, 0)</f>
        <v>0</v>
      </c>
      <c r="G250" s="43">
        <f>VLOOKUP($C250, Table4[#All], 4, 0)</f>
        <v>0</v>
      </c>
      <c r="H250" s="43">
        <f>VLOOKUP($C250, Table4[#All], 5, 0)</f>
        <v>0</v>
      </c>
      <c r="I250" s="43">
        <f>VLOOKUP($C250, Table4[#All], 6, 0)</f>
        <v>0</v>
      </c>
      <c r="J250" s="10">
        <f t="shared" si="47"/>
        <v>1</v>
      </c>
      <c r="K250" s="11"/>
      <c r="L250" s="43">
        <f>VLOOKUP($C250, Table4[#All], 7, 0)</f>
        <v>0.75</v>
      </c>
      <c r="M250" s="43">
        <f>VLOOKUP($C250, Table4[#All], 8, 0)</f>
        <v>0.125</v>
      </c>
      <c r="N250" s="43">
        <f>VLOOKUP($C250, Table4[#All], 9, 0)</f>
        <v>0</v>
      </c>
      <c r="O250" s="43">
        <f>VLOOKUP($C250, Table4[#All], 10, 0)</f>
        <v>0.125</v>
      </c>
      <c r="P250" s="43"/>
      <c r="Q250" s="10">
        <f t="shared" si="48"/>
        <v>2</v>
      </c>
      <c r="R250" s="11"/>
      <c r="S250" s="43">
        <f>VLOOKUP($C250, Table4[#All], 11, 0)</f>
        <v>0</v>
      </c>
      <c r="T250" s="43">
        <f>VLOOKUP($C250, Table4[#All], 12, 0)</f>
        <v>0</v>
      </c>
      <c r="U250" s="43">
        <f>VLOOKUP($C250, Table4[#All], 13, 0)</f>
        <v>1</v>
      </c>
      <c r="V250" s="43">
        <f>VLOOKUP($C250, Table4[#All], 14, 0)</f>
        <v>0</v>
      </c>
      <c r="W250" s="9"/>
      <c r="X250" s="10">
        <f t="shared" si="49"/>
        <v>3</v>
      </c>
      <c r="Y250" s="11"/>
      <c r="Z250" s="43">
        <f>VLOOKUP($C250, Table4[#All], 15, 0)</f>
        <v>0</v>
      </c>
      <c r="AA250" s="43">
        <f>VLOOKUP($C250, Table4[#All], 16, 0)</f>
        <v>6.25E-2</v>
      </c>
      <c r="AB250" s="43">
        <f>VLOOKUP($C250, Table4[#All], 17, 0)</f>
        <v>0.5</v>
      </c>
      <c r="AC250" s="43">
        <f>VLOOKUP($C250, Table4[#All], 18, 0)</f>
        <v>0.4375</v>
      </c>
      <c r="AD250" s="9">
        <f>VLOOKUP($C250, Table4[#All], 19, 0)</f>
        <v>0</v>
      </c>
      <c r="AE250" s="10">
        <f t="shared" si="50"/>
        <v>4</v>
      </c>
      <c r="AF250" s="11"/>
      <c r="AG250" s="43">
        <f>VLOOKUP($C250, Table4[#All], 20, 0)</f>
        <v>0</v>
      </c>
      <c r="AH250" s="43">
        <f>VLOOKUP($C250, Table4[#All], 21, 0)</f>
        <v>0.5</v>
      </c>
      <c r="AI250" s="43">
        <f>VLOOKUP($C250, Table4[#All], 22, 0)</f>
        <v>0.5</v>
      </c>
      <c r="AJ250" s="43">
        <f>VLOOKUP($C250, Table4[#All], 23, 0)</f>
        <v>0</v>
      </c>
      <c r="AK250" s="43"/>
      <c r="AL250" s="10">
        <f t="shared" si="51"/>
        <v>3</v>
      </c>
      <c r="AM250" s="11"/>
      <c r="AN250" s="43">
        <f>VLOOKUP($C250, Table4[#All], 24, 0)</f>
        <v>0</v>
      </c>
      <c r="AO250" s="43">
        <f>VLOOKUP($C250, Table4[#All], 25, 0)</f>
        <v>0.1875</v>
      </c>
      <c r="AP250" s="43">
        <f>VLOOKUP($C250, Table4[#All], 26, 0)</f>
        <v>0.8125</v>
      </c>
      <c r="AQ250" s="43"/>
      <c r="AR250" s="9"/>
      <c r="AS250" s="12">
        <f t="shared" si="52"/>
        <v>3</v>
      </c>
      <c r="AT250" s="11"/>
      <c r="AU250" s="43">
        <f>VLOOKUP($C250, Table4[#All], 27, 0)</f>
        <v>6.25E-2</v>
      </c>
      <c r="AV250" s="43">
        <f>VLOOKUP($C250, Table4[#All], 28, 0)</f>
        <v>0.375</v>
      </c>
      <c r="AW250" s="43">
        <f>VLOOKUP($C250, Table4[#All], 29, 0)</f>
        <v>0.5625</v>
      </c>
      <c r="AX250" s="9"/>
      <c r="AY250" s="9">
        <f>VLOOKUP($C250, Table4[#All], 30, 0)</f>
        <v>0</v>
      </c>
      <c r="AZ250" s="10">
        <f t="shared" si="53"/>
        <v>3</v>
      </c>
      <c r="BA250" s="11"/>
      <c r="BB250" s="43">
        <f>VLOOKUP($C250, Table4[#All], 31, 0)</f>
        <v>0.28570000000000001</v>
      </c>
      <c r="BC250" s="43">
        <f>VLOOKUP($C250, Table4[#All], 32, 0)</f>
        <v>0.28570000000000001</v>
      </c>
      <c r="BD250" s="43">
        <f>VLOOKUP($C250, Table4[#All], 33, 0)</f>
        <v>0.42859999999999998</v>
      </c>
      <c r="BE250" s="43">
        <f>VLOOKUP($C250, Table4[#All], 34, 0)</f>
        <v>0</v>
      </c>
      <c r="BF250" s="9">
        <f>VLOOKUP($C250, Table4[#All], 35, 0)</f>
        <v>0</v>
      </c>
      <c r="BG250" s="10">
        <f t="shared" si="54"/>
        <v>3</v>
      </c>
      <c r="BH250" s="60"/>
      <c r="BI250" s="43">
        <f>VLOOKUP($C250, Table4[#All], 36, 0)</f>
        <v>0</v>
      </c>
      <c r="BJ250" s="9">
        <f>VLOOKUP($C250, Table4[#All], 37, 0)</f>
        <v>0</v>
      </c>
      <c r="BK250" s="43">
        <f>VLOOKUP($C250, Table4[#All], 38, 0)</f>
        <v>0</v>
      </c>
      <c r="BL250" s="43">
        <f>VLOOKUP($C250, Table4[#All], 39, 0)</f>
        <v>0</v>
      </c>
      <c r="BM250" s="9">
        <f>VLOOKUP($C250, Table4[#All], 40, 0)</f>
        <v>1</v>
      </c>
      <c r="BN250" s="10">
        <f t="shared" si="55"/>
        <v>5</v>
      </c>
      <c r="BO250" s="11"/>
      <c r="BP250" s="43">
        <f>VLOOKUP($C250, Table4[#All], 41, 0)</f>
        <v>0</v>
      </c>
      <c r="BQ250" s="43">
        <f>VLOOKUP($C250, Table4[#All], 42, 0)</f>
        <v>0.5</v>
      </c>
      <c r="BR250" s="43">
        <f>VLOOKUP($C250, Table4[#All], 43, 0)</f>
        <v>0.375</v>
      </c>
      <c r="BS250" s="43">
        <f>VLOOKUP($C250, Table4[#All], 44, 0)</f>
        <v>0.125</v>
      </c>
      <c r="BT250" s="43">
        <f>VLOOKUP($C250, Table4[#All], 45, 0)</f>
        <v>0</v>
      </c>
      <c r="BU250" s="10">
        <f t="shared" si="56"/>
        <v>3</v>
      </c>
      <c r="BV250" s="11"/>
      <c r="BW250" s="43">
        <f>VLOOKUP($C250, Table4[#All], 46, 0)</f>
        <v>0</v>
      </c>
      <c r="BX250" s="43">
        <f>VLOOKUP($C250, Table4[#All], 47, 0)</f>
        <v>0.375</v>
      </c>
      <c r="BY250" s="43">
        <f>VLOOKUP($C250, Table4[#All], 48, 0)</f>
        <v>0.125</v>
      </c>
      <c r="BZ250" s="43">
        <f>VLOOKUP($C250, Table4[#All], 49, 0)</f>
        <v>0.5</v>
      </c>
      <c r="CA250" s="43">
        <f>VLOOKUP($C250, Table4[#All], 50, 0)</f>
        <v>0</v>
      </c>
      <c r="CB250" s="10">
        <f t="shared" si="57"/>
        <v>4</v>
      </c>
      <c r="CC250" s="60"/>
      <c r="CD250" s="43">
        <f>VLOOKUP($C250, Table4[#All], 51, 0)</f>
        <v>0.625</v>
      </c>
      <c r="CE250" s="43">
        <f>VLOOKUP($C250, Table4[#All], 52, 0)</f>
        <v>0.25</v>
      </c>
      <c r="CF250" s="43">
        <f>VLOOKUP($C250, Table4[#All], 53, 0)</f>
        <v>0.125</v>
      </c>
      <c r="CG250" s="43"/>
      <c r="CH250" s="43"/>
      <c r="CI250" s="12">
        <f t="shared" si="58"/>
        <v>2</v>
      </c>
      <c r="CJ250" s="13"/>
      <c r="CK250" s="43">
        <f>VLOOKUP($C250, Table4[#All], 54, 0)</f>
        <v>0</v>
      </c>
      <c r="CL250" s="43">
        <f>VLOOKUP($C250, Table4[#All], 55, 0)</f>
        <v>0.375</v>
      </c>
      <c r="CM250" s="43">
        <f>VLOOKUP($C250, Table4[#All], 56, 0)</f>
        <v>0.625</v>
      </c>
      <c r="CN250" s="9">
        <f>VLOOKUP($C250, Table4[#All], 57, 0)</f>
        <v>0</v>
      </c>
      <c r="CO250" s="9"/>
      <c r="CP250" s="10">
        <f t="shared" si="59"/>
        <v>3</v>
      </c>
      <c r="CQ250" s="11"/>
      <c r="CR250" s="43">
        <f>VLOOKUP($C250, Table4[#All], 58, 0)</f>
        <v>0</v>
      </c>
      <c r="CS250" s="43">
        <f>VLOOKUP($C250, Table4[#All], 59, 0)</f>
        <v>6.25E-2</v>
      </c>
      <c r="CT250" s="43">
        <f>VLOOKUP($C250, Table4[#All], 60, 0)</f>
        <v>0.3125</v>
      </c>
      <c r="CU250" s="43">
        <f>VLOOKUP($C250, Table4[#All], 61, 0)</f>
        <v>0.625</v>
      </c>
      <c r="CV250" s="9">
        <f>VLOOKUP($C250, Table4[#All], 62, 0)</f>
        <v>0</v>
      </c>
      <c r="CW250" s="10">
        <f t="shared" si="60"/>
        <v>4</v>
      </c>
      <c r="CX250" s="60"/>
      <c r="CY250" s="43">
        <f>VLOOKUP($C250, Table4[#All], 63, 0)</f>
        <v>0.78569999999999995</v>
      </c>
      <c r="CZ250" s="43">
        <f>VLOOKUP($C250, Table4[#All], 64, 0)</f>
        <v>0.21429999999999999</v>
      </c>
      <c r="DA250" s="43">
        <f>VLOOKUP($C250, Table4[#All], 65, 0)</f>
        <v>0</v>
      </c>
      <c r="DB250" s="43">
        <f>VLOOKUP($C250, Table4[#All], 66, 0)</f>
        <v>0</v>
      </c>
      <c r="DC250" s="43"/>
      <c r="DD250" s="10">
        <f t="shared" si="61"/>
        <v>2</v>
      </c>
    </row>
    <row r="251" spans="1:108" ht="16.2" thickTop="1" thickBot="1" x14ac:dyDescent="0.4">
      <c r="A251" s="47" t="s">
        <v>575</v>
      </c>
      <c r="B251" s="47" t="s">
        <v>584</v>
      </c>
      <c r="C251" s="47" t="s">
        <v>585</v>
      </c>
      <c r="D251" s="11"/>
      <c r="E251" s="43">
        <f>VLOOKUP($C251, Table4[#All], 2, 0)</f>
        <v>1</v>
      </c>
      <c r="F251" s="43">
        <f>VLOOKUP($C251, Table4[#All], 3, 0)</f>
        <v>0</v>
      </c>
      <c r="G251" s="43">
        <f>VLOOKUP($C251, Table4[#All], 4, 0)</f>
        <v>0</v>
      </c>
      <c r="H251" s="43">
        <f>VLOOKUP($C251, Table4[#All], 5, 0)</f>
        <v>0</v>
      </c>
      <c r="I251" s="43">
        <f>VLOOKUP($C251, Table4[#All], 6, 0)</f>
        <v>0</v>
      </c>
      <c r="J251" s="10">
        <f t="shared" si="47"/>
        <v>1</v>
      </c>
      <c r="K251" s="11"/>
      <c r="L251" s="43">
        <f>VLOOKUP($C251, Table4[#All], 7, 0)</f>
        <v>0.44829999999999998</v>
      </c>
      <c r="M251" s="43">
        <f>VLOOKUP($C251, Table4[#All], 8, 0)</f>
        <v>0.2414</v>
      </c>
      <c r="N251" s="43">
        <f>VLOOKUP($C251, Table4[#All], 9, 0)</f>
        <v>0.1724</v>
      </c>
      <c r="O251" s="43">
        <f>VLOOKUP($C251, Table4[#All], 10, 0)</f>
        <v>0.13789999999999999</v>
      </c>
      <c r="P251" s="43"/>
      <c r="Q251" s="10">
        <f t="shared" si="48"/>
        <v>3</v>
      </c>
      <c r="R251" s="11"/>
      <c r="S251" s="43">
        <f>VLOOKUP($C251, Table4[#All], 11, 0)</f>
        <v>0.04</v>
      </c>
      <c r="T251" s="43">
        <f>VLOOKUP($C251, Table4[#All], 12, 0)</f>
        <v>0</v>
      </c>
      <c r="U251" s="43">
        <f>VLOOKUP($C251, Table4[#All], 13, 0)</f>
        <v>0.92</v>
      </c>
      <c r="V251" s="43">
        <f>VLOOKUP($C251, Table4[#All], 14, 0)</f>
        <v>0.04</v>
      </c>
      <c r="W251" s="9"/>
      <c r="X251" s="10">
        <f t="shared" si="49"/>
        <v>3</v>
      </c>
      <c r="Y251" s="11"/>
      <c r="Z251" s="43">
        <f>VLOOKUP($C251, Table4[#All], 15, 0)</f>
        <v>0</v>
      </c>
      <c r="AA251" s="43">
        <f>VLOOKUP($C251, Table4[#All], 16, 0)</f>
        <v>3.4500000000000003E-2</v>
      </c>
      <c r="AB251" s="43">
        <f>VLOOKUP($C251, Table4[#All], 17, 0)</f>
        <v>0.62070000000000003</v>
      </c>
      <c r="AC251" s="43">
        <f>VLOOKUP($C251, Table4[#All], 18, 0)</f>
        <v>0.3448</v>
      </c>
      <c r="AD251" s="9">
        <f>VLOOKUP($C251, Table4[#All], 19, 0)</f>
        <v>0</v>
      </c>
      <c r="AE251" s="10">
        <f t="shared" si="50"/>
        <v>4</v>
      </c>
      <c r="AF251" s="11"/>
      <c r="AG251" s="43">
        <f>VLOOKUP($C251, Table4[#All], 20, 0)</f>
        <v>0</v>
      </c>
      <c r="AH251" s="43">
        <f>VLOOKUP($C251, Table4[#All], 21, 0)</f>
        <v>0.1724</v>
      </c>
      <c r="AI251" s="43">
        <f>VLOOKUP($C251, Table4[#All], 22, 0)</f>
        <v>0.8276</v>
      </c>
      <c r="AJ251" s="43">
        <f>VLOOKUP($C251, Table4[#All], 23, 0)</f>
        <v>0</v>
      </c>
      <c r="AK251" s="43"/>
      <c r="AL251" s="10">
        <f t="shared" si="51"/>
        <v>3</v>
      </c>
      <c r="AM251" s="11"/>
      <c r="AN251" s="43">
        <f>VLOOKUP($C251, Table4[#All], 24, 0)</f>
        <v>0</v>
      </c>
      <c r="AO251" s="43">
        <f>VLOOKUP($C251, Table4[#All], 25, 0)</f>
        <v>7.1399999999999991E-2</v>
      </c>
      <c r="AP251" s="43">
        <f>VLOOKUP($C251, Table4[#All], 26, 0)</f>
        <v>0.92859999999999998</v>
      </c>
      <c r="AQ251" s="43"/>
      <c r="AR251" s="9"/>
      <c r="AS251" s="12">
        <f t="shared" si="52"/>
        <v>3</v>
      </c>
      <c r="AT251" s="11"/>
      <c r="AU251" s="43">
        <f>VLOOKUP($C251, Table4[#All], 27, 0)</f>
        <v>3.4500000000000003E-2</v>
      </c>
      <c r="AV251" s="43">
        <f>VLOOKUP($C251, Table4[#All], 28, 0)</f>
        <v>0.55169999999999997</v>
      </c>
      <c r="AW251" s="43">
        <f>VLOOKUP($C251, Table4[#All], 29, 0)</f>
        <v>0.4138</v>
      </c>
      <c r="AX251" s="9"/>
      <c r="AY251" s="9">
        <f>VLOOKUP($C251, Table4[#All], 30, 0)</f>
        <v>0</v>
      </c>
      <c r="AZ251" s="10">
        <f t="shared" si="53"/>
        <v>3</v>
      </c>
      <c r="BA251" s="11"/>
      <c r="BB251" s="43">
        <f>VLOOKUP($C251, Table4[#All], 31, 0)</f>
        <v>0.29630000000000001</v>
      </c>
      <c r="BC251" s="43">
        <f>VLOOKUP($C251, Table4[#All], 32, 0)</f>
        <v>0.22219999999999998</v>
      </c>
      <c r="BD251" s="43">
        <f>VLOOKUP($C251, Table4[#All], 33, 0)</f>
        <v>0.29630000000000001</v>
      </c>
      <c r="BE251" s="43">
        <f>VLOOKUP($C251, Table4[#All], 34, 0)</f>
        <v>0.1852</v>
      </c>
      <c r="BF251" s="9">
        <f>VLOOKUP($C251, Table4[#All], 35, 0)</f>
        <v>0</v>
      </c>
      <c r="BG251" s="10">
        <f t="shared" si="54"/>
        <v>3</v>
      </c>
      <c r="BH251" s="60"/>
      <c r="BI251" s="43">
        <f>VLOOKUP($C251, Table4[#All], 36, 0)</f>
        <v>0</v>
      </c>
      <c r="BJ251" s="9">
        <f>VLOOKUP($C251, Table4[#All], 37, 0)</f>
        <v>0</v>
      </c>
      <c r="BK251" s="43">
        <f>VLOOKUP($C251, Table4[#All], 38, 0)</f>
        <v>0</v>
      </c>
      <c r="BL251" s="43">
        <f>VLOOKUP($C251, Table4[#All], 39, 0)</f>
        <v>0</v>
      </c>
      <c r="BM251" s="9">
        <f>VLOOKUP($C251, Table4[#All], 40, 0)</f>
        <v>1</v>
      </c>
      <c r="BN251" s="10">
        <f t="shared" si="55"/>
        <v>5</v>
      </c>
      <c r="BO251" s="11"/>
      <c r="BP251" s="43">
        <f>VLOOKUP($C251, Table4[#All], 41, 0)</f>
        <v>0.1724</v>
      </c>
      <c r="BQ251" s="43">
        <f>VLOOKUP($C251, Table4[#All], 42, 0)</f>
        <v>0.58619999999999994</v>
      </c>
      <c r="BR251" s="43">
        <f>VLOOKUP($C251, Table4[#All], 43, 0)</f>
        <v>0.1724</v>
      </c>
      <c r="BS251" s="43">
        <f>VLOOKUP($C251, Table4[#All], 44, 0)</f>
        <v>6.9000000000000006E-2</v>
      </c>
      <c r="BT251" s="43">
        <f>VLOOKUP($C251, Table4[#All], 45, 0)</f>
        <v>0</v>
      </c>
      <c r="BU251" s="10">
        <f t="shared" si="56"/>
        <v>3</v>
      </c>
      <c r="BV251" s="11"/>
      <c r="BW251" s="43">
        <f>VLOOKUP($C251, Table4[#All], 46, 0)</f>
        <v>0</v>
      </c>
      <c r="BX251" s="43">
        <f>VLOOKUP($C251, Table4[#All], 47, 0)</f>
        <v>0.10339999999999999</v>
      </c>
      <c r="BY251" s="43">
        <f>VLOOKUP($C251, Table4[#All], 48, 0)</f>
        <v>0.44829999999999998</v>
      </c>
      <c r="BZ251" s="43">
        <f>VLOOKUP($C251, Table4[#All], 49, 0)</f>
        <v>0.44829999999999998</v>
      </c>
      <c r="CA251" s="43">
        <f>VLOOKUP($C251, Table4[#All], 50, 0)</f>
        <v>0</v>
      </c>
      <c r="CB251" s="10">
        <f t="shared" si="57"/>
        <v>4</v>
      </c>
      <c r="CC251" s="60"/>
      <c r="CD251" s="43">
        <f>VLOOKUP($C251, Table4[#All], 51, 0)</f>
        <v>6.9000000000000006E-2</v>
      </c>
      <c r="CE251" s="43">
        <f>VLOOKUP($C251, Table4[#All], 52, 0)</f>
        <v>0.8276</v>
      </c>
      <c r="CF251" s="43">
        <f>VLOOKUP($C251, Table4[#All], 53, 0)</f>
        <v>0.10339999999999999</v>
      </c>
      <c r="CG251" s="43"/>
      <c r="CH251" s="43"/>
      <c r="CI251" s="12">
        <f t="shared" si="58"/>
        <v>2</v>
      </c>
      <c r="CJ251" s="13"/>
      <c r="CK251" s="43">
        <f>VLOOKUP($C251, Table4[#All], 54, 0)</f>
        <v>0</v>
      </c>
      <c r="CL251" s="43">
        <f>VLOOKUP($C251, Table4[#All], 55, 0)</f>
        <v>0.2069</v>
      </c>
      <c r="CM251" s="43">
        <f>VLOOKUP($C251, Table4[#All], 56, 0)</f>
        <v>0.79310000000000003</v>
      </c>
      <c r="CN251" s="9">
        <f>VLOOKUP($C251, Table4[#All], 57, 0)</f>
        <v>0</v>
      </c>
      <c r="CO251" s="9"/>
      <c r="CP251" s="10">
        <f t="shared" si="59"/>
        <v>3</v>
      </c>
      <c r="CQ251" s="11"/>
      <c r="CR251" s="43">
        <f>VLOOKUP($C251, Table4[#All], 58, 0)</f>
        <v>0</v>
      </c>
      <c r="CS251" s="43">
        <f>VLOOKUP($C251, Table4[#All], 59, 0)</f>
        <v>0</v>
      </c>
      <c r="CT251" s="43">
        <f>VLOOKUP($C251, Table4[#All], 60, 0)</f>
        <v>0.48280000000000001</v>
      </c>
      <c r="CU251" s="43">
        <f>VLOOKUP($C251, Table4[#All], 61, 0)</f>
        <v>0.51719999999999999</v>
      </c>
      <c r="CV251" s="9">
        <f>VLOOKUP($C251, Table4[#All], 62, 0)</f>
        <v>0</v>
      </c>
      <c r="CW251" s="10">
        <f t="shared" si="60"/>
        <v>4</v>
      </c>
      <c r="CX251" s="60"/>
      <c r="CY251" s="43">
        <f>VLOOKUP($C251, Table4[#All], 63, 0)</f>
        <v>0.59260000000000002</v>
      </c>
      <c r="CZ251" s="43">
        <f>VLOOKUP($C251, Table4[#All], 64, 0)</f>
        <v>0.40740000000000004</v>
      </c>
      <c r="DA251" s="43">
        <f>VLOOKUP($C251, Table4[#All], 65, 0)</f>
        <v>0</v>
      </c>
      <c r="DB251" s="43">
        <f>VLOOKUP($C251, Table4[#All], 66, 0)</f>
        <v>0</v>
      </c>
      <c r="DC251" s="43"/>
      <c r="DD251" s="10">
        <f t="shared" si="61"/>
        <v>2</v>
      </c>
    </row>
    <row r="252" spans="1:108" ht="16.2" thickTop="1" thickBot="1" x14ac:dyDescent="0.4">
      <c r="A252" s="47" t="s">
        <v>575</v>
      </c>
      <c r="B252" s="47" t="s">
        <v>586</v>
      </c>
      <c r="C252" s="47" t="s">
        <v>587</v>
      </c>
      <c r="D252" s="11"/>
      <c r="E252" s="43">
        <f>VLOOKUP($C252, Table4[#All], 2, 0)</f>
        <v>1</v>
      </c>
      <c r="F252" s="43">
        <f>VLOOKUP($C252, Table4[#All], 3, 0)</f>
        <v>0</v>
      </c>
      <c r="G252" s="43">
        <f>VLOOKUP($C252, Table4[#All], 4, 0)</f>
        <v>0</v>
      </c>
      <c r="H252" s="43">
        <f>VLOOKUP($C252, Table4[#All], 5, 0)</f>
        <v>0</v>
      </c>
      <c r="I252" s="43">
        <f>VLOOKUP($C252, Table4[#All], 6, 0)</f>
        <v>0</v>
      </c>
      <c r="J252" s="10">
        <f t="shared" si="47"/>
        <v>1</v>
      </c>
      <c r="K252" s="11"/>
      <c r="L252" s="43">
        <f>VLOOKUP($C252, Table4[#All], 7, 0)</f>
        <v>0.9</v>
      </c>
      <c r="M252" s="43">
        <f>VLOOKUP($C252, Table4[#All], 8, 0)</f>
        <v>0</v>
      </c>
      <c r="N252" s="43">
        <f>VLOOKUP($C252, Table4[#All], 9, 0)</f>
        <v>7.4999999999999997E-2</v>
      </c>
      <c r="O252" s="43">
        <f>VLOOKUP($C252, Table4[#All], 10, 0)</f>
        <v>2.5000000000000001E-2</v>
      </c>
      <c r="P252" s="43"/>
      <c r="Q252" s="10">
        <f t="shared" si="48"/>
        <v>1</v>
      </c>
      <c r="R252" s="11"/>
      <c r="S252" s="43">
        <f>VLOOKUP($C252, Table4[#All], 11, 0)</f>
        <v>5.1299999999999998E-2</v>
      </c>
      <c r="T252" s="43">
        <f>VLOOKUP($C252, Table4[#All], 12, 0)</f>
        <v>0</v>
      </c>
      <c r="U252" s="43">
        <f>VLOOKUP($C252, Table4[#All], 13, 0)</f>
        <v>0.9487000000000001</v>
      </c>
      <c r="V252" s="43">
        <f>VLOOKUP($C252, Table4[#All], 14, 0)</f>
        <v>0</v>
      </c>
      <c r="W252" s="9"/>
      <c r="X252" s="10">
        <f t="shared" si="49"/>
        <v>3</v>
      </c>
      <c r="Y252" s="11"/>
      <c r="Z252" s="43">
        <f>VLOOKUP($C252, Table4[#All], 15, 0)</f>
        <v>0</v>
      </c>
      <c r="AA252" s="43">
        <f>VLOOKUP($C252, Table4[#All], 16, 0)</f>
        <v>0.05</v>
      </c>
      <c r="AB252" s="43">
        <f>VLOOKUP($C252, Table4[#All], 17, 0)</f>
        <v>0.57499999999999996</v>
      </c>
      <c r="AC252" s="43">
        <f>VLOOKUP($C252, Table4[#All], 18, 0)</f>
        <v>0.375</v>
      </c>
      <c r="AD252" s="9">
        <f>VLOOKUP($C252, Table4[#All], 19, 0)</f>
        <v>0</v>
      </c>
      <c r="AE252" s="10">
        <f t="shared" si="50"/>
        <v>4</v>
      </c>
      <c r="AF252" s="11"/>
      <c r="AG252" s="43">
        <f>VLOOKUP($C252, Table4[#All], 20, 0)</f>
        <v>0</v>
      </c>
      <c r="AH252" s="43">
        <f>VLOOKUP($C252, Table4[#All], 21, 0)</f>
        <v>0.17499999999999999</v>
      </c>
      <c r="AI252" s="43">
        <f>VLOOKUP($C252, Table4[#All], 22, 0)</f>
        <v>0.82499999999999996</v>
      </c>
      <c r="AJ252" s="43">
        <f>VLOOKUP($C252, Table4[#All], 23, 0)</f>
        <v>0</v>
      </c>
      <c r="AK252" s="43"/>
      <c r="AL252" s="10">
        <f t="shared" si="51"/>
        <v>3</v>
      </c>
      <c r="AM252" s="11"/>
      <c r="AN252" s="43">
        <f>VLOOKUP($C252, Table4[#All], 24, 0)</f>
        <v>0</v>
      </c>
      <c r="AO252" s="43">
        <f>VLOOKUP($C252, Table4[#All], 25, 0)</f>
        <v>2.5000000000000001E-2</v>
      </c>
      <c r="AP252" s="43">
        <f>VLOOKUP($C252, Table4[#All], 26, 0)</f>
        <v>0.97499999999999998</v>
      </c>
      <c r="AQ252" s="43"/>
      <c r="AR252" s="9"/>
      <c r="AS252" s="12">
        <f t="shared" si="52"/>
        <v>3</v>
      </c>
      <c r="AT252" s="11"/>
      <c r="AU252" s="43">
        <f>VLOOKUP($C252, Table4[#All], 27, 0)</f>
        <v>0.05</v>
      </c>
      <c r="AV252" s="43">
        <f>VLOOKUP($C252, Table4[#All], 28, 0)</f>
        <v>0.57499999999999996</v>
      </c>
      <c r="AW252" s="43">
        <f>VLOOKUP($C252, Table4[#All], 29, 0)</f>
        <v>0.375</v>
      </c>
      <c r="AX252" s="9"/>
      <c r="AY252" s="9">
        <f>VLOOKUP($C252, Table4[#All], 30, 0)</f>
        <v>0</v>
      </c>
      <c r="AZ252" s="10">
        <f t="shared" si="53"/>
        <v>3</v>
      </c>
      <c r="BA252" s="11"/>
      <c r="BB252" s="43">
        <f>VLOOKUP($C252, Table4[#All], 31, 0)</f>
        <v>0</v>
      </c>
      <c r="BC252" s="43">
        <f>VLOOKUP($C252, Table4[#All], 32, 0)</f>
        <v>0.54289999999999994</v>
      </c>
      <c r="BD252" s="43">
        <f>VLOOKUP($C252, Table4[#All], 33, 0)</f>
        <v>0.37140000000000001</v>
      </c>
      <c r="BE252" s="43">
        <f>VLOOKUP($C252, Table4[#All], 34, 0)</f>
        <v>8.5699999999999998E-2</v>
      </c>
      <c r="BF252" s="9">
        <f>VLOOKUP($C252, Table4[#All], 35, 0)</f>
        <v>0</v>
      </c>
      <c r="BG252" s="10">
        <f t="shared" si="54"/>
        <v>3</v>
      </c>
      <c r="BH252" s="60"/>
      <c r="BI252" s="43">
        <f>VLOOKUP($C252, Table4[#All], 36, 0)</f>
        <v>0</v>
      </c>
      <c r="BJ252" s="9">
        <f>VLOOKUP($C252, Table4[#All], 37, 0)</f>
        <v>0</v>
      </c>
      <c r="BK252" s="43">
        <f>VLOOKUP($C252, Table4[#All], 38, 0)</f>
        <v>0</v>
      </c>
      <c r="BL252" s="43">
        <f>VLOOKUP($C252, Table4[#All], 39, 0)</f>
        <v>0</v>
      </c>
      <c r="BM252" s="9">
        <f>VLOOKUP($C252, Table4[#All], 40, 0)</f>
        <v>1</v>
      </c>
      <c r="BN252" s="10">
        <f t="shared" si="55"/>
        <v>5</v>
      </c>
      <c r="BO252" s="11"/>
      <c r="BP252" s="43">
        <f>VLOOKUP($C252, Table4[#All], 41, 0)</f>
        <v>0.05</v>
      </c>
      <c r="BQ252" s="43">
        <f>VLOOKUP($C252, Table4[#All], 42, 0)</f>
        <v>0.125</v>
      </c>
      <c r="BR252" s="43">
        <f>VLOOKUP($C252, Table4[#All], 43, 0)</f>
        <v>0.57499999999999996</v>
      </c>
      <c r="BS252" s="43">
        <f>VLOOKUP($C252, Table4[#All], 44, 0)</f>
        <v>0.25</v>
      </c>
      <c r="BT252" s="43">
        <f>VLOOKUP($C252, Table4[#All], 45, 0)</f>
        <v>0</v>
      </c>
      <c r="BU252" s="10">
        <f t="shared" si="56"/>
        <v>4</v>
      </c>
      <c r="BV252" s="11"/>
      <c r="BW252" s="43">
        <f>VLOOKUP($C252, Table4[#All], 46, 0)</f>
        <v>7.4999999999999997E-2</v>
      </c>
      <c r="BX252" s="43">
        <f>VLOOKUP($C252, Table4[#All], 47, 0)</f>
        <v>0.22500000000000001</v>
      </c>
      <c r="BY252" s="43">
        <f>VLOOKUP($C252, Table4[#All], 48, 0)</f>
        <v>0.6</v>
      </c>
      <c r="BZ252" s="43">
        <f>VLOOKUP($C252, Table4[#All], 49, 0)</f>
        <v>0.1</v>
      </c>
      <c r="CA252" s="43">
        <f>VLOOKUP($C252, Table4[#All], 50, 0)</f>
        <v>0</v>
      </c>
      <c r="CB252" s="10">
        <f t="shared" si="57"/>
        <v>3</v>
      </c>
      <c r="CC252" s="60"/>
      <c r="CD252" s="43">
        <f>VLOOKUP($C252, Table4[#All], 51, 0)</f>
        <v>0.15</v>
      </c>
      <c r="CE252" s="43">
        <f>VLOOKUP($C252, Table4[#All], 52, 0)</f>
        <v>0.67500000000000004</v>
      </c>
      <c r="CF252" s="43">
        <f>VLOOKUP($C252, Table4[#All], 53, 0)</f>
        <v>0.17499999999999999</v>
      </c>
      <c r="CG252" s="43"/>
      <c r="CH252" s="43"/>
      <c r="CI252" s="12">
        <f t="shared" si="58"/>
        <v>2</v>
      </c>
      <c r="CJ252" s="13"/>
      <c r="CK252" s="43">
        <f>VLOOKUP($C252, Table4[#All], 54, 0)</f>
        <v>0</v>
      </c>
      <c r="CL252" s="43">
        <f>VLOOKUP($C252, Table4[#All], 55, 0)</f>
        <v>0.42499999999999999</v>
      </c>
      <c r="CM252" s="43">
        <f>VLOOKUP($C252, Table4[#All], 56, 0)</f>
        <v>0.57499999999999996</v>
      </c>
      <c r="CN252" s="9">
        <f>VLOOKUP($C252, Table4[#All], 57, 0)</f>
        <v>0</v>
      </c>
      <c r="CO252" s="9"/>
      <c r="CP252" s="10">
        <f t="shared" si="59"/>
        <v>3</v>
      </c>
      <c r="CQ252" s="11"/>
      <c r="CR252" s="43">
        <f>VLOOKUP($C252, Table4[#All], 58, 0)</f>
        <v>0</v>
      </c>
      <c r="CS252" s="43">
        <f>VLOOKUP($C252, Table4[#All], 59, 0)</f>
        <v>0</v>
      </c>
      <c r="CT252" s="43">
        <f>VLOOKUP($C252, Table4[#All], 60, 0)</f>
        <v>0.47499999999999998</v>
      </c>
      <c r="CU252" s="43">
        <f>VLOOKUP($C252, Table4[#All], 61, 0)</f>
        <v>0.52500000000000002</v>
      </c>
      <c r="CV252" s="9">
        <f>VLOOKUP($C252, Table4[#All], 62, 0)</f>
        <v>0</v>
      </c>
      <c r="CW252" s="10">
        <f t="shared" si="60"/>
        <v>4</v>
      </c>
      <c r="CX252" s="60"/>
      <c r="CY252" s="43">
        <f>VLOOKUP($C252, Table4[#All], 63, 0)</f>
        <v>0.88569999999999993</v>
      </c>
      <c r="CZ252" s="43">
        <f>VLOOKUP($C252, Table4[#All], 64, 0)</f>
        <v>0.1143</v>
      </c>
      <c r="DA252" s="43">
        <f>VLOOKUP($C252, Table4[#All], 65, 0)</f>
        <v>0</v>
      </c>
      <c r="DB252" s="43">
        <f>VLOOKUP($C252, Table4[#All], 66, 0)</f>
        <v>0</v>
      </c>
      <c r="DC252" s="43"/>
      <c r="DD252" s="10">
        <f t="shared" si="61"/>
        <v>1</v>
      </c>
    </row>
    <row r="253" spans="1:108" ht="16.2" thickTop="1" thickBot="1" x14ac:dyDescent="0.4">
      <c r="A253" s="47" t="s">
        <v>575</v>
      </c>
      <c r="B253" s="47" t="s">
        <v>898</v>
      </c>
      <c r="C253" s="47" t="s">
        <v>899</v>
      </c>
      <c r="D253" s="11"/>
      <c r="E253" s="43">
        <f>VLOOKUP($C253, Table4[#All], 2, 0)</f>
        <v>1</v>
      </c>
      <c r="F253" s="43">
        <f>VLOOKUP($C253, Table4[#All], 3, 0)</f>
        <v>0</v>
      </c>
      <c r="G253" s="43">
        <f>VLOOKUP($C253, Table4[#All], 4, 0)</f>
        <v>0</v>
      </c>
      <c r="H253" s="43">
        <f>VLOOKUP($C253, Table4[#All], 5, 0)</f>
        <v>0</v>
      </c>
      <c r="I253" s="43">
        <f>VLOOKUP($C253, Table4[#All], 6, 0)</f>
        <v>0</v>
      </c>
      <c r="J253" s="10">
        <f t="shared" si="47"/>
        <v>1</v>
      </c>
      <c r="K253" s="11"/>
      <c r="L253" s="43">
        <f>VLOOKUP($C253, Table4[#All], 7, 0)</f>
        <v>0.89659999999999995</v>
      </c>
      <c r="M253" s="43">
        <f>VLOOKUP($C253, Table4[#All], 8, 0)</f>
        <v>0.10339999999999999</v>
      </c>
      <c r="N253" s="43">
        <f>VLOOKUP($C253, Table4[#All], 9, 0)</f>
        <v>0</v>
      </c>
      <c r="O253" s="43">
        <f>VLOOKUP($C253, Table4[#All], 10, 0)</f>
        <v>0</v>
      </c>
      <c r="P253" s="43"/>
      <c r="Q253" s="10">
        <f t="shared" si="48"/>
        <v>1</v>
      </c>
      <c r="R253" s="11"/>
      <c r="S253" s="43">
        <f>VLOOKUP($C253, Table4[#All], 11, 0)</f>
        <v>6.9000000000000006E-2</v>
      </c>
      <c r="T253" s="43">
        <f>VLOOKUP($C253, Table4[#All], 12, 0)</f>
        <v>0</v>
      </c>
      <c r="U253" s="43">
        <f>VLOOKUP($C253, Table4[#All], 13, 0)</f>
        <v>0.93099999999999994</v>
      </c>
      <c r="V253" s="43">
        <f>VLOOKUP($C253, Table4[#All], 14, 0)</f>
        <v>0</v>
      </c>
      <c r="W253" s="9"/>
      <c r="X253" s="10">
        <f t="shared" si="49"/>
        <v>3</v>
      </c>
      <c r="Y253" s="11"/>
      <c r="Z253" s="43">
        <f>VLOOKUP($C253, Table4[#All], 15, 0)</f>
        <v>0</v>
      </c>
      <c r="AA253" s="43">
        <f>VLOOKUP($C253, Table4[#All], 16, 0)</f>
        <v>0.10339999999999999</v>
      </c>
      <c r="AB253" s="43">
        <f>VLOOKUP($C253, Table4[#All], 17, 0)</f>
        <v>0.48280000000000001</v>
      </c>
      <c r="AC253" s="43">
        <f>VLOOKUP($C253, Table4[#All], 18, 0)</f>
        <v>0.4138</v>
      </c>
      <c r="AD253" s="9">
        <f>VLOOKUP($C253, Table4[#All], 19, 0)</f>
        <v>0</v>
      </c>
      <c r="AE253" s="10">
        <f t="shared" si="50"/>
        <v>4</v>
      </c>
      <c r="AF253" s="11"/>
      <c r="AG253" s="43">
        <f>VLOOKUP($C253, Table4[#All], 20, 0)</f>
        <v>0</v>
      </c>
      <c r="AH253" s="43">
        <f>VLOOKUP($C253, Table4[#All], 21, 0)</f>
        <v>0.3448</v>
      </c>
      <c r="AI253" s="43">
        <f>VLOOKUP($C253, Table4[#All], 22, 0)</f>
        <v>0.6552</v>
      </c>
      <c r="AJ253" s="43">
        <f>VLOOKUP($C253, Table4[#All], 23, 0)</f>
        <v>0</v>
      </c>
      <c r="AK253" s="43"/>
      <c r="AL253" s="10">
        <f t="shared" si="51"/>
        <v>3</v>
      </c>
      <c r="AM253" s="11"/>
      <c r="AN253" s="43">
        <f>VLOOKUP($C253, Table4[#All], 24, 0)</f>
        <v>0</v>
      </c>
      <c r="AO253" s="43">
        <f>VLOOKUP($C253, Table4[#All], 25, 0)</f>
        <v>0.42859999999999998</v>
      </c>
      <c r="AP253" s="43">
        <f>VLOOKUP($C253, Table4[#All], 26, 0)</f>
        <v>0.57140000000000002</v>
      </c>
      <c r="AQ253" s="43"/>
      <c r="AR253" s="9"/>
      <c r="AS253" s="12">
        <f t="shared" si="52"/>
        <v>3</v>
      </c>
      <c r="AT253" s="11"/>
      <c r="AU253" s="43">
        <f>VLOOKUP($C253, Table4[#All], 27, 0)</f>
        <v>0.10339999999999999</v>
      </c>
      <c r="AV253" s="43">
        <f>VLOOKUP($C253, Table4[#All], 28, 0)</f>
        <v>0.55169999999999997</v>
      </c>
      <c r="AW253" s="43">
        <f>VLOOKUP($C253, Table4[#All], 29, 0)</f>
        <v>0.3448</v>
      </c>
      <c r="AX253" s="9"/>
      <c r="AY253" s="9">
        <f>VLOOKUP($C253, Table4[#All], 30, 0)</f>
        <v>0</v>
      </c>
      <c r="AZ253" s="10">
        <f t="shared" si="53"/>
        <v>3</v>
      </c>
      <c r="BA253" s="11"/>
      <c r="BB253" s="43">
        <f>VLOOKUP($C253, Table4[#All], 31, 0)</f>
        <v>0</v>
      </c>
      <c r="BC253" s="43">
        <f>VLOOKUP($C253, Table4[#All], 32, 0)</f>
        <v>0.55559999999999998</v>
      </c>
      <c r="BD253" s="43">
        <f>VLOOKUP($C253, Table4[#All], 33, 0)</f>
        <v>0.38890000000000002</v>
      </c>
      <c r="BE253" s="43">
        <f>VLOOKUP($C253, Table4[#All], 34, 0)</f>
        <v>5.5599999999999997E-2</v>
      </c>
      <c r="BF253" s="9">
        <f>VLOOKUP($C253, Table4[#All], 35, 0)</f>
        <v>0</v>
      </c>
      <c r="BG253" s="10">
        <f t="shared" si="54"/>
        <v>3</v>
      </c>
      <c r="BH253" s="60"/>
      <c r="BI253" s="43">
        <f>VLOOKUP($C253, Table4[#All], 36, 0)</f>
        <v>0</v>
      </c>
      <c r="BJ253" s="9">
        <f>VLOOKUP($C253, Table4[#All], 37, 0)</f>
        <v>0</v>
      </c>
      <c r="BK253" s="43">
        <f>VLOOKUP($C253, Table4[#All], 38, 0)</f>
        <v>0</v>
      </c>
      <c r="BL253" s="43">
        <f>VLOOKUP($C253, Table4[#All], 39, 0)</f>
        <v>0</v>
      </c>
      <c r="BM253" s="9">
        <f>VLOOKUP($C253, Table4[#All], 40, 0)</f>
        <v>1</v>
      </c>
      <c r="BN253" s="10">
        <f t="shared" si="55"/>
        <v>5</v>
      </c>
      <c r="BO253" s="11"/>
      <c r="BP253" s="43">
        <f>VLOOKUP($C253, Table4[#All], 41, 0)</f>
        <v>0.1724</v>
      </c>
      <c r="BQ253" s="43">
        <f>VLOOKUP($C253, Table4[#All], 42, 0)</f>
        <v>0.3448</v>
      </c>
      <c r="BR253" s="43">
        <f>VLOOKUP($C253, Table4[#All], 43, 0)</f>
        <v>0.1724</v>
      </c>
      <c r="BS253" s="43">
        <f>VLOOKUP($C253, Table4[#All], 44, 0)</f>
        <v>0.31030000000000002</v>
      </c>
      <c r="BT253" s="43">
        <f>VLOOKUP($C253, Table4[#All], 45, 0)</f>
        <v>0</v>
      </c>
      <c r="BU253" s="10">
        <f t="shared" si="56"/>
        <v>4</v>
      </c>
      <c r="BV253" s="11"/>
      <c r="BW253" s="43">
        <f>VLOOKUP($C253, Table4[#All], 46, 0)</f>
        <v>0</v>
      </c>
      <c r="BX253" s="43">
        <f>VLOOKUP($C253, Table4[#All], 47, 0)</f>
        <v>0.27589999999999998</v>
      </c>
      <c r="BY253" s="43">
        <f>VLOOKUP($C253, Table4[#All], 48, 0)</f>
        <v>0.58619999999999994</v>
      </c>
      <c r="BZ253" s="43">
        <f>VLOOKUP($C253, Table4[#All], 49, 0)</f>
        <v>0.13789999999999999</v>
      </c>
      <c r="CA253" s="43">
        <f>VLOOKUP($C253, Table4[#All], 50, 0)</f>
        <v>0</v>
      </c>
      <c r="CB253" s="10">
        <f t="shared" si="57"/>
        <v>3</v>
      </c>
      <c r="CC253" s="60"/>
      <c r="CD253" s="43">
        <f>VLOOKUP($C253, Table4[#All], 51, 0)</f>
        <v>0.13789999999999999</v>
      </c>
      <c r="CE253" s="43">
        <f>VLOOKUP($C253, Table4[#All], 52, 0)</f>
        <v>0.4138</v>
      </c>
      <c r="CF253" s="43">
        <f>VLOOKUP($C253, Table4[#All], 53, 0)</f>
        <v>0.44829999999999998</v>
      </c>
      <c r="CG253" s="43"/>
      <c r="CH253" s="43"/>
      <c r="CI253" s="12">
        <f t="shared" si="58"/>
        <v>3</v>
      </c>
      <c r="CJ253" s="13"/>
      <c r="CK253" s="43">
        <f>VLOOKUP($C253, Table4[#All], 54, 0)</f>
        <v>0</v>
      </c>
      <c r="CL253" s="43">
        <f>VLOOKUP($C253, Table4[#All], 55, 0)</f>
        <v>0.3448</v>
      </c>
      <c r="CM253" s="43">
        <f>VLOOKUP($C253, Table4[#All], 56, 0)</f>
        <v>0.6552</v>
      </c>
      <c r="CN253" s="9">
        <f>VLOOKUP($C253, Table4[#All], 57, 0)</f>
        <v>0</v>
      </c>
      <c r="CO253" s="9"/>
      <c r="CP253" s="10">
        <f t="shared" si="59"/>
        <v>3</v>
      </c>
      <c r="CQ253" s="11"/>
      <c r="CR253" s="43">
        <f>VLOOKUP($C253, Table4[#All], 58, 0)</f>
        <v>0</v>
      </c>
      <c r="CS253" s="43">
        <f>VLOOKUP($C253, Table4[#All], 59, 0)</f>
        <v>0</v>
      </c>
      <c r="CT253" s="43">
        <f>VLOOKUP($C253, Table4[#All], 60, 0)</f>
        <v>0.48280000000000001</v>
      </c>
      <c r="CU253" s="43">
        <f>VLOOKUP($C253, Table4[#All], 61, 0)</f>
        <v>0.51719999999999999</v>
      </c>
      <c r="CV253" s="9">
        <f>VLOOKUP($C253, Table4[#All], 62, 0)</f>
        <v>0</v>
      </c>
      <c r="CW253" s="10">
        <f t="shared" si="60"/>
        <v>4</v>
      </c>
      <c r="CX253" s="60"/>
      <c r="CY253" s="43">
        <f>VLOOKUP($C253, Table4[#All], 63, 0)</f>
        <v>0.94440000000000002</v>
      </c>
      <c r="CZ253" s="43">
        <f>VLOOKUP($C253, Table4[#All], 64, 0)</f>
        <v>5.5599999999999997E-2</v>
      </c>
      <c r="DA253" s="43">
        <f>VLOOKUP($C253, Table4[#All], 65, 0)</f>
        <v>0</v>
      </c>
      <c r="DB253" s="43">
        <f>VLOOKUP($C253, Table4[#All], 66, 0)</f>
        <v>0</v>
      </c>
      <c r="DC253" s="43"/>
      <c r="DD253" s="10">
        <f t="shared" si="61"/>
        <v>1</v>
      </c>
    </row>
    <row r="254" spans="1:108" ht="16.2" thickTop="1" thickBot="1" x14ac:dyDescent="0.4">
      <c r="A254" s="47" t="s">
        <v>564</v>
      </c>
      <c r="B254" s="47" t="s">
        <v>590</v>
      </c>
      <c r="C254" s="47" t="s">
        <v>591</v>
      </c>
      <c r="D254" s="11"/>
      <c r="E254" s="43">
        <f>VLOOKUP($C254, Table4[#All], 2, 0)</f>
        <v>1</v>
      </c>
      <c r="F254" s="43">
        <f>VLOOKUP($C254, Table4[#All], 3, 0)</f>
        <v>0</v>
      </c>
      <c r="G254" s="43">
        <f>VLOOKUP($C254, Table4[#All], 4, 0)</f>
        <v>0</v>
      </c>
      <c r="H254" s="43">
        <f>VLOOKUP($C254, Table4[#All], 5, 0)</f>
        <v>0</v>
      </c>
      <c r="I254" s="43">
        <f>VLOOKUP($C254, Table4[#All], 6, 0)</f>
        <v>0</v>
      </c>
      <c r="J254" s="10">
        <f t="shared" si="47"/>
        <v>1</v>
      </c>
      <c r="K254" s="11"/>
      <c r="L254" s="43">
        <f>VLOOKUP($C254, Table4[#All], 7, 0)</f>
        <v>0.98459999999999992</v>
      </c>
      <c r="M254" s="43">
        <f>VLOOKUP($C254, Table4[#All], 8, 0)</f>
        <v>1.54E-2</v>
      </c>
      <c r="N254" s="43">
        <f>VLOOKUP($C254, Table4[#All], 9, 0)</f>
        <v>0</v>
      </c>
      <c r="O254" s="43">
        <f>VLOOKUP($C254, Table4[#All], 10, 0)</f>
        <v>0</v>
      </c>
      <c r="P254" s="43"/>
      <c r="Q254" s="10">
        <f t="shared" si="48"/>
        <v>1</v>
      </c>
      <c r="R254" s="11"/>
      <c r="S254" s="43">
        <f>VLOOKUP($C254, Table4[#All], 11, 0)</f>
        <v>0.4</v>
      </c>
      <c r="T254" s="43">
        <f>VLOOKUP($C254, Table4[#All], 12, 0)</f>
        <v>0</v>
      </c>
      <c r="U254" s="43">
        <f>VLOOKUP($C254, Table4[#All], 13, 0)</f>
        <v>0.6</v>
      </c>
      <c r="V254" s="43">
        <f>VLOOKUP($C254, Table4[#All], 14, 0)</f>
        <v>0</v>
      </c>
      <c r="W254" s="9"/>
      <c r="X254" s="10">
        <f t="shared" si="49"/>
        <v>3</v>
      </c>
      <c r="Y254" s="11"/>
      <c r="Z254" s="43">
        <f>VLOOKUP($C254, Table4[#All], 15, 0)</f>
        <v>0</v>
      </c>
      <c r="AA254" s="43">
        <f>VLOOKUP($C254, Table4[#All], 16, 0)</f>
        <v>0.61539999999999995</v>
      </c>
      <c r="AB254" s="43">
        <f>VLOOKUP($C254, Table4[#All], 17, 0)</f>
        <v>0.30769999999999997</v>
      </c>
      <c r="AC254" s="43">
        <f>VLOOKUP($C254, Table4[#All], 18, 0)</f>
        <v>7.690000000000001E-2</v>
      </c>
      <c r="AD254" s="9">
        <f>VLOOKUP($C254, Table4[#All], 19, 0)</f>
        <v>0</v>
      </c>
      <c r="AE254" s="10">
        <f t="shared" si="50"/>
        <v>3</v>
      </c>
      <c r="AF254" s="11"/>
      <c r="AG254" s="43">
        <f>VLOOKUP($C254, Table4[#All], 20, 0)</f>
        <v>0.16920000000000002</v>
      </c>
      <c r="AH254" s="43">
        <f>VLOOKUP($C254, Table4[#All], 21, 0)</f>
        <v>0.69230000000000003</v>
      </c>
      <c r="AI254" s="43">
        <f>VLOOKUP($C254, Table4[#All], 22, 0)</f>
        <v>0.13849999999999998</v>
      </c>
      <c r="AJ254" s="43">
        <f>VLOOKUP($C254, Table4[#All], 23, 0)</f>
        <v>0</v>
      </c>
      <c r="AK254" s="43"/>
      <c r="AL254" s="10">
        <f t="shared" si="51"/>
        <v>2</v>
      </c>
      <c r="AM254" s="11"/>
      <c r="AN254" s="43">
        <f>VLOOKUP($C254, Table4[#All], 24, 0)</f>
        <v>0</v>
      </c>
      <c r="AO254" s="43">
        <f>VLOOKUP($C254, Table4[#All], 25, 0)</f>
        <v>0.87269999999999992</v>
      </c>
      <c r="AP254" s="43">
        <f>VLOOKUP($C254, Table4[#All], 26, 0)</f>
        <v>0.1273</v>
      </c>
      <c r="AQ254" s="43"/>
      <c r="AR254" s="9"/>
      <c r="AS254" s="12">
        <f t="shared" si="52"/>
        <v>2</v>
      </c>
      <c r="AT254" s="11"/>
      <c r="AU254" s="43">
        <f>VLOOKUP($C254, Table4[#All], 27, 0)</f>
        <v>0.95379999999999998</v>
      </c>
      <c r="AV254" s="43">
        <f>VLOOKUP($C254, Table4[#All], 28, 0)</f>
        <v>4.6199999999999998E-2</v>
      </c>
      <c r="AW254" s="43">
        <f>VLOOKUP($C254, Table4[#All], 29, 0)</f>
        <v>0</v>
      </c>
      <c r="AX254" s="9"/>
      <c r="AY254" s="9">
        <f>VLOOKUP($C254, Table4[#All], 30, 0)</f>
        <v>0</v>
      </c>
      <c r="AZ254" s="10">
        <f t="shared" si="53"/>
        <v>1</v>
      </c>
      <c r="BA254" s="11"/>
      <c r="BB254" s="43">
        <f>VLOOKUP($C254, Table4[#All], 31, 0)</f>
        <v>0.75</v>
      </c>
      <c r="BC254" s="43">
        <f>VLOOKUP($C254, Table4[#All], 32, 0)</f>
        <v>0.25</v>
      </c>
      <c r="BD254" s="43">
        <f>VLOOKUP($C254, Table4[#All], 33, 0)</f>
        <v>0</v>
      </c>
      <c r="BE254" s="43">
        <f>VLOOKUP($C254, Table4[#All], 34, 0)</f>
        <v>0</v>
      </c>
      <c r="BF254" s="9">
        <f>VLOOKUP($C254, Table4[#All], 35, 0)</f>
        <v>0</v>
      </c>
      <c r="BG254" s="10">
        <f t="shared" si="54"/>
        <v>2</v>
      </c>
      <c r="BH254" s="60"/>
      <c r="BI254" s="43">
        <f>VLOOKUP($C254, Table4[#All], 36, 0)</f>
        <v>0</v>
      </c>
      <c r="BJ254" s="9">
        <f>VLOOKUP($C254, Table4[#All], 37, 0)</f>
        <v>0</v>
      </c>
      <c r="BK254" s="43">
        <f>VLOOKUP($C254, Table4[#All], 38, 0)</f>
        <v>0</v>
      </c>
      <c r="BL254" s="43">
        <f>VLOOKUP($C254, Table4[#All], 39, 0)</f>
        <v>0</v>
      </c>
      <c r="BM254" s="9">
        <f>VLOOKUP($C254, Table4[#All], 40, 0)</f>
        <v>0</v>
      </c>
      <c r="BN254" s="10" t="str">
        <f t="shared" si="55"/>
        <v>N/A</v>
      </c>
      <c r="BO254" s="11"/>
      <c r="BP254" s="43">
        <f>VLOOKUP($C254, Table4[#All], 41, 0)</f>
        <v>0.33850000000000002</v>
      </c>
      <c r="BQ254" s="43">
        <f>VLOOKUP($C254, Table4[#All], 42, 0)</f>
        <v>0.43079999999999996</v>
      </c>
      <c r="BR254" s="43">
        <f>VLOOKUP($C254, Table4[#All], 43, 0)</f>
        <v>0.18460000000000001</v>
      </c>
      <c r="BS254" s="43">
        <f>VLOOKUP($C254, Table4[#All], 44, 0)</f>
        <v>3.0800000000000001E-2</v>
      </c>
      <c r="BT254" s="43">
        <f>VLOOKUP($C254, Table4[#All], 45, 0)</f>
        <v>1.54E-2</v>
      </c>
      <c r="BU254" s="10">
        <f t="shared" si="56"/>
        <v>3</v>
      </c>
      <c r="BV254" s="11"/>
      <c r="BW254" s="43">
        <f>VLOOKUP($C254, Table4[#All], 46, 0)</f>
        <v>0.81540000000000001</v>
      </c>
      <c r="BX254" s="43">
        <f>VLOOKUP($C254, Table4[#All], 47, 0)</f>
        <v>0.16920000000000002</v>
      </c>
      <c r="BY254" s="43">
        <f>VLOOKUP($C254, Table4[#All], 48, 0)</f>
        <v>0</v>
      </c>
      <c r="BZ254" s="43">
        <f>VLOOKUP($C254, Table4[#All], 49, 0)</f>
        <v>1.54E-2</v>
      </c>
      <c r="CA254" s="43">
        <f>VLOOKUP($C254, Table4[#All], 50, 0)</f>
        <v>0</v>
      </c>
      <c r="CB254" s="10">
        <f t="shared" si="57"/>
        <v>1</v>
      </c>
      <c r="CC254" s="60"/>
      <c r="CD254" s="43">
        <f>VLOOKUP($C254, Table4[#All], 51, 0)</f>
        <v>0.95079999999999998</v>
      </c>
      <c r="CE254" s="43">
        <f>VLOOKUP($C254, Table4[#All], 52, 0)</f>
        <v>4.9200000000000001E-2</v>
      </c>
      <c r="CF254" s="43">
        <f>VLOOKUP($C254, Table4[#All], 53, 0)</f>
        <v>0</v>
      </c>
      <c r="CG254" s="43"/>
      <c r="CH254" s="43"/>
      <c r="CI254" s="12">
        <f t="shared" si="58"/>
        <v>1</v>
      </c>
      <c r="CJ254" s="13"/>
      <c r="CK254" s="43">
        <f>VLOOKUP($C254, Table4[#All], 54, 0)</f>
        <v>0</v>
      </c>
      <c r="CL254" s="43">
        <f>VLOOKUP($C254, Table4[#All], 55, 0)</f>
        <v>0.92310000000000003</v>
      </c>
      <c r="CM254" s="43">
        <f>VLOOKUP($C254, Table4[#All], 56, 0)</f>
        <v>7.690000000000001E-2</v>
      </c>
      <c r="CN254" s="9">
        <f>VLOOKUP($C254, Table4[#All], 57, 0)</f>
        <v>0</v>
      </c>
      <c r="CO254" s="9"/>
      <c r="CP254" s="10">
        <f t="shared" si="59"/>
        <v>2</v>
      </c>
      <c r="CQ254" s="11"/>
      <c r="CR254" s="43">
        <f>VLOOKUP($C254, Table4[#All], 58, 0)</f>
        <v>0</v>
      </c>
      <c r="CS254" s="43">
        <f>VLOOKUP($C254, Table4[#All], 59, 0)</f>
        <v>0.52310000000000001</v>
      </c>
      <c r="CT254" s="43">
        <f>VLOOKUP($C254, Table4[#All], 60, 0)</f>
        <v>0.4</v>
      </c>
      <c r="CU254" s="43">
        <f>VLOOKUP($C254, Table4[#All], 61, 0)</f>
        <v>7.690000000000001E-2</v>
      </c>
      <c r="CV254" s="9">
        <f>VLOOKUP($C254, Table4[#All], 62, 0)</f>
        <v>0</v>
      </c>
      <c r="CW254" s="10">
        <f t="shared" si="60"/>
        <v>3</v>
      </c>
      <c r="CX254" s="60"/>
      <c r="CY254" s="43">
        <f>VLOOKUP($C254, Table4[#All], 63, 0)</f>
        <v>0</v>
      </c>
      <c r="CZ254" s="43">
        <f>VLOOKUP($C254, Table4[#All], 64, 0)</f>
        <v>0</v>
      </c>
      <c r="DA254" s="43">
        <f>VLOOKUP($C254, Table4[#All], 65, 0)</f>
        <v>0</v>
      </c>
      <c r="DB254" s="43">
        <f>VLOOKUP($C254, Table4[#All], 66, 0)</f>
        <v>0</v>
      </c>
      <c r="DC254" s="43"/>
      <c r="DD254" s="10" t="str">
        <f t="shared" si="61"/>
        <v>N/A</v>
      </c>
    </row>
    <row r="255" spans="1:108" ht="16.2" thickTop="1" thickBot="1" x14ac:dyDescent="0.4">
      <c r="A255" s="47" t="s">
        <v>564</v>
      </c>
      <c r="B255" s="47" t="s">
        <v>565</v>
      </c>
      <c r="C255" s="47" t="s">
        <v>566</v>
      </c>
      <c r="D255" s="11"/>
      <c r="E255" s="43">
        <f>VLOOKUP($C255, Table4[#All], 2, 0)</f>
        <v>1</v>
      </c>
      <c r="F255" s="43">
        <f>VLOOKUP($C255, Table4[#All], 3, 0)</f>
        <v>0</v>
      </c>
      <c r="G255" s="43">
        <f>VLOOKUP($C255, Table4[#All], 4, 0)</f>
        <v>0</v>
      </c>
      <c r="H255" s="43">
        <f>VLOOKUP($C255, Table4[#All], 5, 0)</f>
        <v>0</v>
      </c>
      <c r="I255" s="43">
        <f>VLOOKUP($C255, Table4[#All], 6, 0)</f>
        <v>0</v>
      </c>
      <c r="J255" s="10">
        <f t="shared" si="47"/>
        <v>1</v>
      </c>
      <c r="K255" s="11"/>
      <c r="L255" s="43">
        <f>VLOOKUP($C255, Table4[#All], 7, 0)</f>
        <v>0.82689999999999997</v>
      </c>
      <c r="M255" s="43">
        <f>VLOOKUP($C255, Table4[#All], 8, 0)</f>
        <v>5.7699999999999994E-2</v>
      </c>
      <c r="N255" s="43">
        <f>VLOOKUP($C255, Table4[#All], 9, 0)</f>
        <v>1.9199999999999998E-2</v>
      </c>
      <c r="O255" s="43">
        <f>VLOOKUP($C255, Table4[#All], 10, 0)</f>
        <v>9.6199999999999994E-2</v>
      </c>
      <c r="P255" s="43"/>
      <c r="Q255" s="10">
        <f t="shared" si="48"/>
        <v>1</v>
      </c>
      <c r="R255" s="11"/>
      <c r="S255" s="43">
        <f>VLOOKUP($C255, Table4[#All], 11, 0)</f>
        <v>0.21280000000000002</v>
      </c>
      <c r="T255" s="43">
        <f>VLOOKUP($C255, Table4[#All], 12, 0)</f>
        <v>0</v>
      </c>
      <c r="U255" s="43">
        <f>VLOOKUP($C255, Table4[#All], 13, 0)</f>
        <v>0.78720000000000001</v>
      </c>
      <c r="V255" s="43">
        <f>VLOOKUP($C255, Table4[#All], 14, 0)</f>
        <v>0</v>
      </c>
      <c r="W255" s="9"/>
      <c r="X255" s="10">
        <f t="shared" si="49"/>
        <v>3</v>
      </c>
      <c r="Y255" s="11"/>
      <c r="Z255" s="43">
        <f>VLOOKUP($C255, Table4[#All], 15, 0)</f>
        <v>0</v>
      </c>
      <c r="AA255" s="43">
        <f>VLOOKUP($C255, Table4[#All], 16, 0)</f>
        <v>0.34619999999999995</v>
      </c>
      <c r="AB255" s="43">
        <f>VLOOKUP($C255, Table4[#All], 17, 0)</f>
        <v>0.5</v>
      </c>
      <c r="AC255" s="43">
        <f>VLOOKUP($C255, Table4[#All], 18, 0)</f>
        <v>0.15380000000000002</v>
      </c>
      <c r="AD255" s="9">
        <f>VLOOKUP($C255, Table4[#All], 19, 0)</f>
        <v>0</v>
      </c>
      <c r="AE255" s="10">
        <f t="shared" si="50"/>
        <v>3</v>
      </c>
      <c r="AF255" s="11"/>
      <c r="AG255" s="43">
        <f>VLOOKUP($C255, Table4[#All], 20, 0)</f>
        <v>5.7699999999999994E-2</v>
      </c>
      <c r="AH255" s="43">
        <f>VLOOKUP($C255, Table4[#All], 21, 0)</f>
        <v>0.69230000000000003</v>
      </c>
      <c r="AI255" s="43">
        <f>VLOOKUP($C255, Table4[#All], 22, 0)</f>
        <v>0.25</v>
      </c>
      <c r="AJ255" s="43">
        <f>VLOOKUP($C255, Table4[#All], 23, 0)</f>
        <v>0</v>
      </c>
      <c r="AK255" s="43"/>
      <c r="AL255" s="10">
        <f t="shared" si="51"/>
        <v>3</v>
      </c>
      <c r="AM255" s="11"/>
      <c r="AN255" s="43">
        <f>VLOOKUP($C255, Table4[#All], 24, 0)</f>
        <v>0</v>
      </c>
      <c r="AO255" s="43">
        <f>VLOOKUP($C255, Table4[#All], 25, 0)</f>
        <v>0.91110000000000002</v>
      </c>
      <c r="AP255" s="43">
        <f>VLOOKUP($C255, Table4[#All], 26, 0)</f>
        <v>8.8900000000000007E-2</v>
      </c>
      <c r="AQ255" s="43"/>
      <c r="AR255" s="9"/>
      <c r="AS255" s="12">
        <f t="shared" si="52"/>
        <v>2</v>
      </c>
      <c r="AT255" s="11"/>
      <c r="AU255" s="43">
        <f>VLOOKUP($C255, Table4[#All], 27, 0)</f>
        <v>0.55770000000000008</v>
      </c>
      <c r="AV255" s="43">
        <f>VLOOKUP($C255, Table4[#All], 28, 0)</f>
        <v>0.40380000000000005</v>
      </c>
      <c r="AW255" s="43">
        <f>VLOOKUP($C255, Table4[#All], 29, 0)</f>
        <v>3.85E-2</v>
      </c>
      <c r="AX255" s="9"/>
      <c r="AY255" s="9">
        <f>VLOOKUP($C255, Table4[#All], 30, 0)</f>
        <v>0</v>
      </c>
      <c r="AZ255" s="10">
        <f t="shared" si="53"/>
        <v>2</v>
      </c>
      <c r="BA255" s="11"/>
      <c r="BB255" s="43">
        <f>VLOOKUP($C255, Table4[#All], 31, 0)</f>
        <v>0.7</v>
      </c>
      <c r="BC255" s="43">
        <f>VLOOKUP($C255, Table4[#All], 32, 0)</f>
        <v>0.3</v>
      </c>
      <c r="BD255" s="43">
        <f>VLOOKUP($C255, Table4[#All], 33, 0)</f>
        <v>0</v>
      </c>
      <c r="BE255" s="43">
        <f>VLOOKUP($C255, Table4[#All], 34, 0)</f>
        <v>0</v>
      </c>
      <c r="BF255" s="9">
        <f>VLOOKUP($C255, Table4[#All], 35, 0)</f>
        <v>0</v>
      </c>
      <c r="BG255" s="10">
        <f t="shared" si="54"/>
        <v>2</v>
      </c>
      <c r="BH255" s="60"/>
      <c r="BI255" s="43">
        <f>VLOOKUP($C255, Table4[#All], 36, 0)</f>
        <v>0</v>
      </c>
      <c r="BJ255" s="9">
        <f>VLOOKUP($C255, Table4[#All], 37, 0)</f>
        <v>0</v>
      </c>
      <c r="BK255" s="43">
        <f>VLOOKUP($C255, Table4[#All], 38, 0)</f>
        <v>0</v>
      </c>
      <c r="BL255" s="43">
        <f>VLOOKUP($C255, Table4[#All], 39, 0)</f>
        <v>0</v>
      </c>
      <c r="BM255" s="9">
        <f>VLOOKUP($C255, Table4[#All], 40, 0)</f>
        <v>0</v>
      </c>
      <c r="BN255" s="10" t="str">
        <f t="shared" si="55"/>
        <v>N/A</v>
      </c>
      <c r="BO255" s="11"/>
      <c r="BP255" s="43">
        <f>VLOOKUP($C255, Table4[#All], 41, 0)</f>
        <v>0.11539999999999999</v>
      </c>
      <c r="BQ255" s="43">
        <f>VLOOKUP($C255, Table4[#All], 42, 0)</f>
        <v>0.30769999999999997</v>
      </c>
      <c r="BR255" s="43">
        <f>VLOOKUP($C255, Table4[#All], 43, 0)</f>
        <v>0.42310000000000003</v>
      </c>
      <c r="BS255" s="43">
        <f>VLOOKUP($C255, Table4[#All], 44, 0)</f>
        <v>0.11539999999999999</v>
      </c>
      <c r="BT255" s="43">
        <f>VLOOKUP($C255, Table4[#All], 45, 0)</f>
        <v>3.85E-2</v>
      </c>
      <c r="BU255" s="10">
        <f t="shared" si="56"/>
        <v>3</v>
      </c>
      <c r="BV255" s="11"/>
      <c r="BW255" s="43">
        <f>VLOOKUP($C255, Table4[#All], 46, 0)</f>
        <v>0.55770000000000008</v>
      </c>
      <c r="BX255" s="43">
        <f>VLOOKUP($C255, Table4[#All], 47, 0)</f>
        <v>0.26919999999999999</v>
      </c>
      <c r="BY255" s="43">
        <f>VLOOKUP($C255, Table4[#All], 48, 0)</f>
        <v>7.690000000000001E-2</v>
      </c>
      <c r="BZ255" s="43">
        <f>VLOOKUP($C255, Table4[#All], 49, 0)</f>
        <v>9.6199999999999994E-2</v>
      </c>
      <c r="CA255" s="43">
        <f>VLOOKUP($C255, Table4[#All], 50, 0)</f>
        <v>0</v>
      </c>
      <c r="CB255" s="10">
        <f t="shared" si="57"/>
        <v>2</v>
      </c>
      <c r="CC255" s="60"/>
      <c r="CD255" s="43">
        <f>VLOOKUP($C255, Table4[#All], 51, 0)</f>
        <v>0.76</v>
      </c>
      <c r="CE255" s="43">
        <f>VLOOKUP($C255, Table4[#All], 52, 0)</f>
        <v>0.16</v>
      </c>
      <c r="CF255" s="43">
        <f>VLOOKUP($C255, Table4[#All], 53, 0)</f>
        <v>0.08</v>
      </c>
      <c r="CG255" s="43"/>
      <c r="CH255" s="43"/>
      <c r="CI255" s="12">
        <f t="shared" si="58"/>
        <v>2</v>
      </c>
      <c r="CJ255" s="13"/>
      <c r="CK255" s="43">
        <f>VLOOKUP($C255, Table4[#All], 54, 0)</f>
        <v>0</v>
      </c>
      <c r="CL255" s="43">
        <f>VLOOKUP($C255, Table4[#All], 55, 0)</f>
        <v>0.73080000000000001</v>
      </c>
      <c r="CM255" s="43">
        <f>VLOOKUP($C255, Table4[#All], 56, 0)</f>
        <v>0.26919999999999999</v>
      </c>
      <c r="CN255" s="9">
        <f>VLOOKUP($C255, Table4[#All], 57, 0)</f>
        <v>0</v>
      </c>
      <c r="CO255" s="9"/>
      <c r="CP255" s="10">
        <f t="shared" si="59"/>
        <v>3</v>
      </c>
      <c r="CQ255" s="11"/>
      <c r="CR255" s="43">
        <f>VLOOKUP($C255, Table4[#All], 58, 0)</f>
        <v>0</v>
      </c>
      <c r="CS255" s="43">
        <f>VLOOKUP($C255, Table4[#All], 59, 0)</f>
        <v>0.17309999999999998</v>
      </c>
      <c r="CT255" s="43">
        <f>VLOOKUP($C255, Table4[#All], 60, 0)</f>
        <v>0.59619999999999995</v>
      </c>
      <c r="CU255" s="43">
        <f>VLOOKUP($C255, Table4[#All], 61, 0)</f>
        <v>0.23079999999999998</v>
      </c>
      <c r="CV255" s="9">
        <f>VLOOKUP($C255, Table4[#All], 62, 0)</f>
        <v>0</v>
      </c>
      <c r="CW255" s="10">
        <f t="shared" si="60"/>
        <v>4</v>
      </c>
      <c r="CX255" s="60"/>
      <c r="CY255" s="43">
        <f>VLOOKUP($C255, Table4[#All], 63, 0)</f>
        <v>0.66670000000000007</v>
      </c>
      <c r="CZ255" s="43">
        <f>VLOOKUP($C255, Table4[#All], 64, 0)</f>
        <v>0.33329999999999999</v>
      </c>
      <c r="DA255" s="43">
        <f>VLOOKUP($C255, Table4[#All], 65, 0)</f>
        <v>0</v>
      </c>
      <c r="DB255" s="43">
        <f>VLOOKUP($C255, Table4[#All], 66, 0)</f>
        <v>0</v>
      </c>
      <c r="DC255" s="43"/>
      <c r="DD255" s="10">
        <f t="shared" si="61"/>
        <v>2</v>
      </c>
    </row>
    <row r="256" spans="1:108" ht="16.2" thickTop="1" thickBot="1" x14ac:dyDescent="0.4">
      <c r="A256" s="47" t="s">
        <v>564</v>
      </c>
      <c r="B256" s="47" t="s">
        <v>593</v>
      </c>
      <c r="C256" s="47" t="s">
        <v>594</v>
      </c>
      <c r="D256" s="11"/>
      <c r="E256" s="43">
        <f>VLOOKUP($C256, Table4[#All], 2, 0)</f>
        <v>1</v>
      </c>
      <c r="F256" s="43">
        <f>VLOOKUP($C256, Table4[#All], 3, 0)</f>
        <v>0</v>
      </c>
      <c r="G256" s="43">
        <f>VLOOKUP($C256, Table4[#All], 4, 0)</f>
        <v>0</v>
      </c>
      <c r="H256" s="43">
        <f>VLOOKUP($C256, Table4[#All], 5, 0)</f>
        <v>0</v>
      </c>
      <c r="I256" s="43">
        <f>VLOOKUP($C256, Table4[#All], 6, 0)</f>
        <v>0</v>
      </c>
      <c r="J256" s="10">
        <f t="shared" si="47"/>
        <v>1</v>
      </c>
      <c r="K256" s="11"/>
      <c r="L256" s="43">
        <f>VLOOKUP($C256, Table4[#All], 7, 0)</f>
        <v>0.77780000000000005</v>
      </c>
      <c r="M256" s="43">
        <f>VLOOKUP($C256, Table4[#All], 8, 0)</f>
        <v>0.14810000000000001</v>
      </c>
      <c r="N256" s="43">
        <f>VLOOKUP($C256, Table4[#All], 9, 0)</f>
        <v>0</v>
      </c>
      <c r="O256" s="43">
        <f>VLOOKUP($C256, Table4[#All], 10, 0)</f>
        <v>7.4099999999999999E-2</v>
      </c>
      <c r="P256" s="43"/>
      <c r="Q256" s="10">
        <f t="shared" si="48"/>
        <v>2</v>
      </c>
      <c r="R256" s="11"/>
      <c r="S256" s="43">
        <f>VLOOKUP($C256, Table4[#All], 11, 0)</f>
        <v>0.36</v>
      </c>
      <c r="T256" s="43">
        <f>VLOOKUP($C256, Table4[#All], 12, 0)</f>
        <v>0</v>
      </c>
      <c r="U256" s="43">
        <f>VLOOKUP($C256, Table4[#All], 13, 0)</f>
        <v>0.64</v>
      </c>
      <c r="V256" s="43">
        <f>VLOOKUP($C256, Table4[#All], 14, 0)</f>
        <v>0</v>
      </c>
      <c r="W256" s="9"/>
      <c r="X256" s="10">
        <f t="shared" si="49"/>
        <v>3</v>
      </c>
      <c r="Y256" s="11"/>
      <c r="Z256" s="43">
        <f>VLOOKUP($C256, Table4[#All], 15, 0)</f>
        <v>0</v>
      </c>
      <c r="AA256" s="43">
        <f>VLOOKUP($C256, Table4[#All], 16, 0)</f>
        <v>0.51849999999999996</v>
      </c>
      <c r="AB256" s="43">
        <f>VLOOKUP($C256, Table4[#All], 17, 0)</f>
        <v>0.40740000000000004</v>
      </c>
      <c r="AC256" s="43">
        <f>VLOOKUP($C256, Table4[#All], 18, 0)</f>
        <v>7.4099999999999999E-2</v>
      </c>
      <c r="AD256" s="9">
        <f>VLOOKUP($C256, Table4[#All], 19, 0)</f>
        <v>0</v>
      </c>
      <c r="AE256" s="10">
        <f t="shared" si="50"/>
        <v>3</v>
      </c>
      <c r="AF256" s="11"/>
      <c r="AG256" s="43">
        <f>VLOOKUP($C256, Table4[#All], 20, 0)</f>
        <v>0</v>
      </c>
      <c r="AH256" s="43">
        <f>VLOOKUP($C256, Table4[#All], 21, 0)</f>
        <v>0.88890000000000002</v>
      </c>
      <c r="AI256" s="43">
        <f>VLOOKUP($C256, Table4[#All], 22, 0)</f>
        <v>0.11109999999999999</v>
      </c>
      <c r="AJ256" s="43">
        <f>VLOOKUP($C256, Table4[#All], 23, 0)</f>
        <v>0</v>
      </c>
      <c r="AK256" s="43"/>
      <c r="AL256" s="10">
        <f t="shared" si="51"/>
        <v>2</v>
      </c>
      <c r="AM256" s="11"/>
      <c r="AN256" s="43">
        <f>VLOOKUP($C256, Table4[#All], 24, 0)</f>
        <v>0</v>
      </c>
      <c r="AO256" s="43">
        <f>VLOOKUP($C256, Table4[#All], 25, 0)</f>
        <v>0.88459999999999994</v>
      </c>
      <c r="AP256" s="43">
        <f>VLOOKUP($C256, Table4[#All], 26, 0)</f>
        <v>0.11539999999999999</v>
      </c>
      <c r="AQ256" s="43"/>
      <c r="AR256" s="9"/>
      <c r="AS256" s="12">
        <f t="shared" si="52"/>
        <v>2</v>
      </c>
      <c r="AT256" s="11"/>
      <c r="AU256" s="43">
        <f>VLOOKUP($C256, Table4[#All], 27, 0)</f>
        <v>0.29630000000000001</v>
      </c>
      <c r="AV256" s="43">
        <f>VLOOKUP($C256, Table4[#All], 28, 0)</f>
        <v>0.44439999999999996</v>
      </c>
      <c r="AW256" s="43">
        <f>VLOOKUP($C256, Table4[#All], 29, 0)</f>
        <v>0.25929999999999997</v>
      </c>
      <c r="AX256" s="9"/>
      <c r="AY256" s="9">
        <f>VLOOKUP($C256, Table4[#All], 30, 0)</f>
        <v>0</v>
      </c>
      <c r="AZ256" s="10">
        <f t="shared" si="53"/>
        <v>3</v>
      </c>
      <c r="BA256" s="11"/>
      <c r="BB256" s="43">
        <f>VLOOKUP($C256, Table4[#All], 31, 0)</f>
        <v>0.625</v>
      </c>
      <c r="BC256" s="43">
        <f>VLOOKUP($C256, Table4[#All], 32, 0)</f>
        <v>0.375</v>
      </c>
      <c r="BD256" s="43">
        <f>VLOOKUP($C256, Table4[#All], 33, 0)</f>
        <v>0</v>
      </c>
      <c r="BE256" s="43">
        <f>VLOOKUP($C256, Table4[#All], 34, 0)</f>
        <v>0</v>
      </c>
      <c r="BF256" s="9">
        <f>VLOOKUP($C256, Table4[#All], 35, 0)</f>
        <v>0</v>
      </c>
      <c r="BG256" s="10">
        <f t="shared" si="54"/>
        <v>2</v>
      </c>
      <c r="BH256" s="60"/>
      <c r="BI256" s="43">
        <f>VLOOKUP($C256, Table4[#All], 36, 0)</f>
        <v>0</v>
      </c>
      <c r="BJ256" s="9">
        <f>VLOOKUP($C256, Table4[#All], 37, 0)</f>
        <v>0</v>
      </c>
      <c r="BK256" s="43">
        <f>VLOOKUP($C256, Table4[#All], 38, 0)</f>
        <v>0</v>
      </c>
      <c r="BL256" s="43">
        <f>VLOOKUP($C256, Table4[#All], 39, 0)</f>
        <v>0</v>
      </c>
      <c r="BM256" s="9">
        <f>VLOOKUP($C256, Table4[#All], 40, 0)</f>
        <v>0</v>
      </c>
      <c r="BN256" s="10" t="str">
        <f t="shared" si="55"/>
        <v>N/A</v>
      </c>
      <c r="BO256" s="11"/>
      <c r="BP256" s="43">
        <f>VLOOKUP($C256, Table4[#All], 41, 0)</f>
        <v>0.22219999999999998</v>
      </c>
      <c r="BQ256" s="43">
        <f>VLOOKUP($C256, Table4[#All], 42, 0)</f>
        <v>0.40740000000000004</v>
      </c>
      <c r="BR256" s="43">
        <f>VLOOKUP($C256, Table4[#All], 43, 0)</f>
        <v>0.1852</v>
      </c>
      <c r="BS256" s="43">
        <f>VLOOKUP($C256, Table4[#All], 44, 0)</f>
        <v>0.14810000000000001</v>
      </c>
      <c r="BT256" s="43">
        <f>VLOOKUP($C256, Table4[#All], 45, 0)</f>
        <v>3.7000000000000005E-2</v>
      </c>
      <c r="BU256" s="10">
        <f t="shared" si="56"/>
        <v>3</v>
      </c>
      <c r="BV256" s="11"/>
      <c r="BW256" s="43">
        <f>VLOOKUP($C256, Table4[#All], 46, 0)</f>
        <v>0.62960000000000005</v>
      </c>
      <c r="BX256" s="43">
        <f>VLOOKUP($C256, Table4[#All], 47, 0)</f>
        <v>0.22219999999999998</v>
      </c>
      <c r="BY256" s="43">
        <f>VLOOKUP($C256, Table4[#All], 48, 0)</f>
        <v>3.7000000000000005E-2</v>
      </c>
      <c r="BZ256" s="43">
        <f>VLOOKUP($C256, Table4[#All], 49, 0)</f>
        <v>3.7000000000000005E-2</v>
      </c>
      <c r="CA256" s="43">
        <f>VLOOKUP($C256, Table4[#All], 50, 0)</f>
        <v>7.4099999999999999E-2</v>
      </c>
      <c r="CB256" s="10">
        <f t="shared" si="57"/>
        <v>2</v>
      </c>
      <c r="CC256" s="60"/>
      <c r="CD256" s="43">
        <f>VLOOKUP($C256, Table4[#All], 51, 0)</f>
        <v>0.74069999999999991</v>
      </c>
      <c r="CE256" s="43">
        <f>VLOOKUP($C256, Table4[#All], 52, 0)</f>
        <v>0</v>
      </c>
      <c r="CF256" s="43">
        <f>VLOOKUP($C256, Table4[#All], 53, 0)</f>
        <v>0.25929999999999997</v>
      </c>
      <c r="CG256" s="43"/>
      <c r="CH256" s="43"/>
      <c r="CI256" s="12">
        <f t="shared" si="58"/>
        <v>3</v>
      </c>
      <c r="CJ256" s="13"/>
      <c r="CK256" s="43">
        <f>VLOOKUP($C256, Table4[#All], 54, 0)</f>
        <v>0</v>
      </c>
      <c r="CL256" s="43">
        <f>VLOOKUP($C256, Table4[#All], 55, 0)</f>
        <v>0.66670000000000007</v>
      </c>
      <c r="CM256" s="43">
        <f>VLOOKUP($C256, Table4[#All], 56, 0)</f>
        <v>0.29630000000000001</v>
      </c>
      <c r="CN256" s="9">
        <f>VLOOKUP($C256, Table4[#All], 57, 0)</f>
        <v>3.7000000000000005E-2</v>
      </c>
      <c r="CO256" s="9"/>
      <c r="CP256" s="10">
        <f t="shared" si="59"/>
        <v>3</v>
      </c>
      <c r="CQ256" s="11"/>
      <c r="CR256" s="43">
        <f>VLOOKUP($C256, Table4[#All], 58, 0)</f>
        <v>0</v>
      </c>
      <c r="CS256" s="43">
        <f>VLOOKUP($C256, Table4[#All], 59, 0)</f>
        <v>0.33329999999999999</v>
      </c>
      <c r="CT256" s="43">
        <f>VLOOKUP($C256, Table4[#All], 60, 0)</f>
        <v>0.44439999999999996</v>
      </c>
      <c r="CU256" s="43">
        <f>VLOOKUP($C256, Table4[#All], 61, 0)</f>
        <v>0.22219999999999998</v>
      </c>
      <c r="CV256" s="9">
        <f>VLOOKUP($C256, Table4[#All], 62, 0)</f>
        <v>0</v>
      </c>
      <c r="CW256" s="10">
        <f t="shared" si="60"/>
        <v>4</v>
      </c>
      <c r="CX256" s="60"/>
      <c r="CY256" s="43">
        <f>VLOOKUP($C256, Table4[#All], 63, 0)</f>
        <v>1</v>
      </c>
      <c r="CZ256" s="43">
        <f>VLOOKUP($C256, Table4[#All], 64, 0)</f>
        <v>0</v>
      </c>
      <c r="DA256" s="43">
        <f>VLOOKUP($C256, Table4[#All], 65, 0)</f>
        <v>0</v>
      </c>
      <c r="DB256" s="43">
        <f>VLOOKUP($C256, Table4[#All], 66, 0)</f>
        <v>0</v>
      </c>
      <c r="DC256" s="43"/>
      <c r="DD256" s="10">
        <f t="shared" si="61"/>
        <v>1</v>
      </c>
    </row>
    <row r="257" spans="1:108" ht="16.2" thickTop="1" thickBot="1" x14ac:dyDescent="0.4">
      <c r="A257" s="47" t="s">
        <v>564</v>
      </c>
      <c r="B257" s="47" t="s">
        <v>595</v>
      </c>
      <c r="C257" s="47" t="s">
        <v>596</v>
      </c>
      <c r="D257" s="11"/>
      <c r="E257" s="43">
        <f>VLOOKUP($C257, Table4[#All], 2, 0)</f>
        <v>1</v>
      </c>
      <c r="F257" s="43">
        <f>VLOOKUP($C257, Table4[#All], 3, 0)</f>
        <v>0</v>
      </c>
      <c r="G257" s="43">
        <f>VLOOKUP($C257, Table4[#All], 4, 0)</f>
        <v>0</v>
      </c>
      <c r="H257" s="43">
        <f>VLOOKUP($C257, Table4[#All], 5, 0)</f>
        <v>0</v>
      </c>
      <c r="I257" s="43">
        <f>VLOOKUP($C257, Table4[#All], 6, 0)</f>
        <v>0</v>
      </c>
      <c r="J257" s="10">
        <f t="shared" si="47"/>
        <v>1</v>
      </c>
      <c r="K257" s="11"/>
      <c r="L257" s="43">
        <f>VLOOKUP($C257, Table4[#All], 7, 0)</f>
        <v>0.66670000000000007</v>
      </c>
      <c r="M257" s="43">
        <f>VLOOKUP($C257, Table4[#All], 8, 0)</f>
        <v>0.1852</v>
      </c>
      <c r="N257" s="43">
        <f>VLOOKUP($C257, Table4[#All], 9, 0)</f>
        <v>0.11109999999999999</v>
      </c>
      <c r="O257" s="43">
        <f>VLOOKUP($C257, Table4[#All], 10, 0)</f>
        <v>3.7000000000000005E-2</v>
      </c>
      <c r="P257" s="43"/>
      <c r="Q257" s="10">
        <f t="shared" si="48"/>
        <v>2</v>
      </c>
      <c r="R257" s="11"/>
      <c r="S257" s="43">
        <f>VLOOKUP($C257, Table4[#All], 11, 0)</f>
        <v>7.690000000000001E-2</v>
      </c>
      <c r="T257" s="43">
        <f>VLOOKUP($C257, Table4[#All], 12, 0)</f>
        <v>0</v>
      </c>
      <c r="U257" s="43">
        <f>VLOOKUP($C257, Table4[#All], 13, 0)</f>
        <v>0.92310000000000003</v>
      </c>
      <c r="V257" s="43">
        <f>VLOOKUP($C257, Table4[#All], 14, 0)</f>
        <v>0</v>
      </c>
      <c r="W257" s="9"/>
      <c r="X257" s="10">
        <f t="shared" si="49"/>
        <v>3</v>
      </c>
      <c r="Y257" s="11"/>
      <c r="Z257" s="43">
        <f>VLOOKUP($C257, Table4[#All], 15, 0)</f>
        <v>0</v>
      </c>
      <c r="AA257" s="43">
        <f>VLOOKUP($C257, Table4[#All], 16, 0)</f>
        <v>0.25929999999999997</v>
      </c>
      <c r="AB257" s="43">
        <f>VLOOKUP($C257, Table4[#All], 17, 0)</f>
        <v>0.59260000000000002</v>
      </c>
      <c r="AC257" s="43">
        <f>VLOOKUP($C257, Table4[#All], 18, 0)</f>
        <v>0.14810000000000001</v>
      </c>
      <c r="AD257" s="9">
        <f>VLOOKUP($C257, Table4[#All], 19, 0)</f>
        <v>0</v>
      </c>
      <c r="AE257" s="10">
        <f t="shared" si="50"/>
        <v>3</v>
      </c>
      <c r="AF257" s="11"/>
      <c r="AG257" s="43">
        <f>VLOOKUP($C257, Table4[#All], 20, 0)</f>
        <v>0</v>
      </c>
      <c r="AH257" s="43">
        <f>VLOOKUP($C257, Table4[#All], 21, 0)</f>
        <v>0.70369999999999999</v>
      </c>
      <c r="AI257" s="43">
        <f>VLOOKUP($C257, Table4[#All], 22, 0)</f>
        <v>0.29630000000000001</v>
      </c>
      <c r="AJ257" s="43">
        <f>VLOOKUP($C257, Table4[#All], 23, 0)</f>
        <v>0</v>
      </c>
      <c r="AK257" s="43"/>
      <c r="AL257" s="10">
        <f t="shared" si="51"/>
        <v>3</v>
      </c>
      <c r="AM257" s="11"/>
      <c r="AN257" s="43">
        <f>VLOOKUP($C257, Table4[#All], 24, 0)</f>
        <v>0</v>
      </c>
      <c r="AO257" s="43">
        <f>VLOOKUP($C257, Table4[#All], 25, 0)</f>
        <v>0.92</v>
      </c>
      <c r="AP257" s="43">
        <f>VLOOKUP($C257, Table4[#All], 26, 0)</f>
        <v>0.08</v>
      </c>
      <c r="AQ257" s="43"/>
      <c r="AR257" s="9"/>
      <c r="AS257" s="12">
        <f t="shared" si="52"/>
        <v>2</v>
      </c>
      <c r="AT257" s="11"/>
      <c r="AU257" s="43">
        <f>VLOOKUP($C257, Table4[#All], 27, 0)</f>
        <v>0</v>
      </c>
      <c r="AV257" s="43">
        <f>VLOOKUP($C257, Table4[#All], 28, 0)</f>
        <v>0.88890000000000002</v>
      </c>
      <c r="AW257" s="43">
        <f>VLOOKUP($C257, Table4[#All], 29, 0)</f>
        <v>0.11109999999999999</v>
      </c>
      <c r="AX257" s="9"/>
      <c r="AY257" s="9">
        <f>VLOOKUP($C257, Table4[#All], 30, 0)</f>
        <v>0</v>
      </c>
      <c r="AZ257" s="10">
        <f t="shared" si="53"/>
        <v>2</v>
      </c>
      <c r="BA257" s="11"/>
      <c r="BB257" s="43">
        <f>VLOOKUP($C257, Table4[#All], 31, 0)</f>
        <v>0.68180000000000007</v>
      </c>
      <c r="BC257" s="43">
        <f>VLOOKUP($C257, Table4[#All], 32, 0)</f>
        <v>0.31819999999999998</v>
      </c>
      <c r="BD257" s="43">
        <f>VLOOKUP($C257, Table4[#All], 33, 0)</f>
        <v>0</v>
      </c>
      <c r="BE257" s="43">
        <f>VLOOKUP($C257, Table4[#All], 34, 0)</f>
        <v>0</v>
      </c>
      <c r="BF257" s="9">
        <f>VLOOKUP($C257, Table4[#All], 35, 0)</f>
        <v>0</v>
      </c>
      <c r="BG257" s="10">
        <f t="shared" si="54"/>
        <v>2</v>
      </c>
      <c r="BH257" s="60"/>
      <c r="BI257" s="43">
        <f>VLOOKUP($C257, Table4[#All], 36, 0)</f>
        <v>0</v>
      </c>
      <c r="BJ257" s="9">
        <f>VLOOKUP($C257, Table4[#All], 37, 0)</f>
        <v>0</v>
      </c>
      <c r="BK257" s="43">
        <f>VLOOKUP($C257, Table4[#All], 38, 0)</f>
        <v>0</v>
      </c>
      <c r="BL257" s="43">
        <f>VLOOKUP($C257, Table4[#All], 39, 0)</f>
        <v>0</v>
      </c>
      <c r="BM257" s="9">
        <f>VLOOKUP($C257, Table4[#All], 40, 0)</f>
        <v>0</v>
      </c>
      <c r="BN257" s="10" t="str">
        <f t="shared" si="55"/>
        <v>N/A</v>
      </c>
      <c r="BO257" s="11"/>
      <c r="BP257" s="43">
        <f>VLOOKUP($C257, Table4[#All], 41, 0)</f>
        <v>7.4099999999999999E-2</v>
      </c>
      <c r="BQ257" s="43">
        <f>VLOOKUP($C257, Table4[#All], 42, 0)</f>
        <v>0.44439999999999996</v>
      </c>
      <c r="BR257" s="43">
        <f>VLOOKUP($C257, Table4[#All], 43, 0)</f>
        <v>0.25929999999999997</v>
      </c>
      <c r="BS257" s="43">
        <f>VLOOKUP($C257, Table4[#All], 44, 0)</f>
        <v>0.1852</v>
      </c>
      <c r="BT257" s="43">
        <f>VLOOKUP($C257, Table4[#All], 45, 0)</f>
        <v>3.7000000000000005E-2</v>
      </c>
      <c r="BU257" s="10">
        <f t="shared" si="56"/>
        <v>4</v>
      </c>
      <c r="BV257" s="11"/>
      <c r="BW257" s="43">
        <f>VLOOKUP($C257, Table4[#All], 46, 0)</f>
        <v>0.51849999999999996</v>
      </c>
      <c r="BX257" s="43">
        <f>VLOOKUP($C257, Table4[#All], 47, 0)</f>
        <v>0.22219999999999998</v>
      </c>
      <c r="BY257" s="43">
        <f>VLOOKUP($C257, Table4[#All], 48, 0)</f>
        <v>0.14810000000000001</v>
      </c>
      <c r="BZ257" s="43">
        <f>VLOOKUP($C257, Table4[#All], 49, 0)</f>
        <v>0.11109999999999999</v>
      </c>
      <c r="CA257" s="43">
        <f>VLOOKUP($C257, Table4[#All], 50, 0)</f>
        <v>0</v>
      </c>
      <c r="CB257" s="10">
        <f t="shared" si="57"/>
        <v>3</v>
      </c>
      <c r="CC257" s="60"/>
      <c r="CD257" s="43">
        <f>VLOOKUP($C257, Table4[#All], 51, 0)</f>
        <v>7.4099999999999999E-2</v>
      </c>
      <c r="CE257" s="43">
        <f>VLOOKUP($C257, Table4[#All], 52, 0)</f>
        <v>0.40740000000000004</v>
      </c>
      <c r="CF257" s="43">
        <f>VLOOKUP($C257, Table4[#All], 53, 0)</f>
        <v>0.51849999999999996</v>
      </c>
      <c r="CG257" s="43"/>
      <c r="CH257" s="43"/>
      <c r="CI257" s="12">
        <f t="shared" si="58"/>
        <v>3</v>
      </c>
      <c r="CJ257" s="13"/>
      <c r="CK257" s="43">
        <f>VLOOKUP($C257, Table4[#All], 54, 0)</f>
        <v>0</v>
      </c>
      <c r="CL257" s="43">
        <f>VLOOKUP($C257, Table4[#All], 55, 0)</f>
        <v>0.62960000000000005</v>
      </c>
      <c r="CM257" s="43">
        <f>VLOOKUP($C257, Table4[#All], 56, 0)</f>
        <v>0.37040000000000001</v>
      </c>
      <c r="CN257" s="9">
        <f>VLOOKUP($C257, Table4[#All], 57, 0)</f>
        <v>0</v>
      </c>
      <c r="CO257" s="9"/>
      <c r="CP257" s="10">
        <f t="shared" si="59"/>
        <v>3</v>
      </c>
      <c r="CQ257" s="11"/>
      <c r="CR257" s="43">
        <f>VLOOKUP($C257, Table4[#All], 58, 0)</f>
        <v>0</v>
      </c>
      <c r="CS257" s="43">
        <f>VLOOKUP($C257, Table4[#All], 59, 0)</f>
        <v>0.14810000000000001</v>
      </c>
      <c r="CT257" s="43">
        <f>VLOOKUP($C257, Table4[#All], 60, 0)</f>
        <v>0.51849999999999996</v>
      </c>
      <c r="CU257" s="43">
        <f>VLOOKUP($C257, Table4[#All], 61, 0)</f>
        <v>0.33329999999999999</v>
      </c>
      <c r="CV257" s="9">
        <f>VLOOKUP($C257, Table4[#All], 62, 0)</f>
        <v>0</v>
      </c>
      <c r="CW257" s="10">
        <f t="shared" si="60"/>
        <v>4</v>
      </c>
      <c r="CX257" s="60"/>
      <c r="CY257" s="43">
        <f>VLOOKUP($C257, Table4[#All], 63, 0)</f>
        <v>0.72219999999999995</v>
      </c>
      <c r="CZ257" s="43">
        <f>VLOOKUP($C257, Table4[#All], 64, 0)</f>
        <v>0.22219999999999998</v>
      </c>
      <c r="DA257" s="43">
        <f>VLOOKUP($C257, Table4[#All], 65, 0)</f>
        <v>5.5599999999999997E-2</v>
      </c>
      <c r="DB257" s="43">
        <f>VLOOKUP($C257, Table4[#All], 66, 0)</f>
        <v>0</v>
      </c>
      <c r="DC257" s="43"/>
      <c r="DD257" s="10">
        <f t="shared" si="61"/>
        <v>2</v>
      </c>
    </row>
    <row r="258" spans="1:108" ht="16.2" thickTop="1" thickBot="1" x14ac:dyDescent="0.4">
      <c r="A258" s="47" t="s">
        <v>564</v>
      </c>
      <c r="B258" s="47" t="s">
        <v>588</v>
      </c>
      <c r="C258" s="47" t="s">
        <v>589</v>
      </c>
      <c r="D258" s="11"/>
      <c r="E258" s="43">
        <f>VLOOKUP($C258, Table4[#All], 2, 0)</f>
        <v>1</v>
      </c>
      <c r="F258" s="43">
        <f>VLOOKUP($C258, Table4[#All], 3, 0)</f>
        <v>0</v>
      </c>
      <c r="G258" s="43">
        <f>VLOOKUP($C258, Table4[#All], 4, 0)</f>
        <v>0</v>
      </c>
      <c r="H258" s="43">
        <f>VLOOKUP($C258, Table4[#All], 5, 0)</f>
        <v>0</v>
      </c>
      <c r="I258" s="43">
        <f>VLOOKUP($C258, Table4[#All], 6, 0)</f>
        <v>0</v>
      </c>
      <c r="J258" s="10">
        <f t="shared" si="47"/>
        <v>1</v>
      </c>
      <c r="K258" s="11"/>
      <c r="L258" s="43">
        <f>VLOOKUP($C258, Table4[#All], 7, 0)</f>
        <v>0.66670000000000007</v>
      </c>
      <c r="M258" s="43">
        <f>VLOOKUP($C258, Table4[#All], 8, 0)</f>
        <v>0.1333</v>
      </c>
      <c r="N258" s="43">
        <f>VLOOKUP($C258, Table4[#All], 9, 0)</f>
        <v>0</v>
      </c>
      <c r="O258" s="43">
        <f>VLOOKUP($C258, Table4[#All], 10, 0)</f>
        <v>0.2</v>
      </c>
      <c r="P258" s="43"/>
      <c r="Q258" s="10">
        <f t="shared" si="48"/>
        <v>4</v>
      </c>
      <c r="R258" s="11"/>
      <c r="S258" s="43">
        <f>VLOOKUP($C258, Table4[#All], 11, 0)</f>
        <v>0</v>
      </c>
      <c r="T258" s="43">
        <f>VLOOKUP($C258, Table4[#All], 12, 0)</f>
        <v>0</v>
      </c>
      <c r="U258" s="43">
        <f>VLOOKUP($C258, Table4[#All], 13, 0)</f>
        <v>1</v>
      </c>
      <c r="V258" s="43">
        <f>VLOOKUP($C258, Table4[#All], 14, 0)</f>
        <v>0</v>
      </c>
      <c r="W258" s="9"/>
      <c r="X258" s="10">
        <f t="shared" si="49"/>
        <v>3</v>
      </c>
      <c r="Y258" s="11"/>
      <c r="Z258" s="43">
        <f>VLOOKUP($C258, Table4[#All], 15, 0)</f>
        <v>0</v>
      </c>
      <c r="AA258" s="43">
        <f>VLOOKUP($C258, Table4[#All], 16, 0)</f>
        <v>0.2</v>
      </c>
      <c r="AB258" s="43">
        <f>VLOOKUP($C258, Table4[#All], 17, 0)</f>
        <v>0.6</v>
      </c>
      <c r="AC258" s="43">
        <f>VLOOKUP($C258, Table4[#All], 18, 0)</f>
        <v>0.2</v>
      </c>
      <c r="AD258" s="9">
        <f>VLOOKUP($C258, Table4[#All], 19, 0)</f>
        <v>0</v>
      </c>
      <c r="AE258" s="10">
        <f t="shared" si="50"/>
        <v>4</v>
      </c>
      <c r="AF258" s="11"/>
      <c r="AG258" s="43">
        <f>VLOOKUP($C258, Table4[#All], 20, 0)</f>
        <v>0</v>
      </c>
      <c r="AH258" s="43">
        <f>VLOOKUP($C258, Table4[#All], 21, 0)</f>
        <v>0.73329999999999995</v>
      </c>
      <c r="AI258" s="43">
        <f>VLOOKUP($C258, Table4[#All], 22, 0)</f>
        <v>0.26669999999999999</v>
      </c>
      <c r="AJ258" s="43">
        <f>VLOOKUP($C258, Table4[#All], 23, 0)</f>
        <v>0</v>
      </c>
      <c r="AK258" s="43"/>
      <c r="AL258" s="10">
        <f t="shared" si="51"/>
        <v>3</v>
      </c>
      <c r="AM258" s="11"/>
      <c r="AN258" s="43">
        <f>VLOOKUP($C258, Table4[#All], 24, 0)</f>
        <v>0</v>
      </c>
      <c r="AO258" s="43">
        <f>VLOOKUP($C258, Table4[#All], 25, 0)</f>
        <v>0.86670000000000003</v>
      </c>
      <c r="AP258" s="43">
        <f>VLOOKUP($C258, Table4[#All], 26, 0)</f>
        <v>0.1333</v>
      </c>
      <c r="AQ258" s="43"/>
      <c r="AR258" s="9"/>
      <c r="AS258" s="12">
        <f t="shared" si="52"/>
        <v>2</v>
      </c>
      <c r="AT258" s="11"/>
      <c r="AU258" s="43">
        <f>VLOOKUP($C258, Table4[#All], 27, 0)</f>
        <v>6.6699999999999995E-2</v>
      </c>
      <c r="AV258" s="43">
        <f>VLOOKUP($C258, Table4[#All], 28, 0)</f>
        <v>0.86670000000000003</v>
      </c>
      <c r="AW258" s="43">
        <f>VLOOKUP($C258, Table4[#All], 29, 0)</f>
        <v>6.6699999999999995E-2</v>
      </c>
      <c r="AX258" s="9"/>
      <c r="AY258" s="9">
        <f>VLOOKUP($C258, Table4[#All], 30, 0)</f>
        <v>0</v>
      </c>
      <c r="AZ258" s="10">
        <f t="shared" si="53"/>
        <v>2</v>
      </c>
      <c r="BA258" s="11"/>
      <c r="BB258" s="43">
        <f>VLOOKUP($C258, Table4[#All], 31, 0)</f>
        <v>0.63639999999999997</v>
      </c>
      <c r="BC258" s="43">
        <f>VLOOKUP($C258, Table4[#All], 32, 0)</f>
        <v>0.36359999999999998</v>
      </c>
      <c r="BD258" s="43">
        <f>VLOOKUP($C258, Table4[#All], 33, 0)</f>
        <v>0</v>
      </c>
      <c r="BE258" s="43">
        <f>VLOOKUP($C258, Table4[#All], 34, 0)</f>
        <v>0</v>
      </c>
      <c r="BF258" s="9">
        <f>VLOOKUP($C258, Table4[#All], 35, 0)</f>
        <v>0</v>
      </c>
      <c r="BG258" s="10">
        <f t="shared" si="54"/>
        <v>2</v>
      </c>
      <c r="BH258" s="60"/>
      <c r="BI258" s="43">
        <f>VLOOKUP($C258, Table4[#All], 36, 0)</f>
        <v>0</v>
      </c>
      <c r="BJ258" s="9">
        <f>VLOOKUP($C258, Table4[#All], 37, 0)</f>
        <v>0</v>
      </c>
      <c r="BK258" s="43">
        <f>VLOOKUP($C258, Table4[#All], 38, 0)</f>
        <v>0</v>
      </c>
      <c r="BL258" s="43">
        <f>VLOOKUP($C258, Table4[#All], 39, 0)</f>
        <v>0</v>
      </c>
      <c r="BM258" s="9">
        <f>VLOOKUP($C258, Table4[#All], 40, 0)</f>
        <v>0</v>
      </c>
      <c r="BN258" s="10" t="str">
        <f t="shared" si="55"/>
        <v>N/A</v>
      </c>
      <c r="BO258" s="11"/>
      <c r="BP258" s="43">
        <f>VLOOKUP($C258, Table4[#All], 41, 0)</f>
        <v>0.26669999999999999</v>
      </c>
      <c r="BQ258" s="43">
        <f>VLOOKUP($C258, Table4[#All], 42, 0)</f>
        <v>0.26669999999999999</v>
      </c>
      <c r="BR258" s="43">
        <f>VLOOKUP($C258, Table4[#All], 43, 0)</f>
        <v>0.33329999999999999</v>
      </c>
      <c r="BS258" s="43">
        <f>VLOOKUP($C258, Table4[#All], 44, 0)</f>
        <v>0.1333</v>
      </c>
      <c r="BT258" s="43">
        <f>VLOOKUP($C258, Table4[#All], 45, 0)</f>
        <v>0</v>
      </c>
      <c r="BU258" s="10">
        <f t="shared" si="56"/>
        <v>3</v>
      </c>
      <c r="BV258" s="11"/>
      <c r="BW258" s="43">
        <f>VLOOKUP($C258, Table4[#All], 46, 0)</f>
        <v>0.5333</v>
      </c>
      <c r="BX258" s="43">
        <f>VLOOKUP($C258, Table4[#All], 47, 0)</f>
        <v>0.4</v>
      </c>
      <c r="BY258" s="43">
        <f>VLOOKUP($C258, Table4[#All], 48, 0)</f>
        <v>6.6699999999999995E-2</v>
      </c>
      <c r="BZ258" s="43">
        <f>VLOOKUP($C258, Table4[#All], 49, 0)</f>
        <v>0</v>
      </c>
      <c r="CA258" s="43">
        <f>VLOOKUP($C258, Table4[#All], 50, 0)</f>
        <v>0</v>
      </c>
      <c r="CB258" s="10">
        <f t="shared" si="57"/>
        <v>2</v>
      </c>
      <c r="CC258" s="60"/>
      <c r="CD258" s="43">
        <f>VLOOKUP($C258, Table4[#All], 51, 0)</f>
        <v>6.6699999999999995E-2</v>
      </c>
      <c r="CE258" s="43">
        <f>VLOOKUP($C258, Table4[#All], 52, 0)</f>
        <v>0.66670000000000007</v>
      </c>
      <c r="CF258" s="43">
        <f>VLOOKUP($C258, Table4[#All], 53, 0)</f>
        <v>0.26669999999999999</v>
      </c>
      <c r="CG258" s="43"/>
      <c r="CH258" s="43"/>
      <c r="CI258" s="12">
        <f t="shared" si="58"/>
        <v>3</v>
      </c>
      <c r="CJ258" s="13"/>
      <c r="CK258" s="43">
        <f>VLOOKUP($C258, Table4[#All], 54, 0)</f>
        <v>0</v>
      </c>
      <c r="CL258" s="43">
        <f>VLOOKUP($C258, Table4[#All], 55, 0)</f>
        <v>0.8</v>
      </c>
      <c r="CM258" s="43">
        <f>VLOOKUP($C258, Table4[#All], 56, 0)</f>
        <v>0.2</v>
      </c>
      <c r="CN258" s="9">
        <f>VLOOKUP($C258, Table4[#All], 57, 0)</f>
        <v>0</v>
      </c>
      <c r="CO258" s="9"/>
      <c r="CP258" s="10">
        <f t="shared" si="59"/>
        <v>3</v>
      </c>
      <c r="CQ258" s="11"/>
      <c r="CR258" s="43">
        <f>VLOOKUP($C258, Table4[#All], 58, 0)</f>
        <v>0</v>
      </c>
      <c r="CS258" s="43">
        <f>VLOOKUP($C258, Table4[#All], 59, 0)</f>
        <v>0.2</v>
      </c>
      <c r="CT258" s="43">
        <f>VLOOKUP($C258, Table4[#All], 60, 0)</f>
        <v>0.4667</v>
      </c>
      <c r="CU258" s="43">
        <f>VLOOKUP($C258, Table4[#All], 61, 0)</f>
        <v>0.33329999999999999</v>
      </c>
      <c r="CV258" s="9">
        <f>VLOOKUP($C258, Table4[#All], 62, 0)</f>
        <v>0</v>
      </c>
      <c r="CW258" s="10">
        <f t="shared" si="60"/>
        <v>4</v>
      </c>
      <c r="CX258" s="60"/>
      <c r="CY258" s="43">
        <f>VLOOKUP($C258, Table4[#All], 63, 0)</f>
        <v>0.8</v>
      </c>
      <c r="CZ258" s="43">
        <f>VLOOKUP($C258, Table4[#All], 64, 0)</f>
        <v>0.2</v>
      </c>
      <c r="DA258" s="43">
        <f>VLOOKUP($C258, Table4[#All], 65, 0)</f>
        <v>0</v>
      </c>
      <c r="DB258" s="43">
        <f>VLOOKUP($C258, Table4[#All], 66, 0)</f>
        <v>0</v>
      </c>
      <c r="DC258" s="43"/>
      <c r="DD258" s="10">
        <f t="shared" si="61"/>
        <v>2</v>
      </c>
    </row>
    <row r="259" spans="1:108" ht="16.2" thickTop="1" thickBot="1" x14ac:dyDescent="0.4">
      <c r="A259" s="47" t="s">
        <v>564</v>
      </c>
      <c r="B259" s="47" t="s">
        <v>564</v>
      </c>
      <c r="C259" s="47" t="s">
        <v>592</v>
      </c>
      <c r="D259" s="11"/>
      <c r="E259" s="43">
        <f>VLOOKUP($C259, Table4[#All], 2, 0)</f>
        <v>1</v>
      </c>
      <c r="F259" s="43">
        <f>VLOOKUP($C259, Table4[#All], 3, 0)</f>
        <v>0</v>
      </c>
      <c r="G259" s="43">
        <f>VLOOKUP($C259, Table4[#All], 4, 0)</f>
        <v>0</v>
      </c>
      <c r="H259" s="43">
        <f>VLOOKUP($C259, Table4[#All], 5, 0)</f>
        <v>0</v>
      </c>
      <c r="I259" s="43">
        <f>VLOOKUP($C259, Table4[#All], 6, 0)</f>
        <v>0</v>
      </c>
      <c r="J259" s="10">
        <f t="shared" si="47"/>
        <v>1</v>
      </c>
      <c r="K259" s="11"/>
      <c r="L259" s="43">
        <f>VLOOKUP($C259, Table4[#All], 7, 0)</f>
        <v>0.8</v>
      </c>
      <c r="M259" s="43">
        <f>VLOOKUP($C259, Table4[#All], 8, 0)</f>
        <v>0.16670000000000001</v>
      </c>
      <c r="N259" s="43">
        <f>VLOOKUP($C259, Table4[#All], 9, 0)</f>
        <v>3.3300000000000003E-2</v>
      </c>
      <c r="O259" s="43">
        <f>VLOOKUP($C259, Table4[#All], 10, 0)</f>
        <v>0</v>
      </c>
      <c r="P259" s="43"/>
      <c r="Q259" s="10">
        <f t="shared" si="48"/>
        <v>2</v>
      </c>
      <c r="R259" s="11"/>
      <c r="S259" s="43">
        <f>VLOOKUP($C259, Table4[#All], 11, 0)</f>
        <v>8.3299999999999999E-2</v>
      </c>
      <c r="T259" s="43">
        <f>VLOOKUP($C259, Table4[#All], 12, 0)</f>
        <v>1.67E-2</v>
      </c>
      <c r="U259" s="43">
        <f>VLOOKUP($C259, Table4[#All], 13, 0)</f>
        <v>0.88329999999999997</v>
      </c>
      <c r="V259" s="43">
        <f>VLOOKUP($C259, Table4[#All], 14, 0)</f>
        <v>1.67E-2</v>
      </c>
      <c r="W259" s="9"/>
      <c r="X259" s="10">
        <f t="shared" si="49"/>
        <v>3</v>
      </c>
      <c r="Y259" s="11"/>
      <c r="Z259" s="43">
        <f>VLOOKUP($C259, Table4[#All], 15, 0)</f>
        <v>0</v>
      </c>
      <c r="AA259" s="43">
        <f>VLOOKUP($C259, Table4[#All], 16, 0)</f>
        <v>0.43329999999999996</v>
      </c>
      <c r="AB259" s="43">
        <f>VLOOKUP($C259, Table4[#All], 17, 0)</f>
        <v>0.48330000000000001</v>
      </c>
      <c r="AC259" s="43">
        <f>VLOOKUP($C259, Table4[#All], 18, 0)</f>
        <v>8.3299999999999999E-2</v>
      </c>
      <c r="AD259" s="9">
        <f>VLOOKUP($C259, Table4[#All], 19, 0)</f>
        <v>0</v>
      </c>
      <c r="AE259" s="10">
        <f t="shared" si="50"/>
        <v>3</v>
      </c>
      <c r="AF259" s="11"/>
      <c r="AG259" s="43">
        <f>VLOOKUP($C259, Table4[#All], 20, 0)</f>
        <v>6.6699999999999995E-2</v>
      </c>
      <c r="AH259" s="43">
        <f>VLOOKUP($C259, Table4[#All], 21, 0)</f>
        <v>0.7</v>
      </c>
      <c r="AI259" s="43">
        <f>VLOOKUP($C259, Table4[#All], 22, 0)</f>
        <v>0.23329999999999998</v>
      </c>
      <c r="AJ259" s="43">
        <f>VLOOKUP($C259, Table4[#All], 23, 0)</f>
        <v>0</v>
      </c>
      <c r="AK259" s="43"/>
      <c r="AL259" s="10">
        <f t="shared" si="51"/>
        <v>3</v>
      </c>
      <c r="AM259" s="11"/>
      <c r="AN259" s="43">
        <f>VLOOKUP($C259, Table4[#All], 24, 0)</f>
        <v>1.72E-2</v>
      </c>
      <c r="AO259" s="43">
        <f>VLOOKUP($C259, Table4[#All], 25, 0)</f>
        <v>0.93099999999999994</v>
      </c>
      <c r="AP259" s="43">
        <f>VLOOKUP($C259, Table4[#All], 26, 0)</f>
        <v>5.1699999999999996E-2</v>
      </c>
      <c r="AQ259" s="43"/>
      <c r="AR259" s="9"/>
      <c r="AS259" s="12">
        <f t="shared" si="52"/>
        <v>2</v>
      </c>
      <c r="AT259" s="11"/>
      <c r="AU259" s="43">
        <f>VLOOKUP($C259, Table4[#All], 27, 0)</f>
        <v>0.2167</v>
      </c>
      <c r="AV259" s="43">
        <f>VLOOKUP($C259, Table4[#All], 28, 0)</f>
        <v>0.73329999999999995</v>
      </c>
      <c r="AW259" s="43">
        <f>VLOOKUP($C259, Table4[#All], 29, 0)</f>
        <v>0.05</v>
      </c>
      <c r="AX259" s="9"/>
      <c r="AY259" s="9">
        <f>VLOOKUP($C259, Table4[#All], 30, 0)</f>
        <v>0</v>
      </c>
      <c r="AZ259" s="10">
        <f t="shared" si="53"/>
        <v>2</v>
      </c>
      <c r="BA259" s="11"/>
      <c r="BB259" s="43">
        <f>VLOOKUP($C259, Table4[#All], 31, 0)</f>
        <v>0.5</v>
      </c>
      <c r="BC259" s="43">
        <f>VLOOKUP($C259, Table4[#All], 32, 0)</f>
        <v>0.46149999999999997</v>
      </c>
      <c r="BD259" s="43">
        <f>VLOOKUP($C259, Table4[#All], 33, 0)</f>
        <v>3.85E-2</v>
      </c>
      <c r="BE259" s="43">
        <f>VLOOKUP($C259, Table4[#All], 34, 0)</f>
        <v>0</v>
      </c>
      <c r="BF259" s="9">
        <f>VLOOKUP($C259, Table4[#All], 35, 0)</f>
        <v>0</v>
      </c>
      <c r="BG259" s="10">
        <f t="shared" si="54"/>
        <v>2</v>
      </c>
      <c r="BH259" s="60"/>
      <c r="BI259" s="43">
        <f>VLOOKUP($C259, Table4[#All], 36, 0)</f>
        <v>0</v>
      </c>
      <c r="BJ259" s="9">
        <f>VLOOKUP($C259, Table4[#All], 37, 0)</f>
        <v>0</v>
      </c>
      <c r="BK259" s="43">
        <f>VLOOKUP($C259, Table4[#All], 38, 0)</f>
        <v>0</v>
      </c>
      <c r="BL259" s="43">
        <f>VLOOKUP($C259, Table4[#All], 39, 0)</f>
        <v>0</v>
      </c>
      <c r="BM259" s="9">
        <f>VLOOKUP($C259, Table4[#All], 40, 0)</f>
        <v>0</v>
      </c>
      <c r="BN259" s="10" t="str">
        <f t="shared" si="55"/>
        <v>N/A</v>
      </c>
      <c r="BO259" s="11"/>
      <c r="BP259" s="43">
        <f>VLOOKUP($C259, Table4[#All], 41, 0)</f>
        <v>0.1</v>
      </c>
      <c r="BQ259" s="43">
        <f>VLOOKUP($C259, Table4[#All], 42, 0)</f>
        <v>0.5</v>
      </c>
      <c r="BR259" s="43">
        <f>VLOOKUP($C259, Table4[#All], 43, 0)</f>
        <v>0.26669999999999999</v>
      </c>
      <c r="BS259" s="43">
        <f>VLOOKUP($C259, Table4[#All], 44, 0)</f>
        <v>0.1167</v>
      </c>
      <c r="BT259" s="43">
        <f>VLOOKUP($C259, Table4[#All], 45, 0)</f>
        <v>1.67E-2</v>
      </c>
      <c r="BU259" s="10">
        <f t="shared" si="56"/>
        <v>3</v>
      </c>
      <c r="BV259" s="11"/>
      <c r="BW259" s="43">
        <f>VLOOKUP($C259, Table4[#All], 46, 0)</f>
        <v>0.5333</v>
      </c>
      <c r="BX259" s="43">
        <f>VLOOKUP($C259, Table4[#All], 47, 0)</f>
        <v>0.36670000000000003</v>
      </c>
      <c r="BY259" s="43">
        <f>VLOOKUP($C259, Table4[#All], 48, 0)</f>
        <v>3.3300000000000003E-2</v>
      </c>
      <c r="BZ259" s="43">
        <f>VLOOKUP($C259, Table4[#All], 49, 0)</f>
        <v>0</v>
      </c>
      <c r="CA259" s="43">
        <f>VLOOKUP($C259, Table4[#All], 50, 0)</f>
        <v>6.6699999999999995E-2</v>
      </c>
      <c r="CB259" s="10">
        <f t="shared" si="57"/>
        <v>2</v>
      </c>
      <c r="CC259" s="60"/>
      <c r="CD259" s="43">
        <f>VLOOKUP($C259, Table4[#All], 51, 0)</f>
        <v>0.58329999999999993</v>
      </c>
      <c r="CE259" s="43">
        <f>VLOOKUP($C259, Table4[#All], 52, 0)</f>
        <v>0.1333</v>
      </c>
      <c r="CF259" s="43">
        <f>VLOOKUP($C259, Table4[#All], 53, 0)</f>
        <v>0.2833</v>
      </c>
      <c r="CG259" s="43"/>
      <c r="CH259" s="43"/>
      <c r="CI259" s="12">
        <f t="shared" si="58"/>
        <v>3</v>
      </c>
      <c r="CJ259" s="13"/>
      <c r="CK259" s="43">
        <f>VLOOKUP($C259, Table4[#All], 54, 0)</f>
        <v>0</v>
      </c>
      <c r="CL259" s="43">
        <f>VLOOKUP($C259, Table4[#All], 55, 0)</f>
        <v>0.66670000000000007</v>
      </c>
      <c r="CM259" s="43">
        <f>VLOOKUP($C259, Table4[#All], 56, 0)</f>
        <v>0.33329999999999999</v>
      </c>
      <c r="CN259" s="9">
        <f>VLOOKUP($C259, Table4[#All], 57, 0)</f>
        <v>0</v>
      </c>
      <c r="CO259" s="9"/>
      <c r="CP259" s="10">
        <f t="shared" si="59"/>
        <v>3</v>
      </c>
      <c r="CQ259" s="11"/>
      <c r="CR259" s="43">
        <f>VLOOKUP($C259, Table4[#All], 58, 0)</f>
        <v>0</v>
      </c>
      <c r="CS259" s="43">
        <f>VLOOKUP($C259, Table4[#All], 59, 0)</f>
        <v>0.2167</v>
      </c>
      <c r="CT259" s="43">
        <f>VLOOKUP($C259, Table4[#All], 60, 0)</f>
        <v>0.4667</v>
      </c>
      <c r="CU259" s="43">
        <f>VLOOKUP($C259, Table4[#All], 61, 0)</f>
        <v>0.2833</v>
      </c>
      <c r="CV259" s="9">
        <f>VLOOKUP($C259, Table4[#All], 62, 0)</f>
        <v>3.3300000000000003E-2</v>
      </c>
      <c r="CW259" s="10">
        <f t="shared" si="60"/>
        <v>4</v>
      </c>
      <c r="CX259" s="60"/>
      <c r="CY259" s="43">
        <f>VLOOKUP($C259, Table4[#All], 63, 0)</f>
        <v>1</v>
      </c>
      <c r="CZ259" s="43">
        <f>VLOOKUP($C259, Table4[#All], 64, 0)</f>
        <v>0</v>
      </c>
      <c r="DA259" s="43">
        <f>VLOOKUP($C259, Table4[#All], 65, 0)</f>
        <v>0</v>
      </c>
      <c r="DB259" s="43">
        <f>VLOOKUP($C259, Table4[#All], 66, 0)</f>
        <v>0</v>
      </c>
      <c r="DC259" s="43"/>
      <c r="DD259" s="10">
        <f t="shared" si="61"/>
        <v>1</v>
      </c>
    </row>
    <row r="260" spans="1:108" ht="16.2" thickTop="1" thickBot="1" x14ac:dyDescent="0.4">
      <c r="A260" s="47" t="s">
        <v>564</v>
      </c>
      <c r="B260" s="47" t="s">
        <v>601</v>
      </c>
      <c r="C260" s="47" t="s">
        <v>602</v>
      </c>
      <c r="D260" s="11"/>
      <c r="E260" s="43">
        <f>VLOOKUP($C260, Table4[#All], 2, 0)</f>
        <v>1</v>
      </c>
      <c r="F260" s="43">
        <f>VLOOKUP($C260, Table4[#All], 3, 0)</f>
        <v>0</v>
      </c>
      <c r="G260" s="43">
        <f>VLOOKUP($C260, Table4[#All], 4, 0)</f>
        <v>0</v>
      </c>
      <c r="H260" s="43">
        <f>VLOOKUP($C260, Table4[#All], 5, 0)</f>
        <v>0</v>
      </c>
      <c r="I260" s="43">
        <f>VLOOKUP($C260, Table4[#All], 6, 0)</f>
        <v>0</v>
      </c>
      <c r="J260" s="10">
        <f t="shared" si="47"/>
        <v>1</v>
      </c>
      <c r="K260" s="11"/>
      <c r="L260" s="43">
        <f>VLOOKUP($C260, Table4[#All], 7, 0)</f>
        <v>0.63890000000000002</v>
      </c>
      <c r="M260" s="43">
        <f>VLOOKUP($C260, Table4[#All], 8, 0)</f>
        <v>0.11109999999999999</v>
      </c>
      <c r="N260" s="43">
        <f>VLOOKUP($C260, Table4[#All], 9, 0)</f>
        <v>0.19440000000000002</v>
      </c>
      <c r="O260" s="43">
        <f>VLOOKUP($C260, Table4[#All], 10, 0)</f>
        <v>5.5599999999999997E-2</v>
      </c>
      <c r="P260" s="43"/>
      <c r="Q260" s="10">
        <f t="shared" si="48"/>
        <v>3</v>
      </c>
      <c r="R260" s="11"/>
      <c r="S260" s="43">
        <f>VLOOKUP($C260, Table4[#All], 11, 0)</f>
        <v>5.8799999999999998E-2</v>
      </c>
      <c r="T260" s="43">
        <f>VLOOKUP($C260, Table4[#All], 12, 0)</f>
        <v>0</v>
      </c>
      <c r="U260" s="43">
        <f>VLOOKUP($C260, Table4[#All], 13, 0)</f>
        <v>0.94120000000000004</v>
      </c>
      <c r="V260" s="43">
        <f>VLOOKUP($C260, Table4[#All], 14, 0)</f>
        <v>0</v>
      </c>
      <c r="W260" s="9"/>
      <c r="X260" s="10">
        <f t="shared" si="49"/>
        <v>3</v>
      </c>
      <c r="Y260" s="11"/>
      <c r="Z260" s="43">
        <f>VLOOKUP($C260, Table4[#All], 15, 0)</f>
        <v>0</v>
      </c>
      <c r="AA260" s="43">
        <f>VLOOKUP($C260, Table4[#All], 16, 0)</f>
        <v>0.41670000000000001</v>
      </c>
      <c r="AB260" s="43">
        <f>VLOOKUP($C260, Table4[#All], 17, 0)</f>
        <v>0.5</v>
      </c>
      <c r="AC260" s="43">
        <f>VLOOKUP($C260, Table4[#All], 18, 0)</f>
        <v>8.3299999999999999E-2</v>
      </c>
      <c r="AD260" s="9">
        <f>VLOOKUP($C260, Table4[#All], 19, 0)</f>
        <v>0</v>
      </c>
      <c r="AE260" s="10">
        <f t="shared" si="50"/>
        <v>3</v>
      </c>
      <c r="AF260" s="11"/>
      <c r="AG260" s="43">
        <f>VLOOKUP($C260, Table4[#All], 20, 0)</f>
        <v>0</v>
      </c>
      <c r="AH260" s="43">
        <f>VLOOKUP($C260, Table4[#All], 21, 0)</f>
        <v>0.66670000000000007</v>
      </c>
      <c r="AI260" s="43">
        <f>VLOOKUP($C260, Table4[#All], 22, 0)</f>
        <v>0.33329999999999999</v>
      </c>
      <c r="AJ260" s="43">
        <f>VLOOKUP($C260, Table4[#All], 23, 0)</f>
        <v>0</v>
      </c>
      <c r="AK260" s="43"/>
      <c r="AL260" s="10">
        <f t="shared" si="51"/>
        <v>3</v>
      </c>
      <c r="AM260" s="11"/>
      <c r="AN260" s="43">
        <f>VLOOKUP($C260, Table4[#All], 24, 0)</f>
        <v>0</v>
      </c>
      <c r="AO260" s="43">
        <f>VLOOKUP($C260, Table4[#All], 25, 0)</f>
        <v>0.93099999999999994</v>
      </c>
      <c r="AP260" s="43">
        <f>VLOOKUP($C260, Table4[#All], 26, 0)</f>
        <v>6.9000000000000006E-2</v>
      </c>
      <c r="AQ260" s="43"/>
      <c r="AR260" s="9"/>
      <c r="AS260" s="12">
        <f t="shared" si="52"/>
        <v>2</v>
      </c>
      <c r="AT260" s="11"/>
      <c r="AU260" s="43">
        <f>VLOOKUP($C260, Table4[#All], 27, 0)</f>
        <v>0.36109999999999998</v>
      </c>
      <c r="AV260" s="43">
        <f>VLOOKUP($C260, Table4[#All], 28, 0)</f>
        <v>0.58329999999999993</v>
      </c>
      <c r="AW260" s="43">
        <f>VLOOKUP($C260, Table4[#All], 29, 0)</f>
        <v>2.7799999999999998E-2</v>
      </c>
      <c r="AX260" s="9"/>
      <c r="AY260" s="9">
        <f>VLOOKUP($C260, Table4[#All], 30, 0)</f>
        <v>2.7799999999999998E-2</v>
      </c>
      <c r="AZ260" s="10">
        <f t="shared" si="53"/>
        <v>2</v>
      </c>
      <c r="BA260" s="11"/>
      <c r="BB260" s="43">
        <f>VLOOKUP($C260, Table4[#All], 31, 0)</f>
        <v>0.63329999999999997</v>
      </c>
      <c r="BC260" s="43">
        <f>VLOOKUP($C260, Table4[#All], 32, 0)</f>
        <v>0.33329999999999999</v>
      </c>
      <c r="BD260" s="43">
        <f>VLOOKUP($C260, Table4[#All], 33, 0)</f>
        <v>3.3300000000000003E-2</v>
      </c>
      <c r="BE260" s="43">
        <f>VLOOKUP($C260, Table4[#All], 34, 0)</f>
        <v>0</v>
      </c>
      <c r="BF260" s="9">
        <f>VLOOKUP($C260, Table4[#All], 35, 0)</f>
        <v>0</v>
      </c>
      <c r="BG260" s="10">
        <f t="shared" si="54"/>
        <v>2</v>
      </c>
      <c r="BH260" s="60"/>
      <c r="BI260" s="43">
        <f>VLOOKUP($C260, Table4[#All], 36, 0)</f>
        <v>0</v>
      </c>
      <c r="BJ260" s="9">
        <f>VLOOKUP($C260, Table4[#All], 37, 0)</f>
        <v>0</v>
      </c>
      <c r="BK260" s="43">
        <f>VLOOKUP($C260, Table4[#All], 38, 0)</f>
        <v>0</v>
      </c>
      <c r="BL260" s="43">
        <f>VLOOKUP($C260, Table4[#All], 39, 0)</f>
        <v>0</v>
      </c>
      <c r="BM260" s="9">
        <f>VLOOKUP($C260, Table4[#All], 40, 0)</f>
        <v>0</v>
      </c>
      <c r="BN260" s="10" t="str">
        <f t="shared" si="55"/>
        <v>N/A</v>
      </c>
      <c r="BO260" s="11"/>
      <c r="BP260" s="43">
        <f>VLOOKUP($C260, Table4[#All], 41, 0)</f>
        <v>8.3299999999999999E-2</v>
      </c>
      <c r="BQ260" s="43">
        <f>VLOOKUP($C260, Table4[#All], 42, 0)</f>
        <v>0.19440000000000002</v>
      </c>
      <c r="BR260" s="43">
        <f>VLOOKUP($C260, Table4[#All], 43, 0)</f>
        <v>0.55559999999999998</v>
      </c>
      <c r="BS260" s="43">
        <f>VLOOKUP($C260, Table4[#All], 44, 0)</f>
        <v>0.16670000000000001</v>
      </c>
      <c r="BT260" s="43">
        <f>VLOOKUP($C260, Table4[#All], 45, 0)</f>
        <v>0</v>
      </c>
      <c r="BU260" s="10">
        <f t="shared" si="56"/>
        <v>3</v>
      </c>
      <c r="BV260" s="11"/>
      <c r="BW260" s="43">
        <f>VLOOKUP($C260, Table4[#All], 46, 0)</f>
        <v>0.47220000000000001</v>
      </c>
      <c r="BX260" s="43">
        <f>VLOOKUP($C260, Table4[#All], 47, 0)</f>
        <v>0.16670000000000001</v>
      </c>
      <c r="BY260" s="43">
        <f>VLOOKUP($C260, Table4[#All], 48, 0)</f>
        <v>8.3299999999999999E-2</v>
      </c>
      <c r="BZ260" s="43">
        <f>VLOOKUP($C260, Table4[#All], 49, 0)</f>
        <v>8.3299999999999999E-2</v>
      </c>
      <c r="CA260" s="43">
        <f>VLOOKUP($C260, Table4[#All], 50, 0)</f>
        <v>0.19440000000000002</v>
      </c>
      <c r="CB260" s="10">
        <f t="shared" si="57"/>
        <v>4</v>
      </c>
      <c r="CC260" s="60"/>
      <c r="CD260" s="43">
        <f>VLOOKUP($C260, Table4[#All], 51, 0)</f>
        <v>0.36109999999999998</v>
      </c>
      <c r="CE260" s="43">
        <f>VLOOKUP($C260, Table4[#All], 52, 0)</f>
        <v>0.19440000000000002</v>
      </c>
      <c r="CF260" s="43">
        <f>VLOOKUP($C260, Table4[#All], 53, 0)</f>
        <v>0.44439999999999996</v>
      </c>
      <c r="CG260" s="43"/>
      <c r="CH260" s="43"/>
      <c r="CI260" s="12">
        <f t="shared" si="58"/>
        <v>3</v>
      </c>
      <c r="CJ260" s="13"/>
      <c r="CK260" s="43">
        <f>VLOOKUP($C260, Table4[#All], 54, 0)</f>
        <v>0</v>
      </c>
      <c r="CL260" s="43">
        <f>VLOOKUP($C260, Table4[#All], 55, 0)</f>
        <v>0.55559999999999998</v>
      </c>
      <c r="CM260" s="43">
        <f>VLOOKUP($C260, Table4[#All], 56, 0)</f>
        <v>0.38890000000000002</v>
      </c>
      <c r="CN260" s="9">
        <f>VLOOKUP($C260, Table4[#All], 57, 0)</f>
        <v>5.5599999999999997E-2</v>
      </c>
      <c r="CO260" s="9"/>
      <c r="CP260" s="10">
        <f t="shared" si="59"/>
        <v>3</v>
      </c>
      <c r="CQ260" s="11"/>
      <c r="CR260" s="43">
        <f>VLOOKUP($C260, Table4[#All], 58, 0)</f>
        <v>0</v>
      </c>
      <c r="CS260" s="43">
        <f>VLOOKUP($C260, Table4[#All], 59, 0)</f>
        <v>0.22219999999999998</v>
      </c>
      <c r="CT260" s="43">
        <f>VLOOKUP($C260, Table4[#All], 60, 0)</f>
        <v>0.47220000000000001</v>
      </c>
      <c r="CU260" s="43">
        <f>VLOOKUP($C260, Table4[#All], 61, 0)</f>
        <v>0.30559999999999998</v>
      </c>
      <c r="CV260" s="9">
        <f>VLOOKUP($C260, Table4[#All], 62, 0)</f>
        <v>0</v>
      </c>
      <c r="CW260" s="10">
        <f t="shared" si="60"/>
        <v>4</v>
      </c>
      <c r="CX260" s="60"/>
      <c r="CY260" s="43">
        <f>VLOOKUP($C260, Table4[#All], 63, 0)</f>
        <v>0.8</v>
      </c>
      <c r="CZ260" s="43">
        <f>VLOOKUP($C260, Table4[#All], 64, 0)</f>
        <v>0.2</v>
      </c>
      <c r="DA260" s="43">
        <f>VLOOKUP($C260, Table4[#All], 65, 0)</f>
        <v>0</v>
      </c>
      <c r="DB260" s="43">
        <f>VLOOKUP($C260, Table4[#All], 66, 0)</f>
        <v>0</v>
      </c>
      <c r="DC260" s="43"/>
      <c r="DD260" s="10">
        <f t="shared" si="61"/>
        <v>2</v>
      </c>
    </row>
    <row r="261" spans="1:108" ht="16.2" thickTop="1" thickBot="1" x14ac:dyDescent="0.4">
      <c r="A261" s="47" t="s">
        <v>564</v>
      </c>
      <c r="B261" s="47" t="s">
        <v>603</v>
      </c>
      <c r="C261" s="47" t="s">
        <v>604</v>
      </c>
      <c r="D261" s="11"/>
      <c r="E261" s="43">
        <f>VLOOKUP($C261, Table4[#All], 2, 0)</f>
        <v>1</v>
      </c>
      <c r="F261" s="43">
        <f>VLOOKUP($C261, Table4[#All], 3, 0)</f>
        <v>0</v>
      </c>
      <c r="G261" s="43">
        <f>VLOOKUP($C261, Table4[#All], 4, 0)</f>
        <v>0</v>
      </c>
      <c r="H261" s="43">
        <f>VLOOKUP($C261, Table4[#All], 5, 0)</f>
        <v>0</v>
      </c>
      <c r="I261" s="43">
        <f>VLOOKUP($C261, Table4[#All], 6, 0)</f>
        <v>0</v>
      </c>
      <c r="J261" s="10">
        <f t="shared" si="47"/>
        <v>1</v>
      </c>
      <c r="K261" s="11"/>
      <c r="L261" s="43">
        <f>VLOOKUP($C261, Table4[#All], 7, 0)</f>
        <v>0.67500000000000004</v>
      </c>
      <c r="M261" s="43">
        <f>VLOOKUP($C261, Table4[#All], 8, 0)</f>
        <v>0.2</v>
      </c>
      <c r="N261" s="43">
        <f>VLOOKUP($C261, Table4[#All], 9, 0)</f>
        <v>2.5000000000000001E-2</v>
      </c>
      <c r="O261" s="43">
        <f>VLOOKUP($C261, Table4[#All], 10, 0)</f>
        <v>0.1</v>
      </c>
      <c r="P261" s="43"/>
      <c r="Q261" s="10">
        <f t="shared" si="48"/>
        <v>2</v>
      </c>
      <c r="R261" s="11"/>
      <c r="S261" s="43">
        <f>VLOOKUP($C261, Table4[#All], 11, 0)</f>
        <v>5.5599999999999997E-2</v>
      </c>
      <c r="T261" s="43">
        <f>VLOOKUP($C261, Table4[#All], 12, 0)</f>
        <v>2.7799999999999998E-2</v>
      </c>
      <c r="U261" s="43">
        <f>VLOOKUP($C261, Table4[#All], 13, 0)</f>
        <v>0.91670000000000007</v>
      </c>
      <c r="V261" s="43">
        <f>VLOOKUP($C261, Table4[#All], 14, 0)</f>
        <v>0</v>
      </c>
      <c r="W261" s="9"/>
      <c r="X261" s="10">
        <f t="shared" si="49"/>
        <v>3</v>
      </c>
      <c r="Y261" s="11"/>
      <c r="Z261" s="43">
        <f>VLOOKUP($C261, Table4[#All], 15, 0)</f>
        <v>0</v>
      </c>
      <c r="AA261" s="43">
        <f>VLOOKUP($C261, Table4[#All], 16, 0)</f>
        <v>0.22500000000000001</v>
      </c>
      <c r="AB261" s="43">
        <f>VLOOKUP($C261, Table4[#All], 17, 0)</f>
        <v>0.57499999999999996</v>
      </c>
      <c r="AC261" s="43">
        <f>VLOOKUP($C261, Table4[#All], 18, 0)</f>
        <v>0.2</v>
      </c>
      <c r="AD261" s="9">
        <f>VLOOKUP($C261, Table4[#All], 19, 0)</f>
        <v>0</v>
      </c>
      <c r="AE261" s="10">
        <f t="shared" si="50"/>
        <v>4</v>
      </c>
      <c r="AF261" s="11"/>
      <c r="AG261" s="43">
        <f>VLOOKUP($C261, Table4[#All], 20, 0)</f>
        <v>0</v>
      </c>
      <c r="AH261" s="43">
        <f>VLOOKUP($C261, Table4[#All], 21, 0)</f>
        <v>0.67500000000000004</v>
      </c>
      <c r="AI261" s="43">
        <f>VLOOKUP($C261, Table4[#All], 22, 0)</f>
        <v>0.32500000000000001</v>
      </c>
      <c r="AJ261" s="43">
        <f>VLOOKUP($C261, Table4[#All], 23, 0)</f>
        <v>0</v>
      </c>
      <c r="AK261" s="43"/>
      <c r="AL261" s="10">
        <f t="shared" si="51"/>
        <v>3</v>
      </c>
      <c r="AM261" s="11"/>
      <c r="AN261" s="43">
        <f>VLOOKUP($C261, Table4[#All], 24, 0)</f>
        <v>0</v>
      </c>
      <c r="AO261" s="43">
        <f>VLOOKUP($C261, Table4[#All], 25, 0)</f>
        <v>0.84209999999999996</v>
      </c>
      <c r="AP261" s="43">
        <f>VLOOKUP($C261, Table4[#All], 26, 0)</f>
        <v>0.15789999999999998</v>
      </c>
      <c r="AQ261" s="43"/>
      <c r="AR261" s="9"/>
      <c r="AS261" s="12">
        <f t="shared" si="52"/>
        <v>2</v>
      </c>
      <c r="AT261" s="11"/>
      <c r="AU261" s="43">
        <f>VLOOKUP($C261, Table4[#All], 27, 0)</f>
        <v>0.17499999999999999</v>
      </c>
      <c r="AV261" s="43">
        <f>VLOOKUP($C261, Table4[#All], 28, 0)</f>
        <v>0.7</v>
      </c>
      <c r="AW261" s="43">
        <f>VLOOKUP($C261, Table4[#All], 29, 0)</f>
        <v>0.125</v>
      </c>
      <c r="AX261" s="9"/>
      <c r="AY261" s="9">
        <f>VLOOKUP($C261, Table4[#All], 30, 0)</f>
        <v>0</v>
      </c>
      <c r="AZ261" s="10">
        <f t="shared" si="53"/>
        <v>2</v>
      </c>
      <c r="BA261" s="11"/>
      <c r="BB261" s="43">
        <f>VLOOKUP($C261, Table4[#All], 31, 0)</f>
        <v>0.60870000000000002</v>
      </c>
      <c r="BC261" s="43">
        <f>VLOOKUP($C261, Table4[#All], 32, 0)</f>
        <v>0.3478</v>
      </c>
      <c r="BD261" s="43">
        <f>VLOOKUP($C261, Table4[#All], 33, 0)</f>
        <v>4.3499999999999997E-2</v>
      </c>
      <c r="BE261" s="43">
        <f>VLOOKUP($C261, Table4[#All], 34, 0)</f>
        <v>0</v>
      </c>
      <c r="BF261" s="9">
        <f>VLOOKUP($C261, Table4[#All], 35, 0)</f>
        <v>0</v>
      </c>
      <c r="BG261" s="10">
        <f t="shared" si="54"/>
        <v>2</v>
      </c>
      <c r="BH261" s="60"/>
      <c r="BI261" s="43">
        <f>VLOOKUP($C261, Table4[#All], 36, 0)</f>
        <v>0</v>
      </c>
      <c r="BJ261" s="9">
        <f>VLOOKUP($C261, Table4[#All], 37, 0)</f>
        <v>0</v>
      </c>
      <c r="BK261" s="43">
        <f>VLOOKUP($C261, Table4[#All], 38, 0)</f>
        <v>0</v>
      </c>
      <c r="BL261" s="43">
        <f>VLOOKUP($C261, Table4[#All], 39, 0)</f>
        <v>0</v>
      </c>
      <c r="BM261" s="9">
        <f>VLOOKUP($C261, Table4[#All], 40, 0)</f>
        <v>0</v>
      </c>
      <c r="BN261" s="10" t="str">
        <f t="shared" si="55"/>
        <v>N/A</v>
      </c>
      <c r="BO261" s="11"/>
      <c r="BP261" s="43">
        <f>VLOOKUP($C261, Table4[#All], 41, 0)</f>
        <v>0.05</v>
      </c>
      <c r="BQ261" s="43">
        <f>VLOOKUP($C261, Table4[#All], 42, 0)</f>
        <v>0.2</v>
      </c>
      <c r="BR261" s="43">
        <f>VLOOKUP($C261, Table4[#All], 43, 0)</f>
        <v>0.47499999999999998</v>
      </c>
      <c r="BS261" s="43">
        <f>VLOOKUP($C261, Table4[#All], 44, 0)</f>
        <v>0.25</v>
      </c>
      <c r="BT261" s="43">
        <f>VLOOKUP($C261, Table4[#All], 45, 0)</f>
        <v>2.5000000000000001E-2</v>
      </c>
      <c r="BU261" s="10">
        <f t="shared" si="56"/>
        <v>4</v>
      </c>
      <c r="BV261" s="11"/>
      <c r="BW261" s="43">
        <f>VLOOKUP($C261, Table4[#All], 46, 0)</f>
        <v>0.625</v>
      </c>
      <c r="BX261" s="43">
        <f>VLOOKUP($C261, Table4[#All], 47, 0)</f>
        <v>0.2</v>
      </c>
      <c r="BY261" s="43">
        <f>VLOOKUP($C261, Table4[#All], 48, 0)</f>
        <v>0.15</v>
      </c>
      <c r="BZ261" s="43">
        <f>VLOOKUP($C261, Table4[#All], 49, 0)</f>
        <v>0</v>
      </c>
      <c r="CA261" s="43">
        <f>VLOOKUP($C261, Table4[#All], 50, 0)</f>
        <v>2.5000000000000001E-2</v>
      </c>
      <c r="CB261" s="10">
        <f t="shared" si="57"/>
        <v>2</v>
      </c>
      <c r="CC261" s="60"/>
      <c r="CD261" s="43">
        <f>VLOOKUP($C261, Table4[#All], 51, 0)</f>
        <v>0.1</v>
      </c>
      <c r="CE261" s="43">
        <f>VLOOKUP($C261, Table4[#All], 52, 0)</f>
        <v>0.25</v>
      </c>
      <c r="CF261" s="43">
        <f>VLOOKUP($C261, Table4[#All], 53, 0)</f>
        <v>0.65</v>
      </c>
      <c r="CG261" s="43"/>
      <c r="CH261" s="43"/>
      <c r="CI261" s="12">
        <f t="shared" si="58"/>
        <v>3</v>
      </c>
      <c r="CJ261" s="13"/>
      <c r="CK261" s="43">
        <f>VLOOKUP($C261, Table4[#All], 54, 0)</f>
        <v>0</v>
      </c>
      <c r="CL261" s="43">
        <f>VLOOKUP($C261, Table4[#All], 55, 0)</f>
        <v>0.55000000000000004</v>
      </c>
      <c r="CM261" s="43">
        <f>VLOOKUP($C261, Table4[#All], 56, 0)</f>
        <v>0.45</v>
      </c>
      <c r="CN261" s="9">
        <f>VLOOKUP($C261, Table4[#All], 57, 0)</f>
        <v>0</v>
      </c>
      <c r="CO261" s="9"/>
      <c r="CP261" s="10">
        <f t="shared" si="59"/>
        <v>3</v>
      </c>
      <c r="CQ261" s="11"/>
      <c r="CR261" s="43">
        <f>VLOOKUP($C261, Table4[#All], 58, 0)</f>
        <v>0</v>
      </c>
      <c r="CS261" s="43">
        <f>VLOOKUP($C261, Table4[#All], 59, 0)</f>
        <v>0.15</v>
      </c>
      <c r="CT261" s="43">
        <f>VLOOKUP($C261, Table4[#All], 60, 0)</f>
        <v>0.42499999999999999</v>
      </c>
      <c r="CU261" s="43">
        <f>VLOOKUP($C261, Table4[#All], 61, 0)</f>
        <v>0.4</v>
      </c>
      <c r="CV261" s="9">
        <f>VLOOKUP($C261, Table4[#All], 62, 0)</f>
        <v>2.5000000000000001E-2</v>
      </c>
      <c r="CW261" s="10">
        <f t="shared" si="60"/>
        <v>4</v>
      </c>
      <c r="CX261" s="60"/>
      <c r="CY261" s="43">
        <f>VLOOKUP($C261, Table4[#All], 63, 0)</f>
        <v>0.72219999999999995</v>
      </c>
      <c r="CZ261" s="43">
        <f>VLOOKUP($C261, Table4[#All], 64, 0)</f>
        <v>0.22219999999999998</v>
      </c>
      <c r="DA261" s="43">
        <f>VLOOKUP($C261, Table4[#All], 65, 0)</f>
        <v>5.5599999999999997E-2</v>
      </c>
      <c r="DB261" s="43">
        <f>VLOOKUP($C261, Table4[#All], 66, 0)</f>
        <v>0</v>
      </c>
      <c r="DC261" s="43"/>
      <c r="DD261" s="10">
        <f t="shared" si="61"/>
        <v>2</v>
      </c>
    </row>
    <row r="262" spans="1:108" ht="16.2" thickTop="1" thickBot="1" x14ac:dyDescent="0.4">
      <c r="A262" s="47" t="s">
        <v>564</v>
      </c>
      <c r="B262" s="47" t="s">
        <v>597</v>
      </c>
      <c r="C262" s="47" t="s">
        <v>598</v>
      </c>
      <c r="D262" s="11"/>
      <c r="E262" s="43">
        <f>VLOOKUP($C262, Table4[#All], 2, 0)</f>
        <v>1</v>
      </c>
      <c r="F262" s="43">
        <f>VLOOKUP($C262, Table4[#All], 3, 0)</f>
        <v>0</v>
      </c>
      <c r="G262" s="43">
        <f>VLOOKUP($C262, Table4[#All], 4, 0)</f>
        <v>0</v>
      </c>
      <c r="H262" s="43">
        <f>VLOOKUP($C262, Table4[#All], 5, 0)</f>
        <v>0</v>
      </c>
      <c r="I262" s="43">
        <f>VLOOKUP($C262, Table4[#All], 6, 0)</f>
        <v>0</v>
      </c>
      <c r="J262" s="10">
        <f t="shared" ref="J262:J325" si="62">IF(I262&gt;=20%, 5, IF(SUM(H262:I262)&gt;=20%, 4, IF(SUM(G262:I262)&gt;=20%, 3, IF(SUM(F262:I262)&gt;=20%, 2, IF(SUM(E262:I262)&gt;=20%, 1, "N/A")))))</f>
        <v>1</v>
      </c>
      <c r="K262" s="11"/>
      <c r="L262" s="43">
        <f>VLOOKUP($C262, Table4[#All], 7, 0)</f>
        <v>0.78569999999999995</v>
      </c>
      <c r="M262" s="43">
        <f>VLOOKUP($C262, Table4[#All], 8, 0)</f>
        <v>0.10710000000000001</v>
      </c>
      <c r="N262" s="43">
        <f>VLOOKUP($C262, Table4[#All], 9, 0)</f>
        <v>0.10710000000000001</v>
      </c>
      <c r="O262" s="43">
        <f>VLOOKUP($C262, Table4[#All], 10, 0)</f>
        <v>0</v>
      </c>
      <c r="P262" s="43"/>
      <c r="Q262" s="10">
        <f t="shared" ref="Q262:Q325" si="63">IF(P262&gt;=20%, 5, IF(SUM(O262:P262)&gt;=20%, 4, IF(SUM(N262:P262)&gt;=20%, 3, IF(SUM(M262:P262)&gt;=20%, 2, IF(SUM(L262:P262)&gt;=20%, 1, "N/A")))))</f>
        <v>2</v>
      </c>
      <c r="R262" s="11"/>
      <c r="S262" s="43">
        <f>VLOOKUP($C262, Table4[#All], 11, 0)</f>
        <v>0.10710000000000001</v>
      </c>
      <c r="T262" s="43">
        <f>VLOOKUP($C262, Table4[#All], 12, 0)</f>
        <v>0</v>
      </c>
      <c r="U262" s="43">
        <f>VLOOKUP($C262, Table4[#All], 13, 0)</f>
        <v>0.85709999999999997</v>
      </c>
      <c r="V262" s="43">
        <f>VLOOKUP($C262, Table4[#All], 14, 0)</f>
        <v>3.5699999999999996E-2</v>
      </c>
      <c r="W262" s="9"/>
      <c r="X262" s="10">
        <f t="shared" ref="X262:X325" si="64">IF(W262&gt;=20%, 5, IF(SUM(V262:W262)&gt;=20%, 4, IF(SUM(U262:W262)&gt;=20%, 3, IF(SUM(T262:W262)&gt;=20%, 2, IF(SUM(S262:W262)&gt;=20%, 1, "N/A")))))</f>
        <v>3</v>
      </c>
      <c r="Y262" s="11"/>
      <c r="Z262" s="43">
        <f>VLOOKUP($C262, Table4[#All], 15, 0)</f>
        <v>0</v>
      </c>
      <c r="AA262" s="43">
        <f>VLOOKUP($C262, Table4[#All], 16, 0)</f>
        <v>0.39289999999999997</v>
      </c>
      <c r="AB262" s="43">
        <f>VLOOKUP($C262, Table4[#All], 17, 0)</f>
        <v>0.46429999999999999</v>
      </c>
      <c r="AC262" s="43">
        <f>VLOOKUP($C262, Table4[#All], 18, 0)</f>
        <v>0.1429</v>
      </c>
      <c r="AD262" s="9">
        <f>VLOOKUP($C262, Table4[#All], 19, 0)</f>
        <v>0</v>
      </c>
      <c r="AE262" s="10">
        <f t="shared" ref="AE262:AE325" si="65">IF(AD262&gt;=20%, 5, IF(SUM(AC262:AD262)&gt;=20%, 4, IF(SUM(AB262:AD262)&gt;=20%, 3, IF(SUM(AA262:AD262)&gt;=20%, 2, IF(SUM(Z262:AD262)&gt;=20%, 1, "N/A")))))</f>
        <v>3</v>
      </c>
      <c r="AF262" s="11"/>
      <c r="AG262" s="43">
        <f>VLOOKUP($C262, Table4[#All], 20, 0)</f>
        <v>0</v>
      </c>
      <c r="AH262" s="43">
        <f>VLOOKUP($C262, Table4[#All], 21, 0)</f>
        <v>0.71430000000000005</v>
      </c>
      <c r="AI262" s="43">
        <f>VLOOKUP($C262, Table4[#All], 22, 0)</f>
        <v>0.28570000000000001</v>
      </c>
      <c r="AJ262" s="43">
        <f>VLOOKUP($C262, Table4[#All], 23, 0)</f>
        <v>0</v>
      </c>
      <c r="AK262" s="43"/>
      <c r="AL262" s="10">
        <f t="shared" ref="AL262:AL325" si="66">IF(AK262&gt;=20%, 5, IF(SUM(AJ262:AK262)&gt;=20%, 4, IF(SUM(AI262:AK262)&gt;=20%, 3, IF(SUM(AH262:AK262)&gt;=20%, 2, IF(SUM(AG262:AK262)&gt;=20%, 1, "N/A")))))</f>
        <v>3</v>
      </c>
      <c r="AM262" s="11"/>
      <c r="AN262" s="43">
        <f>VLOOKUP($C262, Table4[#All], 24, 0)</f>
        <v>0</v>
      </c>
      <c r="AO262" s="43">
        <f>VLOOKUP($C262, Table4[#All], 25, 0)</f>
        <v>0.92590000000000006</v>
      </c>
      <c r="AP262" s="43">
        <f>VLOOKUP($C262, Table4[#All], 26, 0)</f>
        <v>7.4099999999999999E-2</v>
      </c>
      <c r="AQ262" s="43"/>
      <c r="AR262" s="9"/>
      <c r="AS262" s="12">
        <f t="shared" ref="AS262:AS325" si="67">IF(AR262&gt;=20%, 5, IF(SUM(AQ262:AR262)&gt;=20%, 4, IF(SUM(AP262:AR262)&gt;=20%, 3, IF(SUM(AO262:AR262)&gt;=20%, 2, IF(SUM(AN262:AR262)&gt;=20%, 1, "N/A")))))</f>
        <v>2</v>
      </c>
      <c r="AT262" s="11"/>
      <c r="AU262" s="43">
        <f>VLOOKUP($C262, Table4[#All], 27, 0)</f>
        <v>0.10710000000000001</v>
      </c>
      <c r="AV262" s="43">
        <f>VLOOKUP($C262, Table4[#All], 28, 0)</f>
        <v>0.85709999999999997</v>
      </c>
      <c r="AW262" s="43">
        <f>VLOOKUP($C262, Table4[#All], 29, 0)</f>
        <v>3.5699999999999996E-2</v>
      </c>
      <c r="AX262" s="9"/>
      <c r="AY262" s="9">
        <f>VLOOKUP($C262, Table4[#All], 30, 0)</f>
        <v>0</v>
      </c>
      <c r="AZ262" s="10">
        <f t="shared" ref="AZ262:AZ325" si="68">IF(AY262&gt;=20%, 5, IF(SUM(AX262:AY262)&gt;=20%, 4, IF(SUM(AW262:AY262)&gt;=20%, 3, IF(SUM(AV262:AY262)&gt;=20%, 2, IF(SUM(AU262:AY262)&gt;=20%, 1, "N/A")))))</f>
        <v>2</v>
      </c>
      <c r="BA262" s="11"/>
      <c r="BB262" s="43">
        <f>VLOOKUP($C262, Table4[#All], 31, 0)</f>
        <v>0.4667</v>
      </c>
      <c r="BC262" s="43">
        <f>VLOOKUP($C262, Table4[#All], 32, 0)</f>
        <v>0.5333</v>
      </c>
      <c r="BD262" s="43">
        <f>VLOOKUP($C262, Table4[#All], 33, 0)</f>
        <v>0</v>
      </c>
      <c r="BE262" s="43">
        <f>VLOOKUP($C262, Table4[#All], 34, 0)</f>
        <v>0</v>
      </c>
      <c r="BF262" s="9">
        <f>VLOOKUP($C262, Table4[#All], 35, 0)</f>
        <v>0</v>
      </c>
      <c r="BG262" s="10">
        <f t="shared" ref="BG262:BG325" si="69">IF(BF262&gt;=20%, 5, IF(SUM(BE262:BF262)&gt;=20%, 4, IF(SUM(BD262:BF262)&gt;=20%, 3, IF(SUM(BC262:BF262)&gt;=20%, 2, IF(SUM(BB262:BF262)&gt;=20%, 1, "N/A")))))</f>
        <v>2</v>
      </c>
      <c r="BH262" s="60"/>
      <c r="BI262" s="43">
        <f>VLOOKUP($C262, Table4[#All], 36, 0)</f>
        <v>0</v>
      </c>
      <c r="BJ262" s="9">
        <f>VLOOKUP($C262, Table4[#All], 37, 0)</f>
        <v>0</v>
      </c>
      <c r="BK262" s="43">
        <f>VLOOKUP($C262, Table4[#All], 38, 0)</f>
        <v>0</v>
      </c>
      <c r="BL262" s="43">
        <f>VLOOKUP($C262, Table4[#All], 39, 0)</f>
        <v>0</v>
      </c>
      <c r="BM262" s="9">
        <f>VLOOKUP($C262, Table4[#All], 40, 0)</f>
        <v>0</v>
      </c>
      <c r="BN262" s="10" t="str">
        <f t="shared" ref="BN262:BN325" si="70">IF(BM262&gt;=20%, 5, IF(SUM(BL262:BM262)&gt;=20%, 4, IF(SUM(BK262:BM262)&gt;=20%, 3, IF(SUM(BJ262:BM262)&gt;=20%, 2, IF(SUM(BI262:BM262)&gt;=20%, 1, "N/A")))))</f>
        <v>N/A</v>
      </c>
      <c r="BO262" s="11"/>
      <c r="BP262" s="43">
        <f>VLOOKUP($C262, Table4[#All], 41, 0)</f>
        <v>7.1399999999999991E-2</v>
      </c>
      <c r="BQ262" s="43">
        <f>VLOOKUP($C262, Table4[#All], 42, 0)</f>
        <v>0.35710000000000003</v>
      </c>
      <c r="BR262" s="43">
        <f>VLOOKUP($C262, Table4[#All], 43, 0)</f>
        <v>0.39289999999999997</v>
      </c>
      <c r="BS262" s="43">
        <f>VLOOKUP($C262, Table4[#All], 44, 0)</f>
        <v>0.1429</v>
      </c>
      <c r="BT262" s="43">
        <f>VLOOKUP($C262, Table4[#All], 45, 0)</f>
        <v>3.5699999999999996E-2</v>
      </c>
      <c r="BU262" s="10">
        <f t="shared" ref="BU262:BU325" si="71">IF(BT262&gt;=20%, 5, IF(SUM(BS262:BT262)&gt;=20%, 4, IF(SUM(BR262:BT262)&gt;=20%, 3, IF(SUM(BQ262:BT262)&gt;=20%, 2, IF(SUM(BP262:BT262)&gt;=20%, 1, "N/A")))))</f>
        <v>3</v>
      </c>
      <c r="BV262" s="11"/>
      <c r="BW262" s="43">
        <f>VLOOKUP($C262, Table4[#All], 46, 0)</f>
        <v>0.64290000000000003</v>
      </c>
      <c r="BX262" s="43">
        <f>VLOOKUP($C262, Table4[#All], 47, 0)</f>
        <v>0.17859999999999998</v>
      </c>
      <c r="BY262" s="43">
        <f>VLOOKUP($C262, Table4[#All], 48, 0)</f>
        <v>3.5699999999999996E-2</v>
      </c>
      <c r="BZ262" s="43">
        <f>VLOOKUP($C262, Table4[#All], 49, 0)</f>
        <v>3.5699999999999996E-2</v>
      </c>
      <c r="CA262" s="43">
        <f>VLOOKUP($C262, Table4[#All], 50, 0)</f>
        <v>0.10710000000000001</v>
      </c>
      <c r="CB262" s="10">
        <f t="shared" ref="CB262:CB325" si="72">IF(CA262&gt;=20%, 5, IF(SUM(BZ262:CA262)&gt;=20%, 4, IF(SUM(BY262:CA262)&gt;=20%, 3, IF(SUM(BX262:CA262)&gt;=20%, 2, IF(SUM(BW262:CA262)&gt;=20%, 1, "N/A")))))</f>
        <v>2</v>
      </c>
      <c r="CC262" s="60"/>
      <c r="CD262" s="43">
        <f>VLOOKUP($C262, Table4[#All], 51, 0)</f>
        <v>0.5</v>
      </c>
      <c r="CE262" s="43">
        <f>VLOOKUP($C262, Table4[#All], 52, 0)</f>
        <v>0.1429</v>
      </c>
      <c r="CF262" s="43">
        <f>VLOOKUP($C262, Table4[#All], 53, 0)</f>
        <v>0.35710000000000003</v>
      </c>
      <c r="CG262" s="43"/>
      <c r="CH262" s="43"/>
      <c r="CI262" s="12">
        <f t="shared" ref="CI262:CI325" si="73">IF(CH262&gt;=20%, 5, IF(SUM(CG262:CH262)&gt;=20%, 4, IF(SUM(CF262:CH262)&gt;=20%, 3, IF(SUM(CE262:CH262)&gt;=20%, 2, IF(SUM(CD262:CH262)&gt;=20%, 1, "N/A")))))</f>
        <v>3</v>
      </c>
      <c r="CJ262" s="13"/>
      <c r="CK262" s="43">
        <f>VLOOKUP($C262, Table4[#All], 54, 0)</f>
        <v>0</v>
      </c>
      <c r="CL262" s="43">
        <f>VLOOKUP($C262, Table4[#All], 55, 0)</f>
        <v>0.67859999999999998</v>
      </c>
      <c r="CM262" s="43">
        <f>VLOOKUP($C262, Table4[#All], 56, 0)</f>
        <v>0.32140000000000002</v>
      </c>
      <c r="CN262" s="9">
        <f>VLOOKUP($C262, Table4[#All], 57, 0)</f>
        <v>0</v>
      </c>
      <c r="CO262" s="9"/>
      <c r="CP262" s="10">
        <f t="shared" ref="CP262:CP325" si="74">IF(CO262&gt;=20%, 5, IF(SUM(CN262:CO262)&gt;=20%, 4, IF(SUM(CM262:CO262)&gt;=20%, 3, IF(SUM(CL262:CO262)&gt;=20%, 2, IF(SUM(CK262:CO262)&gt;=20%, 1, "N/A")))))</f>
        <v>3</v>
      </c>
      <c r="CQ262" s="11"/>
      <c r="CR262" s="43">
        <f>VLOOKUP($C262, Table4[#All], 58, 0)</f>
        <v>0</v>
      </c>
      <c r="CS262" s="43">
        <f>VLOOKUP($C262, Table4[#All], 59, 0)</f>
        <v>0.17859999999999998</v>
      </c>
      <c r="CT262" s="43">
        <f>VLOOKUP($C262, Table4[#All], 60, 0)</f>
        <v>0.60709999999999997</v>
      </c>
      <c r="CU262" s="43">
        <f>VLOOKUP($C262, Table4[#All], 61, 0)</f>
        <v>0.21429999999999999</v>
      </c>
      <c r="CV262" s="9">
        <f>VLOOKUP($C262, Table4[#All], 62, 0)</f>
        <v>0</v>
      </c>
      <c r="CW262" s="10">
        <f t="shared" ref="CW262:CW325" si="75">IF(CV262&gt;=20%, 5, IF(SUM(CU262:CV262)&gt;=20%, 4, IF(SUM(CT262:CV262)&gt;=20%, 3, IF(SUM(CS262:CV262)&gt;=20%, 2, IF(SUM(CR262:CV262)&gt;=20%, 1, "N/A")))))</f>
        <v>4</v>
      </c>
      <c r="CX262" s="60"/>
      <c r="CY262" s="43">
        <f>VLOOKUP($C262, Table4[#All], 63, 0)</f>
        <v>0.83329999999999993</v>
      </c>
      <c r="CZ262" s="43">
        <f>VLOOKUP($C262, Table4[#All], 64, 0)</f>
        <v>0.16670000000000001</v>
      </c>
      <c r="DA262" s="43">
        <f>VLOOKUP($C262, Table4[#All], 65, 0)</f>
        <v>0</v>
      </c>
      <c r="DB262" s="43">
        <f>VLOOKUP($C262, Table4[#All], 66, 0)</f>
        <v>0</v>
      </c>
      <c r="DC262" s="43"/>
      <c r="DD262" s="10">
        <f t="shared" ref="DD262:DD325" si="76">IF(DC262&gt;=20%, 5, IF(SUM(DB262:DC262)&gt;=20%, 4, IF(SUM(DA262:DC262)&gt;=20%, 3, IF(SUM(CZ262:DC262)&gt;=20%, 2, IF(SUM(CY262:DC262)&gt;=20%, 1, "N/A")))))</f>
        <v>1</v>
      </c>
    </row>
    <row r="263" spans="1:108" ht="16.2" thickTop="1" thickBot="1" x14ac:dyDescent="0.4">
      <c r="A263" s="47" t="s">
        <v>564</v>
      </c>
      <c r="B263" s="47" t="s">
        <v>608</v>
      </c>
      <c r="C263" s="47" t="s">
        <v>609</v>
      </c>
      <c r="D263" s="11"/>
      <c r="E263" s="43">
        <f>VLOOKUP($C263, Table4[#All], 2, 0)</f>
        <v>1</v>
      </c>
      <c r="F263" s="43">
        <f>VLOOKUP($C263, Table4[#All], 3, 0)</f>
        <v>0</v>
      </c>
      <c r="G263" s="43">
        <f>VLOOKUP($C263, Table4[#All], 4, 0)</f>
        <v>0</v>
      </c>
      <c r="H263" s="43">
        <f>VLOOKUP($C263, Table4[#All], 5, 0)</f>
        <v>0</v>
      </c>
      <c r="I263" s="43">
        <f>VLOOKUP($C263, Table4[#All], 6, 0)</f>
        <v>0</v>
      </c>
      <c r="J263" s="10">
        <f t="shared" si="62"/>
        <v>1</v>
      </c>
      <c r="K263" s="11"/>
      <c r="L263" s="43">
        <f>VLOOKUP($C263, Table4[#All], 7, 0)</f>
        <v>0.8</v>
      </c>
      <c r="M263" s="43">
        <f>VLOOKUP($C263, Table4[#All], 8, 0)</f>
        <v>0.1</v>
      </c>
      <c r="N263" s="43">
        <f>VLOOKUP($C263, Table4[#All], 9, 0)</f>
        <v>0.1</v>
      </c>
      <c r="O263" s="43">
        <f>VLOOKUP($C263, Table4[#All], 10, 0)</f>
        <v>0</v>
      </c>
      <c r="P263" s="43"/>
      <c r="Q263" s="10">
        <f t="shared" si="63"/>
        <v>2</v>
      </c>
      <c r="R263" s="11"/>
      <c r="S263" s="43">
        <f>VLOOKUP($C263, Table4[#All], 11, 0)</f>
        <v>0.1</v>
      </c>
      <c r="T263" s="43">
        <f>VLOOKUP($C263, Table4[#All], 12, 0)</f>
        <v>0</v>
      </c>
      <c r="U263" s="43">
        <f>VLOOKUP($C263, Table4[#All], 13, 0)</f>
        <v>0.9</v>
      </c>
      <c r="V263" s="43">
        <f>VLOOKUP($C263, Table4[#All], 14, 0)</f>
        <v>0</v>
      </c>
      <c r="W263" s="9"/>
      <c r="X263" s="10">
        <f t="shared" si="64"/>
        <v>3</v>
      </c>
      <c r="Y263" s="11"/>
      <c r="Z263" s="43">
        <f>VLOOKUP($C263, Table4[#All], 15, 0)</f>
        <v>0</v>
      </c>
      <c r="AA263" s="43">
        <f>VLOOKUP($C263, Table4[#All], 16, 0)</f>
        <v>0.4</v>
      </c>
      <c r="AB263" s="43">
        <f>VLOOKUP($C263, Table4[#All], 17, 0)</f>
        <v>0.5333</v>
      </c>
      <c r="AC263" s="43">
        <f>VLOOKUP($C263, Table4[#All], 18, 0)</f>
        <v>6.6699999999999995E-2</v>
      </c>
      <c r="AD263" s="9">
        <f>VLOOKUP($C263, Table4[#All], 19, 0)</f>
        <v>0</v>
      </c>
      <c r="AE263" s="10">
        <f t="shared" si="65"/>
        <v>3</v>
      </c>
      <c r="AF263" s="11"/>
      <c r="AG263" s="43">
        <f>VLOOKUP($C263, Table4[#All], 20, 0)</f>
        <v>0</v>
      </c>
      <c r="AH263" s="43">
        <f>VLOOKUP($C263, Table4[#All], 21, 0)</f>
        <v>0.73329999999999995</v>
      </c>
      <c r="AI263" s="43">
        <f>VLOOKUP($C263, Table4[#All], 22, 0)</f>
        <v>0.26669999999999999</v>
      </c>
      <c r="AJ263" s="43">
        <f>VLOOKUP($C263, Table4[#All], 23, 0)</f>
        <v>0</v>
      </c>
      <c r="AK263" s="43"/>
      <c r="AL263" s="10">
        <f t="shared" si="66"/>
        <v>3</v>
      </c>
      <c r="AM263" s="11"/>
      <c r="AN263" s="43">
        <f>VLOOKUP($C263, Table4[#All], 24, 0)</f>
        <v>0</v>
      </c>
      <c r="AO263" s="43">
        <f>VLOOKUP($C263, Table4[#All], 25, 0)</f>
        <v>0.88</v>
      </c>
      <c r="AP263" s="43">
        <f>VLOOKUP($C263, Table4[#All], 26, 0)</f>
        <v>0.12</v>
      </c>
      <c r="AQ263" s="43"/>
      <c r="AR263" s="9"/>
      <c r="AS263" s="12">
        <f t="shared" si="67"/>
        <v>2</v>
      </c>
      <c r="AT263" s="11"/>
      <c r="AU263" s="43">
        <f>VLOOKUP($C263, Table4[#All], 27, 0)</f>
        <v>0.23329999999999998</v>
      </c>
      <c r="AV263" s="43">
        <f>VLOOKUP($C263, Table4[#All], 28, 0)</f>
        <v>0.73329999999999995</v>
      </c>
      <c r="AW263" s="43">
        <f>VLOOKUP($C263, Table4[#All], 29, 0)</f>
        <v>3.3300000000000003E-2</v>
      </c>
      <c r="AX263" s="9"/>
      <c r="AY263" s="9">
        <f>VLOOKUP($C263, Table4[#All], 30, 0)</f>
        <v>0</v>
      </c>
      <c r="AZ263" s="10">
        <f t="shared" si="68"/>
        <v>2</v>
      </c>
      <c r="BA263" s="11"/>
      <c r="BB263" s="43">
        <f>VLOOKUP($C263, Table4[#All], 31, 0)</f>
        <v>0.625</v>
      </c>
      <c r="BC263" s="43">
        <f>VLOOKUP($C263, Table4[#All], 32, 0)</f>
        <v>0.3125</v>
      </c>
      <c r="BD263" s="43">
        <f>VLOOKUP($C263, Table4[#All], 33, 0)</f>
        <v>6.25E-2</v>
      </c>
      <c r="BE263" s="43">
        <f>VLOOKUP($C263, Table4[#All], 34, 0)</f>
        <v>0</v>
      </c>
      <c r="BF263" s="9">
        <f>VLOOKUP($C263, Table4[#All], 35, 0)</f>
        <v>0</v>
      </c>
      <c r="BG263" s="10">
        <f t="shared" si="69"/>
        <v>2</v>
      </c>
      <c r="BH263" s="60"/>
      <c r="BI263" s="43">
        <f>VLOOKUP($C263, Table4[#All], 36, 0)</f>
        <v>0</v>
      </c>
      <c r="BJ263" s="9">
        <f>VLOOKUP($C263, Table4[#All], 37, 0)</f>
        <v>0</v>
      </c>
      <c r="BK263" s="43">
        <f>VLOOKUP($C263, Table4[#All], 38, 0)</f>
        <v>0</v>
      </c>
      <c r="BL263" s="43">
        <f>VLOOKUP($C263, Table4[#All], 39, 0)</f>
        <v>0</v>
      </c>
      <c r="BM263" s="9">
        <f>VLOOKUP($C263, Table4[#All], 40, 0)</f>
        <v>0</v>
      </c>
      <c r="BN263" s="10" t="str">
        <f t="shared" si="70"/>
        <v>N/A</v>
      </c>
      <c r="BO263" s="11"/>
      <c r="BP263" s="43">
        <f>VLOOKUP($C263, Table4[#All], 41, 0)</f>
        <v>0.23329999999999998</v>
      </c>
      <c r="BQ263" s="43">
        <f>VLOOKUP($C263, Table4[#All], 42, 0)</f>
        <v>0.3</v>
      </c>
      <c r="BR263" s="43">
        <f>VLOOKUP($C263, Table4[#All], 43, 0)</f>
        <v>0.23329999999999998</v>
      </c>
      <c r="BS263" s="43">
        <f>VLOOKUP($C263, Table4[#All], 44, 0)</f>
        <v>0.16670000000000001</v>
      </c>
      <c r="BT263" s="43">
        <f>VLOOKUP($C263, Table4[#All], 45, 0)</f>
        <v>6.6699999999999995E-2</v>
      </c>
      <c r="BU263" s="10">
        <f t="shared" si="71"/>
        <v>4</v>
      </c>
      <c r="BV263" s="11"/>
      <c r="BW263" s="43">
        <f>VLOOKUP($C263, Table4[#All], 46, 0)</f>
        <v>0.6</v>
      </c>
      <c r="BX263" s="43">
        <f>VLOOKUP($C263, Table4[#All], 47, 0)</f>
        <v>0.23329999999999998</v>
      </c>
      <c r="BY263" s="43">
        <f>VLOOKUP($C263, Table4[#All], 48, 0)</f>
        <v>6.6699999999999995E-2</v>
      </c>
      <c r="BZ263" s="43">
        <f>VLOOKUP($C263, Table4[#All], 49, 0)</f>
        <v>0.1</v>
      </c>
      <c r="CA263" s="43">
        <f>VLOOKUP($C263, Table4[#All], 50, 0)</f>
        <v>0</v>
      </c>
      <c r="CB263" s="10">
        <f t="shared" si="72"/>
        <v>2</v>
      </c>
      <c r="CC263" s="60"/>
      <c r="CD263" s="43">
        <f>VLOOKUP($C263, Table4[#All], 51, 0)</f>
        <v>0.6</v>
      </c>
      <c r="CE263" s="43">
        <f>VLOOKUP($C263, Table4[#All], 52, 0)</f>
        <v>0.1333</v>
      </c>
      <c r="CF263" s="43">
        <f>VLOOKUP($C263, Table4[#All], 53, 0)</f>
        <v>0.26669999999999999</v>
      </c>
      <c r="CG263" s="43"/>
      <c r="CH263" s="43"/>
      <c r="CI263" s="12">
        <f t="shared" si="73"/>
        <v>3</v>
      </c>
      <c r="CJ263" s="13"/>
      <c r="CK263" s="43">
        <f>VLOOKUP($C263, Table4[#All], 54, 0)</f>
        <v>0</v>
      </c>
      <c r="CL263" s="43">
        <f>VLOOKUP($C263, Table4[#All], 55, 0)</f>
        <v>0.8</v>
      </c>
      <c r="CM263" s="43">
        <f>VLOOKUP($C263, Table4[#All], 56, 0)</f>
        <v>0.2</v>
      </c>
      <c r="CN263" s="9">
        <f>VLOOKUP($C263, Table4[#All], 57, 0)</f>
        <v>0</v>
      </c>
      <c r="CO263" s="9"/>
      <c r="CP263" s="10">
        <f t="shared" si="74"/>
        <v>3</v>
      </c>
      <c r="CQ263" s="11"/>
      <c r="CR263" s="43">
        <f>VLOOKUP($C263, Table4[#All], 58, 0)</f>
        <v>0</v>
      </c>
      <c r="CS263" s="43">
        <f>VLOOKUP($C263, Table4[#All], 59, 0)</f>
        <v>0.4</v>
      </c>
      <c r="CT263" s="43">
        <f>VLOOKUP($C263, Table4[#All], 60, 0)</f>
        <v>0.33329999999999999</v>
      </c>
      <c r="CU263" s="43">
        <f>VLOOKUP($C263, Table4[#All], 61, 0)</f>
        <v>0.26669999999999999</v>
      </c>
      <c r="CV263" s="9">
        <f>VLOOKUP($C263, Table4[#All], 62, 0)</f>
        <v>0</v>
      </c>
      <c r="CW263" s="10">
        <f t="shared" si="75"/>
        <v>4</v>
      </c>
      <c r="CX263" s="60"/>
      <c r="CY263" s="43">
        <f>VLOOKUP($C263, Table4[#All], 63, 0)</f>
        <v>0.76919999999999999</v>
      </c>
      <c r="CZ263" s="43">
        <f>VLOOKUP($C263, Table4[#All], 64, 0)</f>
        <v>0.23079999999999998</v>
      </c>
      <c r="DA263" s="43">
        <f>VLOOKUP($C263, Table4[#All], 65, 0)</f>
        <v>0</v>
      </c>
      <c r="DB263" s="43">
        <f>VLOOKUP($C263, Table4[#All], 66, 0)</f>
        <v>0</v>
      </c>
      <c r="DC263" s="43"/>
      <c r="DD263" s="10">
        <f t="shared" si="76"/>
        <v>2</v>
      </c>
    </row>
    <row r="264" spans="1:108" ht="16.2" thickTop="1" thickBot="1" x14ac:dyDescent="0.4">
      <c r="A264" s="47" t="s">
        <v>564</v>
      </c>
      <c r="B264" s="47" t="s">
        <v>610</v>
      </c>
      <c r="C264" s="47" t="s">
        <v>611</v>
      </c>
      <c r="D264" s="11"/>
      <c r="E264" s="43">
        <f>VLOOKUP($C264, Table4[#All], 2, 0)</f>
        <v>1</v>
      </c>
      <c r="F264" s="43">
        <f>VLOOKUP($C264, Table4[#All], 3, 0)</f>
        <v>0</v>
      </c>
      <c r="G264" s="43">
        <f>VLOOKUP($C264, Table4[#All], 4, 0)</f>
        <v>0</v>
      </c>
      <c r="H264" s="43">
        <f>VLOOKUP($C264, Table4[#All], 5, 0)</f>
        <v>0</v>
      </c>
      <c r="I264" s="43">
        <f>VLOOKUP($C264, Table4[#All], 6, 0)</f>
        <v>0</v>
      </c>
      <c r="J264" s="10">
        <f t="shared" si="62"/>
        <v>1</v>
      </c>
      <c r="K264" s="11"/>
      <c r="L264" s="43">
        <f>VLOOKUP($C264, Table4[#All], 7, 0)</f>
        <v>0.70269999999999999</v>
      </c>
      <c r="M264" s="43">
        <f>VLOOKUP($C264, Table4[#All], 8, 0)</f>
        <v>5.4100000000000002E-2</v>
      </c>
      <c r="N264" s="43">
        <f>VLOOKUP($C264, Table4[#All], 9, 0)</f>
        <v>0.18920000000000001</v>
      </c>
      <c r="O264" s="43">
        <f>VLOOKUP($C264, Table4[#All], 10, 0)</f>
        <v>5.4100000000000002E-2</v>
      </c>
      <c r="P264" s="43"/>
      <c r="Q264" s="10">
        <f t="shared" si="63"/>
        <v>3</v>
      </c>
      <c r="R264" s="11"/>
      <c r="S264" s="43">
        <f>VLOOKUP($C264, Table4[#All], 11, 0)</f>
        <v>5.7099999999999998E-2</v>
      </c>
      <c r="T264" s="43">
        <f>VLOOKUP($C264, Table4[#All], 12, 0)</f>
        <v>0</v>
      </c>
      <c r="U264" s="43">
        <f>VLOOKUP($C264, Table4[#All], 13, 0)</f>
        <v>0.94290000000000007</v>
      </c>
      <c r="V264" s="43">
        <f>VLOOKUP($C264, Table4[#All], 14, 0)</f>
        <v>0</v>
      </c>
      <c r="W264" s="9"/>
      <c r="X264" s="10">
        <f t="shared" si="64"/>
        <v>3</v>
      </c>
      <c r="Y264" s="11"/>
      <c r="Z264" s="43">
        <f>VLOOKUP($C264, Table4[#All], 15, 0)</f>
        <v>0</v>
      </c>
      <c r="AA264" s="43">
        <f>VLOOKUP($C264, Table4[#All], 16, 0)</f>
        <v>0.32429999999999998</v>
      </c>
      <c r="AB264" s="43">
        <f>VLOOKUP($C264, Table4[#All], 17, 0)</f>
        <v>0.62159999999999993</v>
      </c>
      <c r="AC264" s="43">
        <f>VLOOKUP($C264, Table4[#All], 18, 0)</f>
        <v>5.4100000000000002E-2</v>
      </c>
      <c r="AD264" s="9">
        <f>VLOOKUP($C264, Table4[#All], 19, 0)</f>
        <v>0</v>
      </c>
      <c r="AE264" s="10">
        <f t="shared" si="65"/>
        <v>3</v>
      </c>
      <c r="AF264" s="11"/>
      <c r="AG264" s="43">
        <f>VLOOKUP($C264, Table4[#All], 20, 0)</f>
        <v>0</v>
      </c>
      <c r="AH264" s="43">
        <f>VLOOKUP($C264, Table4[#All], 21, 0)</f>
        <v>0.81079999999999997</v>
      </c>
      <c r="AI264" s="43">
        <f>VLOOKUP($C264, Table4[#All], 22, 0)</f>
        <v>0.18920000000000001</v>
      </c>
      <c r="AJ264" s="43">
        <f>VLOOKUP($C264, Table4[#All], 23, 0)</f>
        <v>0</v>
      </c>
      <c r="AK264" s="43"/>
      <c r="AL264" s="10">
        <f t="shared" si="66"/>
        <v>2</v>
      </c>
      <c r="AM264" s="11"/>
      <c r="AN264" s="43">
        <f>VLOOKUP($C264, Table4[#All], 24, 0)</f>
        <v>6.4500000000000002E-2</v>
      </c>
      <c r="AO264" s="43">
        <f>VLOOKUP($C264, Table4[#All], 25, 0)</f>
        <v>0.871</v>
      </c>
      <c r="AP264" s="43">
        <f>VLOOKUP($C264, Table4[#All], 26, 0)</f>
        <v>6.4500000000000002E-2</v>
      </c>
      <c r="AQ264" s="43"/>
      <c r="AR264" s="9"/>
      <c r="AS264" s="12">
        <f t="shared" si="67"/>
        <v>2</v>
      </c>
      <c r="AT264" s="11"/>
      <c r="AU264" s="43">
        <f>VLOOKUP($C264, Table4[#All], 27, 0)</f>
        <v>0.35139999999999999</v>
      </c>
      <c r="AV264" s="43">
        <f>VLOOKUP($C264, Table4[#All], 28, 0)</f>
        <v>0.59460000000000002</v>
      </c>
      <c r="AW264" s="43">
        <f>VLOOKUP($C264, Table4[#All], 29, 0)</f>
        <v>5.4100000000000002E-2</v>
      </c>
      <c r="AX264" s="9"/>
      <c r="AY264" s="9">
        <f>VLOOKUP($C264, Table4[#All], 30, 0)</f>
        <v>0</v>
      </c>
      <c r="AZ264" s="10">
        <f t="shared" si="68"/>
        <v>2</v>
      </c>
      <c r="BA264" s="11"/>
      <c r="BB264" s="43">
        <f>VLOOKUP($C264, Table4[#All], 31, 0)</f>
        <v>0.5</v>
      </c>
      <c r="BC264" s="43">
        <f>VLOOKUP($C264, Table4[#All], 32, 0)</f>
        <v>0.45</v>
      </c>
      <c r="BD264" s="43">
        <f>VLOOKUP($C264, Table4[#All], 33, 0)</f>
        <v>0.05</v>
      </c>
      <c r="BE264" s="43">
        <f>VLOOKUP($C264, Table4[#All], 34, 0)</f>
        <v>0</v>
      </c>
      <c r="BF264" s="9">
        <f>VLOOKUP($C264, Table4[#All], 35, 0)</f>
        <v>0</v>
      </c>
      <c r="BG264" s="10">
        <f t="shared" si="69"/>
        <v>2</v>
      </c>
      <c r="BH264" s="60"/>
      <c r="BI264" s="43">
        <f>VLOOKUP($C264, Table4[#All], 36, 0)</f>
        <v>0</v>
      </c>
      <c r="BJ264" s="9">
        <f>VLOOKUP($C264, Table4[#All], 37, 0)</f>
        <v>0</v>
      </c>
      <c r="BK264" s="43">
        <f>VLOOKUP($C264, Table4[#All], 38, 0)</f>
        <v>0</v>
      </c>
      <c r="BL264" s="43">
        <f>VLOOKUP($C264, Table4[#All], 39, 0)</f>
        <v>0</v>
      </c>
      <c r="BM264" s="9">
        <f>VLOOKUP($C264, Table4[#All], 40, 0)</f>
        <v>0</v>
      </c>
      <c r="BN264" s="10" t="str">
        <f t="shared" si="70"/>
        <v>N/A</v>
      </c>
      <c r="BO264" s="11"/>
      <c r="BP264" s="43">
        <f>VLOOKUP($C264, Table4[#All], 41, 0)</f>
        <v>0.2162</v>
      </c>
      <c r="BQ264" s="43">
        <f>VLOOKUP($C264, Table4[#All], 42, 0)</f>
        <v>0.43240000000000001</v>
      </c>
      <c r="BR264" s="43">
        <f>VLOOKUP($C264, Table4[#All], 43, 0)</f>
        <v>0.27029999999999998</v>
      </c>
      <c r="BS264" s="43">
        <f>VLOOKUP($C264, Table4[#All], 44, 0)</f>
        <v>5.4100000000000002E-2</v>
      </c>
      <c r="BT264" s="43">
        <f>VLOOKUP($C264, Table4[#All], 45, 0)</f>
        <v>2.7000000000000003E-2</v>
      </c>
      <c r="BU264" s="10">
        <f t="shared" si="71"/>
        <v>3</v>
      </c>
      <c r="BV264" s="11"/>
      <c r="BW264" s="43">
        <f>VLOOKUP($C264, Table4[#All], 46, 0)</f>
        <v>0.43240000000000001</v>
      </c>
      <c r="BX264" s="43">
        <f>VLOOKUP($C264, Table4[#All], 47, 0)</f>
        <v>0.35139999999999999</v>
      </c>
      <c r="BY264" s="43">
        <f>VLOOKUP($C264, Table4[#All], 48, 0)</f>
        <v>8.1099999999999992E-2</v>
      </c>
      <c r="BZ264" s="43">
        <f>VLOOKUP($C264, Table4[#All], 49, 0)</f>
        <v>0</v>
      </c>
      <c r="CA264" s="43">
        <f>VLOOKUP($C264, Table4[#All], 50, 0)</f>
        <v>0.1351</v>
      </c>
      <c r="CB264" s="10">
        <f t="shared" si="72"/>
        <v>3</v>
      </c>
      <c r="CC264" s="60"/>
      <c r="CD264" s="43">
        <f>VLOOKUP($C264, Table4[#All], 51, 0)</f>
        <v>0.32429999999999998</v>
      </c>
      <c r="CE264" s="43">
        <f>VLOOKUP($C264, Table4[#All], 52, 0)</f>
        <v>8.1099999999999992E-2</v>
      </c>
      <c r="CF264" s="43">
        <f>VLOOKUP($C264, Table4[#All], 53, 0)</f>
        <v>0.59460000000000002</v>
      </c>
      <c r="CG264" s="43"/>
      <c r="CH264" s="43"/>
      <c r="CI264" s="12">
        <f t="shared" si="73"/>
        <v>3</v>
      </c>
      <c r="CJ264" s="13"/>
      <c r="CK264" s="43">
        <f>VLOOKUP($C264, Table4[#All], 54, 0)</f>
        <v>0</v>
      </c>
      <c r="CL264" s="43">
        <f>VLOOKUP($C264, Table4[#All], 55, 0)</f>
        <v>0.56759999999999999</v>
      </c>
      <c r="CM264" s="43">
        <f>VLOOKUP($C264, Table4[#All], 56, 0)</f>
        <v>0.37840000000000001</v>
      </c>
      <c r="CN264" s="9">
        <f>VLOOKUP($C264, Table4[#All], 57, 0)</f>
        <v>5.4100000000000002E-2</v>
      </c>
      <c r="CO264" s="9"/>
      <c r="CP264" s="10">
        <f t="shared" si="74"/>
        <v>3</v>
      </c>
      <c r="CQ264" s="11"/>
      <c r="CR264" s="43">
        <f>VLOOKUP($C264, Table4[#All], 58, 0)</f>
        <v>0</v>
      </c>
      <c r="CS264" s="43">
        <f>VLOOKUP($C264, Table4[#All], 59, 0)</f>
        <v>0.18920000000000001</v>
      </c>
      <c r="CT264" s="43">
        <f>VLOOKUP($C264, Table4[#All], 60, 0)</f>
        <v>0.45950000000000002</v>
      </c>
      <c r="CU264" s="43">
        <f>VLOOKUP($C264, Table4[#All], 61, 0)</f>
        <v>0.32429999999999998</v>
      </c>
      <c r="CV264" s="9">
        <f>VLOOKUP($C264, Table4[#All], 62, 0)</f>
        <v>2.7000000000000003E-2</v>
      </c>
      <c r="CW264" s="10">
        <f t="shared" si="75"/>
        <v>4</v>
      </c>
      <c r="CX264" s="60"/>
      <c r="CY264" s="43">
        <f>VLOOKUP($C264, Table4[#All], 63, 0)</f>
        <v>0.85709999999999997</v>
      </c>
      <c r="CZ264" s="43">
        <f>VLOOKUP($C264, Table4[#All], 64, 0)</f>
        <v>0.1429</v>
      </c>
      <c r="DA264" s="43">
        <f>VLOOKUP($C264, Table4[#All], 65, 0)</f>
        <v>0</v>
      </c>
      <c r="DB264" s="43">
        <f>VLOOKUP($C264, Table4[#All], 66, 0)</f>
        <v>0</v>
      </c>
      <c r="DC264" s="43"/>
      <c r="DD264" s="10">
        <f t="shared" si="76"/>
        <v>1</v>
      </c>
    </row>
    <row r="265" spans="1:108" ht="16.2" thickTop="1" thickBot="1" x14ac:dyDescent="0.4">
      <c r="A265" s="47" t="s">
        <v>564</v>
      </c>
      <c r="B265" s="47" t="s">
        <v>612</v>
      </c>
      <c r="C265" s="47" t="s">
        <v>613</v>
      </c>
      <c r="D265" s="11"/>
      <c r="E265" s="43">
        <f>VLOOKUP($C265, Table4[#All], 2, 0)</f>
        <v>0</v>
      </c>
      <c r="F265" s="43">
        <f>VLOOKUP($C265, Table4[#All], 3, 0)</f>
        <v>1</v>
      </c>
      <c r="G265" s="43">
        <f>VLOOKUP($C265, Table4[#All], 4, 0)</f>
        <v>0</v>
      </c>
      <c r="H265" s="43">
        <f>VLOOKUP($C265, Table4[#All], 5, 0)</f>
        <v>0</v>
      </c>
      <c r="I265" s="43">
        <f>VLOOKUP($C265, Table4[#All], 6, 0)</f>
        <v>0</v>
      </c>
      <c r="J265" s="10">
        <f t="shared" si="62"/>
        <v>2</v>
      </c>
      <c r="K265" s="11"/>
      <c r="L265" s="43">
        <f>VLOOKUP($C265, Table4[#All], 7, 0)</f>
        <v>0.71430000000000005</v>
      </c>
      <c r="M265" s="43">
        <f>VLOOKUP($C265, Table4[#All], 8, 0)</f>
        <v>0.1429</v>
      </c>
      <c r="N265" s="43">
        <f>VLOOKUP($C265, Table4[#All], 9, 0)</f>
        <v>7.1399999999999991E-2</v>
      </c>
      <c r="O265" s="43">
        <f>VLOOKUP($C265, Table4[#All], 10, 0)</f>
        <v>7.1399999999999991E-2</v>
      </c>
      <c r="P265" s="43"/>
      <c r="Q265" s="10">
        <f t="shared" si="63"/>
        <v>2</v>
      </c>
      <c r="R265" s="11"/>
      <c r="S265" s="43">
        <f>VLOOKUP($C265, Table4[#All], 11, 0)</f>
        <v>0</v>
      </c>
      <c r="T265" s="43">
        <f>VLOOKUP($C265, Table4[#All], 12, 0)</f>
        <v>0</v>
      </c>
      <c r="U265" s="43">
        <f>VLOOKUP($C265, Table4[#All], 13, 0)</f>
        <v>1</v>
      </c>
      <c r="V265" s="43">
        <f>VLOOKUP($C265, Table4[#All], 14, 0)</f>
        <v>0</v>
      </c>
      <c r="W265" s="9"/>
      <c r="X265" s="10">
        <f t="shared" si="64"/>
        <v>3</v>
      </c>
      <c r="Y265" s="11"/>
      <c r="Z265" s="43">
        <f>VLOOKUP($C265, Table4[#All], 15, 0)</f>
        <v>0</v>
      </c>
      <c r="AA265" s="43">
        <f>VLOOKUP($C265, Table4[#All], 16, 0)</f>
        <v>0.21429999999999999</v>
      </c>
      <c r="AB265" s="43">
        <f>VLOOKUP($C265, Table4[#All], 17, 0)</f>
        <v>0.71430000000000005</v>
      </c>
      <c r="AC265" s="43">
        <f>VLOOKUP($C265, Table4[#All], 18, 0)</f>
        <v>7.1399999999999991E-2</v>
      </c>
      <c r="AD265" s="9">
        <f>VLOOKUP($C265, Table4[#All], 19, 0)</f>
        <v>0</v>
      </c>
      <c r="AE265" s="10">
        <f t="shared" si="65"/>
        <v>3</v>
      </c>
      <c r="AF265" s="11"/>
      <c r="AG265" s="43">
        <f>VLOOKUP($C265, Table4[#All], 20, 0)</f>
        <v>0</v>
      </c>
      <c r="AH265" s="43">
        <f>VLOOKUP($C265, Table4[#All], 21, 0)</f>
        <v>0.64290000000000003</v>
      </c>
      <c r="AI265" s="43">
        <f>VLOOKUP($C265, Table4[#All], 22, 0)</f>
        <v>0.35710000000000003</v>
      </c>
      <c r="AJ265" s="43">
        <f>VLOOKUP($C265, Table4[#All], 23, 0)</f>
        <v>0</v>
      </c>
      <c r="AK265" s="43"/>
      <c r="AL265" s="10">
        <f t="shared" si="66"/>
        <v>3</v>
      </c>
      <c r="AM265" s="11"/>
      <c r="AN265" s="43">
        <f>VLOOKUP($C265, Table4[#All], 24, 0)</f>
        <v>0</v>
      </c>
      <c r="AO265" s="43">
        <f>VLOOKUP($C265, Table4[#All], 25, 0)</f>
        <v>0.91670000000000007</v>
      </c>
      <c r="AP265" s="43">
        <f>VLOOKUP($C265, Table4[#All], 26, 0)</f>
        <v>8.3299999999999999E-2</v>
      </c>
      <c r="AQ265" s="43"/>
      <c r="AR265" s="9"/>
      <c r="AS265" s="12">
        <f t="shared" si="67"/>
        <v>2</v>
      </c>
      <c r="AT265" s="11"/>
      <c r="AU265" s="43">
        <f>VLOOKUP($C265, Table4[#All], 27, 0)</f>
        <v>0.5</v>
      </c>
      <c r="AV265" s="43">
        <f>VLOOKUP($C265, Table4[#All], 28, 0)</f>
        <v>0.5</v>
      </c>
      <c r="AW265" s="43">
        <f>VLOOKUP($C265, Table4[#All], 29, 0)</f>
        <v>0</v>
      </c>
      <c r="AX265" s="9"/>
      <c r="AY265" s="9">
        <f>VLOOKUP($C265, Table4[#All], 30, 0)</f>
        <v>0</v>
      </c>
      <c r="AZ265" s="10">
        <f t="shared" si="68"/>
        <v>2</v>
      </c>
      <c r="BA265" s="11"/>
      <c r="BB265" s="43">
        <f>VLOOKUP($C265, Table4[#All], 31, 0)</f>
        <v>0.2</v>
      </c>
      <c r="BC265" s="43">
        <f>VLOOKUP($C265, Table4[#All], 32, 0)</f>
        <v>0.8</v>
      </c>
      <c r="BD265" s="43">
        <f>VLOOKUP($C265, Table4[#All], 33, 0)</f>
        <v>0</v>
      </c>
      <c r="BE265" s="43">
        <f>VLOOKUP($C265, Table4[#All], 34, 0)</f>
        <v>0</v>
      </c>
      <c r="BF265" s="9">
        <f>VLOOKUP($C265, Table4[#All], 35, 0)</f>
        <v>0</v>
      </c>
      <c r="BG265" s="10">
        <f t="shared" si="69"/>
        <v>2</v>
      </c>
      <c r="BH265" s="60"/>
      <c r="BI265" s="43">
        <f>VLOOKUP($C265, Table4[#All], 36, 0)</f>
        <v>0</v>
      </c>
      <c r="BJ265" s="9">
        <f>VLOOKUP($C265, Table4[#All], 37, 0)</f>
        <v>0</v>
      </c>
      <c r="BK265" s="43">
        <f>VLOOKUP($C265, Table4[#All], 38, 0)</f>
        <v>0</v>
      </c>
      <c r="BL265" s="43">
        <f>VLOOKUP($C265, Table4[#All], 39, 0)</f>
        <v>0</v>
      </c>
      <c r="BM265" s="9">
        <f>VLOOKUP($C265, Table4[#All], 40, 0)</f>
        <v>0</v>
      </c>
      <c r="BN265" s="10" t="str">
        <f t="shared" si="70"/>
        <v>N/A</v>
      </c>
      <c r="BO265" s="11"/>
      <c r="BP265" s="43">
        <f>VLOOKUP($C265, Table4[#All], 41, 0)</f>
        <v>0.35710000000000003</v>
      </c>
      <c r="BQ265" s="43">
        <f>VLOOKUP($C265, Table4[#All], 42, 0)</f>
        <v>0.57140000000000002</v>
      </c>
      <c r="BR265" s="43">
        <f>VLOOKUP($C265, Table4[#All], 43, 0)</f>
        <v>7.1399999999999991E-2</v>
      </c>
      <c r="BS265" s="43">
        <f>VLOOKUP($C265, Table4[#All], 44, 0)</f>
        <v>0</v>
      </c>
      <c r="BT265" s="43">
        <f>VLOOKUP($C265, Table4[#All], 45, 0)</f>
        <v>0</v>
      </c>
      <c r="BU265" s="10">
        <f t="shared" si="71"/>
        <v>2</v>
      </c>
      <c r="BV265" s="11"/>
      <c r="BW265" s="43">
        <f>VLOOKUP($C265, Table4[#All], 46, 0)</f>
        <v>0.42859999999999998</v>
      </c>
      <c r="BX265" s="43">
        <f>VLOOKUP($C265, Table4[#All], 47, 0)</f>
        <v>0.21429999999999999</v>
      </c>
      <c r="BY265" s="43">
        <f>VLOOKUP($C265, Table4[#All], 48, 0)</f>
        <v>0.28570000000000001</v>
      </c>
      <c r="BZ265" s="43">
        <f>VLOOKUP($C265, Table4[#All], 49, 0)</f>
        <v>7.1399999999999991E-2</v>
      </c>
      <c r="CA265" s="43">
        <f>VLOOKUP($C265, Table4[#All], 50, 0)</f>
        <v>0</v>
      </c>
      <c r="CB265" s="10">
        <f t="shared" si="72"/>
        <v>3</v>
      </c>
      <c r="CC265" s="60"/>
      <c r="CD265" s="43">
        <f>VLOOKUP($C265, Table4[#All], 51, 0)</f>
        <v>0.5</v>
      </c>
      <c r="CE265" s="43">
        <f>VLOOKUP($C265, Table4[#All], 52, 0)</f>
        <v>0</v>
      </c>
      <c r="CF265" s="43">
        <f>VLOOKUP($C265, Table4[#All], 53, 0)</f>
        <v>0.5</v>
      </c>
      <c r="CG265" s="43"/>
      <c r="CH265" s="43"/>
      <c r="CI265" s="12">
        <f t="shared" si="73"/>
        <v>3</v>
      </c>
      <c r="CJ265" s="13"/>
      <c r="CK265" s="43">
        <f>VLOOKUP($C265, Table4[#All], 54, 0)</f>
        <v>0</v>
      </c>
      <c r="CL265" s="43">
        <f>VLOOKUP($C265, Table4[#All], 55, 0)</f>
        <v>0.78569999999999995</v>
      </c>
      <c r="CM265" s="43">
        <f>VLOOKUP($C265, Table4[#All], 56, 0)</f>
        <v>0.21429999999999999</v>
      </c>
      <c r="CN265" s="9">
        <f>VLOOKUP($C265, Table4[#All], 57, 0)</f>
        <v>0</v>
      </c>
      <c r="CO265" s="9"/>
      <c r="CP265" s="10">
        <f t="shared" si="74"/>
        <v>3</v>
      </c>
      <c r="CQ265" s="11"/>
      <c r="CR265" s="43">
        <f>VLOOKUP($C265, Table4[#All], 58, 0)</f>
        <v>0</v>
      </c>
      <c r="CS265" s="43">
        <f>VLOOKUP($C265, Table4[#All], 59, 0)</f>
        <v>0.42859999999999998</v>
      </c>
      <c r="CT265" s="43">
        <f>VLOOKUP($C265, Table4[#All], 60, 0)</f>
        <v>0.28570000000000001</v>
      </c>
      <c r="CU265" s="43">
        <f>VLOOKUP($C265, Table4[#All], 61, 0)</f>
        <v>0.28570000000000001</v>
      </c>
      <c r="CV265" s="9">
        <f>VLOOKUP($C265, Table4[#All], 62, 0)</f>
        <v>0</v>
      </c>
      <c r="CW265" s="10">
        <f t="shared" si="75"/>
        <v>4</v>
      </c>
      <c r="CX265" s="60"/>
      <c r="CY265" s="43">
        <f>VLOOKUP($C265, Table4[#All], 63, 0)</f>
        <v>0.8</v>
      </c>
      <c r="CZ265" s="43">
        <f>VLOOKUP($C265, Table4[#All], 64, 0)</f>
        <v>0.2</v>
      </c>
      <c r="DA265" s="43">
        <f>VLOOKUP($C265, Table4[#All], 65, 0)</f>
        <v>0</v>
      </c>
      <c r="DB265" s="43">
        <f>VLOOKUP($C265, Table4[#All], 66, 0)</f>
        <v>0</v>
      </c>
      <c r="DC265" s="43"/>
      <c r="DD265" s="10">
        <f t="shared" si="76"/>
        <v>2</v>
      </c>
    </row>
    <row r="266" spans="1:108" ht="16.2" thickTop="1" thickBot="1" x14ac:dyDescent="0.4">
      <c r="A266" s="47" t="s">
        <v>564</v>
      </c>
      <c r="B266" s="47" t="s">
        <v>614</v>
      </c>
      <c r="C266" s="47" t="s">
        <v>615</v>
      </c>
      <c r="D266" s="11"/>
      <c r="E266" s="43">
        <f>VLOOKUP($C266, Table4[#All], 2, 0)</f>
        <v>1</v>
      </c>
      <c r="F266" s="43">
        <f>VLOOKUP($C266, Table4[#All], 3, 0)</f>
        <v>0</v>
      </c>
      <c r="G266" s="43">
        <f>VLOOKUP($C266, Table4[#All], 4, 0)</f>
        <v>0</v>
      </c>
      <c r="H266" s="43">
        <f>VLOOKUP($C266, Table4[#All], 5, 0)</f>
        <v>0</v>
      </c>
      <c r="I266" s="43">
        <f>VLOOKUP($C266, Table4[#All], 6, 0)</f>
        <v>0</v>
      </c>
      <c r="J266" s="10">
        <f t="shared" si="62"/>
        <v>1</v>
      </c>
      <c r="K266" s="11"/>
      <c r="L266" s="43">
        <f>VLOOKUP($C266, Table4[#All], 7, 0)</f>
        <v>0.73329999999999995</v>
      </c>
      <c r="M266" s="43">
        <f>VLOOKUP($C266, Table4[#All], 8, 0)</f>
        <v>6.6699999999999995E-2</v>
      </c>
      <c r="N266" s="43">
        <f>VLOOKUP($C266, Table4[#All], 9, 0)</f>
        <v>0</v>
      </c>
      <c r="O266" s="43">
        <f>VLOOKUP($C266, Table4[#All], 10, 0)</f>
        <v>0.2</v>
      </c>
      <c r="P266" s="43"/>
      <c r="Q266" s="10">
        <f t="shared" si="63"/>
        <v>4</v>
      </c>
      <c r="R266" s="11"/>
      <c r="S266" s="43">
        <f>VLOOKUP($C266, Table4[#All], 11, 0)</f>
        <v>0.33329999999999999</v>
      </c>
      <c r="T266" s="43">
        <f>VLOOKUP($C266, Table4[#All], 12, 0)</f>
        <v>0</v>
      </c>
      <c r="U266" s="43">
        <f>VLOOKUP($C266, Table4[#All], 13, 0)</f>
        <v>0.66670000000000007</v>
      </c>
      <c r="V266" s="43">
        <f>VLOOKUP($C266, Table4[#All], 14, 0)</f>
        <v>0</v>
      </c>
      <c r="W266" s="9"/>
      <c r="X266" s="10">
        <f t="shared" si="64"/>
        <v>3</v>
      </c>
      <c r="Y266" s="11"/>
      <c r="Z266" s="43">
        <f>VLOOKUP($C266, Table4[#All], 15, 0)</f>
        <v>0</v>
      </c>
      <c r="AA266" s="43">
        <f>VLOOKUP($C266, Table4[#All], 16, 0)</f>
        <v>0.6</v>
      </c>
      <c r="AB266" s="43">
        <f>VLOOKUP($C266, Table4[#All], 17, 0)</f>
        <v>0.4</v>
      </c>
      <c r="AC266" s="43">
        <f>VLOOKUP($C266, Table4[#All], 18, 0)</f>
        <v>0</v>
      </c>
      <c r="AD266" s="9">
        <f>VLOOKUP($C266, Table4[#All], 19, 0)</f>
        <v>0</v>
      </c>
      <c r="AE266" s="10">
        <f t="shared" si="65"/>
        <v>3</v>
      </c>
      <c r="AF266" s="11"/>
      <c r="AG266" s="43">
        <f>VLOOKUP($C266, Table4[#All], 20, 0)</f>
        <v>6.6699999999999995E-2</v>
      </c>
      <c r="AH266" s="43">
        <f>VLOOKUP($C266, Table4[#All], 21, 0)</f>
        <v>0.8</v>
      </c>
      <c r="AI266" s="43">
        <f>VLOOKUP($C266, Table4[#All], 22, 0)</f>
        <v>0.1333</v>
      </c>
      <c r="AJ266" s="43">
        <f>VLOOKUP($C266, Table4[#All], 23, 0)</f>
        <v>0</v>
      </c>
      <c r="AK266" s="43"/>
      <c r="AL266" s="10">
        <f t="shared" si="66"/>
        <v>2</v>
      </c>
      <c r="AM266" s="11"/>
      <c r="AN266" s="43">
        <f>VLOOKUP($C266, Table4[#All], 24, 0)</f>
        <v>0</v>
      </c>
      <c r="AO266" s="43">
        <f>VLOOKUP($C266, Table4[#All], 25, 0)</f>
        <v>1</v>
      </c>
      <c r="AP266" s="43">
        <f>VLOOKUP($C266, Table4[#All], 26, 0)</f>
        <v>0</v>
      </c>
      <c r="AQ266" s="43"/>
      <c r="AR266" s="9"/>
      <c r="AS266" s="12">
        <f t="shared" si="67"/>
        <v>2</v>
      </c>
      <c r="AT266" s="11"/>
      <c r="AU266" s="43">
        <f>VLOOKUP($C266, Table4[#All], 27, 0)</f>
        <v>0.1333</v>
      </c>
      <c r="AV266" s="43">
        <f>VLOOKUP($C266, Table4[#All], 28, 0)</f>
        <v>0.86670000000000003</v>
      </c>
      <c r="AW266" s="43">
        <f>VLOOKUP($C266, Table4[#All], 29, 0)</f>
        <v>0</v>
      </c>
      <c r="AX266" s="9"/>
      <c r="AY266" s="9">
        <f>VLOOKUP($C266, Table4[#All], 30, 0)</f>
        <v>0</v>
      </c>
      <c r="AZ266" s="10">
        <f t="shared" si="68"/>
        <v>2</v>
      </c>
      <c r="BA266" s="11"/>
      <c r="BB266" s="43">
        <f>VLOOKUP($C266, Table4[#All], 31, 0)</f>
        <v>0.4</v>
      </c>
      <c r="BC266" s="43">
        <f>VLOOKUP($C266, Table4[#All], 32, 0)</f>
        <v>0.6</v>
      </c>
      <c r="BD266" s="43">
        <f>VLOOKUP($C266, Table4[#All], 33, 0)</f>
        <v>0</v>
      </c>
      <c r="BE266" s="43">
        <f>VLOOKUP($C266, Table4[#All], 34, 0)</f>
        <v>0</v>
      </c>
      <c r="BF266" s="9">
        <f>VLOOKUP($C266, Table4[#All], 35, 0)</f>
        <v>0</v>
      </c>
      <c r="BG266" s="10">
        <f t="shared" si="69"/>
        <v>2</v>
      </c>
      <c r="BH266" s="60"/>
      <c r="BI266" s="43">
        <f>VLOOKUP($C266, Table4[#All], 36, 0)</f>
        <v>0</v>
      </c>
      <c r="BJ266" s="9">
        <f>VLOOKUP($C266, Table4[#All], 37, 0)</f>
        <v>0</v>
      </c>
      <c r="BK266" s="43">
        <f>VLOOKUP($C266, Table4[#All], 38, 0)</f>
        <v>0</v>
      </c>
      <c r="BL266" s="43">
        <f>VLOOKUP($C266, Table4[#All], 39, 0)</f>
        <v>0</v>
      </c>
      <c r="BM266" s="9">
        <f>VLOOKUP($C266, Table4[#All], 40, 0)</f>
        <v>0</v>
      </c>
      <c r="BN266" s="10" t="str">
        <f t="shared" si="70"/>
        <v>N/A</v>
      </c>
      <c r="BO266" s="11"/>
      <c r="BP266" s="43">
        <f>VLOOKUP($C266, Table4[#All], 41, 0)</f>
        <v>0.2</v>
      </c>
      <c r="BQ266" s="43">
        <f>VLOOKUP($C266, Table4[#All], 42, 0)</f>
        <v>0.5333</v>
      </c>
      <c r="BR266" s="43">
        <f>VLOOKUP($C266, Table4[#All], 43, 0)</f>
        <v>0.1333</v>
      </c>
      <c r="BS266" s="43">
        <f>VLOOKUP($C266, Table4[#All], 44, 0)</f>
        <v>0.1333</v>
      </c>
      <c r="BT266" s="43">
        <f>VLOOKUP($C266, Table4[#All], 45, 0)</f>
        <v>0</v>
      </c>
      <c r="BU266" s="10">
        <f t="shared" si="71"/>
        <v>3</v>
      </c>
      <c r="BV266" s="11"/>
      <c r="BW266" s="43">
        <f>VLOOKUP($C266, Table4[#All], 46, 0)</f>
        <v>0.4667</v>
      </c>
      <c r="BX266" s="43">
        <f>VLOOKUP($C266, Table4[#All], 47, 0)</f>
        <v>0.26669999999999999</v>
      </c>
      <c r="BY266" s="43">
        <f>VLOOKUP($C266, Table4[#All], 48, 0)</f>
        <v>0.2</v>
      </c>
      <c r="BZ266" s="43">
        <f>VLOOKUP($C266, Table4[#All], 49, 0)</f>
        <v>0</v>
      </c>
      <c r="CA266" s="43">
        <f>VLOOKUP($C266, Table4[#All], 50, 0)</f>
        <v>6.6699999999999995E-2</v>
      </c>
      <c r="CB266" s="10">
        <f t="shared" si="72"/>
        <v>3</v>
      </c>
      <c r="CC266" s="60"/>
      <c r="CD266" s="43">
        <f>VLOOKUP($C266, Table4[#All], 51, 0)</f>
        <v>0.33329999999999999</v>
      </c>
      <c r="CE266" s="43">
        <f>VLOOKUP($C266, Table4[#All], 52, 0)</f>
        <v>0.1333</v>
      </c>
      <c r="CF266" s="43">
        <f>VLOOKUP($C266, Table4[#All], 53, 0)</f>
        <v>0.5333</v>
      </c>
      <c r="CG266" s="43"/>
      <c r="CH266" s="43"/>
      <c r="CI266" s="12">
        <f t="shared" si="73"/>
        <v>3</v>
      </c>
      <c r="CJ266" s="13"/>
      <c r="CK266" s="43">
        <f>VLOOKUP($C266, Table4[#All], 54, 0)</f>
        <v>0</v>
      </c>
      <c r="CL266" s="43">
        <f>VLOOKUP($C266, Table4[#All], 55, 0)</f>
        <v>0.86670000000000003</v>
      </c>
      <c r="CM266" s="43">
        <f>VLOOKUP($C266, Table4[#All], 56, 0)</f>
        <v>6.6699999999999995E-2</v>
      </c>
      <c r="CN266" s="9">
        <f>VLOOKUP($C266, Table4[#All], 57, 0)</f>
        <v>6.6699999999999995E-2</v>
      </c>
      <c r="CO266" s="9"/>
      <c r="CP266" s="10">
        <f t="shared" si="74"/>
        <v>2</v>
      </c>
      <c r="CQ266" s="11"/>
      <c r="CR266" s="43">
        <f>VLOOKUP($C266, Table4[#All], 58, 0)</f>
        <v>0</v>
      </c>
      <c r="CS266" s="43">
        <f>VLOOKUP($C266, Table4[#All], 59, 0)</f>
        <v>0.33329999999999999</v>
      </c>
      <c r="CT266" s="43">
        <f>VLOOKUP($C266, Table4[#All], 60, 0)</f>
        <v>0.5333</v>
      </c>
      <c r="CU266" s="43">
        <f>VLOOKUP($C266, Table4[#All], 61, 0)</f>
        <v>0.1333</v>
      </c>
      <c r="CV266" s="9">
        <f>VLOOKUP($C266, Table4[#All], 62, 0)</f>
        <v>0</v>
      </c>
      <c r="CW266" s="10">
        <f t="shared" si="75"/>
        <v>3</v>
      </c>
      <c r="CX266" s="60"/>
      <c r="CY266" s="43">
        <f>VLOOKUP($C266, Table4[#All], 63, 0)</f>
        <v>1</v>
      </c>
      <c r="CZ266" s="43">
        <f>VLOOKUP($C266, Table4[#All], 64, 0)</f>
        <v>0</v>
      </c>
      <c r="DA266" s="43">
        <f>VLOOKUP($C266, Table4[#All], 65, 0)</f>
        <v>0</v>
      </c>
      <c r="DB266" s="43">
        <f>VLOOKUP($C266, Table4[#All], 66, 0)</f>
        <v>0</v>
      </c>
      <c r="DC266" s="43"/>
      <c r="DD266" s="10">
        <f t="shared" si="76"/>
        <v>1</v>
      </c>
    </row>
    <row r="267" spans="1:108" ht="16.2" thickTop="1" thickBot="1" x14ac:dyDescent="0.4">
      <c r="A267" s="47" t="s">
        <v>564</v>
      </c>
      <c r="B267" s="47" t="s">
        <v>616</v>
      </c>
      <c r="C267" s="47" t="s">
        <v>617</v>
      </c>
      <c r="D267" s="11"/>
      <c r="E267" s="43">
        <f>VLOOKUP($C267, Table4[#All], 2, 0)</f>
        <v>1</v>
      </c>
      <c r="F267" s="43">
        <f>VLOOKUP($C267, Table4[#All], 3, 0)</f>
        <v>0</v>
      </c>
      <c r="G267" s="43">
        <f>VLOOKUP($C267, Table4[#All], 4, 0)</f>
        <v>0</v>
      </c>
      <c r="H267" s="43">
        <f>VLOOKUP($C267, Table4[#All], 5, 0)</f>
        <v>0</v>
      </c>
      <c r="I267" s="43">
        <f>VLOOKUP($C267, Table4[#All], 6, 0)</f>
        <v>0</v>
      </c>
      <c r="J267" s="10">
        <f t="shared" si="62"/>
        <v>1</v>
      </c>
      <c r="K267" s="11"/>
      <c r="L267" s="43">
        <f>VLOOKUP($C267, Table4[#All], 7, 0)</f>
        <v>0.53120000000000001</v>
      </c>
      <c r="M267" s="43">
        <f>VLOOKUP($C267, Table4[#All], 8, 0)</f>
        <v>0.21879999999999999</v>
      </c>
      <c r="N267" s="43">
        <f>VLOOKUP($C267, Table4[#All], 9, 0)</f>
        <v>0.25</v>
      </c>
      <c r="O267" s="43">
        <f>VLOOKUP($C267, Table4[#All], 10, 0)</f>
        <v>0</v>
      </c>
      <c r="P267" s="43"/>
      <c r="Q267" s="10">
        <f t="shared" si="63"/>
        <v>3</v>
      </c>
      <c r="R267" s="11"/>
      <c r="S267" s="43">
        <f>VLOOKUP($C267, Table4[#All], 11, 0)</f>
        <v>0.15620000000000001</v>
      </c>
      <c r="T267" s="43">
        <f>VLOOKUP($C267, Table4[#All], 12, 0)</f>
        <v>3.1200000000000002E-2</v>
      </c>
      <c r="U267" s="43">
        <f>VLOOKUP($C267, Table4[#All], 13, 0)</f>
        <v>0.8125</v>
      </c>
      <c r="V267" s="43">
        <f>VLOOKUP($C267, Table4[#All], 14, 0)</f>
        <v>0</v>
      </c>
      <c r="W267" s="9"/>
      <c r="X267" s="10">
        <f t="shared" si="64"/>
        <v>3</v>
      </c>
      <c r="Y267" s="11"/>
      <c r="Z267" s="43">
        <f>VLOOKUP($C267, Table4[#All], 15, 0)</f>
        <v>0</v>
      </c>
      <c r="AA267" s="43">
        <f>VLOOKUP($C267, Table4[#All], 16, 0)</f>
        <v>0.1875</v>
      </c>
      <c r="AB267" s="43">
        <f>VLOOKUP($C267, Table4[#All], 17, 0)</f>
        <v>0.65620000000000001</v>
      </c>
      <c r="AC267" s="43">
        <f>VLOOKUP($C267, Table4[#All], 18, 0)</f>
        <v>0.15620000000000001</v>
      </c>
      <c r="AD267" s="9">
        <f>VLOOKUP($C267, Table4[#All], 19, 0)</f>
        <v>0</v>
      </c>
      <c r="AE267" s="10">
        <f t="shared" si="65"/>
        <v>3</v>
      </c>
      <c r="AF267" s="11"/>
      <c r="AG267" s="43">
        <f>VLOOKUP($C267, Table4[#All], 20, 0)</f>
        <v>0</v>
      </c>
      <c r="AH267" s="43">
        <f>VLOOKUP($C267, Table4[#All], 21, 0)</f>
        <v>0.6875</v>
      </c>
      <c r="AI267" s="43">
        <f>VLOOKUP($C267, Table4[#All], 22, 0)</f>
        <v>0.3125</v>
      </c>
      <c r="AJ267" s="43">
        <f>VLOOKUP($C267, Table4[#All], 23, 0)</f>
        <v>0</v>
      </c>
      <c r="AK267" s="43"/>
      <c r="AL267" s="10">
        <f t="shared" si="66"/>
        <v>3</v>
      </c>
      <c r="AM267" s="11"/>
      <c r="AN267" s="43">
        <f>VLOOKUP($C267, Table4[#All], 24, 0)</f>
        <v>0</v>
      </c>
      <c r="AO267" s="43">
        <f>VLOOKUP($C267, Table4[#All], 25, 0)</f>
        <v>0.8125</v>
      </c>
      <c r="AP267" s="43">
        <f>VLOOKUP($C267, Table4[#All], 26, 0)</f>
        <v>0.1875</v>
      </c>
      <c r="AQ267" s="43"/>
      <c r="AR267" s="9"/>
      <c r="AS267" s="12">
        <f t="shared" si="67"/>
        <v>2</v>
      </c>
      <c r="AT267" s="11"/>
      <c r="AU267" s="43">
        <f>VLOOKUP($C267, Table4[#All], 27, 0)</f>
        <v>6.25E-2</v>
      </c>
      <c r="AV267" s="43">
        <f>VLOOKUP($C267, Table4[#All], 28, 0)</f>
        <v>0.78120000000000001</v>
      </c>
      <c r="AW267" s="43">
        <f>VLOOKUP($C267, Table4[#All], 29, 0)</f>
        <v>0.15620000000000001</v>
      </c>
      <c r="AX267" s="9"/>
      <c r="AY267" s="9">
        <f>VLOOKUP($C267, Table4[#All], 30, 0)</f>
        <v>0</v>
      </c>
      <c r="AZ267" s="10">
        <f t="shared" si="68"/>
        <v>2</v>
      </c>
      <c r="BA267" s="11"/>
      <c r="BB267" s="43">
        <f>VLOOKUP($C267, Table4[#All], 31, 0)</f>
        <v>0.45450000000000002</v>
      </c>
      <c r="BC267" s="43">
        <f>VLOOKUP($C267, Table4[#All], 32, 0)</f>
        <v>0.54549999999999998</v>
      </c>
      <c r="BD267" s="43">
        <f>VLOOKUP($C267, Table4[#All], 33, 0)</f>
        <v>0</v>
      </c>
      <c r="BE267" s="43">
        <f>VLOOKUP($C267, Table4[#All], 34, 0)</f>
        <v>0</v>
      </c>
      <c r="BF267" s="9">
        <f>VLOOKUP($C267, Table4[#All], 35, 0)</f>
        <v>0</v>
      </c>
      <c r="BG267" s="10">
        <f t="shared" si="69"/>
        <v>2</v>
      </c>
      <c r="BH267" s="60"/>
      <c r="BI267" s="43">
        <f>VLOOKUP($C267, Table4[#All], 36, 0)</f>
        <v>0</v>
      </c>
      <c r="BJ267" s="9">
        <f>VLOOKUP($C267, Table4[#All], 37, 0)</f>
        <v>0</v>
      </c>
      <c r="BK267" s="43">
        <f>VLOOKUP($C267, Table4[#All], 38, 0)</f>
        <v>0</v>
      </c>
      <c r="BL267" s="43">
        <f>VLOOKUP($C267, Table4[#All], 39, 0)</f>
        <v>0</v>
      </c>
      <c r="BM267" s="9">
        <f>VLOOKUP($C267, Table4[#All], 40, 0)</f>
        <v>0</v>
      </c>
      <c r="BN267" s="10" t="str">
        <f t="shared" si="70"/>
        <v>N/A</v>
      </c>
      <c r="BO267" s="11"/>
      <c r="BP267" s="43">
        <f>VLOOKUP($C267, Table4[#All], 41, 0)</f>
        <v>0.125</v>
      </c>
      <c r="BQ267" s="43">
        <f>VLOOKUP($C267, Table4[#All], 42, 0)</f>
        <v>0.4375</v>
      </c>
      <c r="BR267" s="43">
        <f>VLOOKUP($C267, Table4[#All], 43, 0)</f>
        <v>0.3125</v>
      </c>
      <c r="BS267" s="43">
        <f>VLOOKUP($C267, Table4[#All], 44, 0)</f>
        <v>9.3800000000000008E-2</v>
      </c>
      <c r="BT267" s="43">
        <f>VLOOKUP($C267, Table4[#All], 45, 0)</f>
        <v>3.1200000000000002E-2</v>
      </c>
      <c r="BU267" s="10">
        <f t="shared" si="71"/>
        <v>3</v>
      </c>
      <c r="BV267" s="11"/>
      <c r="BW267" s="43">
        <f>VLOOKUP($C267, Table4[#All], 46, 0)</f>
        <v>0.34380000000000005</v>
      </c>
      <c r="BX267" s="43">
        <f>VLOOKUP($C267, Table4[#All], 47, 0)</f>
        <v>0.3125</v>
      </c>
      <c r="BY267" s="43">
        <f>VLOOKUP($C267, Table4[#All], 48, 0)</f>
        <v>0.15620000000000001</v>
      </c>
      <c r="BZ267" s="43">
        <f>VLOOKUP($C267, Table4[#All], 49, 0)</f>
        <v>3.1200000000000002E-2</v>
      </c>
      <c r="CA267" s="43">
        <f>VLOOKUP($C267, Table4[#All], 50, 0)</f>
        <v>0.15620000000000001</v>
      </c>
      <c r="CB267" s="10">
        <f t="shared" si="72"/>
        <v>3</v>
      </c>
      <c r="CC267" s="60"/>
      <c r="CD267" s="43">
        <f>VLOOKUP($C267, Table4[#All], 51, 0)</f>
        <v>0.125</v>
      </c>
      <c r="CE267" s="43">
        <f>VLOOKUP($C267, Table4[#All], 52, 0)</f>
        <v>0.3125</v>
      </c>
      <c r="CF267" s="43">
        <f>VLOOKUP($C267, Table4[#All], 53, 0)</f>
        <v>0.5625</v>
      </c>
      <c r="CG267" s="43"/>
      <c r="CH267" s="43"/>
      <c r="CI267" s="12">
        <f t="shared" si="73"/>
        <v>3</v>
      </c>
      <c r="CJ267" s="13"/>
      <c r="CK267" s="43">
        <f>VLOOKUP($C267, Table4[#All], 54, 0)</f>
        <v>0</v>
      </c>
      <c r="CL267" s="43">
        <f>VLOOKUP($C267, Table4[#All], 55, 0)</f>
        <v>0.625</v>
      </c>
      <c r="CM267" s="43">
        <f>VLOOKUP($C267, Table4[#All], 56, 0)</f>
        <v>0.3125</v>
      </c>
      <c r="CN267" s="9">
        <f>VLOOKUP($C267, Table4[#All], 57, 0)</f>
        <v>6.25E-2</v>
      </c>
      <c r="CO267" s="9"/>
      <c r="CP267" s="10">
        <f t="shared" si="74"/>
        <v>3</v>
      </c>
      <c r="CQ267" s="11"/>
      <c r="CR267" s="43">
        <f>VLOOKUP($C267, Table4[#All], 58, 0)</f>
        <v>0</v>
      </c>
      <c r="CS267" s="43">
        <f>VLOOKUP($C267, Table4[#All], 59, 0)</f>
        <v>0.3125</v>
      </c>
      <c r="CT267" s="43">
        <f>VLOOKUP($C267, Table4[#All], 60, 0)</f>
        <v>0.40619999999999995</v>
      </c>
      <c r="CU267" s="43">
        <f>VLOOKUP($C267, Table4[#All], 61, 0)</f>
        <v>0.28120000000000001</v>
      </c>
      <c r="CV267" s="9">
        <f>VLOOKUP($C267, Table4[#All], 62, 0)</f>
        <v>0</v>
      </c>
      <c r="CW267" s="10">
        <f t="shared" si="75"/>
        <v>4</v>
      </c>
      <c r="CX267" s="60"/>
      <c r="CY267" s="43">
        <f>VLOOKUP($C267, Table4[#All], 63, 0)</f>
        <v>0.7</v>
      </c>
      <c r="CZ267" s="43">
        <f>VLOOKUP($C267, Table4[#All], 64, 0)</f>
        <v>0.3</v>
      </c>
      <c r="DA267" s="43">
        <f>VLOOKUP($C267, Table4[#All], 65, 0)</f>
        <v>0</v>
      </c>
      <c r="DB267" s="43">
        <f>VLOOKUP($C267, Table4[#All], 66, 0)</f>
        <v>0</v>
      </c>
      <c r="DC267" s="43"/>
      <c r="DD267" s="10">
        <f t="shared" si="76"/>
        <v>2</v>
      </c>
    </row>
    <row r="268" spans="1:108" ht="16.2" thickTop="1" thickBot="1" x14ac:dyDescent="0.4">
      <c r="A268" s="47" t="s">
        <v>564</v>
      </c>
      <c r="B268" s="47" t="s">
        <v>618</v>
      </c>
      <c r="C268" s="47" t="s">
        <v>619</v>
      </c>
      <c r="D268" s="11"/>
      <c r="E268" s="43">
        <f>VLOOKUP($C268, Table4[#All], 2, 0)</f>
        <v>1</v>
      </c>
      <c r="F268" s="43">
        <f>VLOOKUP($C268, Table4[#All], 3, 0)</f>
        <v>0</v>
      </c>
      <c r="G268" s="43">
        <f>VLOOKUP($C268, Table4[#All], 4, 0)</f>
        <v>0</v>
      </c>
      <c r="H268" s="43">
        <f>VLOOKUP($C268, Table4[#All], 5, 0)</f>
        <v>0</v>
      </c>
      <c r="I268" s="43">
        <f>VLOOKUP($C268, Table4[#All], 6, 0)</f>
        <v>0</v>
      </c>
      <c r="J268" s="10">
        <f t="shared" si="62"/>
        <v>1</v>
      </c>
      <c r="K268" s="11"/>
      <c r="L268" s="43">
        <f>VLOOKUP($C268, Table4[#All], 7, 0)</f>
        <v>0.61539999999999995</v>
      </c>
      <c r="M268" s="43">
        <f>VLOOKUP($C268, Table4[#All], 8, 0)</f>
        <v>0.1923</v>
      </c>
      <c r="N268" s="43">
        <f>VLOOKUP($C268, Table4[#All], 9, 0)</f>
        <v>0.1923</v>
      </c>
      <c r="O268" s="43">
        <f>VLOOKUP($C268, Table4[#All], 10, 0)</f>
        <v>0</v>
      </c>
      <c r="P268" s="43"/>
      <c r="Q268" s="10">
        <f t="shared" si="63"/>
        <v>2</v>
      </c>
      <c r="R268" s="11"/>
      <c r="S268" s="43">
        <f>VLOOKUP($C268, Table4[#All], 11, 0)</f>
        <v>0.15380000000000002</v>
      </c>
      <c r="T268" s="43">
        <f>VLOOKUP($C268, Table4[#All], 12, 0)</f>
        <v>3.85E-2</v>
      </c>
      <c r="U268" s="43">
        <f>VLOOKUP($C268, Table4[#All], 13, 0)</f>
        <v>0.80769999999999997</v>
      </c>
      <c r="V268" s="43">
        <f>VLOOKUP($C268, Table4[#All], 14, 0)</f>
        <v>0</v>
      </c>
      <c r="W268" s="9"/>
      <c r="X268" s="10">
        <f t="shared" si="64"/>
        <v>3</v>
      </c>
      <c r="Y268" s="11"/>
      <c r="Z268" s="43">
        <f>VLOOKUP($C268, Table4[#All], 15, 0)</f>
        <v>0</v>
      </c>
      <c r="AA268" s="43">
        <f>VLOOKUP($C268, Table4[#All], 16, 0)</f>
        <v>0.26919999999999999</v>
      </c>
      <c r="AB268" s="43">
        <f>VLOOKUP($C268, Table4[#All], 17, 0)</f>
        <v>0.57689999999999997</v>
      </c>
      <c r="AC268" s="43">
        <f>VLOOKUP($C268, Table4[#All], 18, 0)</f>
        <v>0.15380000000000002</v>
      </c>
      <c r="AD268" s="9">
        <f>VLOOKUP($C268, Table4[#All], 19, 0)</f>
        <v>0</v>
      </c>
      <c r="AE268" s="10">
        <f t="shared" si="65"/>
        <v>3</v>
      </c>
      <c r="AF268" s="11"/>
      <c r="AG268" s="43">
        <f>VLOOKUP($C268, Table4[#All], 20, 0)</f>
        <v>0</v>
      </c>
      <c r="AH268" s="43">
        <f>VLOOKUP($C268, Table4[#All], 21, 0)</f>
        <v>0.53849999999999998</v>
      </c>
      <c r="AI268" s="43">
        <f>VLOOKUP($C268, Table4[#All], 22, 0)</f>
        <v>0.46149999999999997</v>
      </c>
      <c r="AJ268" s="43">
        <f>VLOOKUP($C268, Table4[#All], 23, 0)</f>
        <v>0</v>
      </c>
      <c r="AK268" s="43"/>
      <c r="AL268" s="10">
        <f t="shared" si="66"/>
        <v>3</v>
      </c>
      <c r="AM268" s="11"/>
      <c r="AN268" s="43">
        <f>VLOOKUP($C268, Table4[#All], 24, 0)</f>
        <v>0</v>
      </c>
      <c r="AO268" s="43">
        <f>VLOOKUP($C268, Table4[#All], 25, 0)</f>
        <v>0.84620000000000006</v>
      </c>
      <c r="AP268" s="43">
        <f>VLOOKUP($C268, Table4[#All], 26, 0)</f>
        <v>0.15380000000000002</v>
      </c>
      <c r="AQ268" s="43"/>
      <c r="AR268" s="9"/>
      <c r="AS268" s="12">
        <f t="shared" si="67"/>
        <v>2</v>
      </c>
      <c r="AT268" s="11"/>
      <c r="AU268" s="43">
        <f>VLOOKUP($C268, Table4[#All], 27, 0)</f>
        <v>0.15380000000000002</v>
      </c>
      <c r="AV268" s="43">
        <f>VLOOKUP($C268, Table4[#All], 28, 0)</f>
        <v>0.73080000000000001</v>
      </c>
      <c r="AW268" s="43">
        <f>VLOOKUP($C268, Table4[#All], 29, 0)</f>
        <v>0.11539999999999999</v>
      </c>
      <c r="AX268" s="9"/>
      <c r="AY268" s="9">
        <f>VLOOKUP($C268, Table4[#All], 30, 0)</f>
        <v>0</v>
      </c>
      <c r="AZ268" s="10">
        <f t="shared" si="68"/>
        <v>2</v>
      </c>
      <c r="BA268" s="11"/>
      <c r="BB268" s="43">
        <f>VLOOKUP($C268, Table4[#All], 31, 0)</f>
        <v>0.66670000000000007</v>
      </c>
      <c r="BC268" s="43">
        <f>VLOOKUP($C268, Table4[#All], 32, 0)</f>
        <v>0.26669999999999999</v>
      </c>
      <c r="BD268" s="43">
        <f>VLOOKUP($C268, Table4[#All], 33, 0)</f>
        <v>0</v>
      </c>
      <c r="BE268" s="43">
        <f>VLOOKUP($C268, Table4[#All], 34, 0)</f>
        <v>6.6699999999999995E-2</v>
      </c>
      <c r="BF268" s="9">
        <f>VLOOKUP($C268, Table4[#All], 35, 0)</f>
        <v>0</v>
      </c>
      <c r="BG268" s="10">
        <f t="shared" si="69"/>
        <v>2</v>
      </c>
      <c r="BH268" s="60"/>
      <c r="BI268" s="43">
        <f>VLOOKUP($C268, Table4[#All], 36, 0)</f>
        <v>0</v>
      </c>
      <c r="BJ268" s="9">
        <f>VLOOKUP($C268, Table4[#All], 37, 0)</f>
        <v>0</v>
      </c>
      <c r="BK268" s="43">
        <f>VLOOKUP($C268, Table4[#All], 38, 0)</f>
        <v>0</v>
      </c>
      <c r="BL268" s="43">
        <f>VLOOKUP($C268, Table4[#All], 39, 0)</f>
        <v>0</v>
      </c>
      <c r="BM268" s="9">
        <f>VLOOKUP($C268, Table4[#All], 40, 0)</f>
        <v>0</v>
      </c>
      <c r="BN268" s="10" t="str">
        <f t="shared" si="70"/>
        <v>N/A</v>
      </c>
      <c r="BO268" s="11"/>
      <c r="BP268" s="43">
        <f>VLOOKUP($C268, Table4[#All], 41, 0)</f>
        <v>0.15380000000000002</v>
      </c>
      <c r="BQ268" s="43">
        <f>VLOOKUP($C268, Table4[#All], 42, 0)</f>
        <v>0.34619999999999995</v>
      </c>
      <c r="BR268" s="43">
        <f>VLOOKUP($C268, Table4[#All], 43, 0)</f>
        <v>0.34619999999999995</v>
      </c>
      <c r="BS268" s="43">
        <f>VLOOKUP($C268, Table4[#All], 44, 0)</f>
        <v>0.11539999999999999</v>
      </c>
      <c r="BT268" s="43">
        <f>VLOOKUP($C268, Table4[#All], 45, 0)</f>
        <v>3.85E-2</v>
      </c>
      <c r="BU268" s="10">
        <f t="shared" si="71"/>
        <v>3</v>
      </c>
      <c r="BV268" s="11"/>
      <c r="BW268" s="43">
        <f>VLOOKUP($C268, Table4[#All], 46, 0)</f>
        <v>0.42310000000000003</v>
      </c>
      <c r="BX268" s="43">
        <f>VLOOKUP($C268, Table4[#All], 47, 0)</f>
        <v>0.26919999999999999</v>
      </c>
      <c r="BY268" s="43">
        <f>VLOOKUP($C268, Table4[#All], 48, 0)</f>
        <v>0.11539999999999999</v>
      </c>
      <c r="BZ268" s="43">
        <f>VLOOKUP($C268, Table4[#All], 49, 0)</f>
        <v>7.690000000000001E-2</v>
      </c>
      <c r="CA268" s="43">
        <f>VLOOKUP($C268, Table4[#All], 50, 0)</f>
        <v>0.11539999999999999</v>
      </c>
      <c r="CB268" s="10">
        <f t="shared" si="72"/>
        <v>3</v>
      </c>
      <c r="CC268" s="60"/>
      <c r="CD268" s="43">
        <f>VLOOKUP($C268, Table4[#All], 51, 0)</f>
        <v>0.15380000000000002</v>
      </c>
      <c r="CE268" s="43">
        <f>VLOOKUP($C268, Table4[#All], 52, 0)</f>
        <v>0.3846</v>
      </c>
      <c r="CF268" s="43">
        <f>VLOOKUP($C268, Table4[#All], 53, 0)</f>
        <v>0.46149999999999997</v>
      </c>
      <c r="CG268" s="43"/>
      <c r="CH268" s="43"/>
      <c r="CI268" s="12">
        <f t="shared" si="73"/>
        <v>3</v>
      </c>
      <c r="CJ268" s="13"/>
      <c r="CK268" s="43">
        <f>VLOOKUP($C268, Table4[#All], 54, 0)</f>
        <v>0</v>
      </c>
      <c r="CL268" s="43">
        <f>VLOOKUP($C268, Table4[#All], 55, 0)</f>
        <v>0.53849999999999998</v>
      </c>
      <c r="CM268" s="43">
        <f>VLOOKUP($C268, Table4[#All], 56, 0)</f>
        <v>0.42310000000000003</v>
      </c>
      <c r="CN268" s="9">
        <f>VLOOKUP($C268, Table4[#All], 57, 0)</f>
        <v>3.85E-2</v>
      </c>
      <c r="CO268" s="9"/>
      <c r="CP268" s="10">
        <f t="shared" si="74"/>
        <v>3</v>
      </c>
      <c r="CQ268" s="11"/>
      <c r="CR268" s="43">
        <f>VLOOKUP($C268, Table4[#All], 58, 0)</f>
        <v>0</v>
      </c>
      <c r="CS268" s="43">
        <f>VLOOKUP($C268, Table4[#All], 59, 0)</f>
        <v>0.26919999999999999</v>
      </c>
      <c r="CT268" s="43">
        <f>VLOOKUP($C268, Table4[#All], 60, 0)</f>
        <v>0.42310000000000003</v>
      </c>
      <c r="CU268" s="43">
        <f>VLOOKUP($C268, Table4[#All], 61, 0)</f>
        <v>0.30769999999999997</v>
      </c>
      <c r="CV268" s="9">
        <f>VLOOKUP($C268, Table4[#All], 62, 0)</f>
        <v>0</v>
      </c>
      <c r="CW268" s="10">
        <f t="shared" si="75"/>
        <v>4</v>
      </c>
      <c r="CX268" s="60"/>
      <c r="CY268" s="43">
        <f>VLOOKUP($C268, Table4[#All], 63, 0)</f>
        <v>0.71430000000000005</v>
      </c>
      <c r="CZ268" s="43">
        <f>VLOOKUP($C268, Table4[#All], 64, 0)</f>
        <v>0.28570000000000001</v>
      </c>
      <c r="DA268" s="43">
        <f>VLOOKUP($C268, Table4[#All], 65, 0)</f>
        <v>0</v>
      </c>
      <c r="DB268" s="43">
        <f>VLOOKUP($C268, Table4[#All], 66, 0)</f>
        <v>0</v>
      </c>
      <c r="DC268" s="43"/>
      <c r="DD268" s="10">
        <f t="shared" si="76"/>
        <v>2</v>
      </c>
    </row>
    <row r="269" spans="1:108" ht="16.2" thickTop="1" thickBot="1" x14ac:dyDescent="0.4">
      <c r="A269" s="47" t="s">
        <v>564</v>
      </c>
      <c r="B269" s="47" t="s">
        <v>620</v>
      </c>
      <c r="C269" s="47" t="s">
        <v>621</v>
      </c>
      <c r="D269" s="11"/>
      <c r="E269" s="43">
        <f>VLOOKUP($C269, Table4[#All], 2, 0)</f>
        <v>1</v>
      </c>
      <c r="F269" s="43">
        <f>VLOOKUP($C269, Table4[#All], 3, 0)</f>
        <v>0</v>
      </c>
      <c r="G269" s="43">
        <f>VLOOKUP($C269, Table4[#All], 4, 0)</f>
        <v>0</v>
      </c>
      <c r="H269" s="43">
        <f>VLOOKUP($C269, Table4[#All], 5, 0)</f>
        <v>0</v>
      </c>
      <c r="I269" s="43">
        <f>VLOOKUP($C269, Table4[#All], 6, 0)</f>
        <v>0</v>
      </c>
      <c r="J269" s="10">
        <f t="shared" si="62"/>
        <v>1</v>
      </c>
      <c r="K269" s="11"/>
      <c r="L269" s="43">
        <f>VLOOKUP($C269, Table4[#All], 7, 0)</f>
        <v>1</v>
      </c>
      <c r="M269" s="43">
        <f>VLOOKUP($C269, Table4[#All], 8, 0)</f>
        <v>0</v>
      </c>
      <c r="N269" s="43">
        <f>VLOOKUP($C269, Table4[#All], 9, 0)</f>
        <v>0</v>
      </c>
      <c r="O269" s="43">
        <f>VLOOKUP($C269, Table4[#All], 10, 0)</f>
        <v>0</v>
      </c>
      <c r="P269" s="43"/>
      <c r="Q269" s="10">
        <f t="shared" si="63"/>
        <v>1</v>
      </c>
      <c r="R269" s="11"/>
      <c r="S269" s="43">
        <f>VLOOKUP($C269, Table4[#All], 11, 0)</f>
        <v>0.22219999999999998</v>
      </c>
      <c r="T269" s="43">
        <f>VLOOKUP($C269, Table4[#All], 12, 0)</f>
        <v>0</v>
      </c>
      <c r="U269" s="43">
        <f>VLOOKUP($C269, Table4[#All], 13, 0)</f>
        <v>0.77780000000000005</v>
      </c>
      <c r="V269" s="43">
        <f>VLOOKUP($C269, Table4[#All], 14, 0)</f>
        <v>0</v>
      </c>
      <c r="W269" s="9"/>
      <c r="X269" s="10">
        <f t="shared" si="64"/>
        <v>3</v>
      </c>
      <c r="Y269" s="11"/>
      <c r="Z269" s="43">
        <f>VLOOKUP($C269, Table4[#All], 15, 0)</f>
        <v>0</v>
      </c>
      <c r="AA269" s="43">
        <f>VLOOKUP($C269, Table4[#All], 16, 0)</f>
        <v>0.33329999999999999</v>
      </c>
      <c r="AB269" s="43">
        <f>VLOOKUP($C269, Table4[#All], 17, 0)</f>
        <v>0.55559999999999998</v>
      </c>
      <c r="AC269" s="43">
        <f>VLOOKUP($C269, Table4[#All], 18, 0)</f>
        <v>0.11109999999999999</v>
      </c>
      <c r="AD269" s="9">
        <f>VLOOKUP($C269, Table4[#All], 19, 0)</f>
        <v>0</v>
      </c>
      <c r="AE269" s="10">
        <f t="shared" si="65"/>
        <v>3</v>
      </c>
      <c r="AF269" s="11"/>
      <c r="AG269" s="43">
        <f>VLOOKUP($C269, Table4[#All], 20, 0)</f>
        <v>0.33329999999999999</v>
      </c>
      <c r="AH269" s="43">
        <f>VLOOKUP($C269, Table4[#All], 21, 0)</f>
        <v>0.55559999999999998</v>
      </c>
      <c r="AI269" s="43">
        <f>VLOOKUP($C269, Table4[#All], 22, 0)</f>
        <v>0.11109999999999999</v>
      </c>
      <c r="AJ269" s="43">
        <f>VLOOKUP($C269, Table4[#All], 23, 0)</f>
        <v>0</v>
      </c>
      <c r="AK269" s="43"/>
      <c r="AL269" s="10">
        <f t="shared" si="66"/>
        <v>2</v>
      </c>
      <c r="AM269" s="11"/>
      <c r="AN269" s="43">
        <f>VLOOKUP($C269, Table4[#All], 24, 0)</f>
        <v>0</v>
      </c>
      <c r="AO269" s="43">
        <f>VLOOKUP($C269, Table4[#All], 25, 0)</f>
        <v>0.875</v>
      </c>
      <c r="AP269" s="43">
        <f>VLOOKUP($C269, Table4[#All], 26, 0)</f>
        <v>0.125</v>
      </c>
      <c r="AQ269" s="43"/>
      <c r="AR269" s="9"/>
      <c r="AS269" s="12">
        <f t="shared" si="67"/>
        <v>2</v>
      </c>
      <c r="AT269" s="11"/>
      <c r="AU269" s="43">
        <f>VLOOKUP($C269, Table4[#All], 27, 0)</f>
        <v>0.88890000000000002</v>
      </c>
      <c r="AV269" s="43">
        <f>VLOOKUP($C269, Table4[#All], 28, 0)</f>
        <v>0.11109999999999999</v>
      </c>
      <c r="AW269" s="43">
        <f>VLOOKUP($C269, Table4[#All], 29, 0)</f>
        <v>0</v>
      </c>
      <c r="AX269" s="9"/>
      <c r="AY269" s="9">
        <f>VLOOKUP($C269, Table4[#All], 30, 0)</f>
        <v>0</v>
      </c>
      <c r="AZ269" s="10">
        <f t="shared" si="68"/>
        <v>1</v>
      </c>
      <c r="BA269" s="11"/>
      <c r="BB269" s="43">
        <f>VLOOKUP($C269, Table4[#All], 31, 0)</f>
        <v>0</v>
      </c>
      <c r="BC269" s="43">
        <f>VLOOKUP($C269, Table4[#All], 32, 0)</f>
        <v>0</v>
      </c>
      <c r="BD269" s="43">
        <f>VLOOKUP($C269, Table4[#All], 33, 0)</f>
        <v>0</v>
      </c>
      <c r="BE269" s="43">
        <f>VLOOKUP($C269, Table4[#All], 34, 0)</f>
        <v>0</v>
      </c>
      <c r="BF269" s="9">
        <f>VLOOKUP($C269, Table4[#All], 35, 0)</f>
        <v>0</v>
      </c>
      <c r="BG269" s="10" t="str">
        <f t="shared" si="69"/>
        <v>N/A</v>
      </c>
      <c r="BH269" s="60"/>
      <c r="BI269" s="43">
        <f>VLOOKUP($C269, Table4[#All], 36, 0)</f>
        <v>0</v>
      </c>
      <c r="BJ269" s="9">
        <f>VLOOKUP($C269, Table4[#All], 37, 0)</f>
        <v>0</v>
      </c>
      <c r="BK269" s="43">
        <f>VLOOKUP($C269, Table4[#All], 38, 0)</f>
        <v>0</v>
      </c>
      <c r="BL269" s="43">
        <f>VLOOKUP($C269, Table4[#All], 39, 0)</f>
        <v>0</v>
      </c>
      <c r="BM269" s="9">
        <f>VLOOKUP($C269, Table4[#All], 40, 0)</f>
        <v>0</v>
      </c>
      <c r="BN269" s="10" t="str">
        <f t="shared" si="70"/>
        <v>N/A</v>
      </c>
      <c r="BO269" s="11"/>
      <c r="BP269" s="43">
        <f>VLOOKUP($C269, Table4[#All], 41, 0)</f>
        <v>0.33329999999999999</v>
      </c>
      <c r="BQ269" s="43">
        <f>VLOOKUP($C269, Table4[#All], 42, 0)</f>
        <v>0.33329999999999999</v>
      </c>
      <c r="BR269" s="43">
        <f>VLOOKUP($C269, Table4[#All], 43, 0)</f>
        <v>0.22219999999999998</v>
      </c>
      <c r="BS269" s="43">
        <f>VLOOKUP($C269, Table4[#All], 44, 0)</f>
        <v>0.11109999999999999</v>
      </c>
      <c r="BT269" s="43">
        <f>VLOOKUP($C269, Table4[#All], 45, 0)</f>
        <v>0</v>
      </c>
      <c r="BU269" s="10">
        <f t="shared" si="71"/>
        <v>3</v>
      </c>
      <c r="BV269" s="11"/>
      <c r="BW269" s="43">
        <f>VLOOKUP($C269, Table4[#All], 46, 0)</f>
        <v>0.77780000000000005</v>
      </c>
      <c r="BX269" s="43">
        <f>VLOOKUP($C269, Table4[#All], 47, 0)</f>
        <v>0.11109999999999999</v>
      </c>
      <c r="BY269" s="43">
        <f>VLOOKUP($C269, Table4[#All], 48, 0)</f>
        <v>0.11109999999999999</v>
      </c>
      <c r="BZ269" s="43">
        <f>VLOOKUP($C269, Table4[#All], 49, 0)</f>
        <v>0</v>
      </c>
      <c r="CA269" s="43">
        <f>VLOOKUP($C269, Table4[#All], 50, 0)</f>
        <v>0</v>
      </c>
      <c r="CB269" s="10">
        <f t="shared" si="72"/>
        <v>2</v>
      </c>
      <c r="CC269" s="60"/>
      <c r="CD269" s="43">
        <f>VLOOKUP($C269, Table4[#All], 51, 0)</f>
        <v>0.77780000000000005</v>
      </c>
      <c r="CE269" s="43">
        <f>VLOOKUP($C269, Table4[#All], 52, 0)</f>
        <v>0</v>
      </c>
      <c r="CF269" s="43">
        <f>VLOOKUP($C269, Table4[#All], 53, 0)</f>
        <v>0.22219999999999998</v>
      </c>
      <c r="CG269" s="43"/>
      <c r="CH269" s="43"/>
      <c r="CI269" s="12">
        <f t="shared" si="73"/>
        <v>3</v>
      </c>
      <c r="CJ269" s="13"/>
      <c r="CK269" s="43">
        <f>VLOOKUP($C269, Table4[#All], 54, 0)</f>
        <v>0</v>
      </c>
      <c r="CL269" s="43">
        <f>VLOOKUP($C269, Table4[#All], 55, 0)</f>
        <v>0.88890000000000002</v>
      </c>
      <c r="CM269" s="43">
        <f>VLOOKUP($C269, Table4[#All], 56, 0)</f>
        <v>0.11109999999999999</v>
      </c>
      <c r="CN269" s="9">
        <f>VLOOKUP($C269, Table4[#All], 57, 0)</f>
        <v>0</v>
      </c>
      <c r="CO269" s="9"/>
      <c r="CP269" s="10">
        <f t="shared" si="74"/>
        <v>2</v>
      </c>
      <c r="CQ269" s="11"/>
      <c r="CR269" s="43">
        <f>VLOOKUP($C269, Table4[#All], 58, 0)</f>
        <v>0</v>
      </c>
      <c r="CS269" s="43">
        <f>VLOOKUP($C269, Table4[#All], 59, 0)</f>
        <v>0.33329999999999999</v>
      </c>
      <c r="CT269" s="43">
        <f>VLOOKUP($C269, Table4[#All], 60, 0)</f>
        <v>0.55559999999999998</v>
      </c>
      <c r="CU269" s="43">
        <f>VLOOKUP($C269, Table4[#All], 61, 0)</f>
        <v>0.11109999999999999</v>
      </c>
      <c r="CV269" s="9">
        <f>VLOOKUP($C269, Table4[#All], 62, 0)</f>
        <v>0</v>
      </c>
      <c r="CW269" s="10">
        <f t="shared" si="75"/>
        <v>3</v>
      </c>
      <c r="CX269" s="60"/>
      <c r="CY269" s="43">
        <f>VLOOKUP($C269, Table4[#All], 63, 0)</f>
        <v>0</v>
      </c>
      <c r="CZ269" s="43">
        <f>VLOOKUP($C269, Table4[#All], 64, 0)</f>
        <v>0</v>
      </c>
      <c r="DA269" s="43">
        <f>VLOOKUP($C269, Table4[#All], 65, 0)</f>
        <v>0</v>
      </c>
      <c r="DB269" s="43">
        <f>VLOOKUP($C269, Table4[#All], 66, 0)</f>
        <v>0</v>
      </c>
      <c r="DC269" s="43"/>
      <c r="DD269" s="10" t="str">
        <f t="shared" si="76"/>
        <v>N/A</v>
      </c>
    </row>
    <row r="270" spans="1:108" ht="16.2" thickTop="1" thickBot="1" x14ac:dyDescent="0.4">
      <c r="A270" s="47" t="s">
        <v>599</v>
      </c>
      <c r="B270" s="47" t="s">
        <v>599</v>
      </c>
      <c r="C270" s="47" t="s">
        <v>600</v>
      </c>
      <c r="D270" s="11"/>
      <c r="E270" s="43">
        <f>VLOOKUP($C270, Table4[#All], 2, 0)</f>
        <v>1</v>
      </c>
      <c r="F270" s="43">
        <f>VLOOKUP($C270, Table4[#All], 3, 0)</f>
        <v>0</v>
      </c>
      <c r="G270" s="43">
        <f>VLOOKUP($C270, Table4[#All], 4, 0)</f>
        <v>0</v>
      </c>
      <c r="H270" s="43">
        <f>VLOOKUP($C270, Table4[#All], 5, 0)</f>
        <v>0</v>
      </c>
      <c r="I270" s="43">
        <f>VLOOKUP($C270, Table4[#All], 6, 0)</f>
        <v>0</v>
      </c>
      <c r="J270" s="10">
        <f t="shared" si="62"/>
        <v>1</v>
      </c>
      <c r="K270" s="11"/>
      <c r="L270" s="43">
        <f>VLOOKUP($C270, Table4[#All], 7, 0)</f>
        <v>0.65620000000000001</v>
      </c>
      <c r="M270" s="43">
        <f>VLOOKUP($C270, Table4[#All], 8, 0)</f>
        <v>0.25</v>
      </c>
      <c r="N270" s="43">
        <f>VLOOKUP($C270, Table4[#All], 9, 0)</f>
        <v>6.25E-2</v>
      </c>
      <c r="O270" s="43">
        <f>VLOOKUP($C270, Table4[#All], 10, 0)</f>
        <v>3.1200000000000002E-2</v>
      </c>
      <c r="P270" s="43"/>
      <c r="Q270" s="10">
        <f t="shared" si="63"/>
        <v>2</v>
      </c>
      <c r="R270" s="11"/>
      <c r="S270" s="43">
        <f>VLOOKUP($C270, Table4[#All], 11, 0)</f>
        <v>0.3871</v>
      </c>
      <c r="T270" s="43">
        <f>VLOOKUP($C270, Table4[#All], 12, 0)</f>
        <v>0</v>
      </c>
      <c r="U270" s="43">
        <f>VLOOKUP($C270, Table4[#All], 13, 0)</f>
        <v>0.6129</v>
      </c>
      <c r="V270" s="43">
        <f>VLOOKUP($C270, Table4[#All], 14, 0)</f>
        <v>0</v>
      </c>
      <c r="W270" s="9"/>
      <c r="X270" s="10">
        <f t="shared" si="64"/>
        <v>3</v>
      </c>
      <c r="Y270" s="11"/>
      <c r="Z270" s="43">
        <f>VLOOKUP($C270, Table4[#All], 15, 0)</f>
        <v>0</v>
      </c>
      <c r="AA270" s="43">
        <f>VLOOKUP($C270, Table4[#All], 16, 0)</f>
        <v>0.9375</v>
      </c>
      <c r="AB270" s="43">
        <f>VLOOKUP($C270, Table4[#All], 17, 0)</f>
        <v>6.25E-2</v>
      </c>
      <c r="AC270" s="43">
        <f>VLOOKUP($C270, Table4[#All], 18, 0)</f>
        <v>0</v>
      </c>
      <c r="AD270" s="9">
        <f>VLOOKUP($C270, Table4[#All], 19, 0)</f>
        <v>0</v>
      </c>
      <c r="AE270" s="10">
        <f t="shared" si="65"/>
        <v>2</v>
      </c>
      <c r="AF270" s="11"/>
      <c r="AG270" s="43">
        <f>VLOOKUP($C270, Table4[#All], 20, 0)</f>
        <v>3.1200000000000002E-2</v>
      </c>
      <c r="AH270" s="43">
        <f>VLOOKUP($C270, Table4[#All], 21, 0)</f>
        <v>0.90620000000000001</v>
      </c>
      <c r="AI270" s="43">
        <f>VLOOKUP($C270, Table4[#All], 22, 0)</f>
        <v>6.25E-2</v>
      </c>
      <c r="AJ270" s="43">
        <f>VLOOKUP($C270, Table4[#All], 23, 0)</f>
        <v>0</v>
      </c>
      <c r="AK270" s="43"/>
      <c r="AL270" s="10">
        <f t="shared" si="66"/>
        <v>2</v>
      </c>
      <c r="AM270" s="11"/>
      <c r="AN270" s="43">
        <f>VLOOKUP($C270, Table4[#All], 24, 0)</f>
        <v>0</v>
      </c>
      <c r="AO270" s="43">
        <f>VLOOKUP($C270, Table4[#All], 25, 0)</f>
        <v>0.6774</v>
      </c>
      <c r="AP270" s="43">
        <f>VLOOKUP($C270, Table4[#All], 26, 0)</f>
        <v>0.3226</v>
      </c>
      <c r="AQ270" s="43"/>
      <c r="AR270" s="9"/>
      <c r="AS270" s="12">
        <f t="shared" si="67"/>
        <v>3</v>
      </c>
      <c r="AT270" s="11"/>
      <c r="AU270" s="43">
        <f>VLOOKUP($C270, Table4[#All], 27, 0)</f>
        <v>0.1875</v>
      </c>
      <c r="AV270" s="43">
        <f>VLOOKUP($C270, Table4[#All], 28, 0)</f>
        <v>0.6875</v>
      </c>
      <c r="AW270" s="43">
        <f>VLOOKUP($C270, Table4[#All], 29, 0)</f>
        <v>0.125</v>
      </c>
      <c r="AX270" s="9"/>
      <c r="AY270" s="9">
        <f>VLOOKUP($C270, Table4[#All], 30, 0)</f>
        <v>0</v>
      </c>
      <c r="AZ270" s="10">
        <f t="shared" si="68"/>
        <v>2</v>
      </c>
      <c r="BA270" s="11"/>
      <c r="BB270" s="43">
        <f>VLOOKUP($C270, Table4[#All], 31, 0)</f>
        <v>0.45450000000000002</v>
      </c>
      <c r="BC270" s="43">
        <f>VLOOKUP($C270, Table4[#All], 32, 0)</f>
        <v>0.40909999999999996</v>
      </c>
      <c r="BD270" s="43">
        <f>VLOOKUP($C270, Table4[#All], 33, 0)</f>
        <v>0</v>
      </c>
      <c r="BE270" s="43">
        <f>VLOOKUP($C270, Table4[#All], 34, 0)</f>
        <v>0.13639999999999999</v>
      </c>
      <c r="BF270" s="9">
        <f>VLOOKUP($C270, Table4[#All], 35, 0)</f>
        <v>0</v>
      </c>
      <c r="BG270" s="10">
        <f t="shared" si="69"/>
        <v>2</v>
      </c>
      <c r="BH270" s="60"/>
      <c r="BI270" s="43">
        <f>VLOOKUP($C270, Table4[#All], 36, 0)</f>
        <v>0.94440000000000002</v>
      </c>
      <c r="BJ270" s="9">
        <f>VLOOKUP($C270, Table4[#All], 37, 0)</f>
        <v>5.5599999999999997E-2</v>
      </c>
      <c r="BK270" s="43">
        <f>VLOOKUP($C270, Table4[#All], 38, 0)</f>
        <v>0</v>
      </c>
      <c r="BL270" s="43">
        <f>VLOOKUP($C270, Table4[#All], 39, 0)</f>
        <v>0</v>
      </c>
      <c r="BM270" s="9">
        <f>VLOOKUP($C270, Table4[#All], 40, 0)</f>
        <v>0</v>
      </c>
      <c r="BN270" s="10">
        <f t="shared" si="70"/>
        <v>1</v>
      </c>
      <c r="BO270" s="11"/>
      <c r="BP270" s="43">
        <f>VLOOKUP($C270, Table4[#All], 41, 0)</f>
        <v>3.1200000000000002E-2</v>
      </c>
      <c r="BQ270" s="43">
        <f>VLOOKUP($C270, Table4[#All], 42, 0)</f>
        <v>0.625</v>
      </c>
      <c r="BR270" s="43">
        <f>VLOOKUP($C270, Table4[#All], 43, 0)</f>
        <v>0.25</v>
      </c>
      <c r="BS270" s="43">
        <f>VLOOKUP($C270, Table4[#All], 44, 0)</f>
        <v>6.25E-2</v>
      </c>
      <c r="BT270" s="43">
        <f>VLOOKUP($C270, Table4[#All], 45, 0)</f>
        <v>3.1200000000000002E-2</v>
      </c>
      <c r="BU270" s="10">
        <f t="shared" si="71"/>
        <v>3</v>
      </c>
      <c r="BV270" s="11"/>
      <c r="BW270" s="43">
        <f>VLOOKUP($C270, Table4[#All], 46, 0)</f>
        <v>0.1875</v>
      </c>
      <c r="BX270" s="43">
        <f>VLOOKUP($C270, Table4[#All], 47, 0)</f>
        <v>0.53120000000000001</v>
      </c>
      <c r="BY270" s="43">
        <f>VLOOKUP($C270, Table4[#All], 48, 0)</f>
        <v>0.15620000000000001</v>
      </c>
      <c r="BZ270" s="43">
        <f>VLOOKUP($C270, Table4[#All], 49, 0)</f>
        <v>9.3800000000000008E-2</v>
      </c>
      <c r="CA270" s="43">
        <f>VLOOKUP($C270, Table4[#All], 50, 0)</f>
        <v>3.1200000000000002E-2</v>
      </c>
      <c r="CB270" s="10">
        <f t="shared" si="72"/>
        <v>3</v>
      </c>
      <c r="CC270" s="60"/>
      <c r="CD270" s="43">
        <f>VLOOKUP($C270, Table4[#All], 51, 0)</f>
        <v>0.5625</v>
      </c>
      <c r="CE270" s="43">
        <f>VLOOKUP($C270, Table4[#All], 52, 0)</f>
        <v>0.3125</v>
      </c>
      <c r="CF270" s="43">
        <f>VLOOKUP($C270, Table4[#All], 53, 0)</f>
        <v>0.125</v>
      </c>
      <c r="CG270" s="43"/>
      <c r="CH270" s="43"/>
      <c r="CI270" s="12">
        <f t="shared" si="73"/>
        <v>2</v>
      </c>
      <c r="CJ270" s="13"/>
      <c r="CK270" s="43">
        <f>VLOOKUP($C270, Table4[#All], 54, 0)</f>
        <v>0</v>
      </c>
      <c r="CL270" s="43">
        <f>VLOOKUP($C270, Table4[#All], 55, 0)</f>
        <v>0.875</v>
      </c>
      <c r="CM270" s="43">
        <f>VLOOKUP($C270, Table4[#All], 56, 0)</f>
        <v>0.125</v>
      </c>
      <c r="CN270" s="9">
        <f>VLOOKUP($C270, Table4[#All], 57, 0)</f>
        <v>0</v>
      </c>
      <c r="CO270" s="9"/>
      <c r="CP270" s="10">
        <f t="shared" si="74"/>
        <v>2</v>
      </c>
      <c r="CQ270" s="11"/>
      <c r="CR270" s="43">
        <f>VLOOKUP($C270, Table4[#All], 58, 0)</f>
        <v>6.25E-2</v>
      </c>
      <c r="CS270" s="43">
        <f>VLOOKUP($C270, Table4[#All], 59, 0)</f>
        <v>0.65620000000000001</v>
      </c>
      <c r="CT270" s="43">
        <f>VLOOKUP($C270, Table4[#All], 60, 0)</f>
        <v>0.28120000000000001</v>
      </c>
      <c r="CU270" s="43">
        <f>VLOOKUP($C270, Table4[#All], 61, 0)</f>
        <v>0</v>
      </c>
      <c r="CV270" s="9">
        <f>VLOOKUP($C270, Table4[#All], 62, 0)</f>
        <v>0</v>
      </c>
      <c r="CW270" s="10">
        <f t="shared" si="75"/>
        <v>3</v>
      </c>
      <c r="CX270" s="60"/>
      <c r="CY270" s="43">
        <f>VLOOKUP($C270, Table4[#All], 63, 0)</f>
        <v>0.9</v>
      </c>
      <c r="CZ270" s="43">
        <f>VLOOKUP($C270, Table4[#All], 64, 0)</f>
        <v>0</v>
      </c>
      <c r="DA270" s="43">
        <f>VLOOKUP($C270, Table4[#All], 65, 0)</f>
        <v>0.1</v>
      </c>
      <c r="DB270" s="43">
        <f>VLOOKUP($C270, Table4[#All], 66, 0)</f>
        <v>0</v>
      </c>
      <c r="DC270" s="43"/>
      <c r="DD270" s="10">
        <f t="shared" si="76"/>
        <v>1</v>
      </c>
    </row>
    <row r="271" spans="1:108" ht="16.2" thickTop="1" thickBot="1" x14ac:dyDescent="0.4">
      <c r="A271" s="47" t="s">
        <v>599</v>
      </c>
      <c r="B271" s="47" t="s">
        <v>624</v>
      </c>
      <c r="C271" s="47" t="s">
        <v>625</v>
      </c>
      <c r="D271" s="11"/>
      <c r="E271" s="43">
        <f>VLOOKUP($C271, Table4[#All], 2, 0)</f>
        <v>0</v>
      </c>
      <c r="F271" s="43">
        <f>VLOOKUP($C271, Table4[#All], 3, 0)</f>
        <v>1</v>
      </c>
      <c r="G271" s="43">
        <f>VLOOKUP($C271, Table4[#All], 4, 0)</f>
        <v>0</v>
      </c>
      <c r="H271" s="43">
        <f>VLOOKUP($C271, Table4[#All], 5, 0)</f>
        <v>0</v>
      </c>
      <c r="I271" s="43">
        <f>VLOOKUP($C271, Table4[#All], 6, 0)</f>
        <v>0</v>
      </c>
      <c r="J271" s="10">
        <f t="shared" si="62"/>
        <v>2</v>
      </c>
      <c r="K271" s="11"/>
      <c r="L271" s="43">
        <f>VLOOKUP($C271, Table4[#All], 7, 0)</f>
        <v>0.4667</v>
      </c>
      <c r="M271" s="43">
        <f>VLOOKUP($C271, Table4[#All], 8, 0)</f>
        <v>0.26669999999999999</v>
      </c>
      <c r="N271" s="43">
        <f>VLOOKUP($C271, Table4[#All], 9, 0)</f>
        <v>0.26669999999999999</v>
      </c>
      <c r="O271" s="43">
        <f>VLOOKUP($C271, Table4[#All], 10, 0)</f>
        <v>0</v>
      </c>
      <c r="P271" s="43"/>
      <c r="Q271" s="10">
        <f t="shared" si="63"/>
        <v>3</v>
      </c>
      <c r="R271" s="11"/>
      <c r="S271" s="43">
        <f>VLOOKUP($C271, Table4[#All], 11, 0)</f>
        <v>6.6699999999999995E-2</v>
      </c>
      <c r="T271" s="43">
        <f>VLOOKUP($C271, Table4[#All], 12, 0)</f>
        <v>0</v>
      </c>
      <c r="U271" s="43">
        <f>VLOOKUP($C271, Table4[#All], 13, 0)</f>
        <v>0.93330000000000002</v>
      </c>
      <c r="V271" s="43">
        <f>VLOOKUP($C271, Table4[#All], 14, 0)</f>
        <v>0</v>
      </c>
      <c r="W271" s="9"/>
      <c r="X271" s="10">
        <f t="shared" si="64"/>
        <v>3</v>
      </c>
      <c r="Y271" s="11"/>
      <c r="Z271" s="43">
        <f>VLOOKUP($C271, Table4[#All], 15, 0)</f>
        <v>0</v>
      </c>
      <c r="AA271" s="43">
        <f>VLOOKUP($C271, Table4[#All], 16, 0)</f>
        <v>0.5333</v>
      </c>
      <c r="AB271" s="43">
        <f>VLOOKUP($C271, Table4[#All], 17, 0)</f>
        <v>0.4667</v>
      </c>
      <c r="AC271" s="43">
        <f>VLOOKUP($C271, Table4[#All], 18, 0)</f>
        <v>0</v>
      </c>
      <c r="AD271" s="9">
        <f>VLOOKUP($C271, Table4[#All], 19, 0)</f>
        <v>0</v>
      </c>
      <c r="AE271" s="10">
        <f t="shared" si="65"/>
        <v>3</v>
      </c>
      <c r="AF271" s="11"/>
      <c r="AG271" s="43">
        <f>VLOOKUP($C271, Table4[#All], 20, 0)</f>
        <v>0</v>
      </c>
      <c r="AH271" s="43">
        <f>VLOOKUP($C271, Table4[#All], 21, 0)</f>
        <v>0.86670000000000003</v>
      </c>
      <c r="AI271" s="43">
        <f>VLOOKUP($C271, Table4[#All], 22, 0)</f>
        <v>0.1333</v>
      </c>
      <c r="AJ271" s="43">
        <f>VLOOKUP($C271, Table4[#All], 23, 0)</f>
        <v>0</v>
      </c>
      <c r="AK271" s="43"/>
      <c r="AL271" s="10">
        <f t="shared" si="66"/>
        <v>2</v>
      </c>
      <c r="AM271" s="11"/>
      <c r="AN271" s="43">
        <f>VLOOKUP($C271, Table4[#All], 24, 0)</f>
        <v>0</v>
      </c>
      <c r="AO271" s="43">
        <f>VLOOKUP($C271, Table4[#All], 25, 0)</f>
        <v>0</v>
      </c>
      <c r="AP271" s="43">
        <f>VLOOKUP($C271, Table4[#All], 26, 0)</f>
        <v>1</v>
      </c>
      <c r="AQ271" s="43"/>
      <c r="AR271" s="9"/>
      <c r="AS271" s="12">
        <f t="shared" si="67"/>
        <v>3</v>
      </c>
      <c r="AT271" s="11"/>
      <c r="AU271" s="43">
        <f>VLOOKUP($C271, Table4[#All], 27, 0)</f>
        <v>0.4667</v>
      </c>
      <c r="AV271" s="43">
        <f>VLOOKUP($C271, Table4[#All], 28, 0)</f>
        <v>0.5333</v>
      </c>
      <c r="AW271" s="43">
        <f>VLOOKUP($C271, Table4[#All], 29, 0)</f>
        <v>0</v>
      </c>
      <c r="AX271" s="9"/>
      <c r="AY271" s="9">
        <f>VLOOKUP($C271, Table4[#All], 30, 0)</f>
        <v>0</v>
      </c>
      <c r="AZ271" s="10">
        <f t="shared" si="68"/>
        <v>2</v>
      </c>
      <c r="BA271" s="11"/>
      <c r="BB271" s="43">
        <f>VLOOKUP($C271, Table4[#All], 31, 0)</f>
        <v>0.25</v>
      </c>
      <c r="BC271" s="43">
        <f>VLOOKUP($C271, Table4[#All], 32, 0)</f>
        <v>0.75</v>
      </c>
      <c r="BD271" s="43">
        <f>VLOOKUP($C271, Table4[#All], 33, 0)</f>
        <v>0</v>
      </c>
      <c r="BE271" s="43">
        <f>VLOOKUP($C271, Table4[#All], 34, 0)</f>
        <v>0</v>
      </c>
      <c r="BF271" s="9">
        <f>VLOOKUP($C271, Table4[#All], 35, 0)</f>
        <v>0</v>
      </c>
      <c r="BG271" s="10">
        <f t="shared" si="69"/>
        <v>2</v>
      </c>
      <c r="BH271" s="60"/>
      <c r="BI271" s="43">
        <f>VLOOKUP($C271, Table4[#All], 36, 0)</f>
        <v>1</v>
      </c>
      <c r="BJ271" s="9">
        <f>VLOOKUP($C271, Table4[#All], 37, 0)</f>
        <v>0</v>
      </c>
      <c r="BK271" s="43">
        <f>VLOOKUP($C271, Table4[#All], 38, 0)</f>
        <v>0</v>
      </c>
      <c r="BL271" s="43">
        <f>VLOOKUP($C271, Table4[#All], 39, 0)</f>
        <v>0</v>
      </c>
      <c r="BM271" s="9">
        <f>VLOOKUP($C271, Table4[#All], 40, 0)</f>
        <v>0</v>
      </c>
      <c r="BN271" s="10">
        <f t="shared" si="70"/>
        <v>1</v>
      </c>
      <c r="BO271" s="11"/>
      <c r="BP271" s="43">
        <f>VLOOKUP($C271, Table4[#All], 41, 0)</f>
        <v>0</v>
      </c>
      <c r="BQ271" s="43">
        <f>VLOOKUP($C271, Table4[#All], 42, 0)</f>
        <v>1</v>
      </c>
      <c r="BR271" s="43">
        <f>VLOOKUP($C271, Table4[#All], 43, 0)</f>
        <v>0</v>
      </c>
      <c r="BS271" s="43">
        <f>VLOOKUP($C271, Table4[#All], 44, 0)</f>
        <v>0</v>
      </c>
      <c r="BT271" s="43">
        <f>VLOOKUP($C271, Table4[#All], 45, 0)</f>
        <v>0</v>
      </c>
      <c r="BU271" s="10">
        <f t="shared" si="71"/>
        <v>2</v>
      </c>
      <c r="BV271" s="11"/>
      <c r="BW271" s="43">
        <f>VLOOKUP($C271, Table4[#All], 46, 0)</f>
        <v>0.2</v>
      </c>
      <c r="BX271" s="43">
        <f>VLOOKUP($C271, Table4[#All], 47, 0)</f>
        <v>0.8</v>
      </c>
      <c r="BY271" s="43">
        <f>VLOOKUP($C271, Table4[#All], 48, 0)</f>
        <v>0</v>
      </c>
      <c r="BZ271" s="43">
        <f>VLOOKUP($C271, Table4[#All], 49, 0)</f>
        <v>0</v>
      </c>
      <c r="CA271" s="43">
        <f>VLOOKUP($C271, Table4[#All], 50, 0)</f>
        <v>0</v>
      </c>
      <c r="CB271" s="10">
        <f t="shared" si="72"/>
        <v>2</v>
      </c>
      <c r="CC271" s="60"/>
      <c r="CD271" s="43">
        <f>VLOOKUP($C271, Table4[#All], 51, 0)</f>
        <v>0.26669999999999999</v>
      </c>
      <c r="CE271" s="43">
        <f>VLOOKUP($C271, Table4[#All], 52, 0)</f>
        <v>0.73329999999999995</v>
      </c>
      <c r="CF271" s="43">
        <f>VLOOKUP($C271, Table4[#All], 53, 0)</f>
        <v>0</v>
      </c>
      <c r="CG271" s="43"/>
      <c r="CH271" s="43"/>
      <c r="CI271" s="12">
        <f t="shared" si="73"/>
        <v>2</v>
      </c>
      <c r="CJ271" s="13"/>
      <c r="CK271" s="43">
        <f>VLOOKUP($C271, Table4[#All], 54, 0)</f>
        <v>0</v>
      </c>
      <c r="CL271" s="43">
        <f>VLOOKUP($C271, Table4[#All], 55, 0)</f>
        <v>0.26669999999999999</v>
      </c>
      <c r="CM271" s="43">
        <f>VLOOKUP($C271, Table4[#All], 56, 0)</f>
        <v>0.73329999999999995</v>
      </c>
      <c r="CN271" s="9">
        <f>VLOOKUP($C271, Table4[#All], 57, 0)</f>
        <v>0</v>
      </c>
      <c r="CO271" s="9"/>
      <c r="CP271" s="10">
        <f t="shared" si="74"/>
        <v>3</v>
      </c>
      <c r="CQ271" s="11"/>
      <c r="CR271" s="43">
        <f>VLOOKUP($C271, Table4[#All], 58, 0)</f>
        <v>0</v>
      </c>
      <c r="CS271" s="43">
        <f>VLOOKUP($C271, Table4[#All], 59, 0)</f>
        <v>0.2</v>
      </c>
      <c r="CT271" s="43">
        <f>VLOOKUP($C271, Table4[#All], 60, 0)</f>
        <v>0.6</v>
      </c>
      <c r="CU271" s="43">
        <f>VLOOKUP($C271, Table4[#All], 61, 0)</f>
        <v>0.2</v>
      </c>
      <c r="CV271" s="9">
        <f>VLOOKUP($C271, Table4[#All], 62, 0)</f>
        <v>0</v>
      </c>
      <c r="CW271" s="10">
        <f t="shared" si="75"/>
        <v>4</v>
      </c>
      <c r="CX271" s="60"/>
      <c r="CY271" s="43">
        <f>VLOOKUP($C271, Table4[#All], 63, 0)</f>
        <v>0.75</v>
      </c>
      <c r="CZ271" s="43">
        <f>VLOOKUP($C271, Table4[#All], 64, 0)</f>
        <v>0.25</v>
      </c>
      <c r="DA271" s="43">
        <f>VLOOKUP($C271, Table4[#All], 65, 0)</f>
        <v>0</v>
      </c>
      <c r="DB271" s="43">
        <f>VLOOKUP($C271, Table4[#All], 66, 0)</f>
        <v>0</v>
      </c>
      <c r="DC271" s="43"/>
      <c r="DD271" s="10">
        <f t="shared" si="76"/>
        <v>2</v>
      </c>
    </row>
    <row r="272" spans="1:108" ht="16.2" thickTop="1" thickBot="1" x14ac:dyDescent="0.4">
      <c r="A272" s="47" t="s">
        <v>599</v>
      </c>
      <c r="B272" s="47" t="s">
        <v>626</v>
      </c>
      <c r="C272" s="47" t="s">
        <v>627</v>
      </c>
      <c r="D272" s="11"/>
      <c r="E272" s="43">
        <f>VLOOKUP($C272, Table4[#All], 2, 0)</f>
        <v>1</v>
      </c>
      <c r="F272" s="43">
        <f>VLOOKUP($C272, Table4[#All], 3, 0)</f>
        <v>0</v>
      </c>
      <c r="G272" s="43">
        <f>VLOOKUP($C272, Table4[#All], 4, 0)</f>
        <v>0</v>
      </c>
      <c r="H272" s="43">
        <f>VLOOKUP($C272, Table4[#All], 5, 0)</f>
        <v>0</v>
      </c>
      <c r="I272" s="43">
        <f>VLOOKUP($C272, Table4[#All], 6, 0)</f>
        <v>0</v>
      </c>
      <c r="J272" s="10">
        <f t="shared" si="62"/>
        <v>1</v>
      </c>
      <c r="K272" s="11"/>
      <c r="L272" s="43">
        <f>VLOOKUP($C272, Table4[#All], 7, 0)</f>
        <v>0.73080000000000001</v>
      </c>
      <c r="M272" s="43">
        <f>VLOOKUP($C272, Table4[#All], 8, 0)</f>
        <v>7.690000000000001E-2</v>
      </c>
      <c r="N272" s="43">
        <f>VLOOKUP($C272, Table4[#All], 9, 0)</f>
        <v>7.690000000000001E-2</v>
      </c>
      <c r="O272" s="43">
        <f>VLOOKUP($C272, Table4[#All], 10, 0)</f>
        <v>0.11539999999999999</v>
      </c>
      <c r="P272" s="43"/>
      <c r="Q272" s="10">
        <f t="shared" si="63"/>
        <v>2</v>
      </c>
      <c r="R272" s="11"/>
      <c r="S272" s="43">
        <f>VLOOKUP($C272, Table4[#All], 11, 0)</f>
        <v>0.13039999999999999</v>
      </c>
      <c r="T272" s="43">
        <f>VLOOKUP($C272, Table4[#All], 12, 0)</f>
        <v>4.3499999999999997E-2</v>
      </c>
      <c r="U272" s="43">
        <f>VLOOKUP($C272, Table4[#All], 13, 0)</f>
        <v>0.82609999999999995</v>
      </c>
      <c r="V272" s="43">
        <f>VLOOKUP($C272, Table4[#All], 14, 0)</f>
        <v>0</v>
      </c>
      <c r="W272" s="9"/>
      <c r="X272" s="10">
        <f t="shared" si="64"/>
        <v>3</v>
      </c>
      <c r="Y272" s="11"/>
      <c r="Z272" s="43">
        <f>VLOOKUP($C272, Table4[#All], 15, 0)</f>
        <v>0</v>
      </c>
      <c r="AA272" s="43">
        <f>VLOOKUP($C272, Table4[#All], 16, 0)</f>
        <v>0.73080000000000001</v>
      </c>
      <c r="AB272" s="43">
        <f>VLOOKUP($C272, Table4[#All], 17, 0)</f>
        <v>0.26919999999999999</v>
      </c>
      <c r="AC272" s="43">
        <f>VLOOKUP($C272, Table4[#All], 18, 0)</f>
        <v>0</v>
      </c>
      <c r="AD272" s="9">
        <f>VLOOKUP($C272, Table4[#All], 19, 0)</f>
        <v>0</v>
      </c>
      <c r="AE272" s="10">
        <f t="shared" si="65"/>
        <v>3</v>
      </c>
      <c r="AF272" s="11"/>
      <c r="AG272" s="43">
        <f>VLOOKUP($C272, Table4[#All], 20, 0)</f>
        <v>0</v>
      </c>
      <c r="AH272" s="43">
        <f>VLOOKUP($C272, Table4[#All], 21, 0)</f>
        <v>0.96150000000000002</v>
      </c>
      <c r="AI272" s="43">
        <f>VLOOKUP($C272, Table4[#All], 22, 0)</f>
        <v>3.85E-2</v>
      </c>
      <c r="AJ272" s="43">
        <f>VLOOKUP($C272, Table4[#All], 23, 0)</f>
        <v>0</v>
      </c>
      <c r="AK272" s="43"/>
      <c r="AL272" s="10">
        <f t="shared" si="66"/>
        <v>2</v>
      </c>
      <c r="AM272" s="11"/>
      <c r="AN272" s="43">
        <f>VLOOKUP($C272, Table4[#All], 24, 0)</f>
        <v>0</v>
      </c>
      <c r="AO272" s="43">
        <f>VLOOKUP($C272, Table4[#All], 25, 0)</f>
        <v>0.26919999999999999</v>
      </c>
      <c r="AP272" s="43">
        <f>VLOOKUP($C272, Table4[#All], 26, 0)</f>
        <v>0.73080000000000001</v>
      </c>
      <c r="AQ272" s="43"/>
      <c r="AR272" s="9"/>
      <c r="AS272" s="12">
        <f t="shared" si="67"/>
        <v>3</v>
      </c>
      <c r="AT272" s="11"/>
      <c r="AU272" s="43">
        <f>VLOOKUP($C272, Table4[#All], 27, 0)</f>
        <v>0.11539999999999999</v>
      </c>
      <c r="AV272" s="43">
        <f>VLOOKUP($C272, Table4[#All], 28, 0)</f>
        <v>0.73080000000000001</v>
      </c>
      <c r="AW272" s="43">
        <f>VLOOKUP($C272, Table4[#All], 29, 0)</f>
        <v>0.15380000000000002</v>
      </c>
      <c r="AX272" s="9"/>
      <c r="AY272" s="9">
        <f>VLOOKUP($C272, Table4[#All], 30, 0)</f>
        <v>0</v>
      </c>
      <c r="AZ272" s="10">
        <f t="shared" si="68"/>
        <v>2</v>
      </c>
      <c r="BA272" s="11"/>
      <c r="BB272" s="43">
        <f>VLOOKUP($C272, Table4[#All], 31, 0)</f>
        <v>0</v>
      </c>
      <c r="BC272" s="43">
        <f>VLOOKUP($C272, Table4[#All], 32, 0)</f>
        <v>0.6470999999999999</v>
      </c>
      <c r="BD272" s="43">
        <f>VLOOKUP($C272, Table4[#All], 33, 0)</f>
        <v>0</v>
      </c>
      <c r="BE272" s="43">
        <f>VLOOKUP($C272, Table4[#All], 34, 0)</f>
        <v>0.35289999999999999</v>
      </c>
      <c r="BF272" s="9">
        <f>VLOOKUP($C272, Table4[#All], 35, 0)</f>
        <v>0</v>
      </c>
      <c r="BG272" s="10">
        <f t="shared" si="69"/>
        <v>4</v>
      </c>
      <c r="BH272" s="60"/>
      <c r="BI272" s="43">
        <f>VLOOKUP($C272, Table4[#All], 36, 0)</f>
        <v>2.7799999999999998E-2</v>
      </c>
      <c r="BJ272" s="9">
        <f>VLOOKUP($C272, Table4[#All], 37, 0)</f>
        <v>0</v>
      </c>
      <c r="BK272" s="43">
        <f>VLOOKUP($C272, Table4[#All], 38, 0)</f>
        <v>0</v>
      </c>
      <c r="BL272" s="43">
        <f>VLOOKUP($C272, Table4[#All], 39, 0)</f>
        <v>0</v>
      </c>
      <c r="BM272" s="9">
        <f>VLOOKUP($C272, Table4[#All], 40, 0)</f>
        <v>0.97219999999999995</v>
      </c>
      <c r="BN272" s="10">
        <f t="shared" si="70"/>
        <v>5</v>
      </c>
      <c r="BO272" s="11"/>
      <c r="BP272" s="43">
        <f>VLOOKUP($C272, Table4[#All], 41, 0)</f>
        <v>7.690000000000001E-2</v>
      </c>
      <c r="BQ272" s="43">
        <f>VLOOKUP($C272, Table4[#All], 42, 0)</f>
        <v>0.76919999999999999</v>
      </c>
      <c r="BR272" s="43">
        <f>VLOOKUP($C272, Table4[#All], 43, 0)</f>
        <v>0.15380000000000002</v>
      </c>
      <c r="BS272" s="43">
        <f>VLOOKUP($C272, Table4[#All], 44, 0)</f>
        <v>0</v>
      </c>
      <c r="BT272" s="43">
        <f>VLOOKUP($C272, Table4[#All], 45, 0)</f>
        <v>0</v>
      </c>
      <c r="BU272" s="10">
        <f t="shared" si="71"/>
        <v>2</v>
      </c>
      <c r="BV272" s="11"/>
      <c r="BW272" s="43">
        <f>VLOOKUP($C272, Table4[#All], 46, 0)</f>
        <v>3.85E-2</v>
      </c>
      <c r="BX272" s="43">
        <f>VLOOKUP($C272, Table4[#All], 47, 0)</f>
        <v>0.3846</v>
      </c>
      <c r="BY272" s="43">
        <f>VLOOKUP($C272, Table4[#All], 48, 0)</f>
        <v>0.30769999999999997</v>
      </c>
      <c r="BZ272" s="43">
        <f>VLOOKUP($C272, Table4[#All], 49, 0)</f>
        <v>0.26919999999999999</v>
      </c>
      <c r="CA272" s="43">
        <f>VLOOKUP($C272, Table4[#All], 50, 0)</f>
        <v>0</v>
      </c>
      <c r="CB272" s="10">
        <f t="shared" si="72"/>
        <v>4</v>
      </c>
      <c r="CC272" s="60"/>
      <c r="CD272" s="43">
        <f>VLOOKUP($C272, Table4[#All], 51, 0)</f>
        <v>0.15380000000000002</v>
      </c>
      <c r="CE272" s="43">
        <f>VLOOKUP($C272, Table4[#All], 52, 0)</f>
        <v>0.3846</v>
      </c>
      <c r="CF272" s="43">
        <f>VLOOKUP($C272, Table4[#All], 53, 0)</f>
        <v>0.46149999999999997</v>
      </c>
      <c r="CG272" s="43"/>
      <c r="CH272" s="43"/>
      <c r="CI272" s="12">
        <f t="shared" si="73"/>
        <v>3</v>
      </c>
      <c r="CJ272" s="13"/>
      <c r="CK272" s="43">
        <f>VLOOKUP($C272, Table4[#All], 54, 0)</f>
        <v>0</v>
      </c>
      <c r="CL272" s="43">
        <f>VLOOKUP($C272, Table4[#All], 55, 0)</f>
        <v>0.57689999999999997</v>
      </c>
      <c r="CM272" s="43">
        <f>VLOOKUP($C272, Table4[#All], 56, 0)</f>
        <v>0.42310000000000003</v>
      </c>
      <c r="CN272" s="9">
        <f>VLOOKUP($C272, Table4[#All], 57, 0)</f>
        <v>0</v>
      </c>
      <c r="CO272" s="9"/>
      <c r="CP272" s="10">
        <f t="shared" si="74"/>
        <v>3</v>
      </c>
      <c r="CQ272" s="11"/>
      <c r="CR272" s="43">
        <f>VLOOKUP($C272, Table4[#All], 58, 0)</f>
        <v>0</v>
      </c>
      <c r="CS272" s="43">
        <f>VLOOKUP($C272, Table4[#All], 59, 0)</f>
        <v>0.46149999999999997</v>
      </c>
      <c r="CT272" s="43">
        <f>VLOOKUP($C272, Table4[#All], 60, 0)</f>
        <v>0.5</v>
      </c>
      <c r="CU272" s="43">
        <f>VLOOKUP($C272, Table4[#All], 61, 0)</f>
        <v>3.85E-2</v>
      </c>
      <c r="CV272" s="9">
        <f>VLOOKUP($C272, Table4[#All], 62, 0)</f>
        <v>0</v>
      </c>
      <c r="CW272" s="10">
        <f t="shared" si="75"/>
        <v>3</v>
      </c>
      <c r="CX272" s="60"/>
      <c r="CY272" s="43">
        <f>VLOOKUP($C272, Table4[#All], 63, 0)</f>
        <v>0.6470999999999999</v>
      </c>
      <c r="CZ272" s="43">
        <f>VLOOKUP($C272, Table4[#All], 64, 0)</f>
        <v>0.35289999999999999</v>
      </c>
      <c r="DA272" s="43">
        <f>VLOOKUP($C272, Table4[#All], 65, 0)</f>
        <v>0</v>
      </c>
      <c r="DB272" s="43">
        <f>VLOOKUP($C272, Table4[#All], 66, 0)</f>
        <v>0</v>
      </c>
      <c r="DC272" s="43"/>
      <c r="DD272" s="10">
        <f t="shared" si="76"/>
        <v>2</v>
      </c>
    </row>
    <row r="273" spans="1:108" ht="16.2" thickTop="1" thickBot="1" x14ac:dyDescent="0.4">
      <c r="A273" s="47" t="s">
        <v>599</v>
      </c>
      <c r="B273" s="47" t="s">
        <v>628</v>
      </c>
      <c r="C273" s="47" t="s">
        <v>629</v>
      </c>
      <c r="D273" s="11"/>
      <c r="E273" s="43">
        <f>VLOOKUP($C273, Table4[#All], 2, 0)</f>
        <v>1</v>
      </c>
      <c r="F273" s="43">
        <f>VLOOKUP($C273, Table4[#All], 3, 0)</f>
        <v>0</v>
      </c>
      <c r="G273" s="43">
        <f>VLOOKUP($C273, Table4[#All], 4, 0)</f>
        <v>0</v>
      </c>
      <c r="H273" s="43">
        <f>VLOOKUP($C273, Table4[#All], 5, 0)</f>
        <v>0</v>
      </c>
      <c r="I273" s="43">
        <f>VLOOKUP($C273, Table4[#All], 6, 0)</f>
        <v>0</v>
      </c>
      <c r="J273" s="10">
        <f t="shared" si="62"/>
        <v>1</v>
      </c>
      <c r="K273" s="11"/>
      <c r="L273" s="43">
        <f>VLOOKUP($C273, Table4[#All], 7, 0)</f>
        <v>0.6129</v>
      </c>
      <c r="M273" s="43">
        <f>VLOOKUP($C273, Table4[#All], 8, 0)</f>
        <v>0.19350000000000001</v>
      </c>
      <c r="N273" s="43">
        <f>VLOOKUP($C273, Table4[#All], 9, 0)</f>
        <v>0.19350000000000001</v>
      </c>
      <c r="O273" s="43">
        <f>VLOOKUP($C273, Table4[#All], 10, 0)</f>
        <v>0</v>
      </c>
      <c r="P273" s="43"/>
      <c r="Q273" s="10">
        <f t="shared" si="63"/>
        <v>2</v>
      </c>
      <c r="R273" s="11"/>
      <c r="S273" s="43">
        <f>VLOOKUP($C273, Table4[#All], 11, 0)</f>
        <v>0.3226</v>
      </c>
      <c r="T273" s="43">
        <f>VLOOKUP($C273, Table4[#All], 12, 0)</f>
        <v>6.4500000000000002E-2</v>
      </c>
      <c r="U273" s="43">
        <f>VLOOKUP($C273, Table4[#All], 13, 0)</f>
        <v>0.6129</v>
      </c>
      <c r="V273" s="43">
        <f>VLOOKUP($C273, Table4[#All], 14, 0)</f>
        <v>0</v>
      </c>
      <c r="W273" s="9"/>
      <c r="X273" s="10">
        <f t="shared" si="64"/>
        <v>3</v>
      </c>
      <c r="Y273" s="11"/>
      <c r="Z273" s="43">
        <f>VLOOKUP($C273, Table4[#All], 15, 0)</f>
        <v>0</v>
      </c>
      <c r="AA273" s="43">
        <f>VLOOKUP($C273, Table4[#All], 16, 0)</f>
        <v>0.7742</v>
      </c>
      <c r="AB273" s="43">
        <f>VLOOKUP($C273, Table4[#All], 17, 0)</f>
        <v>0.22579999999999997</v>
      </c>
      <c r="AC273" s="43">
        <f>VLOOKUP($C273, Table4[#All], 18, 0)</f>
        <v>0</v>
      </c>
      <c r="AD273" s="9">
        <f>VLOOKUP($C273, Table4[#All], 19, 0)</f>
        <v>0</v>
      </c>
      <c r="AE273" s="10">
        <f t="shared" si="65"/>
        <v>3</v>
      </c>
      <c r="AF273" s="11"/>
      <c r="AG273" s="43">
        <f>VLOOKUP($C273, Table4[#All], 20, 0)</f>
        <v>0</v>
      </c>
      <c r="AH273" s="43">
        <f>VLOOKUP($C273, Table4[#All], 21, 0)</f>
        <v>0.871</v>
      </c>
      <c r="AI273" s="43">
        <f>VLOOKUP($C273, Table4[#All], 22, 0)</f>
        <v>0.129</v>
      </c>
      <c r="AJ273" s="43">
        <f>VLOOKUP($C273, Table4[#All], 23, 0)</f>
        <v>0</v>
      </c>
      <c r="AK273" s="43"/>
      <c r="AL273" s="10">
        <f t="shared" si="66"/>
        <v>2</v>
      </c>
      <c r="AM273" s="11"/>
      <c r="AN273" s="43">
        <f>VLOOKUP($C273, Table4[#All], 24, 0)</f>
        <v>0</v>
      </c>
      <c r="AO273" s="43">
        <f>VLOOKUP($C273, Table4[#All], 25, 0)</f>
        <v>0.4667</v>
      </c>
      <c r="AP273" s="43">
        <f>VLOOKUP($C273, Table4[#All], 26, 0)</f>
        <v>0.5333</v>
      </c>
      <c r="AQ273" s="43"/>
      <c r="AR273" s="9"/>
      <c r="AS273" s="12">
        <f t="shared" si="67"/>
        <v>3</v>
      </c>
      <c r="AT273" s="11"/>
      <c r="AU273" s="43">
        <f>VLOOKUP($C273, Table4[#All], 27, 0)</f>
        <v>3.2300000000000002E-2</v>
      </c>
      <c r="AV273" s="43">
        <f>VLOOKUP($C273, Table4[#All], 28, 0)</f>
        <v>0.80650000000000011</v>
      </c>
      <c r="AW273" s="43">
        <f>VLOOKUP($C273, Table4[#All], 29, 0)</f>
        <v>0.1613</v>
      </c>
      <c r="AX273" s="9"/>
      <c r="AY273" s="9">
        <f>VLOOKUP($C273, Table4[#All], 30, 0)</f>
        <v>0</v>
      </c>
      <c r="AZ273" s="10">
        <f t="shared" si="68"/>
        <v>2</v>
      </c>
      <c r="BA273" s="11"/>
      <c r="BB273" s="43">
        <f>VLOOKUP($C273, Table4[#All], 31, 0)</f>
        <v>0.18179999999999999</v>
      </c>
      <c r="BC273" s="43">
        <f>VLOOKUP($C273, Table4[#All], 32, 0)</f>
        <v>0.45450000000000002</v>
      </c>
      <c r="BD273" s="43">
        <f>VLOOKUP($C273, Table4[#All], 33, 0)</f>
        <v>9.0899999999999995E-2</v>
      </c>
      <c r="BE273" s="43">
        <f>VLOOKUP($C273, Table4[#All], 34, 0)</f>
        <v>0.2727</v>
      </c>
      <c r="BF273" s="9">
        <f>VLOOKUP($C273, Table4[#All], 35, 0)</f>
        <v>0</v>
      </c>
      <c r="BG273" s="10">
        <f t="shared" si="69"/>
        <v>4</v>
      </c>
      <c r="BH273" s="60"/>
      <c r="BI273" s="43">
        <f>VLOOKUP($C273, Table4[#All], 36, 0)</f>
        <v>2.7799999999999998E-2</v>
      </c>
      <c r="BJ273" s="9">
        <f>VLOOKUP($C273, Table4[#All], 37, 0)</f>
        <v>0</v>
      </c>
      <c r="BK273" s="43">
        <f>VLOOKUP($C273, Table4[#All], 38, 0)</f>
        <v>0</v>
      </c>
      <c r="BL273" s="43">
        <f>VLOOKUP($C273, Table4[#All], 39, 0)</f>
        <v>0</v>
      </c>
      <c r="BM273" s="9">
        <f>VLOOKUP($C273, Table4[#All], 40, 0)</f>
        <v>0.97219999999999995</v>
      </c>
      <c r="BN273" s="10">
        <f t="shared" si="70"/>
        <v>5</v>
      </c>
      <c r="BO273" s="11"/>
      <c r="BP273" s="43">
        <f>VLOOKUP($C273, Table4[#All], 41, 0)</f>
        <v>0</v>
      </c>
      <c r="BQ273" s="43">
        <f>VLOOKUP($C273, Table4[#All], 42, 0)</f>
        <v>0.80650000000000011</v>
      </c>
      <c r="BR273" s="43">
        <f>VLOOKUP($C273, Table4[#All], 43, 0)</f>
        <v>0.19350000000000001</v>
      </c>
      <c r="BS273" s="43">
        <f>VLOOKUP($C273, Table4[#All], 44, 0)</f>
        <v>0</v>
      </c>
      <c r="BT273" s="43">
        <f>VLOOKUP($C273, Table4[#All], 45, 0)</f>
        <v>0</v>
      </c>
      <c r="BU273" s="10">
        <f t="shared" si="71"/>
        <v>2</v>
      </c>
      <c r="BV273" s="11"/>
      <c r="BW273" s="43">
        <f>VLOOKUP($C273, Table4[#All], 46, 0)</f>
        <v>3.2300000000000002E-2</v>
      </c>
      <c r="BX273" s="43">
        <f>VLOOKUP($C273, Table4[#All], 47, 0)</f>
        <v>0.7097</v>
      </c>
      <c r="BY273" s="43">
        <f>VLOOKUP($C273, Table4[#All], 48, 0)</f>
        <v>0.2581</v>
      </c>
      <c r="BZ273" s="43">
        <f>VLOOKUP($C273, Table4[#All], 49, 0)</f>
        <v>0</v>
      </c>
      <c r="CA273" s="43">
        <f>VLOOKUP($C273, Table4[#All], 50, 0)</f>
        <v>0</v>
      </c>
      <c r="CB273" s="10">
        <f t="shared" si="72"/>
        <v>3</v>
      </c>
      <c r="CC273" s="60"/>
      <c r="CD273" s="43">
        <f>VLOOKUP($C273, Table4[#All], 51, 0)</f>
        <v>0.129</v>
      </c>
      <c r="CE273" s="43">
        <f>VLOOKUP($C273, Table4[#All], 52, 0)</f>
        <v>0.3871</v>
      </c>
      <c r="CF273" s="43">
        <f>VLOOKUP($C273, Table4[#All], 53, 0)</f>
        <v>0.4839</v>
      </c>
      <c r="CG273" s="43"/>
      <c r="CH273" s="43"/>
      <c r="CI273" s="12">
        <f t="shared" si="73"/>
        <v>3</v>
      </c>
      <c r="CJ273" s="13"/>
      <c r="CK273" s="43">
        <f>VLOOKUP($C273, Table4[#All], 54, 0)</f>
        <v>0</v>
      </c>
      <c r="CL273" s="43">
        <f>VLOOKUP($C273, Table4[#All], 55, 0)</f>
        <v>0.7742</v>
      </c>
      <c r="CM273" s="43">
        <f>VLOOKUP($C273, Table4[#All], 56, 0)</f>
        <v>0.22579999999999997</v>
      </c>
      <c r="CN273" s="9">
        <f>VLOOKUP($C273, Table4[#All], 57, 0)</f>
        <v>0</v>
      </c>
      <c r="CO273" s="9"/>
      <c r="CP273" s="10">
        <f t="shared" si="74"/>
        <v>3</v>
      </c>
      <c r="CQ273" s="11"/>
      <c r="CR273" s="43">
        <f>VLOOKUP($C273, Table4[#All], 58, 0)</f>
        <v>6.4500000000000002E-2</v>
      </c>
      <c r="CS273" s="43">
        <f>VLOOKUP($C273, Table4[#All], 59, 0)</f>
        <v>0.5806</v>
      </c>
      <c r="CT273" s="43">
        <f>VLOOKUP($C273, Table4[#All], 60, 0)</f>
        <v>0.35479999999999995</v>
      </c>
      <c r="CU273" s="43">
        <f>VLOOKUP($C273, Table4[#All], 61, 0)</f>
        <v>0</v>
      </c>
      <c r="CV273" s="9">
        <f>VLOOKUP($C273, Table4[#All], 62, 0)</f>
        <v>0</v>
      </c>
      <c r="CW273" s="10">
        <f t="shared" si="75"/>
        <v>3</v>
      </c>
      <c r="CX273" s="60"/>
      <c r="CY273" s="43">
        <f>VLOOKUP($C273, Table4[#All], 63, 0)</f>
        <v>0.625</v>
      </c>
      <c r="CZ273" s="43">
        <f>VLOOKUP($C273, Table4[#All], 64, 0)</f>
        <v>0.125</v>
      </c>
      <c r="DA273" s="43">
        <f>VLOOKUP($C273, Table4[#All], 65, 0)</f>
        <v>0.25</v>
      </c>
      <c r="DB273" s="43">
        <f>VLOOKUP($C273, Table4[#All], 66, 0)</f>
        <v>0</v>
      </c>
      <c r="DC273" s="43"/>
      <c r="DD273" s="10">
        <f t="shared" si="76"/>
        <v>3</v>
      </c>
    </row>
    <row r="274" spans="1:108" ht="16.2" thickTop="1" thickBot="1" x14ac:dyDescent="0.4">
      <c r="A274" s="47" t="s">
        <v>599</v>
      </c>
      <c r="B274" s="47" t="s">
        <v>630</v>
      </c>
      <c r="C274" s="47" t="s">
        <v>631</v>
      </c>
      <c r="D274" s="11"/>
      <c r="E274" s="43">
        <f>VLOOKUP($C274, Table4[#All], 2, 0)</f>
        <v>1</v>
      </c>
      <c r="F274" s="43">
        <f>VLOOKUP($C274, Table4[#All], 3, 0)</f>
        <v>0</v>
      </c>
      <c r="G274" s="43">
        <f>VLOOKUP($C274, Table4[#All], 4, 0)</f>
        <v>0</v>
      </c>
      <c r="H274" s="43">
        <f>VLOOKUP($C274, Table4[#All], 5, 0)</f>
        <v>0</v>
      </c>
      <c r="I274" s="43">
        <f>VLOOKUP($C274, Table4[#All], 6, 0)</f>
        <v>0</v>
      </c>
      <c r="J274" s="10">
        <f t="shared" si="62"/>
        <v>1</v>
      </c>
      <c r="K274" s="11"/>
      <c r="L274" s="43">
        <f>VLOOKUP($C274, Table4[#All], 7, 0)</f>
        <v>0.36359999999999998</v>
      </c>
      <c r="M274" s="43">
        <f>VLOOKUP($C274, Table4[#All], 8, 0)</f>
        <v>0.2727</v>
      </c>
      <c r="N274" s="43">
        <f>VLOOKUP($C274, Table4[#All], 9, 0)</f>
        <v>0.36359999999999998</v>
      </c>
      <c r="O274" s="43">
        <f>VLOOKUP($C274, Table4[#All], 10, 0)</f>
        <v>0</v>
      </c>
      <c r="P274" s="43"/>
      <c r="Q274" s="10">
        <f t="shared" si="63"/>
        <v>3</v>
      </c>
      <c r="R274" s="11"/>
      <c r="S274" s="43">
        <f>VLOOKUP($C274, Table4[#All], 11, 0)</f>
        <v>9.0899999999999995E-2</v>
      </c>
      <c r="T274" s="43">
        <f>VLOOKUP($C274, Table4[#All], 12, 0)</f>
        <v>0</v>
      </c>
      <c r="U274" s="43">
        <f>VLOOKUP($C274, Table4[#All], 13, 0)</f>
        <v>0.90910000000000002</v>
      </c>
      <c r="V274" s="43">
        <f>VLOOKUP($C274, Table4[#All], 14, 0)</f>
        <v>0</v>
      </c>
      <c r="W274" s="9"/>
      <c r="X274" s="10">
        <f t="shared" si="64"/>
        <v>3</v>
      </c>
      <c r="Y274" s="11"/>
      <c r="Z274" s="43">
        <f>VLOOKUP($C274, Table4[#All], 15, 0)</f>
        <v>0</v>
      </c>
      <c r="AA274" s="43">
        <f>VLOOKUP($C274, Table4[#All], 16, 0)</f>
        <v>0.81819999999999993</v>
      </c>
      <c r="AB274" s="43">
        <f>VLOOKUP($C274, Table4[#All], 17, 0)</f>
        <v>0.18179999999999999</v>
      </c>
      <c r="AC274" s="43">
        <f>VLOOKUP($C274, Table4[#All], 18, 0)</f>
        <v>0</v>
      </c>
      <c r="AD274" s="9">
        <f>VLOOKUP($C274, Table4[#All], 19, 0)</f>
        <v>0</v>
      </c>
      <c r="AE274" s="10">
        <f t="shared" si="65"/>
        <v>2</v>
      </c>
      <c r="AF274" s="11"/>
      <c r="AG274" s="43">
        <f>VLOOKUP($C274, Table4[#All], 20, 0)</f>
        <v>0</v>
      </c>
      <c r="AH274" s="43">
        <f>VLOOKUP($C274, Table4[#All], 21, 0)</f>
        <v>0.95450000000000002</v>
      </c>
      <c r="AI274" s="43">
        <f>VLOOKUP($C274, Table4[#All], 22, 0)</f>
        <v>4.5499999999999999E-2</v>
      </c>
      <c r="AJ274" s="43">
        <f>VLOOKUP($C274, Table4[#All], 23, 0)</f>
        <v>0</v>
      </c>
      <c r="AK274" s="43"/>
      <c r="AL274" s="10">
        <f t="shared" si="66"/>
        <v>2</v>
      </c>
      <c r="AM274" s="11"/>
      <c r="AN274" s="43">
        <f>VLOOKUP($C274, Table4[#All], 24, 0)</f>
        <v>0</v>
      </c>
      <c r="AO274" s="43">
        <f>VLOOKUP($C274, Table4[#All], 25, 0)</f>
        <v>0.45450000000000002</v>
      </c>
      <c r="AP274" s="43">
        <f>VLOOKUP($C274, Table4[#All], 26, 0)</f>
        <v>0.54549999999999998</v>
      </c>
      <c r="AQ274" s="43"/>
      <c r="AR274" s="9"/>
      <c r="AS274" s="12">
        <f t="shared" si="67"/>
        <v>3</v>
      </c>
      <c r="AT274" s="11"/>
      <c r="AU274" s="43">
        <f>VLOOKUP($C274, Table4[#All], 27, 0)</f>
        <v>0.13639999999999999</v>
      </c>
      <c r="AV274" s="43">
        <f>VLOOKUP($C274, Table4[#All], 28, 0)</f>
        <v>0.77269999999999994</v>
      </c>
      <c r="AW274" s="43">
        <f>VLOOKUP($C274, Table4[#All], 29, 0)</f>
        <v>9.0899999999999995E-2</v>
      </c>
      <c r="AX274" s="9"/>
      <c r="AY274" s="9">
        <f>VLOOKUP($C274, Table4[#All], 30, 0)</f>
        <v>0</v>
      </c>
      <c r="AZ274" s="10">
        <f t="shared" si="68"/>
        <v>2</v>
      </c>
      <c r="BA274" s="11"/>
      <c r="BB274" s="43">
        <f>VLOOKUP($C274, Table4[#All], 31, 0)</f>
        <v>0.35710000000000003</v>
      </c>
      <c r="BC274" s="43">
        <f>VLOOKUP($C274, Table4[#All], 32, 0)</f>
        <v>0.42859999999999998</v>
      </c>
      <c r="BD274" s="43">
        <f>VLOOKUP($C274, Table4[#All], 33, 0)</f>
        <v>0</v>
      </c>
      <c r="BE274" s="43">
        <f>VLOOKUP($C274, Table4[#All], 34, 0)</f>
        <v>0.21429999999999999</v>
      </c>
      <c r="BF274" s="9">
        <f>VLOOKUP($C274, Table4[#All], 35, 0)</f>
        <v>0</v>
      </c>
      <c r="BG274" s="10">
        <f t="shared" si="69"/>
        <v>4</v>
      </c>
      <c r="BH274" s="60"/>
      <c r="BI274" s="43">
        <f>VLOOKUP($C274, Table4[#All], 36, 0)</f>
        <v>2.7799999999999998E-2</v>
      </c>
      <c r="BJ274" s="9">
        <f>VLOOKUP($C274, Table4[#All], 37, 0)</f>
        <v>0</v>
      </c>
      <c r="BK274" s="43">
        <f>VLOOKUP($C274, Table4[#All], 38, 0)</f>
        <v>0</v>
      </c>
      <c r="BL274" s="43">
        <f>VLOOKUP($C274, Table4[#All], 39, 0)</f>
        <v>0</v>
      </c>
      <c r="BM274" s="9">
        <f>VLOOKUP($C274, Table4[#All], 40, 0)</f>
        <v>0.97219999999999995</v>
      </c>
      <c r="BN274" s="10">
        <f t="shared" si="70"/>
        <v>5</v>
      </c>
      <c r="BO274" s="11"/>
      <c r="BP274" s="43">
        <f>VLOOKUP($C274, Table4[#All], 41, 0)</f>
        <v>0</v>
      </c>
      <c r="BQ274" s="43">
        <f>VLOOKUP($C274, Table4[#All], 42, 0)</f>
        <v>0.63639999999999997</v>
      </c>
      <c r="BR274" s="43">
        <f>VLOOKUP($C274, Table4[#All], 43, 0)</f>
        <v>0.36359999999999998</v>
      </c>
      <c r="BS274" s="43">
        <f>VLOOKUP($C274, Table4[#All], 44, 0)</f>
        <v>0</v>
      </c>
      <c r="BT274" s="43">
        <f>VLOOKUP($C274, Table4[#All], 45, 0)</f>
        <v>0</v>
      </c>
      <c r="BU274" s="10">
        <f t="shared" si="71"/>
        <v>3</v>
      </c>
      <c r="BV274" s="11"/>
      <c r="BW274" s="43">
        <f>VLOOKUP($C274, Table4[#All], 46, 0)</f>
        <v>4.5499999999999999E-2</v>
      </c>
      <c r="BX274" s="43">
        <f>VLOOKUP($C274, Table4[#All], 47, 0)</f>
        <v>0.54549999999999998</v>
      </c>
      <c r="BY274" s="43">
        <f>VLOOKUP($C274, Table4[#All], 48, 0)</f>
        <v>0.36359999999999998</v>
      </c>
      <c r="BZ274" s="43">
        <f>VLOOKUP($C274, Table4[#All], 49, 0)</f>
        <v>4.5499999999999999E-2</v>
      </c>
      <c r="CA274" s="43">
        <f>VLOOKUP($C274, Table4[#All], 50, 0)</f>
        <v>0</v>
      </c>
      <c r="CB274" s="10">
        <f t="shared" si="72"/>
        <v>3</v>
      </c>
      <c r="CC274" s="60"/>
      <c r="CD274" s="43">
        <f>VLOOKUP($C274, Table4[#All], 51, 0)</f>
        <v>0.5</v>
      </c>
      <c r="CE274" s="43">
        <f>VLOOKUP($C274, Table4[#All], 52, 0)</f>
        <v>0.40909999999999996</v>
      </c>
      <c r="CF274" s="43">
        <f>VLOOKUP($C274, Table4[#All], 53, 0)</f>
        <v>9.0899999999999995E-2</v>
      </c>
      <c r="CG274" s="43"/>
      <c r="CH274" s="43"/>
      <c r="CI274" s="12">
        <f t="shared" si="73"/>
        <v>2</v>
      </c>
      <c r="CJ274" s="13"/>
      <c r="CK274" s="43">
        <f>VLOOKUP($C274, Table4[#All], 54, 0)</f>
        <v>0</v>
      </c>
      <c r="CL274" s="43">
        <f>VLOOKUP($C274, Table4[#All], 55, 0)</f>
        <v>0.77269999999999994</v>
      </c>
      <c r="CM274" s="43">
        <f>VLOOKUP($C274, Table4[#All], 56, 0)</f>
        <v>0.2273</v>
      </c>
      <c r="CN274" s="9">
        <f>VLOOKUP($C274, Table4[#All], 57, 0)</f>
        <v>0</v>
      </c>
      <c r="CO274" s="9"/>
      <c r="CP274" s="10">
        <f t="shared" si="74"/>
        <v>3</v>
      </c>
      <c r="CQ274" s="11"/>
      <c r="CR274" s="43">
        <f>VLOOKUP($C274, Table4[#All], 58, 0)</f>
        <v>4.5499999999999999E-2</v>
      </c>
      <c r="CS274" s="43">
        <f>VLOOKUP($C274, Table4[#All], 59, 0)</f>
        <v>0.63639999999999997</v>
      </c>
      <c r="CT274" s="43">
        <f>VLOOKUP($C274, Table4[#All], 60, 0)</f>
        <v>0.31819999999999998</v>
      </c>
      <c r="CU274" s="43">
        <f>VLOOKUP($C274, Table4[#All], 61, 0)</f>
        <v>0</v>
      </c>
      <c r="CV274" s="9">
        <f>VLOOKUP($C274, Table4[#All], 62, 0)</f>
        <v>0</v>
      </c>
      <c r="CW274" s="10">
        <f t="shared" si="75"/>
        <v>3</v>
      </c>
      <c r="CX274" s="60"/>
      <c r="CY274" s="43">
        <f>VLOOKUP($C274, Table4[#All], 63, 0)</f>
        <v>0.7</v>
      </c>
      <c r="CZ274" s="43">
        <f>VLOOKUP($C274, Table4[#All], 64, 0)</f>
        <v>0.3</v>
      </c>
      <c r="DA274" s="43">
        <f>VLOOKUP($C274, Table4[#All], 65, 0)</f>
        <v>0</v>
      </c>
      <c r="DB274" s="43">
        <f>VLOOKUP($C274, Table4[#All], 66, 0)</f>
        <v>0</v>
      </c>
      <c r="DC274" s="43"/>
      <c r="DD274" s="10">
        <f t="shared" si="76"/>
        <v>2</v>
      </c>
    </row>
    <row r="275" spans="1:108" ht="16.2" thickTop="1" thickBot="1" x14ac:dyDescent="0.4">
      <c r="A275" s="47" t="s">
        <v>599</v>
      </c>
      <c r="B275" s="47" t="s">
        <v>632</v>
      </c>
      <c r="C275" s="47" t="s">
        <v>633</v>
      </c>
      <c r="D275" s="11"/>
      <c r="E275" s="43">
        <f>VLOOKUP($C275, Table4[#All], 2, 0)</f>
        <v>1</v>
      </c>
      <c r="F275" s="43">
        <f>VLOOKUP($C275, Table4[#All], 3, 0)</f>
        <v>0</v>
      </c>
      <c r="G275" s="43">
        <f>VLOOKUP($C275, Table4[#All], 4, 0)</f>
        <v>0</v>
      </c>
      <c r="H275" s="43">
        <f>VLOOKUP($C275, Table4[#All], 5, 0)</f>
        <v>0</v>
      </c>
      <c r="I275" s="43">
        <f>VLOOKUP($C275, Table4[#All], 6, 0)</f>
        <v>0</v>
      </c>
      <c r="J275" s="10">
        <f t="shared" si="62"/>
        <v>1</v>
      </c>
      <c r="K275" s="11"/>
      <c r="L275" s="43">
        <f>VLOOKUP($C275, Table4[#All], 7, 0)</f>
        <v>0.90910000000000002</v>
      </c>
      <c r="M275" s="43">
        <f>VLOOKUP($C275, Table4[#All], 8, 0)</f>
        <v>9.0899999999999995E-2</v>
      </c>
      <c r="N275" s="43">
        <f>VLOOKUP($C275, Table4[#All], 9, 0)</f>
        <v>0</v>
      </c>
      <c r="O275" s="43">
        <f>VLOOKUP($C275, Table4[#All], 10, 0)</f>
        <v>0</v>
      </c>
      <c r="P275" s="43"/>
      <c r="Q275" s="10">
        <f t="shared" si="63"/>
        <v>1</v>
      </c>
      <c r="R275" s="11"/>
      <c r="S275" s="43">
        <f>VLOOKUP($C275, Table4[#All], 11, 0)</f>
        <v>0.18179999999999999</v>
      </c>
      <c r="T275" s="43">
        <f>VLOOKUP($C275, Table4[#All], 12, 0)</f>
        <v>0</v>
      </c>
      <c r="U275" s="43">
        <f>VLOOKUP($C275, Table4[#All], 13, 0)</f>
        <v>0.81819999999999993</v>
      </c>
      <c r="V275" s="43">
        <f>VLOOKUP($C275, Table4[#All], 14, 0)</f>
        <v>0</v>
      </c>
      <c r="W275" s="9"/>
      <c r="X275" s="10">
        <f t="shared" si="64"/>
        <v>3</v>
      </c>
      <c r="Y275" s="11"/>
      <c r="Z275" s="43">
        <f>VLOOKUP($C275, Table4[#All], 15, 0)</f>
        <v>0</v>
      </c>
      <c r="AA275" s="43">
        <f>VLOOKUP($C275, Table4[#All], 16, 0)</f>
        <v>0.81819999999999993</v>
      </c>
      <c r="AB275" s="43">
        <f>VLOOKUP($C275, Table4[#All], 17, 0)</f>
        <v>0.18179999999999999</v>
      </c>
      <c r="AC275" s="43">
        <f>VLOOKUP($C275, Table4[#All], 18, 0)</f>
        <v>0</v>
      </c>
      <c r="AD275" s="9">
        <f>VLOOKUP($C275, Table4[#All], 19, 0)</f>
        <v>0</v>
      </c>
      <c r="AE275" s="10">
        <f t="shared" si="65"/>
        <v>2</v>
      </c>
      <c r="AF275" s="11"/>
      <c r="AG275" s="43">
        <f>VLOOKUP($C275, Table4[#All], 20, 0)</f>
        <v>0</v>
      </c>
      <c r="AH275" s="43">
        <f>VLOOKUP($C275, Table4[#All], 21, 0)</f>
        <v>1</v>
      </c>
      <c r="AI275" s="43">
        <f>VLOOKUP($C275, Table4[#All], 22, 0)</f>
        <v>0</v>
      </c>
      <c r="AJ275" s="43">
        <f>VLOOKUP($C275, Table4[#All], 23, 0)</f>
        <v>0</v>
      </c>
      <c r="AK275" s="43"/>
      <c r="AL275" s="10">
        <f t="shared" si="66"/>
        <v>2</v>
      </c>
      <c r="AM275" s="11"/>
      <c r="AN275" s="43">
        <f>VLOOKUP($C275, Table4[#All], 24, 0)</f>
        <v>0</v>
      </c>
      <c r="AO275" s="43">
        <f>VLOOKUP($C275, Table4[#All], 25, 0)</f>
        <v>0.45450000000000002</v>
      </c>
      <c r="AP275" s="43">
        <f>VLOOKUP($C275, Table4[#All], 26, 0)</f>
        <v>0.54549999999999998</v>
      </c>
      <c r="AQ275" s="43"/>
      <c r="AR275" s="9"/>
      <c r="AS275" s="12">
        <f t="shared" si="67"/>
        <v>3</v>
      </c>
      <c r="AT275" s="11"/>
      <c r="AU275" s="43">
        <f>VLOOKUP($C275, Table4[#All], 27, 0)</f>
        <v>0</v>
      </c>
      <c r="AV275" s="43">
        <f>VLOOKUP($C275, Table4[#All], 28, 0)</f>
        <v>0.90910000000000002</v>
      </c>
      <c r="AW275" s="43">
        <f>VLOOKUP($C275, Table4[#All], 29, 0)</f>
        <v>9.0899999999999995E-2</v>
      </c>
      <c r="AX275" s="9"/>
      <c r="AY275" s="9">
        <f>VLOOKUP($C275, Table4[#All], 30, 0)</f>
        <v>0</v>
      </c>
      <c r="AZ275" s="10">
        <f t="shared" si="68"/>
        <v>2</v>
      </c>
      <c r="BA275" s="11"/>
      <c r="BB275" s="43">
        <f>VLOOKUP($C275, Table4[#All], 31, 0)</f>
        <v>0</v>
      </c>
      <c r="BC275" s="43">
        <f>VLOOKUP($C275, Table4[#All], 32, 0)</f>
        <v>0.57140000000000002</v>
      </c>
      <c r="BD275" s="43">
        <f>VLOOKUP($C275, Table4[#All], 33, 0)</f>
        <v>0</v>
      </c>
      <c r="BE275" s="43">
        <f>VLOOKUP($C275, Table4[#All], 34, 0)</f>
        <v>0.42859999999999998</v>
      </c>
      <c r="BF275" s="9">
        <f>VLOOKUP($C275, Table4[#All], 35, 0)</f>
        <v>0</v>
      </c>
      <c r="BG275" s="10">
        <f t="shared" si="69"/>
        <v>4</v>
      </c>
      <c r="BH275" s="60"/>
      <c r="BI275" s="43">
        <f>VLOOKUP($C275, Table4[#All], 36, 0)</f>
        <v>2.7799999999999998E-2</v>
      </c>
      <c r="BJ275" s="9">
        <f>VLOOKUP($C275, Table4[#All], 37, 0)</f>
        <v>0</v>
      </c>
      <c r="BK275" s="43">
        <f>VLOOKUP($C275, Table4[#All], 38, 0)</f>
        <v>0</v>
      </c>
      <c r="BL275" s="43">
        <f>VLOOKUP($C275, Table4[#All], 39, 0)</f>
        <v>0</v>
      </c>
      <c r="BM275" s="9">
        <f>VLOOKUP($C275, Table4[#All], 40, 0)</f>
        <v>0.97219999999999995</v>
      </c>
      <c r="BN275" s="10">
        <f t="shared" si="70"/>
        <v>5</v>
      </c>
      <c r="BO275" s="11"/>
      <c r="BP275" s="43">
        <f>VLOOKUP($C275, Table4[#All], 41, 0)</f>
        <v>0</v>
      </c>
      <c r="BQ275" s="43">
        <f>VLOOKUP($C275, Table4[#All], 42, 0)</f>
        <v>0.90910000000000002</v>
      </c>
      <c r="BR275" s="43">
        <f>VLOOKUP($C275, Table4[#All], 43, 0)</f>
        <v>9.0899999999999995E-2</v>
      </c>
      <c r="BS275" s="43">
        <f>VLOOKUP($C275, Table4[#All], 44, 0)</f>
        <v>0</v>
      </c>
      <c r="BT275" s="43">
        <f>VLOOKUP($C275, Table4[#All], 45, 0)</f>
        <v>0</v>
      </c>
      <c r="BU275" s="10">
        <f t="shared" si="71"/>
        <v>2</v>
      </c>
      <c r="BV275" s="11"/>
      <c r="BW275" s="43">
        <f>VLOOKUP($C275, Table4[#All], 46, 0)</f>
        <v>0.18179999999999999</v>
      </c>
      <c r="BX275" s="43">
        <f>VLOOKUP($C275, Table4[#All], 47, 0)</f>
        <v>0.45450000000000002</v>
      </c>
      <c r="BY275" s="43">
        <f>VLOOKUP($C275, Table4[#All], 48, 0)</f>
        <v>0.2727</v>
      </c>
      <c r="BZ275" s="43">
        <f>VLOOKUP($C275, Table4[#All], 49, 0)</f>
        <v>9.0899999999999995E-2</v>
      </c>
      <c r="CA275" s="43">
        <f>VLOOKUP($C275, Table4[#All], 50, 0)</f>
        <v>0</v>
      </c>
      <c r="CB275" s="10">
        <f t="shared" si="72"/>
        <v>3</v>
      </c>
      <c r="CC275" s="60"/>
      <c r="CD275" s="43">
        <f>VLOOKUP($C275, Table4[#All], 51, 0)</f>
        <v>0.54549999999999998</v>
      </c>
      <c r="CE275" s="43">
        <f>VLOOKUP($C275, Table4[#All], 52, 0)</f>
        <v>0.45450000000000002</v>
      </c>
      <c r="CF275" s="43">
        <f>VLOOKUP($C275, Table4[#All], 53, 0)</f>
        <v>0</v>
      </c>
      <c r="CG275" s="43"/>
      <c r="CH275" s="43"/>
      <c r="CI275" s="12">
        <f t="shared" si="73"/>
        <v>2</v>
      </c>
      <c r="CJ275" s="13"/>
      <c r="CK275" s="43">
        <f>VLOOKUP($C275, Table4[#All], 54, 0)</f>
        <v>0</v>
      </c>
      <c r="CL275" s="43">
        <f>VLOOKUP($C275, Table4[#All], 55, 0)</f>
        <v>0.72730000000000006</v>
      </c>
      <c r="CM275" s="43">
        <f>VLOOKUP($C275, Table4[#All], 56, 0)</f>
        <v>0.2727</v>
      </c>
      <c r="CN275" s="9">
        <f>VLOOKUP($C275, Table4[#All], 57, 0)</f>
        <v>0</v>
      </c>
      <c r="CO275" s="9"/>
      <c r="CP275" s="10">
        <f t="shared" si="74"/>
        <v>3</v>
      </c>
      <c r="CQ275" s="11"/>
      <c r="CR275" s="43">
        <f>VLOOKUP($C275, Table4[#All], 58, 0)</f>
        <v>0</v>
      </c>
      <c r="CS275" s="43">
        <f>VLOOKUP($C275, Table4[#All], 59, 0)</f>
        <v>0.54549999999999998</v>
      </c>
      <c r="CT275" s="43">
        <f>VLOOKUP($C275, Table4[#All], 60, 0)</f>
        <v>0.45450000000000002</v>
      </c>
      <c r="CU275" s="43">
        <f>VLOOKUP($C275, Table4[#All], 61, 0)</f>
        <v>0</v>
      </c>
      <c r="CV275" s="9">
        <f>VLOOKUP($C275, Table4[#All], 62, 0)</f>
        <v>0</v>
      </c>
      <c r="CW275" s="10">
        <f t="shared" si="75"/>
        <v>3</v>
      </c>
      <c r="CX275" s="60"/>
      <c r="CY275" s="43">
        <f>VLOOKUP($C275, Table4[#All], 63, 0)</f>
        <v>1</v>
      </c>
      <c r="CZ275" s="43">
        <f>VLOOKUP($C275, Table4[#All], 64, 0)</f>
        <v>0</v>
      </c>
      <c r="DA275" s="43">
        <f>VLOOKUP($C275, Table4[#All], 65, 0)</f>
        <v>0</v>
      </c>
      <c r="DB275" s="43">
        <f>VLOOKUP($C275, Table4[#All], 66, 0)</f>
        <v>0</v>
      </c>
      <c r="DC275" s="43"/>
      <c r="DD275" s="10">
        <f t="shared" si="76"/>
        <v>1</v>
      </c>
    </row>
    <row r="276" spans="1:108" ht="16.2" thickTop="1" thickBot="1" x14ac:dyDescent="0.4">
      <c r="A276" s="47" t="s">
        <v>599</v>
      </c>
      <c r="B276" s="47" t="s">
        <v>634</v>
      </c>
      <c r="C276" s="47" t="s">
        <v>635</v>
      </c>
      <c r="D276" s="11"/>
      <c r="E276" s="43">
        <f>VLOOKUP($C276, Table4[#All], 2, 0)</f>
        <v>1</v>
      </c>
      <c r="F276" s="43">
        <f>VLOOKUP($C276, Table4[#All], 3, 0)</f>
        <v>0</v>
      </c>
      <c r="G276" s="43">
        <f>VLOOKUP($C276, Table4[#All], 4, 0)</f>
        <v>0</v>
      </c>
      <c r="H276" s="43">
        <f>VLOOKUP($C276, Table4[#All], 5, 0)</f>
        <v>0</v>
      </c>
      <c r="I276" s="43">
        <f>VLOOKUP($C276, Table4[#All], 6, 0)</f>
        <v>0</v>
      </c>
      <c r="J276" s="10">
        <f t="shared" si="62"/>
        <v>1</v>
      </c>
      <c r="K276" s="11"/>
      <c r="L276" s="43">
        <f>VLOOKUP($C276, Table4[#All], 7, 0)</f>
        <v>0.4783</v>
      </c>
      <c r="M276" s="43">
        <f>VLOOKUP($C276, Table4[#All], 8, 0)</f>
        <v>0.13039999999999999</v>
      </c>
      <c r="N276" s="43">
        <f>VLOOKUP($C276, Table4[#All], 9, 0)</f>
        <v>0.3478</v>
      </c>
      <c r="O276" s="43">
        <f>VLOOKUP($C276, Table4[#All], 10, 0)</f>
        <v>4.3499999999999997E-2</v>
      </c>
      <c r="P276" s="43"/>
      <c r="Q276" s="10">
        <f t="shared" si="63"/>
        <v>3</v>
      </c>
      <c r="R276" s="11"/>
      <c r="S276" s="43">
        <f>VLOOKUP($C276, Table4[#All], 11, 0)</f>
        <v>0.2727</v>
      </c>
      <c r="T276" s="43">
        <f>VLOOKUP($C276, Table4[#All], 12, 0)</f>
        <v>0</v>
      </c>
      <c r="U276" s="43">
        <f>VLOOKUP($C276, Table4[#All], 13, 0)</f>
        <v>0.72730000000000006</v>
      </c>
      <c r="V276" s="43">
        <f>VLOOKUP($C276, Table4[#All], 14, 0)</f>
        <v>0</v>
      </c>
      <c r="W276" s="9"/>
      <c r="X276" s="10">
        <f t="shared" si="64"/>
        <v>3</v>
      </c>
      <c r="Y276" s="11"/>
      <c r="Z276" s="43">
        <f>VLOOKUP($C276, Table4[#All], 15, 0)</f>
        <v>0</v>
      </c>
      <c r="AA276" s="43">
        <f>VLOOKUP($C276, Table4[#All], 16, 0)</f>
        <v>0.60870000000000002</v>
      </c>
      <c r="AB276" s="43">
        <f>VLOOKUP($C276, Table4[#All], 17, 0)</f>
        <v>0.39130000000000004</v>
      </c>
      <c r="AC276" s="43">
        <f>VLOOKUP($C276, Table4[#All], 18, 0)</f>
        <v>0</v>
      </c>
      <c r="AD276" s="9">
        <f>VLOOKUP($C276, Table4[#All], 19, 0)</f>
        <v>0</v>
      </c>
      <c r="AE276" s="10">
        <f t="shared" si="65"/>
        <v>3</v>
      </c>
      <c r="AF276" s="11"/>
      <c r="AG276" s="43">
        <f>VLOOKUP($C276, Table4[#All], 20, 0)</f>
        <v>0</v>
      </c>
      <c r="AH276" s="43">
        <f>VLOOKUP($C276, Table4[#All], 21, 0)</f>
        <v>1</v>
      </c>
      <c r="AI276" s="43">
        <f>VLOOKUP($C276, Table4[#All], 22, 0)</f>
        <v>0</v>
      </c>
      <c r="AJ276" s="43">
        <f>VLOOKUP($C276, Table4[#All], 23, 0)</f>
        <v>0</v>
      </c>
      <c r="AK276" s="43"/>
      <c r="AL276" s="10">
        <f t="shared" si="66"/>
        <v>2</v>
      </c>
      <c r="AM276" s="11"/>
      <c r="AN276" s="43">
        <f>VLOOKUP($C276, Table4[#All], 24, 0)</f>
        <v>0</v>
      </c>
      <c r="AO276" s="43">
        <f>VLOOKUP($C276, Table4[#All], 25, 0)</f>
        <v>0.30430000000000001</v>
      </c>
      <c r="AP276" s="43">
        <f>VLOOKUP($C276, Table4[#All], 26, 0)</f>
        <v>0.69569999999999999</v>
      </c>
      <c r="AQ276" s="43"/>
      <c r="AR276" s="9"/>
      <c r="AS276" s="12">
        <f t="shared" si="67"/>
        <v>3</v>
      </c>
      <c r="AT276" s="11"/>
      <c r="AU276" s="43">
        <f>VLOOKUP($C276, Table4[#All], 27, 0)</f>
        <v>4.3499999999999997E-2</v>
      </c>
      <c r="AV276" s="43">
        <f>VLOOKUP($C276, Table4[#All], 28, 0)</f>
        <v>0.86959999999999993</v>
      </c>
      <c r="AW276" s="43">
        <f>VLOOKUP($C276, Table4[#All], 29, 0)</f>
        <v>8.6999999999999994E-2</v>
      </c>
      <c r="AX276" s="9"/>
      <c r="AY276" s="9">
        <f>VLOOKUP($C276, Table4[#All], 30, 0)</f>
        <v>0</v>
      </c>
      <c r="AZ276" s="10">
        <f t="shared" si="68"/>
        <v>2</v>
      </c>
      <c r="BA276" s="11"/>
      <c r="BB276" s="43">
        <f>VLOOKUP($C276, Table4[#All], 31, 0)</f>
        <v>0.25</v>
      </c>
      <c r="BC276" s="43">
        <f>VLOOKUP($C276, Table4[#All], 32, 0)</f>
        <v>0.5625</v>
      </c>
      <c r="BD276" s="43">
        <f>VLOOKUP($C276, Table4[#All], 33, 0)</f>
        <v>0.125</v>
      </c>
      <c r="BE276" s="43">
        <f>VLOOKUP($C276, Table4[#All], 34, 0)</f>
        <v>6.25E-2</v>
      </c>
      <c r="BF276" s="9">
        <f>VLOOKUP($C276, Table4[#All], 35, 0)</f>
        <v>0</v>
      </c>
      <c r="BG276" s="10">
        <f t="shared" si="69"/>
        <v>2</v>
      </c>
      <c r="BH276" s="60"/>
      <c r="BI276" s="43">
        <f>VLOOKUP($C276, Table4[#All], 36, 0)</f>
        <v>2.7799999999999998E-2</v>
      </c>
      <c r="BJ276" s="9">
        <f>VLOOKUP($C276, Table4[#All], 37, 0)</f>
        <v>0</v>
      </c>
      <c r="BK276" s="43">
        <f>VLOOKUP($C276, Table4[#All], 38, 0)</f>
        <v>0</v>
      </c>
      <c r="BL276" s="43">
        <f>VLOOKUP($C276, Table4[#All], 39, 0)</f>
        <v>0</v>
      </c>
      <c r="BM276" s="9">
        <f>VLOOKUP($C276, Table4[#All], 40, 0)</f>
        <v>0.97219999999999995</v>
      </c>
      <c r="BN276" s="10">
        <f t="shared" si="70"/>
        <v>5</v>
      </c>
      <c r="BO276" s="11"/>
      <c r="BP276" s="43">
        <f>VLOOKUP($C276, Table4[#All], 41, 0)</f>
        <v>0.21739999999999998</v>
      </c>
      <c r="BQ276" s="43">
        <f>VLOOKUP($C276, Table4[#All], 42, 0)</f>
        <v>0.73909999999999998</v>
      </c>
      <c r="BR276" s="43">
        <f>VLOOKUP($C276, Table4[#All], 43, 0)</f>
        <v>4.3499999999999997E-2</v>
      </c>
      <c r="BS276" s="43">
        <f>VLOOKUP($C276, Table4[#All], 44, 0)</f>
        <v>0</v>
      </c>
      <c r="BT276" s="43">
        <f>VLOOKUP($C276, Table4[#All], 45, 0)</f>
        <v>0</v>
      </c>
      <c r="BU276" s="10">
        <f t="shared" si="71"/>
        <v>2</v>
      </c>
      <c r="BV276" s="11"/>
      <c r="BW276" s="43">
        <f>VLOOKUP($C276, Table4[#All], 46, 0)</f>
        <v>0.1739</v>
      </c>
      <c r="BX276" s="43">
        <f>VLOOKUP($C276, Table4[#All], 47, 0)</f>
        <v>0.43479999999999996</v>
      </c>
      <c r="BY276" s="43">
        <f>VLOOKUP($C276, Table4[#All], 48, 0)</f>
        <v>0.3478</v>
      </c>
      <c r="BZ276" s="43">
        <f>VLOOKUP($C276, Table4[#All], 49, 0)</f>
        <v>4.3499999999999997E-2</v>
      </c>
      <c r="CA276" s="43">
        <f>VLOOKUP($C276, Table4[#All], 50, 0)</f>
        <v>0</v>
      </c>
      <c r="CB276" s="10">
        <f t="shared" si="72"/>
        <v>3</v>
      </c>
      <c r="CC276" s="60"/>
      <c r="CD276" s="43">
        <f>VLOOKUP($C276, Table4[#All], 51, 0)</f>
        <v>0.52170000000000005</v>
      </c>
      <c r="CE276" s="43">
        <f>VLOOKUP($C276, Table4[#All], 52, 0)</f>
        <v>0.1739</v>
      </c>
      <c r="CF276" s="43">
        <f>VLOOKUP($C276, Table4[#All], 53, 0)</f>
        <v>0.30430000000000001</v>
      </c>
      <c r="CG276" s="43"/>
      <c r="CH276" s="43"/>
      <c r="CI276" s="12">
        <f t="shared" si="73"/>
        <v>3</v>
      </c>
      <c r="CJ276" s="13"/>
      <c r="CK276" s="43">
        <f>VLOOKUP($C276, Table4[#All], 54, 0)</f>
        <v>0</v>
      </c>
      <c r="CL276" s="43">
        <f>VLOOKUP($C276, Table4[#All], 55, 0)</f>
        <v>0.78260000000000007</v>
      </c>
      <c r="CM276" s="43">
        <f>VLOOKUP($C276, Table4[#All], 56, 0)</f>
        <v>0.21739999999999998</v>
      </c>
      <c r="CN276" s="9">
        <f>VLOOKUP($C276, Table4[#All], 57, 0)</f>
        <v>0</v>
      </c>
      <c r="CO276" s="9"/>
      <c r="CP276" s="10">
        <f t="shared" si="74"/>
        <v>3</v>
      </c>
      <c r="CQ276" s="11"/>
      <c r="CR276" s="43">
        <f>VLOOKUP($C276, Table4[#All], 58, 0)</f>
        <v>0</v>
      </c>
      <c r="CS276" s="43">
        <f>VLOOKUP($C276, Table4[#All], 59, 0)</f>
        <v>0.60870000000000002</v>
      </c>
      <c r="CT276" s="43">
        <f>VLOOKUP($C276, Table4[#All], 60, 0)</f>
        <v>0.39130000000000004</v>
      </c>
      <c r="CU276" s="43">
        <f>VLOOKUP($C276, Table4[#All], 61, 0)</f>
        <v>0</v>
      </c>
      <c r="CV276" s="9">
        <f>VLOOKUP($C276, Table4[#All], 62, 0)</f>
        <v>0</v>
      </c>
      <c r="CW276" s="10">
        <f t="shared" si="75"/>
        <v>3</v>
      </c>
      <c r="CX276" s="60"/>
      <c r="CY276" s="43">
        <f>VLOOKUP($C276, Table4[#All], 63, 0)</f>
        <v>0.625</v>
      </c>
      <c r="CZ276" s="43">
        <f>VLOOKUP($C276, Table4[#All], 64, 0)</f>
        <v>0.375</v>
      </c>
      <c r="DA276" s="43">
        <f>VLOOKUP($C276, Table4[#All], 65, 0)</f>
        <v>0</v>
      </c>
      <c r="DB276" s="43">
        <f>VLOOKUP($C276, Table4[#All], 66, 0)</f>
        <v>0</v>
      </c>
      <c r="DC276" s="43"/>
      <c r="DD276" s="10">
        <f t="shared" si="76"/>
        <v>2</v>
      </c>
    </row>
    <row r="277" spans="1:108" ht="16.2" thickTop="1" thickBot="1" x14ac:dyDescent="0.4">
      <c r="A277" s="47" t="s">
        <v>605</v>
      </c>
      <c r="B277" s="47" t="s">
        <v>636</v>
      </c>
      <c r="C277" s="47" t="s">
        <v>637</v>
      </c>
      <c r="D277" s="11"/>
      <c r="E277" s="43">
        <f>VLOOKUP($C277, Table4[#All], 2, 0)</f>
        <v>0</v>
      </c>
      <c r="F277" s="43">
        <f>VLOOKUP($C277, Table4[#All], 3, 0)</f>
        <v>0</v>
      </c>
      <c r="G277" s="43">
        <f>VLOOKUP($C277, Table4[#All], 4, 0)</f>
        <v>0</v>
      </c>
      <c r="H277" s="43">
        <f>VLOOKUP($C277, Table4[#All], 5, 0)</f>
        <v>0</v>
      </c>
      <c r="I277" s="43">
        <f>VLOOKUP($C277, Table4[#All], 6, 0)</f>
        <v>1</v>
      </c>
      <c r="J277" s="10">
        <f t="shared" si="62"/>
        <v>5</v>
      </c>
      <c r="K277" s="11"/>
      <c r="L277" s="43">
        <f>VLOOKUP($C277, Table4[#All], 7, 0)</f>
        <v>0.92859999999999998</v>
      </c>
      <c r="M277" s="43">
        <f>VLOOKUP($C277, Table4[#All], 8, 0)</f>
        <v>0</v>
      </c>
      <c r="N277" s="43">
        <f>VLOOKUP($C277, Table4[#All], 9, 0)</f>
        <v>7.1399999999999991E-2</v>
      </c>
      <c r="O277" s="43">
        <f>VLOOKUP($C277, Table4[#All], 10, 0)</f>
        <v>0</v>
      </c>
      <c r="P277" s="43"/>
      <c r="Q277" s="10">
        <f t="shared" si="63"/>
        <v>1</v>
      </c>
      <c r="R277" s="11"/>
      <c r="S277" s="43">
        <f>VLOOKUP($C277, Table4[#All], 11, 0)</f>
        <v>0.8286</v>
      </c>
      <c r="T277" s="43">
        <f>VLOOKUP($C277, Table4[#All], 12, 0)</f>
        <v>2.86E-2</v>
      </c>
      <c r="U277" s="43">
        <f>VLOOKUP($C277, Table4[#All], 13, 0)</f>
        <v>0.1143</v>
      </c>
      <c r="V277" s="43">
        <f>VLOOKUP($C277, Table4[#All], 14, 0)</f>
        <v>2.86E-2</v>
      </c>
      <c r="W277" s="9"/>
      <c r="X277" s="10">
        <f t="shared" si="64"/>
        <v>1</v>
      </c>
      <c r="Y277" s="11"/>
      <c r="Z277" s="43">
        <f>VLOOKUP($C277, Table4[#All], 15, 0)</f>
        <v>0</v>
      </c>
      <c r="AA277" s="43">
        <f>VLOOKUP($C277, Table4[#All], 16, 0)</f>
        <v>1.43E-2</v>
      </c>
      <c r="AB277" s="43">
        <f>VLOOKUP($C277, Table4[#All], 17, 0)</f>
        <v>0.44290000000000002</v>
      </c>
      <c r="AC277" s="43">
        <f>VLOOKUP($C277, Table4[#All], 18, 0)</f>
        <v>0.52859999999999996</v>
      </c>
      <c r="AD277" s="9">
        <f>VLOOKUP($C277, Table4[#All], 19, 0)</f>
        <v>1.43E-2</v>
      </c>
      <c r="AE277" s="10">
        <f t="shared" si="65"/>
        <v>4</v>
      </c>
      <c r="AF277" s="11"/>
      <c r="AG277" s="43">
        <f>VLOOKUP($C277, Table4[#All], 20, 0)</f>
        <v>0</v>
      </c>
      <c r="AH277" s="43">
        <f>VLOOKUP($C277, Table4[#All], 21, 0)</f>
        <v>0.27140000000000003</v>
      </c>
      <c r="AI277" s="43">
        <f>VLOOKUP($C277, Table4[#All], 22, 0)</f>
        <v>0.72860000000000003</v>
      </c>
      <c r="AJ277" s="43">
        <f>VLOOKUP($C277, Table4[#All], 23, 0)</f>
        <v>0</v>
      </c>
      <c r="AK277" s="43"/>
      <c r="AL277" s="10">
        <f t="shared" si="66"/>
        <v>3</v>
      </c>
      <c r="AM277" s="11"/>
      <c r="AN277" s="43">
        <f>VLOOKUP($C277, Table4[#All], 24, 0)</f>
        <v>0</v>
      </c>
      <c r="AO277" s="43">
        <f>VLOOKUP($C277, Table4[#All], 25, 0)</f>
        <v>0.1</v>
      </c>
      <c r="AP277" s="43">
        <f>VLOOKUP($C277, Table4[#All], 26, 0)</f>
        <v>0.9</v>
      </c>
      <c r="AQ277" s="43"/>
      <c r="AR277" s="9"/>
      <c r="AS277" s="12">
        <f t="shared" si="67"/>
        <v>3</v>
      </c>
      <c r="AT277" s="11"/>
      <c r="AU277" s="43">
        <f>VLOOKUP($C277, Table4[#All], 27, 0)</f>
        <v>7.1399999999999991E-2</v>
      </c>
      <c r="AV277" s="43">
        <f>VLOOKUP($C277, Table4[#All], 28, 0)</f>
        <v>0.85709999999999997</v>
      </c>
      <c r="AW277" s="43">
        <f>VLOOKUP($C277, Table4[#All], 29, 0)</f>
        <v>4.2900000000000001E-2</v>
      </c>
      <c r="AX277" s="9"/>
      <c r="AY277" s="9">
        <f>VLOOKUP($C277, Table4[#All], 30, 0)</f>
        <v>2.86E-2</v>
      </c>
      <c r="AZ277" s="10">
        <f t="shared" si="68"/>
        <v>2</v>
      </c>
      <c r="BA277" s="11"/>
      <c r="BB277" s="43">
        <f>VLOOKUP($C277, Table4[#All], 31, 0)</f>
        <v>0.71879999999999999</v>
      </c>
      <c r="BC277" s="43">
        <f>VLOOKUP($C277, Table4[#All], 32, 0)</f>
        <v>0.21879999999999999</v>
      </c>
      <c r="BD277" s="43">
        <f>VLOOKUP($C277, Table4[#All], 33, 0)</f>
        <v>0</v>
      </c>
      <c r="BE277" s="43">
        <f>VLOOKUP($C277, Table4[#All], 34, 0)</f>
        <v>6.25E-2</v>
      </c>
      <c r="BF277" s="9">
        <f>VLOOKUP($C277, Table4[#All], 35, 0)</f>
        <v>0</v>
      </c>
      <c r="BG277" s="10">
        <f t="shared" si="69"/>
        <v>2</v>
      </c>
      <c r="BH277" s="60"/>
      <c r="BI277" s="43">
        <f>VLOOKUP($C277, Table4[#All], 36, 0)</f>
        <v>0.91670000000000007</v>
      </c>
      <c r="BJ277" s="9">
        <f>VLOOKUP($C277, Table4[#All], 37, 0)</f>
        <v>8.3299999999999999E-2</v>
      </c>
      <c r="BK277" s="43">
        <f>VLOOKUP($C277, Table4[#All], 38, 0)</f>
        <v>0</v>
      </c>
      <c r="BL277" s="43">
        <f>VLOOKUP($C277, Table4[#All], 39, 0)</f>
        <v>0</v>
      </c>
      <c r="BM277" s="9">
        <f>VLOOKUP($C277, Table4[#All], 40, 0)</f>
        <v>0</v>
      </c>
      <c r="BN277" s="10">
        <f t="shared" si="70"/>
        <v>1</v>
      </c>
      <c r="BO277" s="11"/>
      <c r="BP277" s="43">
        <f>VLOOKUP($C277, Table4[#All], 41, 0)</f>
        <v>7.1399999999999991E-2</v>
      </c>
      <c r="BQ277" s="43">
        <f>VLOOKUP($C277, Table4[#All], 42, 0)</f>
        <v>0.7</v>
      </c>
      <c r="BR277" s="43">
        <f>VLOOKUP($C277, Table4[#All], 43, 0)</f>
        <v>0.2286</v>
      </c>
      <c r="BS277" s="43">
        <f>VLOOKUP($C277, Table4[#All], 44, 0)</f>
        <v>0</v>
      </c>
      <c r="BT277" s="43">
        <f>VLOOKUP($C277, Table4[#All], 45, 0)</f>
        <v>0</v>
      </c>
      <c r="BU277" s="10">
        <f t="shared" si="71"/>
        <v>3</v>
      </c>
      <c r="BV277" s="11"/>
      <c r="BW277" s="43">
        <f>VLOOKUP($C277, Table4[#All], 46, 0)</f>
        <v>0</v>
      </c>
      <c r="BX277" s="43">
        <f>VLOOKUP($C277, Table4[#All], 47, 0)</f>
        <v>0.12859999999999999</v>
      </c>
      <c r="BY277" s="43">
        <f>VLOOKUP($C277, Table4[#All], 48, 0)</f>
        <v>0.51429999999999998</v>
      </c>
      <c r="BZ277" s="43">
        <f>VLOOKUP($C277, Table4[#All], 49, 0)</f>
        <v>0.35710000000000003</v>
      </c>
      <c r="CA277" s="43">
        <f>VLOOKUP($C277, Table4[#All], 50, 0)</f>
        <v>0</v>
      </c>
      <c r="CB277" s="10">
        <f t="shared" si="72"/>
        <v>4</v>
      </c>
      <c r="CC277" s="60"/>
      <c r="CD277" s="43">
        <f>VLOOKUP($C277, Table4[#All], 51, 0)</f>
        <v>0.4</v>
      </c>
      <c r="CE277" s="43">
        <f>VLOOKUP($C277, Table4[#All], 52, 0)</f>
        <v>0.6</v>
      </c>
      <c r="CF277" s="43">
        <f>VLOOKUP($C277, Table4[#All], 53, 0)</f>
        <v>0</v>
      </c>
      <c r="CG277" s="43"/>
      <c r="CH277" s="43"/>
      <c r="CI277" s="12">
        <f t="shared" si="73"/>
        <v>2</v>
      </c>
      <c r="CJ277" s="13"/>
      <c r="CK277" s="43">
        <f>VLOOKUP($C277, Table4[#All], 54, 0)</f>
        <v>0</v>
      </c>
      <c r="CL277" s="43">
        <f>VLOOKUP($C277, Table4[#All], 55, 0)</f>
        <v>0</v>
      </c>
      <c r="CM277" s="43">
        <f>VLOOKUP($C277, Table4[#All], 56, 0)</f>
        <v>0.97140000000000004</v>
      </c>
      <c r="CN277" s="9">
        <f>VLOOKUP($C277, Table4[#All], 57, 0)</f>
        <v>2.86E-2</v>
      </c>
      <c r="CO277" s="9"/>
      <c r="CP277" s="10">
        <f t="shared" si="74"/>
        <v>3</v>
      </c>
      <c r="CQ277" s="11"/>
      <c r="CR277" s="43">
        <f>VLOOKUP($C277, Table4[#All], 58, 0)</f>
        <v>0</v>
      </c>
      <c r="CS277" s="43">
        <f>VLOOKUP($C277, Table4[#All], 59, 0)</f>
        <v>0</v>
      </c>
      <c r="CT277" s="43">
        <f>VLOOKUP($C277, Table4[#All], 60, 0)</f>
        <v>0.55710000000000004</v>
      </c>
      <c r="CU277" s="43">
        <f>VLOOKUP($C277, Table4[#All], 61, 0)</f>
        <v>0.44290000000000002</v>
      </c>
      <c r="CV277" s="9">
        <f>VLOOKUP($C277, Table4[#All], 62, 0)</f>
        <v>0</v>
      </c>
      <c r="CW277" s="10">
        <f t="shared" si="75"/>
        <v>4</v>
      </c>
      <c r="CX277" s="60"/>
      <c r="CY277" s="43">
        <f>VLOOKUP($C277, Table4[#All], 63, 0)</f>
        <v>0.46149999999999997</v>
      </c>
      <c r="CZ277" s="43">
        <f>VLOOKUP($C277, Table4[#All], 64, 0)</f>
        <v>0.53849999999999998</v>
      </c>
      <c r="DA277" s="43">
        <f>VLOOKUP($C277, Table4[#All], 65, 0)</f>
        <v>0</v>
      </c>
      <c r="DB277" s="43">
        <f>VLOOKUP($C277, Table4[#All], 66, 0)</f>
        <v>0</v>
      </c>
      <c r="DC277" s="43"/>
      <c r="DD277" s="10">
        <f t="shared" si="76"/>
        <v>2</v>
      </c>
    </row>
    <row r="278" spans="1:108" ht="16.2" thickTop="1" thickBot="1" x14ac:dyDescent="0.4">
      <c r="A278" s="47" t="s">
        <v>605</v>
      </c>
      <c r="B278" s="47" t="s">
        <v>638</v>
      </c>
      <c r="C278" s="47" t="s">
        <v>639</v>
      </c>
      <c r="D278" s="11"/>
      <c r="E278" s="43">
        <f>VLOOKUP($C278, Table4[#All], 2, 0)</f>
        <v>0</v>
      </c>
      <c r="F278" s="43">
        <f>VLOOKUP($C278, Table4[#All], 3, 0)</f>
        <v>1</v>
      </c>
      <c r="G278" s="43">
        <f>VLOOKUP($C278, Table4[#All], 4, 0)</f>
        <v>0</v>
      </c>
      <c r="H278" s="43">
        <f>VLOOKUP($C278, Table4[#All], 5, 0)</f>
        <v>0</v>
      </c>
      <c r="I278" s="43">
        <f>VLOOKUP($C278, Table4[#All], 6, 0)</f>
        <v>0</v>
      </c>
      <c r="J278" s="10">
        <f t="shared" si="62"/>
        <v>2</v>
      </c>
      <c r="K278" s="11"/>
      <c r="L278" s="43">
        <f>VLOOKUP($C278, Table4[#All], 7, 0)</f>
        <v>0.63639999999999997</v>
      </c>
      <c r="M278" s="43">
        <f>VLOOKUP($C278, Table4[#All], 8, 0)</f>
        <v>0.2273</v>
      </c>
      <c r="N278" s="43">
        <f>VLOOKUP($C278, Table4[#All], 9, 0)</f>
        <v>0.13639999999999999</v>
      </c>
      <c r="O278" s="43">
        <f>VLOOKUP($C278, Table4[#All], 10, 0)</f>
        <v>0</v>
      </c>
      <c r="P278" s="43"/>
      <c r="Q278" s="10">
        <f t="shared" si="63"/>
        <v>2</v>
      </c>
      <c r="R278" s="11"/>
      <c r="S278" s="43">
        <f>VLOOKUP($C278, Table4[#All], 11, 0)</f>
        <v>0.2727</v>
      </c>
      <c r="T278" s="43">
        <f>VLOOKUP($C278, Table4[#All], 12, 0)</f>
        <v>4.5499999999999999E-2</v>
      </c>
      <c r="U278" s="43">
        <f>VLOOKUP($C278, Table4[#All], 13, 0)</f>
        <v>0.68180000000000007</v>
      </c>
      <c r="V278" s="43">
        <f>VLOOKUP($C278, Table4[#All], 14, 0)</f>
        <v>0</v>
      </c>
      <c r="W278" s="9"/>
      <c r="X278" s="10">
        <f t="shared" si="64"/>
        <v>3</v>
      </c>
      <c r="Y278" s="11"/>
      <c r="Z278" s="43">
        <f>VLOOKUP($C278, Table4[#All], 15, 0)</f>
        <v>0</v>
      </c>
      <c r="AA278" s="43">
        <f>VLOOKUP($C278, Table4[#All], 16, 0)</f>
        <v>0.13639999999999999</v>
      </c>
      <c r="AB278" s="43">
        <f>VLOOKUP($C278, Table4[#All], 17, 0)</f>
        <v>0.31819999999999998</v>
      </c>
      <c r="AC278" s="43">
        <f>VLOOKUP($C278, Table4[#All], 18, 0)</f>
        <v>0.54549999999999998</v>
      </c>
      <c r="AD278" s="9">
        <f>VLOOKUP($C278, Table4[#All], 19, 0)</f>
        <v>0</v>
      </c>
      <c r="AE278" s="10">
        <f t="shared" si="65"/>
        <v>4</v>
      </c>
      <c r="AF278" s="11"/>
      <c r="AG278" s="43">
        <f>VLOOKUP($C278, Table4[#All], 20, 0)</f>
        <v>9.0899999999999995E-2</v>
      </c>
      <c r="AH278" s="43">
        <f>VLOOKUP($C278, Table4[#All], 21, 0)</f>
        <v>0.13639999999999999</v>
      </c>
      <c r="AI278" s="43">
        <f>VLOOKUP($C278, Table4[#All], 22, 0)</f>
        <v>0.77269999999999994</v>
      </c>
      <c r="AJ278" s="43">
        <f>VLOOKUP($C278, Table4[#All], 23, 0)</f>
        <v>0</v>
      </c>
      <c r="AK278" s="43"/>
      <c r="AL278" s="10">
        <f t="shared" si="66"/>
        <v>3</v>
      </c>
      <c r="AM278" s="11"/>
      <c r="AN278" s="43">
        <f>VLOOKUP($C278, Table4[#All], 24, 0)</f>
        <v>0</v>
      </c>
      <c r="AO278" s="43">
        <f>VLOOKUP($C278, Table4[#All], 25, 0)</f>
        <v>4.5499999999999999E-2</v>
      </c>
      <c r="AP278" s="43">
        <f>VLOOKUP($C278, Table4[#All], 26, 0)</f>
        <v>0.95450000000000002</v>
      </c>
      <c r="AQ278" s="43"/>
      <c r="AR278" s="9"/>
      <c r="AS278" s="12">
        <f t="shared" si="67"/>
        <v>3</v>
      </c>
      <c r="AT278" s="11"/>
      <c r="AU278" s="43">
        <f>VLOOKUP($C278, Table4[#All], 27, 0)</f>
        <v>0</v>
      </c>
      <c r="AV278" s="43">
        <f>VLOOKUP($C278, Table4[#All], 28, 0)</f>
        <v>0.81819999999999993</v>
      </c>
      <c r="AW278" s="43">
        <f>VLOOKUP($C278, Table4[#All], 29, 0)</f>
        <v>0.18179999999999999</v>
      </c>
      <c r="AX278" s="9"/>
      <c r="AY278" s="9">
        <f>VLOOKUP($C278, Table4[#All], 30, 0)</f>
        <v>0</v>
      </c>
      <c r="AZ278" s="10">
        <f t="shared" si="68"/>
        <v>2</v>
      </c>
      <c r="BA278" s="11"/>
      <c r="BB278" s="43">
        <f>VLOOKUP($C278, Table4[#All], 31, 0)</f>
        <v>0.31819999999999998</v>
      </c>
      <c r="BC278" s="43">
        <f>VLOOKUP($C278, Table4[#All], 32, 0)</f>
        <v>0.45450000000000002</v>
      </c>
      <c r="BD278" s="43">
        <f>VLOOKUP($C278, Table4[#All], 33, 0)</f>
        <v>0</v>
      </c>
      <c r="BE278" s="43">
        <f>VLOOKUP($C278, Table4[#All], 34, 0)</f>
        <v>0.2273</v>
      </c>
      <c r="BF278" s="9">
        <f>VLOOKUP($C278, Table4[#All], 35, 0)</f>
        <v>0</v>
      </c>
      <c r="BG278" s="10">
        <f t="shared" si="69"/>
        <v>4</v>
      </c>
      <c r="BH278" s="60"/>
      <c r="BI278" s="43">
        <f>VLOOKUP($C278, Table4[#All], 36, 0)</f>
        <v>0.21210000000000001</v>
      </c>
      <c r="BJ278" s="9">
        <f>VLOOKUP($C278, Table4[#All], 37, 0)</f>
        <v>0</v>
      </c>
      <c r="BK278" s="43">
        <f>VLOOKUP($C278, Table4[#All], 38, 0)</f>
        <v>0</v>
      </c>
      <c r="BL278" s="43">
        <f>VLOOKUP($C278, Table4[#All], 39, 0)</f>
        <v>3.0299999999999997E-2</v>
      </c>
      <c r="BM278" s="9">
        <f>VLOOKUP($C278, Table4[#All], 40, 0)</f>
        <v>0.75760000000000005</v>
      </c>
      <c r="BN278" s="10">
        <f t="shared" si="70"/>
        <v>5</v>
      </c>
      <c r="BO278" s="11"/>
      <c r="BP278" s="43">
        <f>VLOOKUP($C278, Table4[#All], 41, 0)</f>
        <v>0.54549999999999998</v>
      </c>
      <c r="BQ278" s="43">
        <f>VLOOKUP($C278, Table4[#All], 42, 0)</f>
        <v>0.18179999999999999</v>
      </c>
      <c r="BR278" s="43">
        <f>VLOOKUP($C278, Table4[#All], 43, 0)</f>
        <v>0.13639999999999999</v>
      </c>
      <c r="BS278" s="43">
        <f>VLOOKUP($C278, Table4[#All], 44, 0)</f>
        <v>0.13639999999999999</v>
      </c>
      <c r="BT278" s="43">
        <f>VLOOKUP($C278, Table4[#All], 45, 0)</f>
        <v>0</v>
      </c>
      <c r="BU278" s="10">
        <f t="shared" si="71"/>
        <v>3</v>
      </c>
      <c r="BV278" s="11"/>
      <c r="BW278" s="43">
        <f>VLOOKUP($C278, Table4[#All], 46, 0)</f>
        <v>0.2273</v>
      </c>
      <c r="BX278" s="43">
        <f>VLOOKUP($C278, Table4[#All], 47, 0)</f>
        <v>0.31819999999999998</v>
      </c>
      <c r="BY278" s="43">
        <f>VLOOKUP($C278, Table4[#All], 48, 0)</f>
        <v>0.36359999999999998</v>
      </c>
      <c r="BZ278" s="43">
        <f>VLOOKUP($C278, Table4[#All], 49, 0)</f>
        <v>9.0899999999999995E-2</v>
      </c>
      <c r="CA278" s="43">
        <f>VLOOKUP($C278, Table4[#All], 50, 0)</f>
        <v>0</v>
      </c>
      <c r="CB278" s="10">
        <f t="shared" si="72"/>
        <v>3</v>
      </c>
      <c r="CC278" s="60"/>
      <c r="CD278" s="43">
        <f>VLOOKUP($C278, Table4[#All], 51, 0)</f>
        <v>9.0899999999999995E-2</v>
      </c>
      <c r="CE278" s="43">
        <f>VLOOKUP($C278, Table4[#All], 52, 0)</f>
        <v>0.72730000000000006</v>
      </c>
      <c r="CF278" s="43">
        <f>VLOOKUP($C278, Table4[#All], 53, 0)</f>
        <v>0.18179999999999999</v>
      </c>
      <c r="CG278" s="43"/>
      <c r="CH278" s="43"/>
      <c r="CI278" s="12">
        <f t="shared" si="73"/>
        <v>2</v>
      </c>
      <c r="CJ278" s="13"/>
      <c r="CK278" s="43">
        <f>VLOOKUP($C278, Table4[#All], 54, 0)</f>
        <v>0</v>
      </c>
      <c r="CL278" s="43">
        <f>VLOOKUP($C278, Table4[#All], 55, 0)</f>
        <v>0.18179999999999999</v>
      </c>
      <c r="CM278" s="43">
        <f>VLOOKUP($C278, Table4[#All], 56, 0)</f>
        <v>0.5</v>
      </c>
      <c r="CN278" s="9">
        <f>VLOOKUP($C278, Table4[#All], 57, 0)</f>
        <v>0.31819999999999998</v>
      </c>
      <c r="CO278" s="9"/>
      <c r="CP278" s="10">
        <f t="shared" si="74"/>
        <v>4</v>
      </c>
      <c r="CQ278" s="11"/>
      <c r="CR278" s="43">
        <f>VLOOKUP($C278, Table4[#All], 58, 0)</f>
        <v>0</v>
      </c>
      <c r="CS278" s="43">
        <f>VLOOKUP($C278, Table4[#All], 59, 0)</f>
        <v>0</v>
      </c>
      <c r="CT278" s="43">
        <f>VLOOKUP($C278, Table4[#All], 60, 0)</f>
        <v>0.36359999999999998</v>
      </c>
      <c r="CU278" s="43">
        <f>VLOOKUP($C278, Table4[#All], 61, 0)</f>
        <v>0.59089999999999998</v>
      </c>
      <c r="CV278" s="9">
        <f>VLOOKUP($C278, Table4[#All], 62, 0)</f>
        <v>4.5499999999999999E-2</v>
      </c>
      <c r="CW278" s="10">
        <f t="shared" si="75"/>
        <v>4</v>
      </c>
      <c r="CX278" s="60"/>
      <c r="CY278" s="43">
        <f>VLOOKUP($C278, Table4[#All], 63, 0)</f>
        <v>0.76190000000000002</v>
      </c>
      <c r="CZ278" s="43">
        <f>VLOOKUP($C278, Table4[#All], 64, 0)</f>
        <v>9.5199999999999993E-2</v>
      </c>
      <c r="DA278" s="43">
        <f>VLOOKUP($C278, Table4[#All], 65, 0)</f>
        <v>4.7599999999999996E-2</v>
      </c>
      <c r="DB278" s="43">
        <f>VLOOKUP($C278, Table4[#All], 66, 0)</f>
        <v>9.5199999999999993E-2</v>
      </c>
      <c r="DC278" s="43"/>
      <c r="DD278" s="10">
        <f t="shared" si="76"/>
        <v>2</v>
      </c>
    </row>
    <row r="279" spans="1:108" ht="16.2" thickTop="1" thickBot="1" x14ac:dyDescent="0.4">
      <c r="A279" s="47" t="s">
        <v>605</v>
      </c>
      <c r="B279" s="47" t="s">
        <v>606</v>
      </c>
      <c r="C279" s="47" t="s">
        <v>607</v>
      </c>
      <c r="D279" s="11"/>
      <c r="E279" s="43">
        <f>VLOOKUP($C279, Table4[#All], 2, 0)</f>
        <v>0</v>
      </c>
      <c r="F279" s="43">
        <f>VLOOKUP($C279, Table4[#All], 3, 0)</f>
        <v>0</v>
      </c>
      <c r="G279" s="43">
        <f>VLOOKUP($C279, Table4[#All], 4, 0)</f>
        <v>0</v>
      </c>
      <c r="H279" s="43">
        <f>VLOOKUP($C279, Table4[#All], 5, 0)</f>
        <v>0</v>
      </c>
      <c r="I279" s="43">
        <f>VLOOKUP($C279, Table4[#All], 6, 0)</f>
        <v>1</v>
      </c>
      <c r="J279" s="10">
        <f t="shared" si="62"/>
        <v>5</v>
      </c>
      <c r="K279" s="11"/>
      <c r="L279" s="43">
        <f>VLOOKUP($C279, Table4[#All], 7, 0)</f>
        <v>0.39130000000000004</v>
      </c>
      <c r="M279" s="43">
        <f>VLOOKUP($C279, Table4[#All], 8, 0)</f>
        <v>0.39130000000000004</v>
      </c>
      <c r="N279" s="43">
        <f>VLOOKUP($C279, Table4[#All], 9, 0)</f>
        <v>0.21739999999999998</v>
      </c>
      <c r="O279" s="43">
        <f>VLOOKUP($C279, Table4[#All], 10, 0)</f>
        <v>0</v>
      </c>
      <c r="P279" s="43"/>
      <c r="Q279" s="10">
        <f t="shared" si="63"/>
        <v>3</v>
      </c>
      <c r="R279" s="11"/>
      <c r="S279" s="43">
        <f>VLOOKUP($C279, Table4[#All], 11, 0)</f>
        <v>0.26090000000000002</v>
      </c>
      <c r="T279" s="43">
        <f>VLOOKUP($C279, Table4[#All], 12, 0)</f>
        <v>0.69569999999999999</v>
      </c>
      <c r="U279" s="43">
        <f>VLOOKUP($C279, Table4[#All], 13, 0)</f>
        <v>4.3499999999999997E-2</v>
      </c>
      <c r="V279" s="43">
        <f>VLOOKUP($C279, Table4[#All], 14, 0)</f>
        <v>0</v>
      </c>
      <c r="W279" s="9"/>
      <c r="X279" s="10">
        <f t="shared" si="64"/>
        <v>2</v>
      </c>
      <c r="Y279" s="11"/>
      <c r="Z279" s="43">
        <f>VLOOKUP($C279, Table4[#All], 15, 0)</f>
        <v>0</v>
      </c>
      <c r="AA279" s="43">
        <f>VLOOKUP($C279, Table4[#All], 16, 0)</f>
        <v>0</v>
      </c>
      <c r="AB279" s="43">
        <f>VLOOKUP($C279, Table4[#All], 17, 0)</f>
        <v>0.82609999999999995</v>
      </c>
      <c r="AC279" s="43">
        <f>VLOOKUP($C279, Table4[#All], 18, 0)</f>
        <v>0.1739</v>
      </c>
      <c r="AD279" s="9">
        <f>VLOOKUP($C279, Table4[#All], 19, 0)</f>
        <v>0</v>
      </c>
      <c r="AE279" s="10">
        <f t="shared" si="65"/>
        <v>3</v>
      </c>
      <c r="AF279" s="11"/>
      <c r="AG279" s="43">
        <f>VLOOKUP($C279, Table4[#All], 20, 0)</f>
        <v>0</v>
      </c>
      <c r="AH279" s="43">
        <f>VLOOKUP($C279, Table4[#All], 21, 0)</f>
        <v>0.73909999999999998</v>
      </c>
      <c r="AI279" s="43">
        <f>VLOOKUP($C279, Table4[#All], 22, 0)</f>
        <v>0.26090000000000002</v>
      </c>
      <c r="AJ279" s="43">
        <f>VLOOKUP($C279, Table4[#All], 23, 0)</f>
        <v>0</v>
      </c>
      <c r="AK279" s="43"/>
      <c r="AL279" s="10">
        <f t="shared" si="66"/>
        <v>3</v>
      </c>
      <c r="AM279" s="11"/>
      <c r="AN279" s="43">
        <f>VLOOKUP($C279, Table4[#All], 24, 0)</f>
        <v>0</v>
      </c>
      <c r="AO279" s="43">
        <f>VLOOKUP($C279, Table4[#All], 25, 0)</f>
        <v>0</v>
      </c>
      <c r="AP279" s="43">
        <f>VLOOKUP($C279, Table4[#All], 26, 0)</f>
        <v>1</v>
      </c>
      <c r="AQ279" s="43"/>
      <c r="AR279" s="9"/>
      <c r="AS279" s="12">
        <f t="shared" si="67"/>
        <v>3</v>
      </c>
      <c r="AT279" s="11"/>
      <c r="AU279" s="43">
        <f>VLOOKUP($C279, Table4[#All], 27, 0)</f>
        <v>0.3478</v>
      </c>
      <c r="AV279" s="43">
        <f>VLOOKUP($C279, Table4[#All], 28, 0)</f>
        <v>0.6522</v>
      </c>
      <c r="AW279" s="43">
        <f>VLOOKUP($C279, Table4[#All], 29, 0)</f>
        <v>0</v>
      </c>
      <c r="AX279" s="9"/>
      <c r="AY279" s="9">
        <f>VLOOKUP($C279, Table4[#All], 30, 0)</f>
        <v>0</v>
      </c>
      <c r="AZ279" s="10">
        <f t="shared" si="68"/>
        <v>2</v>
      </c>
      <c r="BA279" s="11"/>
      <c r="BB279" s="43">
        <f>VLOOKUP($C279, Table4[#All], 31, 0)</f>
        <v>0.25</v>
      </c>
      <c r="BC279" s="43">
        <f>VLOOKUP($C279, Table4[#All], 32, 0)</f>
        <v>0.4375</v>
      </c>
      <c r="BD279" s="43">
        <f>VLOOKUP($C279, Table4[#All], 33, 0)</f>
        <v>0</v>
      </c>
      <c r="BE279" s="43">
        <f>VLOOKUP($C279, Table4[#All], 34, 0)</f>
        <v>0.3125</v>
      </c>
      <c r="BF279" s="9">
        <f>VLOOKUP($C279, Table4[#All], 35, 0)</f>
        <v>0</v>
      </c>
      <c r="BG279" s="10">
        <f t="shared" si="69"/>
        <v>4</v>
      </c>
      <c r="BH279" s="60"/>
      <c r="BI279" s="43">
        <f>VLOOKUP($C279, Table4[#All], 36, 0)</f>
        <v>0.21210000000000001</v>
      </c>
      <c r="BJ279" s="9">
        <f>VLOOKUP($C279, Table4[#All], 37, 0)</f>
        <v>0</v>
      </c>
      <c r="BK279" s="43">
        <f>VLOOKUP($C279, Table4[#All], 38, 0)</f>
        <v>0</v>
      </c>
      <c r="BL279" s="43">
        <f>VLOOKUP($C279, Table4[#All], 39, 0)</f>
        <v>3.0299999999999997E-2</v>
      </c>
      <c r="BM279" s="9">
        <f>VLOOKUP($C279, Table4[#All], 40, 0)</f>
        <v>0.75760000000000005</v>
      </c>
      <c r="BN279" s="10">
        <f t="shared" si="70"/>
        <v>5</v>
      </c>
      <c r="BO279" s="11"/>
      <c r="BP279" s="43">
        <f>VLOOKUP($C279, Table4[#All], 41, 0)</f>
        <v>0.43479999999999996</v>
      </c>
      <c r="BQ279" s="43">
        <f>VLOOKUP($C279, Table4[#All], 42, 0)</f>
        <v>0.56520000000000004</v>
      </c>
      <c r="BR279" s="43">
        <f>VLOOKUP($C279, Table4[#All], 43, 0)</f>
        <v>0</v>
      </c>
      <c r="BS279" s="43">
        <f>VLOOKUP($C279, Table4[#All], 44, 0)</f>
        <v>0</v>
      </c>
      <c r="BT279" s="43">
        <f>VLOOKUP($C279, Table4[#All], 45, 0)</f>
        <v>0</v>
      </c>
      <c r="BU279" s="10">
        <f t="shared" si="71"/>
        <v>2</v>
      </c>
      <c r="BV279" s="11"/>
      <c r="BW279" s="43">
        <f>VLOOKUP($C279, Table4[#All], 46, 0)</f>
        <v>0</v>
      </c>
      <c r="BX279" s="43">
        <f>VLOOKUP($C279, Table4[#All], 47, 0)</f>
        <v>4.3499999999999997E-2</v>
      </c>
      <c r="BY279" s="43">
        <f>VLOOKUP($C279, Table4[#All], 48, 0)</f>
        <v>0.60870000000000002</v>
      </c>
      <c r="BZ279" s="43">
        <f>VLOOKUP($C279, Table4[#All], 49, 0)</f>
        <v>0.3478</v>
      </c>
      <c r="CA279" s="43">
        <f>VLOOKUP($C279, Table4[#All], 50, 0)</f>
        <v>0</v>
      </c>
      <c r="CB279" s="10">
        <f t="shared" si="72"/>
        <v>4</v>
      </c>
      <c r="CC279" s="60"/>
      <c r="CD279" s="43">
        <f>VLOOKUP($C279, Table4[#All], 51, 0)</f>
        <v>0.3478</v>
      </c>
      <c r="CE279" s="43">
        <f>VLOOKUP($C279, Table4[#All], 52, 0)</f>
        <v>0.30430000000000001</v>
      </c>
      <c r="CF279" s="43">
        <f>VLOOKUP($C279, Table4[#All], 53, 0)</f>
        <v>0.3478</v>
      </c>
      <c r="CG279" s="43"/>
      <c r="CH279" s="43"/>
      <c r="CI279" s="12">
        <f t="shared" si="73"/>
        <v>3</v>
      </c>
      <c r="CJ279" s="13"/>
      <c r="CK279" s="43">
        <f>VLOOKUP($C279, Table4[#All], 54, 0)</f>
        <v>0</v>
      </c>
      <c r="CL279" s="43">
        <f>VLOOKUP($C279, Table4[#All], 55, 0)</f>
        <v>0</v>
      </c>
      <c r="CM279" s="43">
        <f>VLOOKUP($C279, Table4[#All], 56, 0)</f>
        <v>1</v>
      </c>
      <c r="CN279" s="9">
        <f>VLOOKUP($C279, Table4[#All], 57, 0)</f>
        <v>0</v>
      </c>
      <c r="CO279" s="9"/>
      <c r="CP279" s="10">
        <f t="shared" si="74"/>
        <v>3</v>
      </c>
      <c r="CQ279" s="11"/>
      <c r="CR279" s="43">
        <f>VLOOKUP($C279, Table4[#All], 58, 0)</f>
        <v>0</v>
      </c>
      <c r="CS279" s="43">
        <f>VLOOKUP($C279, Table4[#All], 59, 0)</f>
        <v>0</v>
      </c>
      <c r="CT279" s="43">
        <f>VLOOKUP($C279, Table4[#All], 60, 0)</f>
        <v>1</v>
      </c>
      <c r="CU279" s="43">
        <f>VLOOKUP($C279, Table4[#All], 61, 0)</f>
        <v>0</v>
      </c>
      <c r="CV279" s="9">
        <f>VLOOKUP($C279, Table4[#All], 62, 0)</f>
        <v>0</v>
      </c>
      <c r="CW279" s="10">
        <f t="shared" si="75"/>
        <v>3</v>
      </c>
      <c r="CX279" s="60"/>
      <c r="CY279" s="43">
        <f>VLOOKUP($C279, Table4[#All], 63, 0)</f>
        <v>0.92310000000000003</v>
      </c>
      <c r="CZ279" s="43">
        <f>VLOOKUP($C279, Table4[#All], 64, 0)</f>
        <v>7.690000000000001E-2</v>
      </c>
      <c r="DA279" s="43">
        <f>VLOOKUP($C279, Table4[#All], 65, 0)</f>
        <v>0</v>
      </c>
      <c r="DB279" s="43">
        <f>VLOOKUP($C279, Table4[#All], 66, 0)</f>
        <v>0</v>
      </c>
      <c r="DC279" s="43"/>
      <c r="DD279" s="10">
        <f t="shared" si="76"/>
        <v>1</v>
      </c>
    </row>
    <row r="280" spans="1:108" ht="16.2" thickTop="1" thickBot="1" x14ac:dyDescent="0.4">
      <c r="A280" s="47" t="s">
        <v>605</v>
      </c>
      <c r="B280" s="47" t="s">
        <v>642</v>
      </c>
      <c r="C280" s="47" t="s">
        <v>643</v>
      </c>
      <c r="D280" s="11"/>
      <c r="E280" s="43">
        <f>VLOOKUP($C280, Table4[#All], 2, 0)</f>
        <v>0</v>
      </c>
      <c r="F280" s="43">
        <f>VLOOKUP($C280, Table4[#All], 3, 0)</f>
        <v>0</v>
      </c>
      <c r="G280" s="43">
        <f>VLOOKUP($C280, Table4[#All], 4, 0)</f>
        <v>0</v>
      </c>
      <c r="H280" s="43">
        <f>VLOOKUP($C280, Table4[#All], 5, 0)</f>
        <v>0</v>
      </c>
      <c r="I280" s="43">
        <f>VLOOKUP($C280, Table4[#All], 6, 0)</f>
        <v>1</v>
      </c>
      <c r="J280" s="10">
        <f t="shared" si="62"/>
        <v>5</v>
      </c>
      <c r="K280" s="11"/>
      <c r="L280" s="43">
        <f>VLOOKUP($C280, Table4[#All], 7, 0)</f>
        <v>1</v>
      </c>
      <c r="M280" s="43">
        <f>VLOOKUP($C280, Table4[#All], 8, 0)</f>
        <v>0</v>
      </c>
      <c r="N280" s="43">
        <f>VLOOKUP($C280, Table4[#All], 9, 0)</f>
        <v>0</v>
      </c>
      <c r="O280" s="43">
        <f>VLOOKUP($C280, Table4[#All], 10, 0)</f>
        <v>0</v>
      </c>
      <c r="P280" s="43"/>
      <c r="Q280" s="10">
        <f t="shared" si="63"/>
        <v>1</v>
      </c>
      <c r="R280" s="11"/>
      <c r="S280" s="43">
        <f>VLOOKUP($C280, Table4[#All], 11, 0)</f>
        <v>0.86670000000000003</v>
      </c>
      <c r="T280" s="43">
        <f>VLOOKUP($C280, Table4[#All], 12, 0)</f>
        <v>0.1333</v>
      </c>
      <c r="U280" s="43">
        <f>VLOOKUP($C280, Table4[#All], 13, 0)</f>
        <v>0</v>
      </c>
      <c r="V280" s="43">
        <f>VLOOKUP($C280, Table4[#All], 14, 0)</f>
        <v>0</v>
      </c>
      <c r="W280" s="9"/>
      <c r="X280" s="10">
        <f t="shared" si="64"/>
        <v>1</v>
      </c>
      <c r="Y280" s="11"/>
      <c r="Z280" s="43">
        <f>VLOOKUP($C280, Table4[#All], 15, 0)</f>
        <v>0</v>
      </c>
      <c r="AA280" s="43">
        <f>VLOOKUP($C280, Table4[#All], 16, 0)</f>
        <v>0</v>
      </c>
      <c r="AB280" s="43">
        <f>VLOOKUP($C280, Table4[#All], 17, 0)</f>
        <v>0.26669999999999999</v>
      </c>
      <c r="AC280" s="43">
        <f>VLOOKUP($C280, Table4[#All], 18, 0)</f>
        <v>0.73329999999999995</v>
      </c>
      <c r="AD280" s="9">
        <f>VLOOKUP($C280, Table4[#All], 19, 0)</f>
        <v>0</v>
      </c>
      <c r="AE280" s="10">
        <f t="shared" si="65"/>
        <v>4</v>
      </c>
      <c r="AF280" s="11"/>
      <c r="AG280" s="43">
        <f>VLOOKUP($C280, Table4[#All], 20, 0)</f>
        <v>0</v>
      </c>
      <c r="AH280" s="43">
        <f>VLOOKUP($C280, Table4[#All], 21, 0)</f>
        <v>0.2</v>
      </c>
      <c r="AI280" s="43">
        <f>VLOOKUP($C280, Table4[#All], 22, 0)</f>
        <v>0.8</v>
      </c>
      <c r="AJ280" s="43">
        <f>VLOOKUP($C280, Table4[#All], 23, 0)</f>
        <v>0</v>
      </c>
      <c r="AK280" s="43"/>
      <c r="AL280" s="10">
        <f t="shared" si="66"/>
        <v>3</v>
      </c>
      <c r="AM280" s="11"/>
      <c r="AN280" s="43">
        <f>VLOOKUP($C280, Table4[#All], 24, 0)</f>
        <v>0</v>
      </c>
      <c r="AO280" s="43">
        <f>VLOOKUP($C280, Table4[#All], 25, 0)</f>
        <v>6.6699999999999995E-2</v>
      </c>
      <c r="AP280" s="43">
        <f>VLOOKUP($C280, Table4[#All], 26, 0)</f>
        <v>0.93330000000000002</v>
      </c>
      <c r="AQ280" s="43"/>
      <c r="AR280" s="9"/>
      <c r="AS280" s="12">
        <f t="shared" si="67"/>
        <v>3</v>
      </c>
      <c r="AT280" s="11"/>
      <c r="AU280" s="43">
        <f>VLOOKUP($C280, Table4[#All], 27, 0)</f>
        <v>0</v>
      </c>
      <c r="AV280" s="43">
        <f>VLOOKUP($C280, Table4[#All], 28, 0)</f>
        <v>1</v>
      </c>
      <c r="AW280" s="43">
        <f>VLOOKUP($C280, Table4[#All], 29, 0)</f>
        <v>0</v>
      </c>
      <c r="AX280" s="9"/>
      <c r="AY280" s="9">
        <f>VLOOKUP($C280, Table4[#All], 30, 0)</f>
        <v>0</v>
      </c>
      <c r="AZ280" s="10">
        <f t="shared" si="68"/>
        <v>2</v>
      </c>
      <c r="BA280" s="11"/>
      <c r="BB280" s="43">
        <f>VLOOKUP($C280, Table4[#All], 31, 0)</f>
        <v>1</v>
      </c>
      <c r="BC280" s="43">
        <f>VLOOKUP($C280, Table4[#All], 32, 0)</f>
        <v>0</v>
      </c>
      <c r="BD280" s="43">
        <f>VLOOKUP($C280, Table4[#All], 33, 0)</f>
        <v>0</v>
      </c>
      <c r="BE280" s="43">
        <f>VLOOKUP($C280, Table4[#All], 34, 0)</f>
        <v>0</v>
      </c>
      <c r="BF280" s="9">
        <f>VLOOKUP($C280, Table4[#All], 35, 0)</f>
        <v>0</v>
      </c>
      <c r="BG280" s="10">
        <f t="shared" si="69"/>
        <v>1</v>
      </c>
      <c r="BH280" s="60"/>
      <c r="BI280" s="43">
        <f>VLOOKUP($C280, Table4[#All], 36, 0)</f>
        <v>0.21210000000000001</v>
      </c>
      <c r="BJ280" s="9">
        <f>VLOOKUP($C280, Table4[#All], 37, 0)</f>
        <v>0</v>
      </c>
      <c r="BK280" s="43">
        <f>VLOOKUP($C280, Table4[#All], 38, 0)</f>
        <v>0</v>
      </c>
      <c r="BL280" s="43">
        <f>VLOOKUP($C280, Table4[#All], 39, 0)</f>
        <v>3.0299999999999997E-2</v>
      </c>
      <c r="BM280" s="9">
        <f>VLOOKUP($C280, Table4[#All], 40, 0)</f>
        <v>0.75760000000000005</v>
      </c>
      <c r="BN280" s="10">
        <f t="shared" si="70"/>
        <v>5</v>
      </c>
      <c r="BO280" s="11"/>
      <c r="BP280" s="43">
        <f>VLOOKUP($C280, Table4[#All], 41, 0)</f>
        <v>0</v>
      </c>
      <c r="BQ280" s="43">
        <f>VLOOKUP($C280, Table4[#All], 42, 0)</f>
        <v>1</v>
      </c>
      <c r="BR280" s="43">
        <f>VLOOKUP($C280, Table4[#All], 43, 0)</f>
        <v>0</v>
      </c>
      <c r="BS280" s="43">
        <f>VLOOKUP($C280, Table4[#All], 44, 0)</f>
        <v>0</v>
      </c>
      <c r="BT280" s="43">
        <f>VLOOKUP($C280, Table4[#All], 45, 0)</f>
        <v>0</v>
      </c>
      <c r="BU280" s="10">
        <f t="shared" si="71"/>
        <v>2</v>
      </c>
      <c r="BV280" s="11"/>
      <c r="BW280" s="43">
        <f>VLOOKUP($C280, Table4[#All], 46, 0)</f>
        <v>0</v>
      </c>
      <c r="BX280" s="43">
        <f>VLOOKUP($C280, Table4[#All], 47, 0)</f>
        <v>0</v>
      </c>
      <c r="BY280" s="43">
        <f>VLOOKUP($C280, Table4[#All], 48, 0)</f>
        <v>0.73329999999999995</v>
      </c>
      <c r="BZ280" s="43">
        <f>VLOOKUP($C280, Table4[#All], 49, 0)</f>
        <v>0.26669999999999999</v>
      </c>
      <c r="CA280" s="43">
        <f>VLOOKUP($C280, Table4[#All], 50, 0)</f>
        <v>0</v>
      </c>
      <c r="CB280" s="10">
        <f t="shared" si="72"/>
        <v>4</v>
      </c>
      <c r="CC280" s="60"/>
      <c r="CD280" s="43">
        <f>VLOOKUP($C280, Table4[#All], 51, 0)</f>
        <v>0.33329999999999999</v>
      </c>
      <c r="CE280" s="43">
        <f>VLOOKUP($C280, Table4[#All], 52, 0)</f>
        <v>0.66670000000000007</v>
      </c>
      <c r="CF280" s="43">
        <f>VLOOKUP($C280, Table4[#All], 53, 0)</f>
        <v>0</v>
      </c>
      <c r="CG280" s="43"/>
      <c r="CH280" s="43"/>
      <c r="CI280" s="12">
        <f t="shared" si="73"/>
        <v>2</v>
      </c>
      <c r="CJ280" s="13"/>
      <c r="CK280" s="43">
        <f>VLOOKUP($C280, Table4[#All], 54, 0)</f>
        <v>0</v>
      </c>
      <c r="CL280" s="43">
        <f>VLOOKUP($C280, Table4[#All], 55, 0)</f>
        <v>0</v>
      </c>
      <c r="CM280" s="43">
        <f>VLOOKUP($C280, Table4[#All], 56, 0)</f>
        <v>1</v>
      </c>
      <c r="CN280" s="9">
        <f>VLOOKUP($C280, Table4[#All], 57, 0)</f>
        <v>0</v>
      </c>
      <c r="CO280" s="9"/>
      <c r="CP280" s="10">
        <f t="shared" si="74"/>
        <v>3</v>
      </c>
      <c r="CQ280" s="11"/>
      <c r="CR280" s="43">
        <f>VLOOKUP($C280, Table4[#All], 58, 0)</f>
        <v>0</v>
      </c>
      <c r="CS280" s="43">
        <f>VLOOKUP($C280, Table4[#All], 59, 0)</f>
        <v>0</v>
      </c>
      <c r="CT280" s="43">
        <f>VLOOKUP($C280, Table4[#All], 60, 0)</f>
        <v>0.4667</v>
      </c>
      <c r="CU280" s="43">
        <f>VLOOKUP($C280, Table4[#All], 61, 0)</f>
        <v>0.5333</v>
      </c>
      <c r="CV280" s="9">
        <f>VLOOKUP($C280, Table4[#All], 62, 0)</f>
        <v>0</v>
      </c>
      <c r="CW280" s="10">
        <f t="shared" si="75"/>
        <v>4</v>
      </c>
      <c r="CX280" s="60"/>
      <c r="CY280" s="43">
        <f>VLOOKUP($C280, Table4[#All], 63, 0)</f>
        <v>0.77780000000000005</v>
      </c>
      <c r="CZ280" s="43">
        <f>VLOOKUP($C280, Table4[#All], 64, 0)</f>
        <v>0.22219999999999998</v>
      </c>
      <c r="DA280" s="43">
        <f>VLOOKUP($C280, Table4[#All], 65, 0)</f>
        <v>0</v>
      </c>
      <c r="DB280" s="43">
        <f>VLOOKUP($C280, Table4[#All], 66, 0)</f>
        <v>0</v>
      </c>
      <c r="DC280" s="43"/>
      <c r="DD280" s="10">
        <f t="shared" si="76"/>
        <v>2</v>
      </c>
    </row>
    <row r="281" spans="1:108" ht="16.2" thickTop="1" thickBot="1" x14ac:dyDescent="0.4">
      <c r="A281" s="47" t="s">
        <v>605</v>
      </c>
      <c r="B281" s="47" t="s">
        <v>644</v>
      </c>
      <c r="C281" s="47" t="s">
        <v>645</v>
      </c>
      <c r="D281" s="11"/>
      <c r="E281" s="43">
        <f>VLOOKUP($C281, Table4[#All], 2, 0)</f>
        <v>0</v>
      </c>
      <c r="F281" s="43">
        <f>VLOOKUP($C281, Table4[#All], 3, 0)</f>
        <v>0</v>
      </c>
      <c r="G281" s="43">
        <f>VLOOKUP($C281, Table4[#All], 4, 0)</f>
        <v>0</v>
      </c>
      <c r="H281" s="43">
        <f>VLOOKUP($C281, Table4[#All], 5, 0)</f>
        <v>1</v>
      </c>
      <c r="I281" s="43">
        <f>VLOOKUP($C281, Table4[#All], 6, 0)</f>
        <v>0</v>
      </c>
      <c r="J281" s="10">
        <f t="shared" si="62"/>
        <v>4</v>
      </c>
      <c r="K281" s="11"/>
      <c r="L281" s="43">
        <f>VLOOKUP($C281, Table4[#All], 7, 0)</f>
        <v>0.2969</v>
      </c>
      <c r="M281" s="43">
        <f>VLOOKUP($C281, Table4[#All], 8, 0)</f>
        <v>0.20309999999999997</v>
      </c>
      <c r="N281" s="43">
        <f>VLOOKUP($C281, Table4[#All], 9, 0)</f>
        <v>0.5</v>
      </c>
      <c r="O281" s="43">
        <f>VLOOKUP($C281, Table4[#All], 10, 0)</f>
        <v>0</v>
      </c>
      <c r="P281" s="43"/>
      <c r="Q281" s="10">
        <f t="shared" si="63"/>
        <v>3</v>
      </c>
      <c r="R281" s="11"/>
      <c r="S281" s="43">
        <f>VLOOKUP($C281, Table4[#All], 11, 0)</f>
        <v>0.17190000000000003</v>
      </c>
      <c r="T281" s="43">
        <f>VLOOKUP($C281, Table4[#All], 12, 0)</f>
        <v>6.25E-2</v>
      </c>
      <c r="U281" s="43">
        <f>VLOOKUP($C281, Table4[#All], 13, 0)</f>
        <v>0.76560000000000006</v>
      </c>
      <c r="V281" s="43">
        <f>VLOOKUP($C281, Table4[#All], 14, 0)</f>
        <v>0</v>
      </c>
      <c r="W281" s="9"/>
      <c r="X281" s="10">
        <f t="shared" si="64"/>
        <v>3</v>
      </c>
      <c r="Y281" s="11"/>
      <c r="Z281" s="43">
        <f>VLOOKUP($C281, Table4[#All], 15, 0)</f>
        <v>0</v>
      </c>
      <c r="AA281" s="43">
        <f>VLOOKUP($C281, Table4[#All], 16, 0)</f>
        <v>0.15620000000000001</v>
      </c>
      <c r="AB281" s="43">
        <f>VLOOKUP($C281, Table4[#All], 17, 0)</f>
        <v>0.3281</v>
      </c>
      <c r="AC281" s="43">
        <f>VLOOKUP($C281, Table4[#All], 18, 0)</f>
        <v>0.51560000000000006</v>
      </c>
      <c r="AD281" s="9">
        <f>VLOOKUP($C281, Table4[#All], 19, 0)</f>
        <v>0</v>
      </c>
      <c r="AE281" s="10">
        <f t="shared" si="65"/>
        <v>4</v>
      </c>
      <c r="AF281" s="11"/>
      <c r="AG281" s="43">
        <f>VLOOKUP($C281, Table4[#All], 20, 0)</f>
        <v>0</v>
      </c>
      <c r="AH281" s="43">
        <f>VLOOKUP($C281, Table4[#All], 21, 0)</f>
        <v>0.125</v>
      </c>
      <c r="AI281" s="43">
        <f>VLOOKUP($C281, Table4[#All], 22, 0)</f>
        <v>0.78120000000000001</v>
      </c>
      <c r="AJ281" s="43">
        <f>VLOOKUP($C281, Table4[#All], 23, 0)</f>
        <v>9.3800000000000008E-2</v>
      </c>
      <c r="AK281" s="43"/>
      <c r="AL281" s="10">
        <f t="shared" si="66"/>
        <v>3</v>
      </c>
      <c r="AM281" s="11"/>
      <c r="AN281" s="43">
        <f>VLOOKUP($C281, Table4[#All], 24, 0)</f>
        <v>0</v>
      </c>
      <c r="AO281" s="43">
        <f>VLOOKUP($C281, Table4[#All], 25, 0)</f>
        <v>0</v>
      </c>
      <c r="AP281" s="43">
        <f>VLOOKUP($C281, Table4[#All], 26, 0)</f>
        <v>1</v>
      </c>
      <c r="AQ281" s="43"/>
      <c r="AR281" s="9"/>
      <c r="AS281" s="12">
        <f t="shared" si="67"/>
        <v>3</v>
      </c>
      <c r="AT281" s="11"/>
      <c r="AU281" s="43">
        <f>VLOOKUP($C281, Table4[#All], 27, 0)</f>
        <v>0</v>
      </c>
      <c r="AV281" s="43">
        <f>VLOOKUP($C281, Table4[#All], 28, 0)</f>
        <v>0.3281</v>
      </c>
      <c r="AW281" s="43">
        <f>VLOOKUP($C281, Table4[#All], 29, 0)</f>
        <v>0.54689999999999994</v>
      </c>
      <c r="AX281" s="9"/>
      <c r="AY281" s="9">
        <f>VLOOKUP($C281, Table4[#All], 30, 0)</f>
        <v>0.125</v>
      </c>
      <c r="AZ281" s="10">
        <f t="shared" si="68"/>
        <v>3</v>
      </c>
      <c r="BA281" s="11"/>
      <c r="BB281" s="43">
        <f>VLOOKUP($C281, Table4[#All], 31, 0)</f>
        <v>0.35590000000000005</v>
      </c>
      <c r="BC281" s="43">
        <f>VLOOKUP($C281, Table4[#All], 32, 0)</f>
        <v>0.40679999999999999</v>
      </c>
      <c r="BD281" s="43">
        <f>VLOOKUP($C281, Table4[#All], 33, 0)</f>
        <v>8.4700000000000011E-2</v>
      </c>
      <c r="BE281" s="43">
        <f>VLOOKUP($C281, Table4[#All], 34, 0)</f>
        <v>0.1525</v>
      </c>
      <c r="BF281" s="9">
        <f>VLOOKUP($C281, Table4[#All], 35, 0)</f>
        <v>0</v>
      </c>
      <c r="BG281" s="10">
        <f t="shared" si="69"/>
        <v>3</v>
      </c>
      <c r="BH281" s="60"/>
      <c r="BI281" s="43">
        <f>VLOOKUP($C281, Table4[#All], 36, 0)</f>
        <v>0.21210000000000001</v>
      </c>
      <c r="BJ281" s="9">
        <f>VLOOKUP($C281, Table4[#All], 37, 0)</f>
        <v>0</v>
      </c>
      <c r="BK281" s="43">
        <f>VLOOKUP($C281, Table4[#All], 38, 0)</f>
        <v>0</v>
      </c>
      <c r="BL281" s="43">
        <f>VLOOKUP($C281, Table4[#All], 39, 0)</f>
        <v>3.0299999999999997E-2</v>
      </c>
      <c r="BM281" s="9">
        <f>VLOOKUP($C281, Table4[#All], 40, 0)</f>
        <v>0.75760000000000005</v>
      </c>
      <c r="BN281" s="10">
        <f t="shared" si="70"/>
        <v>5</v>
      </c>
      <c r="BO281" s="11"/>
      <c r="BP281" s="43">
        <f>VLOOKUP($C281, Table4[#All], 41, 0)</f>
        <v>0.15620000000000001</v>
      </c>
      <c r="BQ281" s="43">
        <f>VLOOKUP($C281, Table4[#All], 42, 0)</f>
        <v>0.54689999999999994</v>
      </c>
      <c r="BR281" s="43">
        <f>VLOOKUP($C281, Table4[#All], 43, 0)</f>
        <v>0.21879999999999999</v>
      </c>
      <c r="BS281" s="43">
        <f>VLOOKUP($C281, Table4[#All], 44, 0)</f>
        <v>6.25E-2</v>
      </c>
      <c r="BT281" s="43">
        <f>VLOOKUP($C281, Table4[#All], 45, 0)</f>
        <v>1.5600000000000001E-2</v>
      </c>
      <c r="BU281" s="10">
        <f t="shared" si="71"/>
        <v>3</v>
      </c>
      <c r="BV281" s="11"/>
      <c r="BW281" s="43">
        <f>VLOOKUP($C281, Table4[#All], 46, 0)</f>
        <v>0.21879999999999999</v>
      </c>
      <c r="BX281" s="43">
        <f>VLOOKUP($C281, Table4[#All], 47, 0)</f>
        <v>0.1875</v>
      </c>
      <c r="BY281" s="43">
        <f>VLOOKUP($C281, Table4[#All], 48, 0)</f>
        <v>0.25</v>
      </c>
      <c r="BZ281" s="43">
        <f>VLOOKUP($C281, Table4[#All], 49, 0)</f>
        <v>0.3125</v>
      </c>
      <c r="CA281" s="43">
        <f>VLOOKUP($C281, Table4[#All], 50, 0)</f>
        <v>3.1200000000000002E-2</v>
      </c>
      <c r="CB281" s="10">
        <f t="shared" si="72"/>
        <v>4</v>
      </c>
      <c r="CC281" s="60"/>
      <c r="CD281" s="43">
        <f>VLOOKUP($C281, Table4[#All], 51, 0)</f>
        <v>7.8100000000000003E-2</v>
      </c>
      <c r="CE281" s="43">
        <f>VLOOKUP($C281, Table4[#All], 52, 0)</f>
        <v>0.84379999999999999</v>
      </c>
      <c r="CF281" s="43">
        <f>VLOOKUP($C281, Table4[#All], 53, 0)</f>
        <v>7.8100000000000003E-2</v>
      </c>
      <c r="CG281" s="43"/>
      <c r="CH281" s="43"/>
      <c r="CI281" s="12">
        <f t="shared" si="73"/>
        <v>2</v>
      </c>
      <c r="CJ281" s="13"/>
      <c r="CK281" s="43">
        <f>VLOOKUP($C281, Table4[#All], 54, 0)</f>
        <v>0</v>
      </c>
      <c r="CL281" s="43">
        <f>VLOOKUP($C281, Table4[#All], 55, 0)</f>
        <v>0.125</v>
      </c>
      <c r="CM281" s="43">
        <f>VLOOKUP($C281, Table4[#All], 56, 0)</f>
        <v>0.67189999999999994</v>
      </c>
      <c r="CN281" s="9">
        <f>VLOOKUP($C281, Table4[#All], 57, 0)</f>
        <v>0.20309999999999997</v>
      </c>
      <c r="CO281" s="9"/>
      <c r="CP281" s="10">
        <f t="shared" si="74"/>
        <v>4</v>
      </c>
      <c r="CQ281" s="11"/>
      <c r="CR281" s="43">
        <f>VLOOKUP($C281, Table4[#All], 58, 0)</f>
        <v>0</v>
      </c>
      <c r="CS281" s="43">
        <f>VLOOKUP($C281, Table4[#All], 59, 0)</f>
        <v>0.3594</v>
      </c>
      <c r="CT281" s="43">
        <f>VLOOKUP($C281, Table4[#All], 60, 0)</f>
        <v>0.40619999999999995</v>
      </c>
      <c r="CU281" s="43">
        <f>VLOOKUP($C281, Table4[#All], 61, 0)</f>
        <v>0.23440000000000003</v>
      </c>
      <c r="CV281" s="9">
        <f>VLOOKUP($C281, Table4[#All], 62, 0)</f>
        <v>0</v>
      </c>
      <c r="CW281" s="10">
        <f t="shared" si="75"/>
        <v>4</v>
      </c>
      <c r="CX281" s="60"/>
      <c r="CY281" s="43">
        <f>VLOOKUP($C281, Table4[#All], 63, 0)</f>
        <v>1</v>
      </c>
      <c r="CZ281" s="43">
        <f>VLOOKUP($C281, Table4[#All], 64, 0)</f>
        <v>0</v>
      </c>
      <c r="DA281" s="43">
        <f>VLOOKUP($C281, Table4[#All], 65, 0)</f>
        <v>0</v>
      </c>
      <c r="DB281" s="43">
        <f>VLOOKUP($C281, Table4[#All], 66, 0)</f>
        <v>0</v>
      </c>
      <c r="DC281" s="43"/>
      <c r="DD281" s="10">
        <f t="shared" si="76"/>
        <v>1</v>
      </c>
    </row>
    <row r="282" spans="1:108" ht="16.2" thickTop="1" thickBot="1" x14ac:dyDescent="0.4">
      <c r="A282" s="47" t="s">
        <v>605</v>
      </c>
      <c r="B282" s="47" t="s">
        <v>646</v>
      </c>
      <c r="C282" s="47" t="s">
        <v>647</v>
      </c>
      <c r="D282" s="11"/>
      <c r="E282" s="43">
        <f>VLOOKUP($C282, Table4[#All], 2, 0)</f>
        <v>1</v>
      </c>
      <c r="F282" s="43">
        <f>VLOOKUP($C282, Table4[#All], 3, 0)</f>
        <v>0</v>
      </c>
      <c r="G282" s="43">
        <f>VLOOKUP($C282, Table4[#All], 4, 0)</f>
        <v>0</v>
      </c>
      <c r="H282" s="43">
        <f>VLOOKUP($C282, Table4[#All], 5, 0)</f>
        <v>0</v>
      </c>
      <c r="I282" s="43">
        <f>VLOOKUP($C282, Table4[#All], 6, 0)</f>
        <v>0</v>
      </c>
      <c r="J282" s="10">
        <f t="shared" si="62"/>
        <v>1</v>
      </c>
      <c r="K282" s="11"/>
      <c r="L282" s="43">
        <f>VLOOKUP($C282, Table4[#All], 7, 0)</f>
        <v>0.97370000000000001</v>
      </c>
      <c r="M282" s="43">
        <f>VLOOKUP($C282, Table4[#All], 8, 0)</f>
        <v>0</v>
      </c>
      <c r="N282" s="43">
        <f>VLOOKUP($C282, Table4[#All], 9, 0)</f>
        <v>2.63E-2</v>
      </c>
      <c r="O282" s="43">
        <f>VLOOKUP($C282, Table4[#All], 10, 0)</f>
        <v>0</v>
      </c>
      <c r="P282" s="43"/>
      <c r="Q282" s="10">
        <f t="shared" si="63"/>
        <v>1</v>
      </c>
      <c r="R282" s="11"/>
      <c r="S282" s="43">
        <f>VLOOKUP($C282, Table4[#All], 11, 0)</f>
        <v>0.65790000000000004</v>
      </c>
      <c r="T282" s="43">
        <f>VLOOKUP($C282, Table4[#All], 12, 0)</f>
        <v>0</v>
      </c>
      <c r="U282" s="43">
        <f>VLOOKUP($C282, Table4[#All], 13, 0)</f>
        <v>0.34210000000000002</v>
      </c>
      <c r="V282" s="43">
        <f>VLOOKUP($C282, Table4[#All], 14, 0)</f>
        <v>0</v>
      </c>
      <c r="W282" s="9"/>
      <c r="X282" s="10">
        <f t="shared" si="64"/>
        <v>3</v>
      </c>
      <c r="Y282" s="11"/>
      <c r="Z282" s="43">
        <f>VLOOKUP($C282, Table4[#All], 15, 0)</f>
        <v>0</v>
      </c>
      <c r="AA282" s="43">
        <f>VLOOKUP($C282, Table4[#All], 16, 0)</f>
        <v>0.18420000000000003</v>
      </c>
      <c r="AB282" s="43">
        <f>VLOOKUP($C282, Table4[#All], 17, 0)</f>
        <v>0.42109999999999997</v>
      </c>
      <c r="AC282" s="43">
        <f>VLOOKUP($C282, Table4[#All], 18, 0)</f>
        <v>0.3947</v>
      </c>
      <c r="AD282" s="9">
        <f>VLOOKUP($C282, Table4[#All], 19, 0)</f>
        <v>0</v>
      </c>
      <c r="AE282" s="10">
        <f t="shared" si="65"/>
        <v>4</v>
      </c>
      <c r="AF282" s="11"/>
      <c r="AG282" s="43">
        <f>VLOOKUP($C282, Table4[#All], 20, 0)</f>
        <v>0</v>
      </c>
      <c r="AH282" s="43">
        <f>VLOOKUP($C282, Table4[#All], 21, 0)</f>
        <v>0.21050000000000002</v>
      </c>
      <c r="AI282" s="43">
        <f>VLOOKUP($C282, Table4[#All], 22, 0)</f>
        <v>0.76319999999999988</v>
      </c>
      <c r="AJ282" s="43">
        <f>VLOOKUP($C282, Table4[#All], 23, 0)</f>
        <v>2.63E-2</v>
      </c>
      <c r="AK282" s="43"/>
      <c r="AL282" s="10">
        <f t="shared" si="66"/>
        <v>3</v>
      </c>
      <c r="AM282" s="11"/>
      <c r="AN282" s="43">
        <f>VLOOKUP($C282, Table4[#All], 24, 0)</f>
        <v>0</v>
      </c>
      <c r="AO282" s="43">
        <f>VLOOKUP($C282, Table4[#All], 25, 0)</f>
        <v>0.15789999999999998</v>
      </c>
      <c r="AP282" s="43">
        <f>VLOOKUP($C282, Table4[#All], 26, 0)</f>
        <v>0.84209999999999996</v>
      </c>
      <c r="AQ282" s="43"/>
      <c r="AR282" s="9"/>
      <c r="AS282" s="12">
        <f t="shared" si="67"/>
        <v>3</v>
      </c>
      <c r="AT282" s="11"/>
      <c r="AU282" s="43">
        <f>VLOOKUP($C282, Table4[#All], 27, 0)</f>
        <v>0</v>
      </c>
      <c r="AV282" s="43">
        <f>VLOOKUP($C282, Table4[#All], 28, 0)</f>
        <v>0.84209999999999996</v>
      </c>
      <c r="AW282" s="43">
        <f>VLOOKUP($C282, Table4[#All], 29, 0)</f>
        <v>0.15789999999999998</v>
      </c>
      <c r="AX282" s="9"/>
      <c r="AY282" s="9">
        <f>VLOOKUP($C282, Table4[#All], 30, 0)</f>
        <v>0</v>
      </c>
      <c r="AZ282" s="10">
        <f t="shared" si="68"/>
        <v>2</v>
      </c>
      <c r="BA282" s="11"/>
      <c r="BB282" s="43">
        <f>VLOOKUP($C282, Table4[#All], 31, 0)</f>
        <v>0.43240000000000001</v>
      </c>
      <c r="BC282" s="43">
        <f>VLOOKUP($C282, Table4[#All], 32, 0)</f>
        <v>0.54049999999999998</v>
      </c>
      <c r="BD282" s="43">
        <f>VLOOKUP($C282, Table4[#All], 33, 0)</f>
        <v>2.7000000000000003E-2</v>
      </c>
      <c r="BE282" s="43">
        <f>VLOOKUP($C282, Table4[#All], 34, 0)</f>
        <v>0</v>
      </c>
      <c r="BF282" s="9">
        <f>VLOOKUP($C282, Table4[#All], 35, 0)</f>
        <v>0</v>
      </c>
      <c r="BG282" s="10">
        <f t="shared" si="69"/>
        <v>2</v>
      </c>
      <c r="BH282" s="60"/>
      <c r="BI282" s="43">
        <f>VLOOKUP($C282, Table4[#All], 36, 0)</f>
        <v>0.21210000000000001</v>
      </c>
      <c r="BJ282" s="9">
        <f>VLOOKUP($C282, Table4[#All], 37, 0)</f>
        <v>0</v>
      </c>
      <c r="BK282" s="43">
        <f>VLOOKUP($C282, Table4[#All], 38, 0)</f>
        <v>0</v>
      </c>
      <c r="BL282" s="43">
        <f>VLOOKUP($C282, Table4[#All], 39, 0)</f>
        <v>3.0299999999999997E-2</v>
      </c>
      <c r="BM282" s="9">
        <f>VLOOKUP($C282, Table4[#All], 40, 0)</f>
        <v>0.75760000000000005</v>
      </c>
      <c r="BN282" s="10">
        <f t="shared" si="70"/>
        <v>5</v>
      </c>
      <c r="BO282" s="11"/>
      <c r="BP282" s="43">
        <f>VLOOKUP($C282, Table4[#All], 41, 0)</f>
        <v>0.5</v>
      </c>
      <c r="BQ282" s="43">
        <f>VLOOKUP($C282, Table4[#All], 42, 0)</f>
        <v>0.44740000000000002</v>
      </c>
      <c r="BR282" s="43">
        <f>VLOOKUP($C282, Table4[#All], 43, 0)</f>
        <v>5.2600000000000001E-2</v>
      </c>
      <c r="BS282" s="43">
        <f>VLOOKUP($C282, Table4[#All], 44, 0)</f>
        <v>0</v>
      </c>
      <c r="BT282" s="43">
        <f>VLOOKUP($C282, Table4[#All], 45, 0)</f>
        <v>0</v>
      </c>
      <c r="BU282" s="10">
        <f t="shared" si="71"/>
        <v>2</v>
      </c>
      <c r="BV282" s="11"/>
      <c r="BW282" s="43">
        <f>VLOOKUP($C282, Table4[#All], 46, 0)</f>
        <v>0.10529999999999999</v>
      </c>
      <c r="BX282" s="43">
        <f>VLOOKUP($C282, Table4[#All], 47, 0)</f>
        <v>0.31579999999999997</v>
      </c>
      <c r="BY282" s="43">
        <f>VLOOKUP($C282, Table4[#All], 48, 0)</f>
        <v>0.34210000000000002</v>
      </c>
      <c r="BZ282" s="43">
        <f>VLOOKUP($C282, Table4[#All], 49, 0)</f>
        <v>0.21050000000000002</v>
      </c>
      <c r="CA282" s="43">
        <f>VLOOKUP($C282, Table4[#All], 50, 0)</f>
        <v>2.63E-2</v>
      </c>
      <c r="CB282" s="10">
        <f t="shared" si="72"/>
        <v>4</v>
      </c>
      <c r="CC282" s="60"/>
      <c r="CD282" s="43">
        <f>VLOOKUP($C282, Table4[#All], 51, 0)</f>
        <v>0.10529999999999999</v>
      </c>
      <c r="CE282" s="43">
        <f>VLOOKUP($C282, Table4[#All], 52, 0)</f>
        <v>0.65790000000000004</v>
      </c>
      <c r="CF282" s="43">
        <f>VLOOKUP($C282, Table4[#All], 53, 0)</f>
        <v>0.23680000000000001</v>
      </c>
      <c r="CG282" s="43"/>
      <c r="CH282" s="43"/>
      <c r="CI282" s="12">
        <f t="shared" si="73"/>
        <v>3</v>
      </c>
      <c r="CJ282" s="13"/>
      <c r="CK282" s="43">
        <f>VLOOKUP($C282, Table4[#All], 54, 0)</f>
        <v>0</v>
      </c>
      <c r="CL282" s="43">
        <f>VLOOKUP($C282, Table4[#All], 55, 0)</f>
        <v>0</v>
      </c>
      <c r="CM282" s="43">
        <f>VLOOKUP($C282, Table4[#All], 56, 0)</f>
        <v>0.57889999999999997</v>
      </c>
      <c r="CN282" s="9">
        <f>VLOOKUP($C282, Table4[#All], 57, 0)</f>
        <v>0.42109999999999997</v>
      </c>
      <c r="CO282" s="9"/>
      <c r="CP282" s="10">
        <f t="shared" si="74"/>
        <v>4</v>
      </c>
      <c r="CQ282" s="11"/>
      <c r="CR282" s="43">
        <f>VLOOKUP($C282, Table4[#All], 58, 0)</f>
        <v>0</v>
      </c>
      <c r="CS282" s="43">
        <f>VLOOKUP($C282, Table4[#All], 59, 0)</f>
        <v>0</v>
      </c>
      <c r="CT282" s="43">
        <f>VLOOKUP($C282, Table4[#All], 60, 0)</f>
        <v>0.5</v>
      </c>
      <c r="CU282" s="43">
        <f>VLOOKUP($C282, Table4[#All], 61, 0)</f>
        <v>0.5</v>
      </c>
      <c r="CV282" s="9">
        <f>VLOOKUP($C282, Table4[#All], 62, 0)</f>
        <v>0</v>
      </c>
      <c r="CW282" s="10">
        <f t="shared" si="75"/>
        <v>4</v>
      </c>
      <c r="CX282" s="60"/>
      <c r="CY282" s="43">
        <f>VLOOKUP($C282, Table4[#All], 63, 0)</f>
        <v>1</v>
      </c>
      <c r="CZ282" s="43">
        <f>VLOOKUP($C282, Table4[#All], 64, 0)</f>
        <v>0</v>
      </c>
      <c r="DA282" s="43">
        <f>VLOOKUP($C282, Table4[#All], 65, 0)</f>
        <v>0</v>
      </c>
      <c r="DB282" s="43">
        <f>VLOOKUP($C282, Table4[#All], 66, 0)</f>
        <v>0</v>
      </c>
      <c r="DC282" s="43"/>
      <c r="DD282" s="10">
        <f t="shared" si="76"/>
        <v>1</v>
      </c>
    </row>
    <row r="283" spans="1:108" ht="16.2" thickTop="1" thickBot="1" x14ac:dyDescent="0.4">
      <c r="A283" s="47" t="s">
        <v>605</v>
      </c>
      <c r="B283" s="47" t="s">
        <v>648</v>
      </c>
      <c r="C283" s="47" t="s">
        <v>649</v>
      </c>
      <c r="D283" s="11"/>
      <c r="E283" s="43">
        <f>VLOOKUP($C283, Table4[#All], 2, 0)</f>
        <v>0</v>
      </c>
      <c r="F283" s="43">
        <f>VLOOKUP($C283, Table4[#All], 3, 0)</f>
        <v>0</v>
      </c>
      <c r="G283" s="43">
        <f>VLOOKUP($C283, Table4[#All], 4, 0)</f>
        <v>1</v>
      </c>
      <c r="H283" s="43">
        <f>VLOOKUP($C283, Table4[#All], 5, 0)</f>
        <v>0</v>
      </c>
      <c r="I283" s="43">
        <f>VLOOKUP($C283, Table4[#All], 6, 0)</f>
        <v>0</v>
      </c>
      <c r="J283" s="10">
        <f t="shared" si="62"/>
        <v>3</v>
      </c>
      <c r="K283" s="11"/>
      <c r="L283" s="43">
        <f>VLOOKUP($C283, Table4[#All], 7, 0)</f>
        <v>0.20250000000000001</v>
      </c>
      <c r="M283" s="43">
        <f>VLOOKUP($C283, Table4[#All], 8, 0)</f>
        <v>0.2152</v>
      </c>
      <c r="N283" s="43">
        <f>VLOOKUP($C283, Table4[#All], 9, 0)</f>
        <v>0.5696</v>
      </c>
      <c r="O283" s="43">
        <f>VLOOKUP($C283, Table4[#All], 10, 0)</f>
        <v>1.2699999999999999E-2</v>
      </c>
      <c r="P283" s="43"/>
      <c r="Q283" s="10">
        <f t="shared" si="63"/>
        <v>3</v>
      </c>
      <c r="R283" s="11"/>
      <c r="S283" s="43">
        <f>VLOOKUP($C283, Table4[#All], 11, 0)</f>
        <v>0.2051</v>
      </c>
      <c r="T283" s="43">
        <f>VLOOKUP($C283, Table4[#All], 12, 0)</f>
        <v>0.43590000000000001</v>
      </c>
      <c r="U283" s="43">
        <f>VLOOKUP($C283, Table4[#All], 13, 0)</f>
        <v>0.35899999999999999</v>
      </c>
      <c r="V283" s="43">
        <f>VLOOKUP($C283, Table4[#All], 14, 0)</f>
        <v>0</v>
      </c>
      <c r="W283" s="9"/>
      <c r="X283" s="10">
        <f t="shared" si="64"/>
        <v>3</v>
      </c>
      <c r="Y283" s="11"/>
      <c r="Z283" s="43">
        <f>VLOOKUP($C283, Table4[#All], 15, 0)</f>
        <v>0</v>
      </c>
      <c r="AA283" s="43">
        <f>VLOOKUP($C283, Table4[#All], 16, 0)</f>
        <v>7.5899999999999995E-2</v>
      </c>
      <c r="AB283" s="43">
        <f>VLOOKUP($C283, Table4[#All], 17, 0)</f>
        <v>0.91139999999999999</v>
      </c>
      <c r="AC283" s="43">
        <f>VLOOKUP($C283, Table4[#All], 18, 0)</f>
        <v>1.2699999999999999E-2</v>
      </c>
      <c r="AD283" s="9">
        <f>VLOOKUP($C283, Table4[#All], 19, 0)</f>
        <v>0</v>
      </c>
      <c r="AE283" s="10">
        <f t="shared" si="65"/>
        <v>3</v>
      </c>
      <c r="AF283" s="11"/>
      <c r="AG283" s="43">
        <f>VLOOKUP($C283, Table4[#All], 20, 0)</f>
        <v>0</v>
      </c>
      <c r="AH283" s="43">
        <f>VLOOKUP($C283, Table4[#All], 21, 0)</f>
        <v>0.46840000000000004</v>
      </c>
      <c r="AI283" s="43">
        <f>VLOOKUP($C283, Table4[#All], 22, 0)</f>
        <v>0.53159999999999996</v>
      </c>
      <c r="AJ283" s="43">
        <f>VLOOKUP($C283, Table4[#All], 23, 0)</f>
        <v>0</v>
      </c>
      <c r="AK283" s="43"/>
      <c r="AL283" s="10">
        <f t="shared" si="66"/>
        <v>3</v>
      </c>
      <c r="AM283" s="11"/>
      <c r="AN283" s="43">
        <f>VLOOKUP($C283, Table4[#All], 24, 0)</f>
        <v>0</v>
      </c>
      <c r="AO283" s="43">
        <f>VLOOKUP($C283, Table4[#All], 25, 0)</f>
        <v>2.53E-2</v>
      </c>
      <c r="AP283" s="43">
        <f>VLOOKUP($C283, Table4[#All], 26, 0)</f>
        <v>0.97470000000000001</v>
      </c>
      <c r="AQ283" s="43"/>
      <c r="AR283" s="9"/>
      <c r="AS283" s="12">
        <f t="shared" si="67"/>
        <v>3</v>
      </c>
      <c r="AT283" s="11"/>
      <c r="AU283" s="43">
        <f>VLOOKUP($C283, Table4[#All], 27, 0)</f>
        <v>8.8599999999999998E-2</v>
      </c>
      <c r="AV283" s="43">
        <f>VLOOKUP($C283, Table4[#All], 28, 0)</f>
        <v>0.39240000000000003</v>
      </c>
      <c r="AW283" s="43">
        <f>VLOOKUP($C283, Table4[#All], 29, 0)</f>
        <v>0.50629999999999997</v>
      </c>
      <c r="AX283" s="9"/>
      <c r="AY283" s="9">
        <f>VLOOKUP($C283, Table4[#All], 30, 0)</f>
        <v>1.2699999999999999E-2</v>
      </c>
      <c r="AZ283" s="10">
        <f t="shared" si="68"/>
        <v>3</v>
      </c>
      <c r="BA283" s="11"/>
      <c r="BB283" s="43">
        <f>VLOOKUP($C283, Table4[#All], 31, 0)</f>
        <v>0.1452</v>
      </c>
      <c r="BC283" s="43">
        <f>VLOOKUP($C283, Table4[#All], 32, 0)</f>
        <v>0.4194</v>
      </c>
      <c r="BD283" s="43">
        <f>VLOOKUP($C283, Table4[#All], 33, 0)</f>
        <v>0.2097</v>
      </c>
      <c r="BE283" s="43">
        <f>VLOOKUP($C283, Table4[#All], 34, 0)</f>
        <v>0.22579999999999997</v>
      </c>
      <c r="BF283" s="9">
        <f>VLOOKUP($C283, Table4[#All], 35, 0)</f>
        <v>0</v>
      </c>
      <c r="BG283" s="10">
        <f t="shared" si="69"/>
        <v>4</v>
      </c>
      <c r="BH283" s="60"/>
      <c r="BI283" s="43">
        <f>VLOOKUP($C283, Table4[#All], 36, 0)</f>
        <v>0.66670000000000007</v>
      </c>
      <c r="BJ283" s="9">
        <f>VLOOKUP($C283, Table4[#All], 37, 0)</f>
        <v>0.28570000000000001</v>
      </c>
      <c r="BK283" s="43">
        <f>VLOOKUP($C283, Table4[#All], 38, 0)</f>
        <v>4.7599999999999996E-2</v>
      </c>
      <c r="BL283" s="43">
        <f>VLOOKUP($C283, Table4[#All], 39, 0)</f>
        <v>0</v>
      </c>
      <c r="BM283" s="9">
        <f>VLOOKUP($C283, Table4[#All], 40, 0)</f>
        <v>0</v>
      </c>
      <c r="BN283" s="10">
        <f t="shared" si="70"/>
        <v>2</v>
      </c>
      <c r="BO283" s="11"/>
      <c r="BP283" s="43">
        <f>VLOOKUP($C283, Table4[#All], 41, 0)</f>
        <v>0.1139</v>
      </c>
      <c r="BQ283" s="43">
        <f>VLOOKUP($C283, Table4[#All], 42, 0)</f>
        <v>0.58229999999999993</v>
      </c>
      <c r="BR283" s="43">
        <f>VLOOKUP($C283, Table4[#All], 43, 0)</f>
        <v>0.25319999999999998</v>
      </c>
      <c r="BS283" s="43">
        <f>VLOOKUP($C283, Table4[#All], 44, 0)</f>
        <v>5.0599999999999999E-2</v>
      </c>
      <c r="BT283" s="43">
        <f>VLOOKUP($C283, Table4[#All], 45, 0)</f>
        <v>0</v>
      </c>
      <c r="BU283" s="10">
        <f t="shared" si="71"/>
        <v>3</v>
      </c>
      <c r="BV283" s="11"/>
      <c r="BW283" s="43">
        <f>VLOOKUP($C283, Table4[#All], 46, 0)</f>
        <v>0</v>
      </c>
      <c r="BX283" s="43">
        <f>VLOOKUP($C283, Table4[#All], 47, 0)</f>
        <v>0.18989999999999999</v>
      </c>
      <c r="BY283" s="43">
        <f>VLOOKUP($C283, Table4[#All], 48, 0)</f>
        <v>0.64560000000000006</v>
      </c>
      <c r="BZ283" s="43">
        <f>VLOOKUP($C283, Table4[#All], 49, 0)</f>
        <v>0.1646</v>
      </c>
      <c r="CA283" s="43">
        <f>VLOOKUP($C283, Table4[#All], 50, 0)</f>
        <v>0</v>
      </c>
      <c r="CB283" s="10">
        <f t="shared" si="72"/>
        <v>3</v>
      </c>
      <c r="CC283" s="60"/>
      <c r="CD283" s="43">
        <f>VLOOKUP($C283, Table4[#All], 51, 0)</f>
        <v>0.27850000000000003</v>
      </c>
      <c r="CE283" s="43">
        <f>VLOOKUP($C283, Table4[#All], 52, 0)</f>
        <v>0.69620000000000004</v>
      </c>
      <c r="CF283" s="43">
        <f>VLOOKUP($C283, Table4[#All], 53, 0)</f>
        <v>2.53E-2</v>
      </c>
      <c r="CG283" s="43"/>
      <c r="CH283" s="43"/>
      <c r="CI283" s="12">
        <f t="shared" si="73"/>
        <v>2</v>
      </c>
      <c r="CJ283" s="13"/>
      <c r="CK283" s="43">
        <f>VLOOKUP($C283, Table4[#All], 54, 0)</f>
        <v>0</v>
      </c>
      <c r="CL283" s="43">
        <f>VLOOKUP($C283, Table4[#All], 55, 0)</f>
        <v>1.2699999999999999E-2</v>
      </c>
      <c r="CM283" s="43">
        <f>VLOOKUP($C283, Table4[#All], 56, 0)</f>
        <v>0.98730000000000007</v>
      </c>
      <c r="CN283" s="9">
        <f>VLOOKUP($C283, Table4[#All], 57, 0)</f>
        <v>0</v>
      </c>
      <c r="CO283" s="9"/>
      <c r="CP283" s="10">
        <f t="shared" si="74"/>
        <v>3</v>
      </c>
      <c r="CQ283" s="11"/>
      <c r="CR283" s="43">
        <f>VLOOKUP($C283, Table4[#All], 58, 0)</f>
        <v>0</v>
      </c>
      <c r="CS283" s="43">
        <f>VLOOKUP($C283, Table4[#All], 59, 0)</f>
        <v>0</v>
      </c>
      <c r="CT283" s="43">
        <f>VLOOKUP($C283, Table4[#All], 60, 0)</f>
        <v>0.89870000000000005</v>
      </c>
      <c r="CU283" s="43">
        <f>VLOOKUP($C283, Table4[#All], 61, 0)</f>
        <v>0.1013</v>
      </c>
      <c r="CV283" s="9">
        <f>VLOOKUP($C283, Table4[#All], 62, 0)</f>
        <v>0</v>
      </c>
      <c r="CW283" s="10">
        <f t="shared" si="75"/>
        <v>3</v>
      </c>
      <c r="CX283" s="60"/>
      <c r="CY283" s="43">
        <f>VLOOKUP($C283, Table4[#All], 63, 0)</f>
        <v>0.88139999999999996</v>
      </c>
      <c r="CZ283" s="43">
        <f>VLOOKUP($C283, Table4[#All], 64, 0)</f>
        <v>0.1017</v>
      </c>
      <c r="DA283" s="43">
        <f>VLOOKUP($C283, Table4[#All], 65, 0)</f>
        <v>1.6899999999999998E-2</v>
      </c>
      <c r="DB283" s="43">
        <f>VLOOKUP($C283, Table4[#All], 66, 0)</f>
        <v>0</v>
      </c>
      <c r="DC283" s="43"/>
      <c r="DD283" s="10">
        <f t="shared" si="76"/>
        <v>1</v>
      </c>
    </row>
    <row r="284" spans="1:108" ht="16.2" thickTop="1" thickBot="1" x14ac:dyDescent="0.4">
      <c r="A284" s="47" t="s">
        <v>605</v>
      </c>
      <c r="B284" s="47" t="s">
        <v>622</v>
      </c>
      <c r="C284" s="47" t="s">
        <v>623</v>
      </c>
      <c r="D284" s="11"/>
      <c r="E284" s="43">
        <f>VLOOKUP($C284, Table4[#All], 2, 0)</f>
        <v>0</v>
      </c>
      <c r="F284" s="43">
        <f>VLOOKUP($C284, Table4[#All], 3, 0)</f>
        <v>0</v>
      </c>
      <c r="G284" s="43">
        <f>VLOOKUP($C284, Table4[#All], 4, 0)</f>
        <v>0</v>
      </c>
      <c r="H284" s="43">
        <f>VLOOKUP($C284, Table4[#All], 5, 0)</f>
        <v>0</v>
      </c>
      <c r="I284" s="43">
        <f>VLOOKUP($C284, Table4[#All], 6, 0)</f>
        <v>1</v>
      </c>
      <c r="J284" s="10">
        <f t="shared" si="62"/>
        <v>5</v>
      </c>
      <c r="K284" s="11"/>
      <c r="L284" s="43">
        <f>VLOOKUP($C284, Table4[#All], 7, 0)</f>
        <v>0.33329999999999999</v>
      </c>
      <c r="M284" s="43">
        <f>VLOOKUP($C284, Table4[#All], 8, 0)</f>
        <v>0.33329999999999999</v>
      </c>
      <c r="N284" s="43">
        <f>VLOOKUP($C284, Table4[#All], 9, 0)</f>
        <v>0.33329999999999999</v>
      </c>
      <c r="O284" s="43">
        <f>VLOOKUP($C284, Table4[#All], 10, 0)</f>
        <v>0</v>
      </c>
      <c r="P284" s="43"/>
      <c r="Q284" s="10">
        <f t="shared" si="63"/>
        <v>3</v>
      </c>
      <c r="R284" s="11"/>
      <c r="S284" s="43">
        <f>VLOOKUP($C284, Table4[#All], 11, 0)</f>
        <v>4.4400000000000002E-2</v>
      </c>
      <c r="T284" s="43">
        <f>VLOOKUP($C284, Table4[#All], 12, 0)</f>
        <v>8.8900000000000007E-2</v>
      </c>
      <c r="U284" s="43">
        <f>VLOOKUP($C284, Table4[#All], 13, 0)</f>
        <v>0.86670000000000003</v>
      </c>
      <c r="V284" s="43">
        <f>VLOOKUP($C284, Table4[#All], 14, 0)</f>
        <v>0</v>
      </c>
      <c r="W284" s="9"/>
      <c r="X284" s="10">
        <f t="shared" si="64"/>
        <v>3</v>
      </c>
      <c r="Y284" s="11"/>
      <c r="Z284" s="43">
        <f>VLOOKUP($C284, Table4[#All], 15, 0)</f>
        <v>0</v>
      </c>
      <c r="AA284" s="43">
        <f>VLOOKUP($C284, Table4[#All], 16, 0)</f>
        <v>0</v>
      </c>
      <c r="AB284" s="43">
        <f>VLOOKUP($C284, Table4[#All], 17, 0)</f>
        <v>0</v>
      </c>
      <c r="AC284" s="43">
        <f>VLOOKUP($C284, Table4[#All], 18, 0)</f>
        <v>0.26669999999999999</v>
      </c>
      <c r="AD284" s="9">
        <f>VLOOKUP($C284, Table4[#All], 19, 0)</f>
        <v>0.73329999999999995</v>
      </c>
      <c r="AE284" s="10">
        <f t="shared" si="65"/>
        <v>5</v>
      </c>
      <c r="AF284" s="11"/>
      <c r="AG284" s="43">
        <f>VLOOKUP($C284, Table4[#All], 20, 0)</f>
        <v>0.11109999999999999</v>
      </c>
      <c r="AH284" s="43">
        <f>VLOOKUP($C284, Table4[#All], 21, 0)</f>
        <v>0.68889999999999996</v>
      </c>
      <c r="AI284" s="43">
        <f>VLOOKUP($C284, Table4[#All], 22, 0)</f>
        <v>0.1333</v>
      </c>
      <c r="AJ284" s="43">
        <f>VLOOKUP($C284, Table4[#All], 23, 0)</f>
        <v>6.6699999999999995E-2</v>
      </c>
      <c r="AK284" s="43"/>
      <c r="AL284" s="10">
        <f t="shared" si="66"/>
        <v>3</v>
      </c>
      <c r="AM284" s="11"/>
      <c r="AN284" s="43">
        <f>VLOOKUP($C284, Table4[#All], 24, 0)</f>
        <v>0</v>
      </c>
      <c r="AO284" s="43">
        <f>VLOOKUP($C284, Table4[#All], 25, 0)</f>
        <v>0</v>
      </c>
      <c r="AP284" s="43">
        <f>VLOOKUP($C284, Table4[#All], 26, 0)</f>
        <v>1</v>
      </c>
      <c r="AQ284" s="43"/>
      <c r="AR284" s="9"/>
      <c r="AS284" s="12">
        <f t="shared" si="67"/>
        <v>3</v>
      </c>
      <c r="AT284" s="11"/>
      <c r="AU284" s="43">
        <f>VLOOKUP($C284, Table4[#All], 27, 0)</f>
        <v>0</v>
      </c>
      <c r="AV284" s="43">
        <f>VLOOKUP($C284, Table4[#All], 28, 0)</f>
        <v>0.5111</v>
      </c>
      <c r="AW284" s="43">
        <f>VLOOKUP($C284, Table4[#All], 29, 0)</f>
        <v>0.4889</v>
      </c>
      <c r="AX284" s="9"/>
      <c r="AY284" s="9">
        <f>VLOOKUP($C284, Table4[#All], 30, 0)</f>
        <v>0</v>
      </c>
      <c r="AZ284" s="10">
        <f t="shared" si="68"/>
        <v>3</v>
      </c>
      <c r="BA284" s="11"/>
      <c r="BB284" s="43">
        <f>VLOOKUP($C284, Table4[#All], 31, 0)</f>
        <v>0</v>
      </c>
      <c r="BC284" s="43">
        <f>VLOOKUP($C284, Table4[#All], 32, 0)</f>
        <v>7.690000000000001E-2</v>
      </c>
      <c r="BD284" s="43">
        <f>VLOOKUP($C284, Table4[#All], 33, 0)</f>
        <v>0.25640000000000002</v>
      </c>
      <c r="BE284" s="43">
        <f>VLOOKUP($C284, Table4[#All], 34, 0)</f>
        <v>0.66670000000000007</v>
      </c>
      <c r="BF284" s="9">
        <f>VLOOKUP($C284, Table4[#All], 35, 0)</f>
        <v>0</v>
      </c>
      <c r="BG284" s="10">
        <f t="shared" si="69"/>
        <v>4</v>
      </c>
      <c r="BH284" s="60"/>
      <c r="BI284" s="43">
        <f>VLOOKUP($C284, Table4[#All], 36, 0)</f>
        <v>0.21210000000000001</v>
      </c>
      <c r="BJ284" s="9">
        <f>VLOOKUP($C284, Table4[#All], 37, 0)</f>
        <v>0</v>
      </c>
      <c r="BK284" s="43">
        <f>VLOOKUP($C284, Table4[#All], 38, 0)</f>
        <v>0</v>
      </c>
      <c r="BL284" s="43">
        <f>VLOOKUP($C284, Table4[#All], 39, 0)</f>
        <v>3.0299999999999997E-2</v>
      </c>
      <c r="BM284" s="9">
        <f>VLOOKUP($C284, Table4[#All], 40, 0)</f>
        <v>0.75760000000000005</v>
      </c>
      <c r="BN284" s="10">
        <f t="shared" si="70"/>
        <v>5</v>
      </c>
      <c r="BO284" s="11"/>
      <c r="BP284" s="43">
        <f>VLOOKUP($C284, Table4[#All], 41, 0)</f>
        <v>0</v>
      </c>
      <c r="BQ284" s="43">
        <f>VLOOKUP($C284, Table4[#All], 42, 0)</f>
        <v>2.2200000000000001E-2</v>
      </c>
      <c r="BR284" s="43">
        <f>VLOOKUP($C284, Table4[#All], 43, 0)</f>
        <v>0.8</v>
      </c>
      <c r="BS284" s="43">
        <f>VLOOKUP($C284, Table4[#All], 44, 0)</f>
        <v>0.17780000000000001</v>
      </c>
      <c r="BT284" s="43">
        <f>VLOOKUP($C284, Table4[#All], 45, 0)</f>
        <v>0</v>
      </c>
      <c r="BU284" s="10">
        <f t="shared" si="71"/>
        <v>3</v>
      </c>
      <c r="BV284" s="11"/>
      <c r="BW284" s="43">
        <f>VLOOKUP($C284, Table4[#All], 46, 0)</f>
        <v>0.4</v>
      </c>
      <c r="BX284" s="43">
        <f>VLOOKUP($C284, Table4[#All], 47, 0)</f>
        <v>0.6</v>
      </c>
      <c r="BY284" s="43">
        <f>VLOOKUP($C284, Table4[#All], 48, 0)</f>
        <v>0</v>
      </c>
      <c r="BZ284" s="43">
        <f>VLOOKUP($C284, Table4[#All], 49, 0)</f>
        <v>0</v>
      </c>
      <c r="CA284" s="43">
        <f>VLOOKUP($C284, Table4[#All], 50, 0)</f>
        <v>0</v>
      </c>
      <c r="CB284" s="10">
        <f t="shared" si="72"/>
        <v>2</v>
      </c>
      <c r="CC284" s="60"/>
      <c r="CD284" s="43">
        <f>VLOOKUP($C284, Table4[#All], 51, 0)</f>
        <v>0</v>
      </c>
      <c r="CE284" s="43">
        <f>VLOOKUP($C284, Table4[#All], 52, 0)</f>
        <v>1</v>
      </c>
      <c r="CF284" s="43">
        <f>VLOOKUP($C284, Table4[#All], 53, 0)</f>
        <v>0</v>
      </c>
      <c r="CG284" s="43"/>
      <c r="CH284" s="43"/>
      <c r="CI284" s="12">
        <f t="shared" si="73"/>
        <v>2</v>
      </c>
      <c r="CJ284" s="13"/>
      <c r="CK284" s="43">
        <f>VLOOKUP($C284, Table4[#All], 54, 0)</f>
        <v>0</v>
      </c>
      <c r="CL284" s="43">
        <f>VLOOKUP($C284, Table4[#All], 55, 0)</f>
        <v>2.2200000000000001E-2</v>
      </c>
      <c r="CM284" s="43">
        <f>VLOOKUP($C284, Table4[#All], 56, 0)</f>
        <v>0.9778</v>
      </c>
      <c r="CN284" s="9">
        <f>VLOOKUP($C284, Table4[#All], 57, 0)</f>
        <v>0</v>
      </c>
      <c r="CO284" s="9"/>
      <c r="CP284" s="10">
        <f t="shared" si="74"/>
        <v>3</v>
      </c>
      <c r="CQ284" s="11"/>
      <c r="CR284" s="43">
        <f>VLOOKUP($C284, Table4[#All], 58, 0)</f>
        <v>0</v>
      </c>
      <c r="CS284" s="43">
        <f>VLOOKUP($C284, Table4[#All], 59, 0)</f>
        <v>0</v>
      </c>
      <c r="CT284" s="43">
        <f>VLOOKUP($C284, Table4[#All], 60, 0)</f>
        <v>8.8900000000000007E-2</v>
      </c>
      <c r="CU284" s="43">
        <f>VLOOKUP($C284, Table4[#All], 61, 0)</f>
        <v>0.84439999999999993</v>
      </c>
      <c r="CV284" s="9">
        <f>VLOOKUP($C284, Table4[#All], 62, 0)</f>
        <v>6.6699999999999995E-2</v>
      </c>
      <c r="CW284" s="10">
        <f t="shared" si="75"/>
        <v>4</v>
      </c>
      <c r="CX284" s="60"/>
      <c r="CY284" s="43">
        <f>VLOOKUP($C284, Table4[#All], 63, 0)</f>
        <v>0.9355</v>
      </c>
      <c r="CZ284" s="43">
        <f>VLOOKUP($C284, Table4[#All], 64, 0)</f>
        <v>3.2300000000000002E-2</v>
      </c>
      <c r="DA284" s="43">
        <f>VLOOKUP($C284, Table4[#All], 65, 0)</f>
        <v>3.2300000000000002E-2</v>
      </c>
      <c r="DB284" s="43">
        <f>VLOOKUP($C284, Table4[#All], 66, 0)</f>
        <v>0</v>
      </c>
      <c r="DC284" s="43"/>
      <c r="DD284" s="10">
        <f t="shared" si="76"/>
        <v>1</v>
      </c>
    </row>
    <row r="285" spans="1:108" ht="16.2" thickTop="1" thickBot="1" x14ac:dyDescent="0.4">
      <c r="A285" s="47" t="s">
        <v>605</v>
      </c>
      <c r="B285" s="47" t="s">
        <v>640</v>
      </c>
      <c r="C285" s="47" t="s">
        <v>641</v>
      </c>
      <c r="D285" s="11"/>
      <c r="E285" s="43">
        <f>VLOOKUP($C285, Table4[#All], 2, 0)</f>
        <v>0</v>
      </c>
      <c r="F285" s="43">
        <f>VLOOKUP($C285, Table4[#All], 3, 0)</f>
        <v>0</v>
      </c>
      <c r="G285" s="43">
        <f>VLOOKUP($C285, Table4[#All], 4, 0)</f>
        <v>0</v>
      </c>
      <c r="H285" s="43">
        <f>VLOOKUP($C285, Table4[#All], 5, 0)</f>
        <v>1</v>
      </c>
      <c r="I285" s="43">
        <f>VLOOKUP($C285, Table4[#All], 6, 0)</f>
        <v>0</v>
      </c>
      <c r="J285" s="10">
        <f t="shared" si="62"/>
        <v>4</v>
      </c>
      <c r="K285" s="11"/>
      <c r="L285" s="43">
        <f>VLOOKUP($C285, Table4[#All], 7, 0)</f>
        <v>0.2432</v>
      </c>
      <c r="M285" s="43">
        <f>VLOOKUP($C285, Table4[#All], 8, 0)</f>
        <v>0.2432</v>
      </c>
      <c r="N285" s="43">
        <f>VLOOKUP($C285, Table4[#All], 9, 0)</f>
        <v>0.51350000000000007</v>
      </c>
      <c r="O285" s="43">
        <f>VLOOKUP($C285, Table4[#All], 10, 0)</f>
        <v>0</v>
      </c>
      <c r="P285" s="43"/>
      <c r="Q285" s="10">
        <f t="shared" si="63"/>
        <v>3</v>
      </c>
      <c r="R285" s="11"/>
      <c r="S285" s="43">
        <f>VLOOKUP($C285, Table4[#All], 11, 0)</f>
        <v>0.16219999999999998</v>
      </c>
      <c r="T285" s="43">
        <f>VLOOKUP($C285, Table4[#All], 12, 0)</f>
        <v>0.1081</v>
      </c>
      <c r="U285" s="43">
        <f>VLOOKUP($C285, Table4[#All], 13, 0)</f>
        <v>0.72970000000000002</v>
      </c>
      <c r="V285" s="43">
        <f>VLOOKUP($C285, Table4[#All], 14, 0)</f>
        <v>0</v>
      </c>
      <c r="W285" s="9"/>
      <c r="X285" s="10">
        <f t="shared" si="64"/>
        <v>3</v>
      </c>
      <c r="Y285" s="11"/>
      <c r="Z285" s="43">
        <f>VLOOKUP($C285, Table4[#All], 15, 0)</f>
        <v>0</v>
      </c>
      <c r="AA285" s="43">
        <f>VLOOKUP($C285, Table4[#All], 16, 0)</f>
        <v>2.7000000000000003E-2</v>
      </c>
      <c r="AB285" s="43">
        <f>VLOOKUP($C285, Table4[#All], 17, 0)</f>
        <v>0.78379999999999994</v>
      </c>
      <c r="AC285" s="43">
        <f>VLOOKUP($C285, Table4[#All], 18, 0)</f>
        <v>0.18920000000000001</v>
      </c>
      <c r="AD285" s="9">
        <f>VLOOKUP($C285, Table4[#All], 19, 0)</f>
        <v>0</v>
      </c>
      <c r="AE285" s="10">
        <f t="shared" si="65"/>
        <v>3</v>
      </c>
      <c r="AF285" s="11"/>
      <c r="AG285" s="43">
        <f>VLOOKUP($C285, Table4[#All], 20, 0)</f>
        <v>0</v>
      </c>
      <c r="AH285" s="43">
        <f>VLOOKUP($C285, Table4[#All], 21, 0)</f>
        <v>0.1351</v>
      </c>
      <c r="AI285" s="43">
        <f>VLOOKUP($C285, Table4[#All], 22, 0)</f>
        <v>0.8649</v>
      </c>
      <c r="AJ285" s="43">
        <f>VLOOKUP($C285, Table4[#All], 23, 0)</f>
        <v>0</v>
      </c>
      <c r="AK285" s="43"/>
      <c r="AL285" s="10">
        <f t="shared" si="66"/>
        <v>3</v>
      </c>
      <c r="AM285" s="11"/>
      <c r="AN285" s="43">
        <f>VLOOKUP($C285, Table4[#All], 24, 0)</f>
        <v>0</v>
      </c>
      <c r="AO285" s="43">
        <f>VLOOKUP($C285, Table4[#All], 25, 0)</f>
        <v>0</v>
      </c>
      <c r="AP285" s="43">
        <f>VLOOKUP($C285, Table4[#All], 26, 0)</f>
        <v>1</v>
      </c>
      <c r="AQ285" s="43"/>
      <c r="AR285" s="9"/>
      <c r="AS285" s="12">
        <f t="shared" si="67"/>
        <v>3</v>
      </c>
      <c r="AT285" s="11"/>
      <c r="AU285" s="43">
        <f>VLOOKUP($C285, Table4[#All], 27, 0)</f>
        <v>0</v>
      </c>
      <c r="AV285" s="43">
        <f>VLOOKUP($C285, Table4[#All], 28, 0)</f>
        <v>0</v>
      </c>
      <c r="AW285" s="43">
        <f>VLOOKUP($C285, Table4[#All], 29, 0)</f>
        <v>0.97299999999999998</v>
      </c>
      <c r="AX285" s="9"/>
      <c r="AY285" s="9">
        <f>VLOOKUP($C285, Table4[#All], 30, 0)</f>
        <v>2.7000000000000003E-2</v>
      </c>
      <c r="AZ285" s="10">
        <f t="shared" si="68"/>
        <v>3</v>
      </c>
      <c r="BA285" s="11"/>
      <c r="BB285" s="43">
        <f>VLOOKUP($C285, Table4[#All], 31, 0)</f>
        <v>0.11109999999999999</v>
      </c>
      <c r="BC285" s="43">
        <f>VLOOKUP($C285, Table4[#All], 32, 0)</f>
        <v>0.37040000000000001</v>
      </c>
      <c r="BD285" s="43">
        <f>VLOOKUP($C285, Table4[#All], 33, 0)</f>
        <v>0.33329999999999999</v>
      </c>
      <c r="BE285" s="43">
        <f>VLOOKUP($C285, Table4[#All], 34, 0)</f>
        <v>0.1852</v>
      </c>
      <c r="BF285" s="9">
        <f>VLOOKUP($C285, Table4[#All], 35, 0)</f>
        <v>0</v>
      </c>
      <c r="BG285" s="10">
        <f t="shared" si="69"/>
        <v>3</v>
      </c>
      <c r="BH285" s="60"/>
      <c r="BI285" s="43">
        <f>VLOOKUP($C285, Table4[#All], 36, 0)</f>
        <v>0.21210000000000001</v>
      </c>
      <c r="BJ285" s="9">
        <f>VLOOKUP($C285, Table4[#All], 37, 0)</f>
        <v>0</v>
      </c>
      <c r="BK285" s="43">
        <f>VLOOKUP($C285, Table4[#All], 38, 0)</f>
        <v>0</v>
      </c>
      <c r="BL285" s="43">
        <f>VLOOKUP($C285, Table4[#All], 39, 0)</f>
        <v>3.0299999999999997E-2</v>
      </c>
      <c r="BM285" s="9">
        <f>VLOOKUP($C285, Table4[#All], 40, 0)</f>
        <v>0.75760000000000005</v>
      </c>
      <c r="BN285" s="10">
        <f t="shared" si="70"/>
        <v>5</v>
      </c>
      <c r="BO285" s="11"/>
      <c r="BP285" s="43">
        <f>VLOOKUP($C285, Table4[#All], 41, 0)</f>
        <v>5.4100000000000002E-2</v>
      </c>
      <c r="BQ285" s="43">
        <f>VLOOKUP($C285, Table4[#All], 42, 0)</f>
        <v>0.2162</v>
      </c>
      <c r="BR285" s="43">
        <f>VLOOKUP($C285, Table4[#All], 43, 0)</f>
        <v>0.67569999999999997</v>
      </c>
      <c r="BS285" s="43">
        <f>VLOOKUP($C285, Table4[#All], 44, 0)</f>
        <v>5.4100000000000002E-2</v>
      </c>
      <c r="BT285" s="43">
        <f>VLOOKUP($C285, Table4[#All], 45, 0)</f>
        <v>0</v>
      </c>
      <c r="BU285" s="10">
        <f t="shared" si="71"/>
        <v>3</v>
      </c>
      <c r="BV285" s="11"/>
      <c r="BW285" s="43">
        <f>VLOOKUP($C285, Table4[#All], 46, 0)</f>
        <v>0</v>
      </c>
      <c r="BX285" s="43">
        <f>VLOOKUP($C285, Table4[#All], 47, 0)</f>
        <v>0.32429999999999998</v>
      </c>
      <c r="BY285" s="43">
        <f>VLOOKUP($C285, Table4[#All], 48, 0)</f>
        <v>0.43240000000000001</v>
      </c>
      <c r="BZ285" s="43">
        <f>VLOOKUP($C285, Table4[#All], 49, 0)</f>
        <v>0.2162</v>
      </c>
      <c r="CA285" s="43">
        <f>VLOOKUP($C285, Table4[#All], 50, 0)</f>
        <v>2.7000000000000003E-2</v>
      </c>
      <c r="CB285" s="10">
        <f t="shared" si="72"/>
        <v>4</v>
      </c>
      <c r="CC285" s="60"/>
      <c r="CD285" s="43">
        <f>VLOOKUP($C285, Table4[#All], 51, 0)</f>
        <v>0.27029999999999998</v>
      </c>
      <c r="CE285" s="43">
        <f>VLOOKUP($C285, Table4[#All], 52, 0)</f>
        <v>0.64859999999999995</v>
      </c>
      <c r="CF285" s="43">
        <f>VLOOKUP($C285, Table4[#All], 53, 0)</f>
        <v>8.1099999999999992E-2</v>
      </c>
      <c r="CG285" s="43"/>
      <c r="CH285" s="43"/>
      <c r="CI285" s="12">
        <f t="shared" si="73"/>
        <v>2</v>
      </c>
      <c r="CJ285" s="13"/>
      <c r="CK285" s="43">
        <f>VLOOKUP($C285, Table4[#All], 54, 0)</f>
        <v>0</v>
      </c>
      <c r="CL285" s="43">
        <f>VLOOKUP($C285, Table4[#All], 55, 0)</f>
        <v>5.4100000000000002E-2</v>
      </c>
      <c r="CM285" s="43">
        <f>VLOOKUP($C285, Table4[#All], 56, 0)</f>
        <v>0.8649</v>
      </c>
      <c r="CN285" s="9">
        <f>VLOOKUP($C285, Table4[#All], 57, 0)</f>
        <v>8.1099999999999992E-2</v>
      </c>
      <c r="CO285" s="9"/>
      <c r="CP285" s="10">
        <f t="shared" si="74"/>
        <v>3</v>
      </c>
      <c r="CQ285" s="11"/>
      <c r="CR285" s="43">
        <f>VLOOKUP($C285, Table4[#All], 58, 0)</f>
        <v>0</v>
      </c>
      <c r="CS285" s="43">
        <f>VLOOKUP($C285, Table4[#All], 59, 0)</f>
        <v>0</v>
      </c>
      <c r="CT285" s="43">
        <f>VLOOKUP($C285, Table4[#All], 60, 0)</f>
        <v>0.97299999999999998</v>
      </c>
      <c r="CU285" s="43">
        <f>VLOOKUP($C285, Table4[#All], 61, 0)</f>
        <v>2.7000000000000003E-2</v>
      </c>
      <c r="CV285" s="9">
        <f>VLOOKUP($C285, Table4[#All], 62, 0)</f>
        <v>0</v>
      </c>
      <c r="CW285" s="10">
        <f t="shared" si="75"/>
        <v>3</v>
      </c>
      <c r="CX285" s="60"/>
      <c r="CY285" s="43">
        <f>VLOOKUP($C285, Table4[#All], 63, 0)</f>
        <v>1</v>
      </c>
      <c r="CZ285" s="43">
        <f>VLOOKUP($C285, Table4[#All], 64, 0)</f>
        <v>0</v>
      </c>
      <c r="DA285" s="43">
        <f>VLOOKUP($C285, Table4[#All], 65, 0)</f>
        <v>0</v>
      </c>
      <c r="DB285" s="43">
        <f>VLOOKUP($C285, Table4[#All], 66, 0)</f>
        <v>0</v>
      </c>
      <c r="DC285" s="43"/>
      <c r="DD285" s="10">
        <f t="shared" si="76"/>
        <v>1</v>
      </c>
    </row>
    <row r="286" spans="1:108" ht="16.2" thickTop="1" thickBot="1" x14ac:dyDescent="0.4">
      <c r="A286" s="47" t="s">
        <v>605</v>
      </c>
      <c r="B286" s="47" t="s">
        <v>650</v>
      </c>
      <c r="C286" s="47" t="s">
        <v>651</v>
      </c>
      <c r="D286" s="11"/>
      <c r="E286" s="43">
        <f>VLOOKUP($C286, Table4[#All], 2, 0)</f>
        <v>0</v>
      </c>
      <c r="F286" s="43">
        <f>VLOOKUP($C286, Table4[#All], 3, 0)</f>
        <v>0</v>
      </c>
      <c r="G286" s="43">
        <f>VLOOKUP($C286, Table4[#All], 4, 0)</f>
        <v>0</v>
      </c>
      <c r="H286" s="43">
        <f>VLOOKUP($C286, Table4[#All], 5, 0)</f>
        <v>0</v>
      </c>
      <c r="I286" s="43">
        <f>VLOOKUP($C286, Table4[#All], 6, 0)</f>
        <v>1</v>
      </c>
      <c r="J286" s="10">
        <f t="shared" si="62"/>
        <v>5</v>
      </c>
      <c r="K286" s="11"/>
      <c r="L286" s="43">
        <f>VLOOKUP($C286, Table4[#All], 7, 0)</f>
        <v>0.375</v>
      </c>
      <c r="M286" s="43">
        <f>VLOOKUP($C286, Table4[#All], 8, 0)</f>
        <v>6.25E-2</v>
      </c>
      <c r="N286" s="43">
        <f>VLOOKUP($C286, Table4[#All], 9, 0)</f>
        <v>0.5625</v>
      </c>
      <c r="O286" s="43">
        <f>VLOOKUP($C286, Table4[#All], 10, 0)</f>
        <v>0</v>
      </c>
      <c r="P286" s="43"/>
      <c r="Q286" s="10">
        <f t="shared" si="63"/>
        <v>3</v>
      </c>
      <c r="R286" s="11"/>
      <c r="S286" s="43">
        <f>VLOOKUP($C286, Table4[#All], 11, 0)</f>
        <v>0.125</v>
      </c>
      <c r="T286" s="43">
        <f>VLOOKUP($C286, Table4[#All], 12, 0)</f>
        <v>6.25E-2</v>
      </c>
      <c r="U286" s="43">
        <f>VLOOKUP($C286, Table4[#All], 13, 0)</f>
        <v>0.8125</v>
      </c>
      <c r="V286" s="43">
        <f>VLOOKUP($C286, Table4[#All], 14, 0)</f>
        <v>0</v>
      </c>
      <c r="W286" s="9"/>
      <c r="X286" s="10">
        <f t="shared" si="64"/>
        <v>3</v>
      </c>
      <c r="Y286" s="11"/>
      <c r="Z286" s="43">
        <f>VLOOKUP($C286, Table4[#All], 15, 0)</f>
        <v>0</v>
      </c>
      <c r="AA286" s="43">
        <f>VLOOKUP($C286, Table4[#All], 16, 0)</f>
        <v>0</v>
      </c>
      <c r="AB286" s="43">
        <f>VLOOKUP($C286, Table4[#All], 17, 0)</f>
        <v>0</v>
      </c>
      <c r="AC286" s="43">
        <f>VLOOKUP($C286, Table4[#All], 18, 0)</f>
        <v>0.4375</v>
      </c>
      <c r="AD286" s="9">
        <f>VLOOKUP($C286, Table4[#All], 19, 0)</f>
        <v>0.5625</v>
      </c>
      <c r="AE286" s="10">
        <f t="shared" si="65"/>
        <v>5</v>
      </c>
      <c r="AF286" s="11"/>
      <c r="AG286" s="43">
        <f>VLOOKUP($C286, Table4[#All], 20, 0)</f>
        <v>0.25</v>
      </c>
      <c r="AH286" s="43">
        <f>VLOOKUP($C286, Table4[#All], 21, 0)</f>
        <v>0.625</v>
      </c>
      <c r="AI286" s="43">
        <f>VLOOKUP($C286, Table4[#All], 22, 0)</f>
        <v>6.25E-2</v>
      </c>
      <c r="AJ286" s="43">
        <f>VLOOKUP($C286, Table4[#All], 23, 0)</f>
        <v>6.25E-2</v>
      </c>
      <c r="AK286" s="43"/>
      <c r="AL286" s="10">
        <f t="shared" si="66"/>
        <v>2</v>
      </c>
      <c r="AM286" s="11"/>
      <c r="AN286" s="43">
        <f>VLOOKUP($C286, Table4[#All], 24, 0)</f>
        <v>0</v>
      </c>
      <c r="AO286" s="43">
        <f>VLOOKUP($C286, Table4[#All], 25, 0)</f>
        <v>0</v>
      </c>
      <c r="AP286" s="43">
        <f>VLOOKUP($C286, Table4[#All], 26, 0)</f>
        <v>1</v>
      </c>
      <c r="AQ286" s="43"/>
      <c r="AR286" s="9"/>
      <c r="AS286" s="12">
        <f t="shared" si="67"/>
        <v>3</v>
      </c>
      <c r="AT286" s="11"/>
      <c r="AU286" s="43">
        <f>VLOOKUP($C286, Table4[#All], 27, 0)</f>
        <v>0</v>
      </c>
      <c r="AV286" s="43">
        <f>VLOOKUP($C286, Table4[#All], 28, 0)</f>
        <v>0.125</v>
      </c>
      <c r="AW286" s="43">
        <f>VLOOKUP($C286, Table4[#All], 29, 0)</f>
        <v>0.875</v>
      </c>
      <c r="AX286" s="9"/>
      <c r="AY286" s="9">
        <f>VLOOKUP($C286, Table4[#All], 30, 0)</f>
        <v>0</v>
      </c>
      <c r="AZ286" s="10">
        <f t="shared" si="68"/>
        <v>3</v>
      </c>
      <c r="BA286" s="11"/>
      <c r="BB286" s="43">
        <f>VLOOKUP($C286, Table4[#All], 31, 0)</f>
        <v>0</v>
      </c>
      <c r="BC286" s="43">
        <f>VLOOKUP($C286, Table4[#All], 32, 0)</f>
        <v>0</v>
      </c>
      <c r="BD286" s="43">
        <f>VLOOKUP($C286, Table4[#All], 33, 0)</f>
        <v>0.1333</v>
      </c>
      <c r="BE286" s="43">
        <f>VLOOKUP($C286, Table4[#All], 34, 0)</f>
        <v>0.86670000000000003</v>
      </c>
      <c r="BF286" s="9">
        <f>VLOOKUP($C286, Table4[#All], 35, 0)</f>
        <v>0</v>
      </c>
      <c r="BG286" s="10">
        <f t="shared" si="69"/>
        <v>4</v>
      </c>
      <c r="BH286" s="60"/>
      <c r="BI286" s="43">
        <f>VLOOKUP($C286, Table4[#All], 36, 0)</f>
        <v>0.21210000000000001</v>
      </c>
      <c r="BJ286" s="9">
        <f>VLOOKUP($C286, Table4[#All], 37, 0)</f>
        <v>0</v>
      </c>
      <c r="BK286" s="43">
        <f>VLOOKUP($C286, Table4[#All], 38, 0)</f>
        <v>0</v>
      </c>
      <c r="BL286" s="43">
        <f>VLOOKUP($C286, Table4[#All], 39, 0)</f>
        <v>3.0299999999999997E-2</v>
      </c>
      <c r="BM286" s="9">
        <f>VLOOKUP($C286, Table4[#All], 40, 0)</f>
        <v>0.75760000000000005</v>
      </c>
      <c r="BN286" s="10">
        <f t="shared" si="70"/>
        <v>5</v>
      </c>
      <c r="BO286" s="11"/>
      <c r="BP286" s="43">
        <f>VLOOKUP($C286, Table4[#All], 41, 0)</f>
        <v>0</v>
      </c>
      <c r="BQ286" s="43">
        <f>VLOOKUP($C286, Table4[#All], 42, 0)</f>
        <v>0</v>
      </c>
      <c r="BR286" s="43">
        <f>VLOOKUP($C286, Table4[#All], 43, 0)</f>
        <v>0.4375</v>
      </c>
      <c r="BS286" s="43">
        <f>VLOOKUP($C286, Table4[#All], 44, 0)</f>
        <v>0.5</v>
      </c>
      <c r="BT286" s="43">
        <f>VLOOKUP($C286, Table4[#All], 45, 0)</f>
        <v>6.25E-2</v>
      </c>
      <c r="BU286" s="10">
        <f t="shared" si="71"/>
        <v>4</v>
      </c>
      <c r="BV286" s="11"/>
      <c r="BW286" s="43">
        <f>VLOOKUP($C286, Table4[#All], 46, 0)</f>
        <v>0.1875</v>
      </c>
      <c r="BX286" s="43">
        <f>VLOOKUP($C286, Table4[#All], 47, 0)</f>
        <v>0.5625</v>
      </c>
      <c r="BY286" s="43">
        <f>VLOOKUP($C286, Table4[#All], 48, 0)</f>
        <v>0.25</v>
      </c>
      <c r="BZ286" s="43">
        <f>VLOOKUP($C286, Table4[#All], 49, 0)</f>
        <v>0</v>
      </c>
      <c r="CA286" s="43">
        <f>VLOOKUP($C286, Table4[#All], 50, 0)</f>
        <v>0</v>
      </c>
      <c r="CB286" s="10">
        <f t="shared" si="72"/>
        <v>3</v>
      </c>
      <c r="CC286" s="60"/>
      <c r="CD286" s="43">
        <f>VLOOKUP($C286, Table4[#All], 51, 0)</f>
        <v>0.125</v>
      </c>
      <c r="CE286" s="43">
        <f>VLOOKUP($C286, Table4[#All], 52, 0)</f>
        <v>0.875</v>
      </c>
      <c r="CF286" s="43">
        <f>VLOOKUP($C286, Table4[#All], 53, 0)</f>
        <v>0</v>
      </c>
      <c r="CG286" s="43"/>
      <c r="CH286" s="43"/>
      <c r="CI286" s="12">
        <f t="shared" si="73"/>
        <v>2</v>
      </c>
      <c r="CJ286" s="13"/>
      <c r="CK286" s="43">
        <f>VLOOKUP($C286, Table4[#All], 54, 0)</f>
        <v>0</v>
      </c>
      <c r="CL286" s="43">
        <f>VLOOKUP($C286, Table4[#All], 55, 0)</f>
        <v>0.125</v>
      </c>
      <c r="CM286" s="43">
        <f>VLOOKUP($C286, Table4[#All], 56, 0)</f>
        <v>0.875</v>
      </c>
      <c r="CN286" s="9">
        <f>VLOOKUP($C286, Table4[#All], 57, 0)</f>
        <v>0</v>
      </c>
      <c r="CO286" s="9"/>
      <c r="CP286" s="10">
        <f t="shared" si="74"/>
        <v>3</v>
      </c>
      <c r="CQ286" s="11"/>
      <c r="CR286" s="43">
        <f>VLOOKUP($C286, Table4[#All], 58, 0)</f>
        <v>0</v>
      </c>
      <c r="CS286" s="43">
        <f>VLOOKUP($C286, Table4[#All], 59, 0)</f>
        <v>0</v>
      </c>
      <c r="CT286" s="43">
        <f>VLOOKUP($C286, Table4[#All], 60, 0)</f>
        <v>0.125</v>
      </c>
      <c r="CU286" s="43">
        <f>VLOOKUP($C286, Table4[#All], 61, 0)</f>
        <v>0.75</v>
      </c>
      <c r="CV286" s="9">
        <f>VLOOKUP($C286, Table4[#All], 62, 0)</f>
        <v>0.125</v>
      </c>
      <c r="CW286" s="10">
        <f t="shared" si="75"/>
        <v>4</v>
      </c>
      <c r="CX286" s="60"/>
      <c r="CY286" s="43">
        <f>VLOOKUP($C286, Table4[#All], 63, 0)</f>
        <v>1</v>
      </c>
      <c r="CZ286" s="43">
        <f>VLOOKUP($C286, Table4[#All], 64, 0)</f>
        <v>0</v>
      </c>
      <c r="DA286" s="43">
        <f>VLOOKUP($C286, Table4[#All], 65, 0)</f>
        <v>0</v>
      </c>
      <c r="DB286" s="43">
        <f>VLOOKUP($C286, Table4[#All], 66, 0)</f>
        <v>0</v>
      </c>
      <c r="DC286" s="43"/>
      <c r="DD286" s="10">
        <f t="shared" si="76"/>
        <v>1</v>
      </c>
    </row>
    <row r="287" spans="1:108" ht="16.2" thickTop="1" thickBot="1" x14ac:dyDescent="0.4">
      <c r="A287" s="47" t="s">
        <v>652</v>
      </c>
      <c r="B287" s="47" t="s">
        <v>653</v>
      </c>
      <c r="C287" s="47" t="s">
        <v>654</v>
      </c>
      <c r="D287" s="11"/>
      <c r="E287" s="43">
        <f>VLOOKUP($C287, Table4[#All], 2, 0)</f>
        <v>1</v>
      </c>
      <c r="F287" s="43">
        <f>VLOOKUP($C287, Table4[#All], 3, 0)</f>
        <v>0</v>
      </c>
      <c r="G287" s="43">
        <f>VLOOKUP($C287, Table4[#All], 4, 0)</f>
        <v>0</v>
      </c>
      <c r="H287" s="43">
        <f>VLOOKUP($C287, Table4[#All], 5, 0)</f>
        <v>0</v>
      </c>
      <c r="I287" s="43">
        <f>VLOOKUP($C287, Table4[#All], 6, 0)</f>
        <v>0</v>
      </c>
      <c r="J287" s="10">
        <f t="shared" si="62"/>
        <v>1</v>
      </c>
      <c r="K287" s="11"/>
      <c r="L287" s="43">
        <f>VLOOKUP($C287, Table4[#All], 7, 0)</f>
        <v>0.82930000000000004</v>
      </c>
      <c r="M287" s="43">
        <f>VLOOKUP($C287, Table4[#All], 8, 0)</f>
        <v>4.8799999999999996E-2</v>
      </c>
      <c r="N287" s="43">
        <f>VLOOKUP($C287, Table4[#All], 9, 0)</f>
        <v>0.122</v>
      </c>
      <c r="O287" s="43">
        <f>VLOOKUP($C287, Table4[#All], 10, 0)</f>
        <v>0</v>
      </c>
      <c r="P287" s="43"/>
      <c r="Q287" s="10">
        <f t="shared" si="63"/>
        <v>1</v>
      </c>
      <c r="R287" s="11"/>
      <c r="S287" s="43">
        <f>VLOOKUP($C287, Table4[#All], 11, 0)</f>
        <v>2.4399999999999998E-2</v>
      </c>
      <c r="T287" s="43">
        <f>VLOOKUP($C287, Table4[#All], 12, 0)</f>
        <v>2.4399999999999998E-2</v>
      </c>
      <c r="U287" s="43">
        <f>VLOOKUP($C287, Table4[#All], 13, 0)</f>
        <v>0.95120000000000005</v>
      </c>
      <c r="V287" s="43">
        <f>VLOOKUP($C287, Table4[#All], 14, 0)</f>
        <v>0</v>
      </c>
      <c r="W287" s="9"/>
      <c r="X287" s="10">
        <f t="shared" si="64"/>
        <v>3</v>
      </c>
      <c r="Y287" s="11"/>
      <c r="Z287" s="43">
        <f>VLOOKUP($C287, Table4[#All], 15, 0)</f>
        <v>0</v>
      </c>
      <c r="AA287" s="43">
        <f>VLOOKUP($C287, Table4[#All], 16, 0)</f>
        <v>0.58540000000000003</v>
      </c>
      <c r="AB287" s="43">
        <f>VLOOKUP($C287, Table4[#All], 17, 0)</f>
        <v>0.39020000000000005</v>
      </c>
      <c r="AC287" s="43">
        <f>VLOOKUP($C287, Table4[#All], 18, 0)</f>
        <v>2.4399999999999998E-2</v>
      </c>
      <c r="AD287" s="9">
        <f>VLOOKUP($C287, Table4[#All], 19, 0)</f>
        <v>0</v>
      </c>
      <c r="AE287" s="10">
        <f t="shared" si="65"/>
        <v>3</v>
      </c>
      <c r="AF287" s="11"/>
      <c r="AG287" s="43">
        <f>VLOOKUP($C287, Table4[#All], 20, 0)</f>
        <v>0</v>
      </c>
      <c r="AH287" s="43">
        <f>VLOOKUP($C287, Table4[#All], 21, 0)</f>
        <v>0.26829999999999998</v>
      </c>
      <c r="AI287" s="43">
        <f>VLOOKUP($C287, Table4[#All], 22, 0)</f>
        <v>0.70730000000000004</v>
      </c>
      <c r="AJ287" s="43">
        <f>VLOOKUP($C287, Table4[#All], 23, 0)</f>
        <v>2.4399999999999998E-2</v>
      </c>
      <c r="AK287" s="43"/>
      <c r="AL287" s="10">
        <f t="shared" si="66"/>
        <v>3</v>
      </c>
      <c r="AM287" s="11"/>
      <c r="AN287" s="43">
        <f>VLOOKUP($C287, Table4[#All], 24, 0)</f>
        <v>0</v>
      </c>
      <c r="AO287" s="43">
        <f>VLOOKUP($C287, Table4[#All], 25, 0)</f>
        <v>0.65849999999999997</v>
      </c>
      <c r="AP287" s="43">
        <f>VLOOKUP($C287, Table4[#All], 26, 0)</f>
        <v>0.34149999999999997</v>
      </c>
      <c r="AQ287" s="43"/>
      <c r="AR287" s="9"/>
      <c r="AS287" s="12">
        <f t="shared" si="67"/>
        <v>3</v>
      </c>
      <c r="AT287" s="11"/>
      <c r="AU287" s="43">
        <f>VLOOKUP($C287, Table4[#All], 27, 0)</f>
        <v>0.122</v>
      </c>
      <c r="AV287" s="43">
        <f>VLOOKUP($C287, Table4[#All], 28, 0)</f>
        <v>0.2195</v>
      </c>
      <c r="AW287" s="43">
        <f>VLOOKUP($C287, Table4[#All], 29, 0)</f>
        <v>0.34149999999999997</v>
      </c>
      <c r="AX287" s="9"/>
      <c r="AY287" s="9">
        <f>VLOOKUP($C287, Table4[#All], 30, 0)</f>
        <v>0.31709999999999999</v>
      </c>
      <c r="AZ287" s="10">
        <f t="shared" si="68"/>
        <v>5</v>
      </c>
      <c r="BA287" s="11"/>
      <c r="BB287" s="43">
        <f>VLOOKUP($C287, Table4[#All], 31, 0)</f>
        <v>0.25929999999999997</v>
      </c>
      <c r="BC287" s="43">
        <f>VLOOKUP($C287, Table4[#All], 32, 0)</f>
        <v>0.40740000000000004</v>
      </c>
      <c r="BD287" s="43">
        <f>VLOOKUP($C287, Table4[#All], 33, 0)</f>
        <v>0.1852</v>
      </c>
      <c r="BE287" s="43">
        <f>VLOOKUP($C287, Table4[#All], 34, 0)</f>
        <v>0.14810000000000001</v>
      </c>
      <c r="BF287" s="9">
        <f>VLOOKUP($C287, Table4[#All], 35, 0)</f>
        <v>0</v>
      </c>
      <c r="BG287" s="10">
        <f t="shared" si="69"/>
        <v>3</v>
      </c>
      <c r="BH287" s="60"/>
      <c r="BI287" s="43">
        <f>VLOOKUP($C287, Table4[#All], 36, 0)</f>
        <v>0.38890000000000002</v>
      </c>
      <c r="BJ287" s="9">
        <f>VLOOKUP($C287, Table4[#All], 37, 0)</f>
        <v>0.61109999999999998</v>
      </c>
      <c r="BK287" s="43">
        <f>VLOOKUP($C287, Table4[#All], 38, 0)</f>
        <v>0</v>
      </c>
      <c r="BL287" s="43">
        <f>VLOOKUP($C287, Table4[#All], 39, 0)</f>
        <v>0</v>
      </c>
      <c r="BM287" s="9">
        <f>VLOOKUP($C287, Table4[#All], 40, 0)</f>
        <v>0</v>
      </c>
      <c r="BN287" s="10">
        <f t="shared" si="70"/>
        <v>2</v>
      </c>
      <c r="BO287" s="11"/>
      <c r="BP287" s="43">
        <f>VLOOKUP($C287, Table4[#All], 41, 0)</f>
        <v>2.4399999999999998E-2</v>
      </c>
      <c r="BQ287" s="43">
        <f>VLOOKUP($C287, Table4[#All], 42, 0)</f>
        <v>0.48780000000000001</v>
      </c>
      <c r="BR287" s="43">
        <f>VLOOKUP($C287, Table4[#All], 43, 0)</f>
        <v>0.41460000000000002</v>
      </c>
      <c r="BS287" s="43">
        <f>VLOOKUP($C287, Table4[#All], 44, 0)</f>
        <v>7.3200000000000001E-2</v>
      </c>
      <c r="BT287" s="43">
        <f>VLOOKUP($C287, Table4[#All], 45, 0)</f>
        <v>0</v>
      </c>
      <c r="BU287" s="10">
        <f t="shared" si="71"/>
        <v>3</v>
      </c>
      <c r="BV287" s="11"/>
      <c r="BW287" s="43">
        <f>VLOOKUP($C287, Table4[#All], 46, 0)</f>
        <v>0.34149999999999997</v>
      </c>
      <c r="BX287" s="43">
        <f>VLOOKUP($C287, Table4[#All], 47, 0)</f>
        <v>0.48780000000000001</v>
      </c>
      <c r="BY287" s="43">
        <f>VLOOKUP($C287, Table4[#All], 48, 0)</f>
        <v>9.7599999999999992E-2</v>
      </c>
      <c r="BZ287" s="43">
        <f>VLOOKUP($C287, Table4[#All], 49, 0)</f>
        <v>7.3200000000000001E-2</v>
      </c>
      <c r="CA287" s="43">
        <f>VLOOKUP($C287, Table4[#All], 50, 0)</f>
        <v>0</v>
      </c>
      <c r="CB287" s="10">
        <f t="shared" si="72"/>
        <v>2</v>
      </c>
      <c r="CC287" s="60"/>
      <c r="CD287" s="43">
        <f>VLOOKUP($C287, Table4[#All], 51, 0)</f>
        <v>0.46340000000000003</v>
      </c>
      <c r="CE287" s="43">
        <f>VLOOKUP($C287, Table4[#All], 52, 0)</f>
        <v>0.53659999999999997</v>
      </c>
      <c r="CF287" s="43">
        <f>VLOOKUP($C287, Table4[#All], 53, 0)</f>
        <v>0</v>
      </c>
      <c r="CG287" s="43"/>
      <c r="CH287" s="43"/>
      <c r="CI287" s="12">
        <f t="shared" si="73"/>
        <v>2</v>
      </c>
      <c r="CJ287" s="13"/>
      <c r="CK287" s="43">
        <f>VLOOKUP($C287, Table4[#All], 54, 0)</f>
        <v>0</v>
      </c>
      <c r="CL287" s="43">
        <f>VLOOKUP($C287, Table4[#All], 55, 0)</f>
        <v>0</v>
      </c>
      <c r="CM287" s="43">
        <f>VLOOKUP($C287, Table4[#All], 56, 0)</f>
        <v>1</v>
      </c>
      <c r="CN287" s="9">
        <f>VLOOKUP($C287, Table4[#All], 57, 0)</f>
        <v>0</v>
      </c>
      <c r="CO287" s="9"/>
      <c r="CP287" s="10">
        <f t="shared" si="74"/>
        <v>3</v>
      </c>
      <c r="CQ287" s="11"/>
      <c r="CR287" s="43">
        <f>VLOOKUP($C287, Table4[#All], 58, 0)</f>
        <v>0</v>
      </c>
      <c r="CS287" s="43">
        <f>VLOOKUP($C287, Table4[#All], 59, 0)</f>
        <v>0.31709999999999999</v>
      </c>
      <c r="CT287" s="43">
        <f>VLOOKUP($C287, Table4[#All], 60, 0)</f>
        <v>0.65849999999999997</v>
      </c>
      <c r="CU287" s="43">
        <f>VLOOKUP($C287, Table4[#All], 61, 0)</f>
        <v>2.4399999999999998E-2</v>
      </c>
      <c r="CV287" s="9">
        <f>VLOOKUP($C287, Table4[#All], 62, 0)</f>
        <v>0</v>
      </c>
      <c r="CW287" s="10">
        <f t="shared" si="75"/>
        <v>3</v>
      </c>
      <c r="CX287" s="60"/>
      <c r="CY287" s="43">
        <f>VLOOKUP($C287, Table4[#All], 63, 0)</f>
        <v>0.91299999999999992</v>
      </c>
      <c r="CZ287" s="43">
        <f>VLOOKUP($C287, Table4[#All], 64, 0)</f>
        <v>4.3499999999999997E-2</v>
      </c>
      <c r="DA287" s="43">
        <f>VLOOKUP($C287, Table4[#All], 65, 0)</f>
        <v>4.3499999999999997E-2</v>
      </c>
      <c r="DB287" s="43">
        <f>VLOOKUP($C287, Table4[#All], 66, 0)</f>
        <v>0</v>
      </c>
      <c r="DC287" s="43"/>
      <c r="DD287" s="10">
        <f t="shared" si="76"/>
        <v>1</v>
      </c>
    </row>
    <row r="288" spans="1:108" ht="16.2" thickTop="1" thickBot="1" x14ac:dyDescent="0.4">
      <c r="A288" s="47" t="s">
        <v>652</v>
      </c>
      <c r="B288" s="47" t="s">
        <v>660</v>
      </c>
      <c r="C288" s="47" t="s">
        <v>661</v>
      </c>
      <c r="D288" s="11"/>
      <c r="E288" s="43">
        <f>VLOOKUP($C288, Table4[#All], 2, 0)</f>
        <v>1</v>
      </c>
      <c r="F288" s="43">
        <f>VLOOKUP($C288, Table4[#All], 3, 0)</f>
        <v>0</v>
      </c>
      <c r="G288" s="43">
        <f>VLOOKUP($C288, Table4[#All], 4, 0)</f>
        <v>0</v>
      </c>
      <c r="H288" s="43">
        <f>VLOOKUP($C288, Table4[#All], 5, 0)</f>
        <v>0</v>
      </c>
      <c r="I288" s="43">
        <f>VLOOKUP($C288, Table4[#All], 6, 0)</f>
        <v>0</v>
      </c>
      <c r="J288" s="10">
        <f t="shared" si="62"/>
        <v>1</v>
      </c>
      <c r="K288" s="11"/>
      <c r="L288" s="43">
        <f>VLOOKUP($C288, Table4[#All], 7, 0)</f>
        <v>0.58329999999999993</v>
      </c>
      <c r="M288" s="43">
        <f>VLOOKUP($C288, Table4[#All], 8, 0)</f>
        <v>0.2833</v>
      </c>
      <c r="N288" s="43">
        <f>VLOOKUP($C288, Table4[#All], 9, 0)</f>
        <v>0.1333</v>
      </c>
      <c r="O288" s="43">
        <f>VLOOKUP($C288, Table4[#All], 10, 0)</f>
        <v>0</v>
      </c>
      <c r="P288" s="43"/>
      <c r="Q288" s="10">
        <f t="shared" si="63"/>
        <v>2</v>
      </c>
      <c r="R288" s="11"/>
      <c r="S288" s="43">
        <f>VLOOKUP($C288, Table4[#All], 11, 0)</f>
        <v>0</v>
      </c>
      <c r="T288" s="43">
        <f>VLOOKUP($C288, Table4[#All], 12, 0)</f>
        <v>0</v>
      </c>
      <c r="U288" s="43">
        <f>VLOOKUP($C288, Table4[#All], 13, 0)</f>
        <v>1</v>
      </c>
      <c r="V288" s="43">
        <f>VLOOKUP($C288, Table4[#All], 14, 0)</f>
        <v>0</v>
      </c>
      <c r="W288" s="9"/>
      <c r="X288" s="10">
        <f t="shared" si="64"/>
        <v>3</v>
      </c>
      <c r="Y288" s="11"/>
      <c r="Z288" s="43">
        <f>VLOOKUP($C288, Table4[#All], 15, 0)</f>
        <v>0</v>
      </c>
      <c r="AA288" s="43">
        <f>VLOOKUP($C288, Table4[#All], 16, 0)</f>
        <v>0.73329999999999995</v>
      </c>
      <c r="AB288" s="43">
        <f>VLOOKUP($C288, Table4[#All], 17, 0)</f>
        <v>0.26669999999999999</v>
      </c>
      <c r="AC288" s="43">
        <f>VLOOKUP($C288, Table4[#All], 18, 0)</f>
        <v>0</v>
      </c>
      <c r="AD288" s="9">
        <f>VLOOKUP($C288, Table4[#All], 19, 0)</f>
        <v>0</v>
      </c>
      <c r="AE288" s="10">
        <f t="shared" si="65"/>
        <v>3</v>
      </c>
      <c r="AF288" s="11"/>
      <c r="AG288" s="43">
        <f>VLOOKUP($C288, Table4[#All], 20, 0)</f>
        <v>6.6699999999999995E-2</v>
      </c>
      <c r="AH288" s="43">
        <f>VLOOKUP($C288, Table4[#All], 21, 0)</f>
        <v>0.63329999999999997</v>
      </c>
      <c r="AI288" s="43">
        <f>VLOOKUP($C288, Table4[#All], 22, 0)</f>
        <v>0.23329999999999998</v>
      </c>
      <c r="AJ288" s="43">
        <f>VLOOKUP($C288, Table4[#All], 23, 0)</f>
        <v>6.6699999999999995E-2</v>
      </c>
      <c r="AK288" s="43"/>
      <c r="AL288" s="10">
        <f t="shared" si="66"/>
        <v>3</v>
      </c>
      <c r="AM288" s="11"/>
      <c r="AN288" s="43">
        <f>VLOOKUP($C288, Table4[#All], 24, 0)</f>
        <v>0</v>
      </c>
      <c r="AO288" s="43">
        <f>VLOOKUP($C288, Table4[#All], 25, 0)</f>
        <v>0.59319999999999995</v>
      </c>
      <c r="AP288" s="43">
        <f>VLOOKUP($C288, Table4[#All], 26, 0)</f>
        <v>0.40679999999999999</v>
      </c>
      <c r="AQ288" s="43"/>
      <c r="AR288" s="9"/>
      <c r="AS288" s="12">
        <f t="shared" si="67"/>
        <v>3</v>
      </c>
      <c r="AT288" s="11"/>
      <c r="AU288" s="43">
        <f>VLOOKUP($C288, Table4[#All], 27, 0)</f>
        <v>0.1</v>
      </c>
      <c r="AV288" s="43">
        <f>VLOOKUP($C288, Table4[#All], 28, 0)</f>
        <v>0.56669999999999998</v>
      </c>
      <c r="AW288" s="43">
        <f>VLOOKUP($C288, Table4[#All], 29, 0)</f>
        <v>0.3</v>
      </c>
      <c r="AX288" s="9"/>
      <c r="AY288" s="9">
        <f>VLOOKUP($C288, Table4[#All], 30, 0)</f>
        <v>3.3300000000000003E-2</v>
      </c>
      <c r="AZ288" s="10">
        <f t="shared" si="68"/>
        <v>3</v>
      </c>
      <c r="BA288" s="11"/>
      <c r="BB288" s="43">
        <f>VLOOKUP($C288, Table4[#All], 31, 0)</f>
        <v>0.65450000000000008</v>
      </c>
      <c r="BC288" s="43">
        <f>VLOOKUP($C288, Table4[#All], 32, 0)</f>
        <v>0.30909999999999999</v>
      </c>
      <c r="BD288" s="43">
        <f>VLOOKUP($C288, Table4[#All], 33, 0)</f>
        <v>3.6400000000000002E-2</v>
      </c>
      <c r="BE288" s="43">
        <f>VLOOKUP($C288, Table4[#All], 34, 0)</f>
        <v>0</v>
      </c>
      <c r="BF288" s="9">
        <f>VLOOKUP($C288, Table4[#All], 35, 0)</f>
        <v>0</v>
      </c>
      <c r="BG288" s="10">
        <f t="shared" si="69"/>
        <v>2</v>
      </c>
      <c r="BH288" s="60"/>
      <c r="BI288" s="43">
        <f>VLOOKUP($C288, Table4[#All], 36, 0)</f>
        <v>0.75</v>
      </c>
      <c r="BJ288" s="9">
        <f>VLOOKUP($C288, Table4[#All], 37, 0)</f>
        <v>0.25</v>
      </c>
      <c r="BK288" s="43">
        <f>VLOOKUP($C288, Table4[#All], 38, 0)</f>
        <v>0</v>
      </c>
      <c r="BL288" s="43">
        <f>VLOOKUP($C288, Table4[#All], 39, 0)</f>
        <v>0</v>
      </c>
      <c r="BM288" s="9">
        <f>VLOOKUP($C288, Table4[#All], 40, 0)</f>
        <v>0</v>
      </c>
      <c r="BN288" s="10">
        <f t="shared" si="70"/>
        <v>2</v>
      </c>
      <c r="BO288" s="11"/>
      <c r="BP288" s="43">
        <f>VLOOKUP($C288, Table4[#All], 41, 0)</f>
        <v>0.56669999999999998</v>
      </c>
      <c r="BQ288" s="43">
        <f>VLOOKUP($C288, Table4[#All], 42, 0)</f>
        <v>0.26669999999999999</v>
      </c>
      <c r="BR288" s="43">
        <f>VLOOKUP($C288, Table4[#All], 43, 0)</f>
        <v>0.16670000000000001</v>
      </c>
      <c r="BS288" s="43">
        <f>VLOOKUP($C288, Table4[#All], 44, 0)</f>
        <v>0</v>
      </c>
      <c r="BT288" s="43">
        <f>VLOOKUP($C288, Table4[#All], 45, 0)</f>
        <v>0</v>
      </c>
      <c r="BU288" s="10">
        <f t="shared" si="71"/>
        <v>2</v>
      </c>
      <c r="BV288" s="11"/>
      <c r="BW288" s="43">
        <f>VLOOKUP($C288, Table4[#All], 46, 0)</f>
        <v>0.5</v>
      </c>
      <c r="BX288" s="43">
        <f>VLOOKUP($C288, Table4[#All], 47, 0)</f>
        <v>0.23329999999999998</v>
      </c>
      <c r="BY288" s="43">
        <f>VLOOKUP($C288, Table4[#All], 48, 0)</f>
        <v>0.18329999999999999</v>
      </c>
      <c r="BZ288" s="43">
        <f>VLOOKUP($C288, Table4[#All], 49, 0)</f>
        <v>8.3299999999999999E-2</v>
      </c>
      <c r="CA288" s="43">
        <f>VLOOKUP($C288, Table4[#All], 50, 0)</f>
        <v>0</v>
      </c>
      <c r="CB288" s="10">
        <f t="shared" si="72"/>
        <v>3</v>
      </c>
      <c r="CC288" s="60"/>
      <c r="CD288" s="43">
        <f>VLOOKUP($C288, Table4[#All], 51, 0)</f>
        <v>0.5</v>
      </c>
      <c r="CE288" s="43">
        <f>VLOOKUP($C288, Table4[#All], 52, 0)</f>
        <v>0.4</v>
      </c>
      <c r="CF288" s="43">
        <f>VLOOKUP($C288, Table4[#All], 53, 0)</f>
        <v>0.1</v>
      </c>
      <c r="CG288" s="43"/>
      <c r="CH288" s="43"/>
      <c r="CI288" s="12">
        <f t="shared" si="73"/>
        <v>2</v>
      </c>
      <c r="CJ288" s="13"/>
      <c r="CK288" s="43">
        <f>VLOOKUP($C288, Table4[#All], 54, 0)</f>
        <v>3.3300000000000003E-2</v>
      </c>
      <c r="CL288" s="43">
        <f>VLOOKUP($C288, Table4[#All], 55, 0)</f>
        <v>0.51670000000000005</v>
      </c>
      <c r="CM288" s="43">
        <f>VLOOKUP($C288, Table4[#All], 56, 0)</f>
        <v>0.45</v>
      </c>
      <c r="CN288" s="9">
        <f>VLOOKUP($C288, Table4[#All], 57, 0)</f>
        <v>0</v>
      </c>
      <c r="CO288" s="9"/>
      <c r="CP288" s="10">
        <f t="shared" si="74"/>
        <v>3</v>
      </c>
      <c r="CQ288" s="11"/>
      <c r="CR288" s="43">
        <f>VLOOKUP($C288, Table4[#All], 58, 0)</f>
        <v>0</v>
      </c>
      <c r="CS288" s="43">
        <f>VLOOKUP($C288, Table4[#All], 59, 0)</f>
        <v>0.51670000000000005</v>
      </c>
      <c r="CT288" s="43">
        <f>VLOOKUP($C288, Table4[#All], 60, 0)</f>
        <v>0.36670000000000003</v>
      </c>
      <c r="CU288" s="43">
        <f>VLOOKUP($C288, Table4[#All], 61, 0)</f>
        <v>8.3299999999999999E-2</v>
      </c>
      <c r="CV288" s="9">
        <f>VLOOKUP($C288, Table4[#All], 62, 0)</f>
        <v>3.3300000000000003E-2</v>
      </c>
      <c r="CW288" s="10">
        <f t="shared" si="75"/>
        <v>3</v>
      </c>
      <c r="CX288" s="60"/>
      <c r="CY288" s="43">
        <f>VLOOKUP($C288, Table4[#All], 63, 0)</f>
        <v>0.96360000000000001</v>
      </c>
      <c r="CZ288" s="43">
        <f>VLOOKUP($C288, Table4[#All], 64, 0)</f>
        <v>3.6400000000000002E-2</v>
      </c>
      <c r="DA288" s="43">
        <f>VLOOKUP($C288, Table4[#All], 65, 0)</f>
        <v>0</v>
      </c>
      <c r="DB288" s="43">
        <f>VLOOKUP($C288, Table4[#All], 66, 0)</f>
        <v>0</v>
      </c>
      <c r="DC288" s="43"/>
      <c r="DD288" s="10">
        <f t="shared" si="76"/>
        <v>1</v>
      </c>
    </row>
    <row r="289" spans="1:108" ht="16.2" thickTop="1" thickBot="1" x14ac:dyDescent="0.4">
      <c r="A289" s="47" t="s">
        <v>652</v>
      </c>
      <c r="B289" s="47" t="s">
        <v>662</v>
      </c>
      <c r="C289" s="47" t="s">
        <v>663</v>
      </c>
      <c r="D289" s="11"/>
      <c r="E289" s="43">
        <f>VLOOKUP($C289, Table4[#All], 2, 0)</f>
        <v>1</v>
      </c>
      <c r="F289" s="43">
        <f>VLOOKUP($C289, Table4[#All], 3, 0)</f>
        <v>0</v>
      </c>
      <c r="G289" s="43">
        <f>VLOOKUP($C289, Table4[#All], 4, 0)</f>
        <v>0</v>
      </c>
      <c r="H289" s="43">
        <f>VLOOKUP($C289, Table4[#All], 5, 0)</f>
        <v>0</v>
      </c>
      <c r="I289" s="43">
        <f>VLOOKUP($C289, Table4[#All], 6, 0)</f>
        <v>0</v>
      </c>
      <c r="J289" s="10">
        <f t="shared" si="62"/>
        <v>1</v>
      </c>
      <c r="K289" s="11"/>
      <c r="L289" s="43">
        <f>VLOOKUP($C289, Table4[#All], 7, 0)</f>
        <v>0.5</v>
      </c>
      <c r="M289" s="43">
        <f>VLOOKUP($C289, Table4[#All], 8, 0)</f>
        <v>0.48749999999999999</v>
      </c>
      <c r="N289" s="43">
        <f>VLOOKUP($C289, Table4[#All], 9, 0)</f>
        <v>1.2500000000000001E-2</v>
      </c>
      <c r="O289" s="43">
        <f>VLOOKUP($C289, Table4[#All], 10, 0)</f>
        <v>0</v>
      </c>
      <c r="P289" s="43"/>
      <c r="Q289" s="10">
        <f t="shared" si="63"/>
        <v>2</v>
      </c>
      <c r="R289" s="11"/>
      <c r="S289" s="43">
        <f>VLOOKUP($C289, Table4[#All], 11, 0)</f>
        <v>0</v>
      </c>
      <c r="T289" s="43">
        <f>VLOOKUP($C289, Table4[#All], 12, 0)</f>
        <v>1.2500000000000001E-2</v>
      </c>
      <c r="U289" s="43">
        <f>VLOOKUP($C289, Table4[#All], 13, 0)</f>
        <v>0.97499999999999998</v>
      </c>
      <c r="V289" s="43">
        <f>VLOOKUP($C289, Table4[#All], 14, 0)</f>
        <v>1.2500000000000001E-2</v>
      </c>
      <c r="W289" s="9"/>
      <c r="X289" s="10">
        <f t="shared" si="64"/>
        <v>3</v>
      </c>
      <c r="Y289" s="11"/>
      <c r="Z289" s="43">
        <f>VLOOKUP($C289, Table4[#All], 15, 0)</f>
        <v>0</v>
      </c>
      <c r="AA289" s="43">
        <f>VLOOKUP($C289, Table4[#All], 16, 0)</f>
        <v>0.2</v>
      </c>
      <c r="AB289" s="43">
        <f>VLOOKUP($C289, Table4[#All], 17, 0)</f>
        <v>0.3125</v>
      </c>
      <c r="AC289" s="43">
        <f>VLOOKUP($C289, Table4[#All], 18, 0)</f>
        <v>0.48749999999999999</v>
      </c>
      <c r="AD289" s="9">
        <f>VLOOKUP($C289, Table4[#All], 19, 0)</f>
        <v>0</v>
      </c>
      <c r="AE289" s="10">
        <f t="shared" si="65"/>
        <v>4</v>
      </c>
      <c r="AF289" s="11"/>
      <c r="AG289" s="43">
        <f>VLOOKUP($C289, Table4[#All], 20, 0)</f>
        <v>0</v>
      </c>
      <c r="AH289" s="43">
        <f>VLOOKUP($C289, Table4[#All], 21, 0)</f>
        <v>0.23749999999999999</v>
      </c>
      <c r="AI289" s="43">
        <f>VLOOKUP($C289, Table4[#All], 22, 0)</f>
        <v>0.76249999999999996</v>
      </c>
      <c r="AJ289" s="43">
        <f>VLOOKUP($C289, Table4[#All], 23, 0)</f>
        <v>0</v>
      </c>
      <c r="AK289" s="43"/>
      <c r="AL289" s="10">
        <f t="shared" si="66"/>
        <v>3</v>
      </c>
      <c r="AM289" s="11"/>
      <c r="AN289" s="43">
        <f>VLOOKUP($C289, Table4[#All], 24, 0)</f>
        <v>0</v>
      </c>
      <c r="AO289" s="43">
        <f>VLOOKUP($C289, Table4[#All], 25, 0)</f>
        <v>0.32500000000000001</v>
      </c>
      <c r="AP289" s="43">
        <f>VLOOKUP($C289, Table4[#All], 26, 0)</f>
        <v>0.67500000000000004</v>
      </c>
      <c r="AQ289" s="43"/>
      <c r="AR289" s="9"/>
      <c r="AS289" s="12">
        <f t="shared" si="67"/>
        <v>3</v>
      </c>
      <c r="AT289" s="11"/>
      <c r="AU289" s="43">
        <f>VLOOKUP($C289, Table4[#All], 27, 0)</f>
        <v>1.2500000000000001E-2</v>
      </c>
      <c r="AV289" s="43">
        <f>VLOOKUP($C289, Table4[#All], 28, 0)</f>
        <v>0.61250000000000004</v>
      </c>
      <c r="AW289" s="43">
        <f>VLOOKUP($C289, Table4[#All], 29, 0)</f>
        <v>0.375</v>
      </c>
      <c r="AX289" s="9"/>
      <c r="AY289" s="9">
        <f>VLOOKUP($C289, Table4[#All], 30, 0)</f>
        <v>0</v>
      </c>
      <c r="AZ289" s="10">
        <f t="shared" si="68"/>
        <v>3</v>
      </c>
      <c r="BA289" s="11"/>
      <c r="BB289" s="43">
        <f>VLOOKUP($C289, Table4[#All], 31, 0)</f>
        <v>5.7099999999999998E-2</v>
      </c>
      <c r="BC289" s="43">
        <f>VLOOKUP($C289, Table4[#All], 32, 0)</f>
        <v>0.44290000000000002</v>
      </c>
      <c r="BD289" s="43">
        <f>VLOOKUP($C289, Table4[#All], 33, 0)</f>
        <v>0.4143</v>
      </c>
      <c r="BE289" s="43">
        <f>VLOOKUP($C289, Table4[#All], 34, 0)</f>
        <v>8.5699999999999998E-2</v>
      </c>
      <c r="BF289" s="9">
        <f>VLOOKUP($C289, Table4[#All], 35, 0)</f>
        <v>0</v>
      </c>
      <c r="BG289" s="10">
        <f t="shared" si="69"/>
        <v>3</v>
      </c>
      <c r="BH289" s="60"/>
      <c r="BI289" s="43">
        <f>VLOOKUP($C289, Table4[#All], 36, 0)</f>
        <v>0.54549999999999998</v>
      </c>
      <c r="BJ289" s="9">
        <f>VLOOKUP($C289, Table4[#All], 37, 0)</f>
        <v>0</v>
      </c>
      <c r="BK289" s="43">
        <f>VLOOKUP($C289, Table4[#All], 38, 0)</f>
        <v>0</v>
      </c>
      <c r="BL289" s="43">
        <f>VLOOKUP($C289, Table4[#All], 39, 0)</f>
        <v>0</v>
      </c>
      <c r="BM289" s="9">
        <f>VLOOKUP($C289, Table4[#All], 40, 0)</f>
        <v>0.45450000000000002</v>
      </c>
      <c r="BN289" s="10">
        <f t="shared" si="70"/>
        <v>5</v>
      </c>
      <c r="BO289" s="11"/>
      <c r="BP289" s="43">
        <f>VLOOKUP($C289, Table4[#All], 41, 0)</f>
        <v>0.33750000000000002</v>
      </c>
      <c r="BQ289" s="43">
        <f>VLOOKUP($C289, Table4[#All], 42, 0)</f>
        <v>0.35</v>
      </c>
      <c r="BR289" s="43">
        <f>VLOOKUP($C289, Table4[#All], 43, 0)</f>
        <v>0.3125</v>
      </c>
      <c r="BS289" s="43">
        <f>VLOOKUP($C289, Table4[#All], 44, 0)</f>
        <v>0</v>
      </c>
      <c r="BT289" s="43">
        <f>VLOOKUP($C289, Table4[#All], 45, 0)</f>
        <v>0</v>
      </c>
      <c r="BU289" s="10">
        <f t="shared" si="71"/>
        <v>3</v>
      </c>
      <c r="BV289" s="11"/>
      <c r="BW289" s="43">
        <f>VLOOKUP($C289, Table4[#All], 46, 0)</f>
        <v>0.33750000000000002</v>
      </c>
      <c r="BX289" s="43">
        <f>VLOOKUP($C289, Table4[#All], 47, 0)</f>
        <v>0.32500000000000001</v>
      </c>
      <c r="BY289" s="43">
        <f>VLOOKUP($C289, Table4[#All], 48, 0)</f>
        <v>0.2</v>
      </c>
      <c r="BZ289" s="43">
        <f>VLOOKUP($C289, Table4[#All], 49, 0)</f>
        <v>0.13750000000000001</v>
      </c>
      <c r="CA289" s="43">
        <f>VLOOKUP($C289, Table4[#All], 50, 0)</f>
        <v>0</v>
      </c>
      <c r="CB289" s="10">
        <f t="shared" si="72"/>
        <v>3</v>
      </c>
      <c r="CC289" s="60"/>
      <c r="CD289" s="43">
        <f>VLOOKUP($C289, Table4[#All], 51, 0)</f>
        <v>0.125</v>
      </c>
      <c r="CE289" s="43">
        <f>VLOOKUP($C289, Table4[#All], 52, 0)</f>
        <v>0.875</v>
      </c>
      <c r="CF289" s="43">
        <f>VLOOKUP($C289, Table4[#All], 53, 0)</f>
        <v>0</v>
      </c>
      <c r="CG289" s="43"/>
      <c r="CH289" s="43"/>
      <c r="CI289" s="12">
        <f t="shared" si="73"/>
        <v>2</v>
      </c>
      <c r="CJ289" s="13"/>
      <c r="CK289" s="43">
        <f>VLOOKUP($C289, Table4[#All], 54, 0)</f>
        <v>0</v>
      </c>
      <c r="CL289" s="43">
        <f>VLOOKUP($C289, Table4[#All], 55, 0)</f>
        <v>0</v>
      </c>
      <c r="CM289" s="43">
        <f>VLOOKUP($C289, Table4[#All], 56, 0)</f>
        <v>0.9375</v>
      </c>
      <c r="CN289" s="9">
        <f>VLOOKUP($C289, Table4[#All], 57, 0)</f>
        <v>6.25E-2</v>
      </c>
      <c r="CO289" s="9"/>
      <c r="CP289" s="10">
        <f t="shared" si="74"/>
        <v>3</v>
      </c>
      <c r="CQ289" s="11"/>
      <c r="CR289" s="43">
        <f>VLOOKUP($C289, Table4[#All], 58, 0)</f>
        <v>0</v>
      </c>
      <c r="CS289" s="43">
        <f>VLOOKUP($C289, Table4[#All], 59, 0)</f>
        <v>1.2500000000000001E-2</v>
      </c>
      <c r="CT289" s="43">
        <f>VLOOKUP($C289, Table4[#All], 60, 0)</f>
        <v>0.53749999999999998</v>
      </c>
      <c r="CU289" s="43">
        <f>VLOOKUP($C289, Table4[#All], 61, 0)</f>
        <v>0.45</v>
      </c>
      <c r="CV289" s="9">
        <f>VLOOKUP($C289, Table4[#All], 62, 0)</f>
        <v>0</v>
      </c>
      <c r="CW289" s="10">
        <f t="shared" si="75"/>
        <v>4</v>
      </c>
      <c r="CX289" s="60"/>
      <c r="CY289" s="43">
        <f>VLOOKUP($C289, Table4[#All], 63, 0)</f>
        <v>0.62860000000000005</v>
      </c>
      <c r="CZ289" s="43">
        <f>VLOOKUP($C289, Table4[#All], 64, 0)</f>
        <v>0.3286</v>
      </c>
      <c r="DA289" s="43">
        <f>VLOOKUP($C289, Table4[#All], 65, 0)</f>
        <v>4.2900000000000001E-2</v>
      </c>
      <c r="DB289" s="43">
        <f>VLOOKUP($C289, Table4[#All], 66, 0)</f>
        <v>0</v>
      </c>
      <c r="DC289" s="43"/>
      <c r="DD289" s="10">
        <f t="shared" si="76"/>
        <v>2</v>
      </c>
    </row>
    <row r="290" spans="1:108" ht="16.2" thickTop="1" thickBot="1" x14ac:dyDescent="0.4">
      <c r="A290" s="47" t="s">
        <v>652</v>
      </c>
      <c r="B290" s="47" t="s">
        <v>664</v>
      </c>
      <c r="C290" s="47" t="s">
        <v>665</v>
      </c>
      <c r="D290" s="11"/>
      <c r="E290" s="43">
        <f>VLOOKUP($C290, Table4[#All], 2, 0)</f>
        <v>1</v>
      </c>
      <c r="F290" s="43">
        <f>VLOOKUP($C290, Table4[#All], 3, 0)</f>
        <v>0</v>
      </c>
      <c r="G290" s="43">
        <f>VLOOKUP($C290, Table4[#All], 4, 0)</f>
        <v>0</v>
      </c>
      <c r="H290" s="43">
        <f>VLOOKUP($C290, Table4[#All], 5, 0)</f>
        <v>0</v>
      </c>
      <c r="I290" s="43">
        <f>VLOOKUP($C290, Table4[#All], 6, 0)</f>
        <v>0</v>
      </c>
      <c r="J290" s="10">
        <f t="shared" si="62"/>
        <v>1</v>
      </c>
      <c r="K290" s="11"/>
      <c r="L290" s="43">
        <f>VLOOKUP($C290, Table4[#All], 7, 0)</f>
        <v>0.6765000000000001</v>
      </c>
      <c r="M290" s="43">
        <f>VLOOKUP($C290, Table4[#All], 8, 0)</f>
        <v>0.2059</v>
      </c>
      <c r="N290" s="43">
        <f>VLOOKUP($C290, Table4[#All], 9, 0)</f>
        <v>0.1176</v>
      </c>
      <c r="O290" s="43">
        <f>VLOOKUP($C290, Table4[#All], 10, 0)</f>
        <v>0</v>
      </c>
      <c r="P290" s="43"/>
      <c r="Q290" s="10">
        <f t="shared" si="63"/>
        <v>2</v>
      </c>
      <c r="R290" s="11"/>
      <c r="S290" s="43">
        <f>VLOOKUP($C290, Table4[#All], 11, 0)</f>
        <v>0</v>
      </c>
      <c r="T290" s="43">
        <f>VLOOKUP($C290, Table4[#All], 12, 0)</f>
        <v>2.9399999999999999E-2</v>
      </c>
      <c r="U290" s="43">
        <f>VLOOKUP($C290, Table4[#All], 13, 0)</f>
        <v>0.91180000000000005</v>
      </c>
      <c r="V290" s="43">
        <f>VLOOKUP($C290, Table4[#All], 14, 0)</f>
        <v>5.8799999999999998E-2</v>
      </c>
      <c r="W290" s="9"/>
      <c r="X290" s="10">
        <f t="shared" si="64"/>
        <v>3</v>
      </c>
      <c r="Y290" s="11"/>
      <c r="Z290" s="43">
        <f>VLOOKUP($C290, Table4[#All], 15, 0)</f>
        <v>0</v>
      </c>
      <c r="AA290" s="43">
        <f>VLOOKUP($C290, Table4[#All], 16, 0)</f>
        <v>0.38240000000000002</v>
      </c>
      <c r="AB290" s="43">
        <f>VLOOKUP($C290, Table4[#All], 17, 0)</f>
        <v>0.29410000000000003</v>
      </c>
      <c r="AC290" s="43">
        <f>VLOOKUP($C290, Table4[#All], 18, 0)</f>
        <v>0.32350000000000001</v>
      </c>
      <c r="AD290" s="9">
        <f>VLOOKUP($C290, Table4[#All], 19, 0)</f>
        <v>0</v>
      </c>
      <c r="AE290" s="10">
        <f t="shared" si="65"/>
        <v>4</v>
      </c>
      <c r="AF290" s="11"/>
      <c r="AG290" s="43">
        <f>VLOOKUP($C290, Table4[#All], 20, 0)</f>
        <v>0</v>
      </c>
      <c r="AH290" s="43">
        <f>VLOOKUP($C290, Table4[#All], 21, 0)</f>
        <v>0.35289999999999999</v>
      </c>
      <c r="AI290" s="43">
        <f>VLOOKUP($C290, Table4[#All], 22, 0)</f>
        <v>0.23530000000000001</v>
      </c>
      <c r="AJ290" s="43">
        <f>VLOOKUP($C290, Table4[#All], 23, 0)</f>
        <v>0.4118</v>
      </c>
      <c r="AK290" s="43"/>
      <c r="AL290" s="10">
        <f t="shared" si="66"/>
        <v>4</v>
      </c>
      <c r="AM290" s="11"/>
      <c r="AN290" s="43">
        <f>VLOOKUP($C290, Table4[#All], 24, 0)</f>
        <v>0</v>
      </c>
      <c r="AO290" s="43">
        <f>VLOOKUP($C290, Table4[#All], 25, 0)</f>
        <v>0.35479999999999995</v>
      </c>
      <c r="AP290" s="43">
        <f>VLOOKUP($C290, Table4[#All], 26, 0)</f>
        <v>0.6452</v>
      </c>
      <c r="AQ290" s="43"/>
      <c r="AR290" s="9"/>
      <c r="AS290" s="12">
        <f t="shared" si="67"/>
        <v>3</v>
      </c>
      <c r="AT290" s="11"/>
      <c r="AU290" s="43">
        <f>VLOOKUP($C290, Table4[#All], 27, 0)</f>
        <v>2.9399999999999999E-2</v>
      </c>
      <c r="AV290" s="43">
        <f>VLOOKUP($C290, Table4[#All], 28, 0)</f>
        <v>0.38240000000000002</v>
      </c>
      <c r="AW290" s="43">
        <f>VLOOKUP($C290, Table4[#All], 29, 0)</f>
        <v>0.58820000000000006</v>
      </c>
      <c r="AX290" s="9"/>
      <c r="AY290" s="9">
        <f>VLOOKUP($C290, Table4[#All], 30, 0)</f>
        <v>0</v>
      </c>
      <c r="AZ290" s="10">
        <f t="shared" si="68"/>
        <v>3</v>
      </c>
      <c r="BA290" s="11"/>
      <c r="BB290" s="43">
        <f>VLOOKUP($C290, Table4[#All], 31, 0)</f>
        <v>0.35289999999999999</v>
      </c>
      <c r="BC290" s="43">
        <f>VLOOKUP($C290, Table4[#All], 32, 0)</f>
        <v>0.2059</v>
      </c>
      <c r="BD290" s="43">
        <f>VLOOKUP($C290, Table4[#All], 33, 0)</f>
        <v>0.44119999999999998</v>
      </c>
      <c r="BE290" s="43">
        <f>VLOOKUP($C290, Table4[#All], 34, 0)</f>
        <v>0</v>
      </c>
      <c r="BF290" s="9">
        <f>VLOOKUP($C290, Table4[#All], 35, 0)</f>
        <v>0</v>
      </c>
      <c r="BG290" s="10">
        <f t="shared" si="69"/>
        <v>3</v>
      </c>
      <c r="BH290" s="60"/>
      <c r="BI290" s="43">
        <f>VLOOKUP($C290, Table4[#All], 36, 0)</f>
        <v>0.54549999999999998</v>
      </c>
      <c r="BJ290" s="9">
        <f>VLOOKUP($C290, Table4[#All], 37, 0)</f>
        <v>0</v>
      </c>
      <c r="BK290" s="43">
        <f>VLOOKUP($C290, Table4[#All], 38, 0)</f>
        <v>0</v>
      </c>
      <c r="BL290" s="43">
        <f>VLOOKUP($C290, Table4[#All], 39, 0)</f>
        <v>0</v>
      </c>
      <c r="BM290" s="9">
        <f>VLOOKUP($C290, Table4[#All], 40, 0)</f>
        <v>0.45450000000000002</v>
      </c>
      <c r="BN290" s="10">
        <f t="shared" si="70"/>
        <v>5</v>
      </c>
      <c r="BO290" s="11"/>
      <c r="BP290" s="43">
        <f>VLOOKUP($C290, Table4[#All], 41, 0)</f>
        <v>0.47060000000000002</v>
      </c>
      <c r="BQ290" s="43">
        <f>VLOOKUP($C290, Table4[#All], 42, 0)</f>
        <v>0.38240000000000002</v>
      </c>
      <c r="BR290" s="43">
        <f>VLOOKUP($C290, Table4[#All], 43, 0)</f>
        <v>8.8200000000000001E-2</v>
      </c>
      <c r="BS290" s="43">
        <f>VLOOKUP($C290, Table4[#All], 44, 0)</f>
        <v>5.8799999999999998E-2</v>
      </c>
      <c r="BT290" s="43">
        <f>VLOOKUP($C290, Table4[#All], 45, 0)</f>
        <v>0</v>
      </c>
      <c r="BU290" s="10">
        <f t="shared" si="71"/>
        <v>2</v>
      </c>
      <c r="BV290" s="11"/>
      <c r="BW290" s="43">
        <f>VLOOKUP($C290, Table4[#All], 46, 0)</f>
        <v>0.38240000000000002</v>
      </c>
      <c r="BX290" s="43">
        <f>VLOOKUP($C290, Table4[#All], 47, 0)</f>
        <v>0.26469999999999999</v>
      </c>
      <c r="BY290" s="43">
        <f>VLOOKUP($C290, Table4[#All], 48, 0)</f>
        <v>0.14710000000000001</v>
      </c>
      <c r="BZ290" s="43">
        <f>VLOOKUP($C290, Table4[#All], 49, 0)</f>
        <v>0.2059</v>
      </c>
      <c r="CA290" s="43">
        <f>VLOOKUP($C290, Table4[#All], 50, 0)</f>
        <v>0</v>
      </c>
      <c r="CB290" s="10">
        <f t="shared" si="72"/>
        <v>4</v>
      </c>
      <c r="CC290" s="60"/>
      <c r="CD290" s="43">
        <f>VLOOKUP($C290, Table4[#All], 51, 0)</f>
        <v>0.26469999999999999</v>
      </c>
      <c r="CE290" s="43">
        <f>VLOOKUP($C290, Table4[#All], 52, 0)</f>
        <v>0.73530000000000006</v>
      </c>
      <c r="CF290" s="43">
        <f>VLOOKUP($C290, Table4[#All], 53, 0)</f>
        <v>0</v>
      </c>
      <c r="CG290" s="43"/>
      <c r="CH290" s="43"/>
      <c r="CI290" s="12">
        <f t="shared" si="73"/>
        <v>2</v>
      </c>
      <c r="CJ290" s="13"/>
      <c r="CK290" s="43">
        <f>VLOOKUP($C290, Table4[#All], 54, 0)</f>
        <v>0</v>
      </c>
      <c r="CL290" s="43">
        <f>VLOOKUP($C290, Table4[#All], 55, 0)</f>
        <v>0</v>
      </c>
      <c r="CM290" s="43">
        <f>VLOOKUP($C290, Table4[#All], 56, 0)</f>
        <v>1</v>
      </c>
      <c r="CN290" s="9">
        <f>VLOOKUP($C290, Table4[#All], 57, 0)</f>
        <v>0</v>
      </c>
      <c r="CO290" s="9"/>
      <c r="CP290" s="10">
        <f t="shared" si="74"/>
        <v>3</v>
      </c>
      <c r="CQ290" s="11"/>
      <c r="CR290" s="43">
        <f>VLOOKUP($C290, Table4[#All], 58, 0)</f>
        <v>0</v>
      </c>
      <c r="CS290" s="43">
        <f>VLOOKUP($C290, Table4[#All], 59, 0)</f>
        <v>0.35289999999999999</v>
      </c>
      <c r="CT290" s="43">
        <f>VLOOKUP($C290, Table4[#All], 60, 0)</f>
        <v>0.58820000000000006</v>
      </c>
      <c r="CU290" s="43">
        <f>VLOOKUP($C290, Table4[#All], 61, 0)</f>
        <v>5.8799999999999998E-2</v>
      </c>
      <c r="CV290" s="9">
        <f>VLOOKUP($C290, Table4[#All], 62, 0)</f>
        <v>0</v>
      </c>
      <c r="CW290" s="10">
        <f t="shared" si="75"/>
        <v>3</v>
      </c>
      <c r="CX290" s="60"/>
      <c r="CY290" s="43">
        <f>VLOOKUP($C290, Table4[#All], 63, 0)</f>
        <v>0.8125</v>
      </c>
      <c r="CZ290" s="43">
        <f>VLOOKUP($C290, Table4[#All], 64, 0)</f>
        <v>0.125</v>
      </c>
      <c r="DA290" s="43">
        <f>VLOOKUP($C290, Table4[#All], 65, 0)</f>
        <v>6.25E-2</v>
      </c>
      <c r="DB290" s="43">
        <f>VLOOKUP($C290, Table4[#All], 66, 0)</f>
        <v>0</v>
      </c>
      <c r="DC290" s="43"/>
      <c r="DD290" s="10">
        <f t="shared" si="76"/>
        <v>1</v>
      </c>
    </row>
    <row r="291" spans="1:108" ht="16.2" thickTop="1" thickBot="1" x14ac:dyDescent="0.4">
      <c r="A291" s="47" t="s">
        <v>652</v>
      </c>
      <c r="B291" s="47" t="s">
        <v>666</v>
      </c>
      <c r="C291" s="47" t="s">
        <v>667</v>
      </c>
      <c r="D291" s="11"/>
      <c r="E291" s="43">
        <f>VLOOKUP($C291, Table4[#All], 2, 0)</f>
        <v>1</v>
      </c>
      <c r="F291" s="43">
        <f>VLOOKUP($C291, Table4[#All], 3, 0)</f>
        <v>0</v>
      </c>
      <c r="G291" s="43">
        <f>VLOOKUP($C291, Table4[#All], 4, 0)</f>
        <v>0</v>
      </c>
      <c r="H291" s="43">
        <f>VLOOKUP($C291, Table4[#All], 5, 0)</f>
        <v>0</v>
      </c>
      <c r="I291" s="43">
        <f>VLOOKUP($C291, Table4[#All], 6, 0)</f>
        <v>0</v>
      </c>
      <c r="J291" s="10">
        <f t="shared" si="62"/>
        <v>1</v>
      </c>
      <c r="K291" s="11"/>
      <c r="L291" s="43">
        <f>VLOOKUP($C291, Table4[#All], 7, 0)</f>
        <v>0.8529000000000001</v>
      </c>
      <c r="M291" s="43">
        <f>VLOOKUP($C291, Table4[#All], 8, 0)</f>
        <v>0.1176</v>
      </c>
      <c r="N291" s="43">
        <f>VLOOKUP($C291, Table4[#All], 9, 0)</f>
        <v>2.9399999999999999E-2</v>
      </c>
      <c r="O291" s="43">
        <f>VLOOKUP($C291, Table4[#All], 10, 0)</f>
        <v>0</v>
      </c>
      <c r="P291" s="43"/>
      <c r="Q291" s="10">
        <f t="shared" si="63"/>
        <v>1</v>
      </c>
      <c r="R291" s="11"/>
      <c r="S291" s="43">
        <f>VLOOKUP($C291, Table4[#All], 11, 0)</f>
        <v>0</v>
      </c>
      <c r="T291" s="43">
        <f>VLOOKUP($C291, Table4[#All], 12, 0)</f>
        <v>5.8799999999999998E-2</v>
      </c>
      <c r="U291" s="43">
        <f>VLOOKUP($C291, Table4[#All], 13, 0)</f>
        <v>0.94120000000000004</v>
      </c>
      <c r="V291" s="43">
        <f>VLOOKUP($C291, Table4[#All], 14, 0)</f>
        <v>0</v>
      </c>
      <c r="W291" s="9"/>
      <c r="X291" s="10">
        <f t="shared" si="64"/>
        <v>3</v>
      </c>
      <c r="Y291" s="11"/>
      <c r="Z291" s="43">
        <f>VLOOKUP($C291, Table4[#All], 15, 0)</f>
        <v>0</v>
      </c>
      <c r="AA291" s="43">
        <f>VLOOKUP($C291, Table4[#All], 16, 0)</f>
        <v>0.2059</v>
      </c>
      <c r="AB291" s="43">
        <f>VLOOKUP($C291, Table4[#All], 17, 0)</f>
        <v>0.14710000000000001</v>
      </c>
      <c r="AC291" s="43">
        <f>VLOOKUP($C291, Table4[#All], 18, 0)</f>
        <v>0.61759999999999993</v>
      </c>
      <c r="AD291" s="9">
        <f>VLOOKUP($C291, Table4[#All], 19, 0)</f>
        <v>2.9399999999999999E-2</v>
      </c>
      <c r="AE291" s="10">
        <f t="shared" si="65"/>
        <v>4</v>
      </c>
      <c r="AF291" s="11"/>
      <c r="AG291" s="43">
        <f>VLOOKUP($C291, Table4[#All], 20, 0)</f>
        <v>0</v>
      </c>
      <c r="AH291" s="43">
        <f>VLOOKUP($C291, Table4[#All], 21, 0)</f>
        <v>0.2059</v>
      </c>
      <c r="AI291" s="43">
        <f>VLOOKUP($C291, Table4[#All], 22, 0)</f>
        <v>8.8200000000000001E-2</v>
      </c>
      <c r="AJ291" s="43">
        <f>VLOOKUP($C291, Table4[#All], 23, 0)</f>
        <v>0.70590000000000008</v>
      </c>
      <c r="AK291" s="43"/>
      <c r="AL291" s="10">
        <f t="shared" si="66"/>
        <v>4</v>
      </c>
      <c r="AM291" s="11"/>
      <c r="AN291" s="43">
        <f>VLOOKUP($C291, Table4[#All], 24, 0)</f>
        <v>0</v>
      </c>
      <c r="AO291" s="43">
        <f>VLOOKUP($C291, Table4[#All], 25, 0)</f>
        <v>3.0299999999999997E-2</v>
      </c>
      <c r="AP291" s="43">
        <f>VLOOKUP($C291, Table4[#All], 26, 0)</f>
        <v>0.96970000000000001</v>
      </c>
      <c r="AQ291" s="43"/>
      <c r="AR291" s="9"/>
      <c r="AS291" s="12">
        <f t="shared" si="67"/>
        <v>3</v>
      </c>
      <c r="AT291" s="11"/>
      <c r="AU291" s="43">
        <f>VLOOKUP($C291, Table4[#All], 27, 0)</f>
        <v>0.47060000000000002</v>
      </c>
      <c r="AV291" s="43">
        <f>VLOOKUP($C291, Table4[#All], 28, 0)</f>
        <v>0.26469999999999999</v>
      </c>
      <c r="AW291" s="43">
        <f>VLOOKUP($C291, Table4[#All], 29, 0)</f>
        <v>0.26469999999999999</v>
      </c>
      <c r="AX291" s="9"/>
      <c r="AY291" s="9">
        <f>VLOOKUP($C291, Table4[#All], 30, 0)</f>
        <v>0</v>
      </c>
      <c r="AZ291" s="10">
        <f t="shared" si="68"/>
        <v>3</v>
      </c>
      <c r="BA291" s="11"/>
      <c r="BB291" s="43">
        <f>VLOOKUP($C291, Table4[#All], 31, 0)</f>
        <v>0.78790000000000004</v>
      </c>
      <c r="BC291" s="43">
        <f>VLOOKUP($C291, Table4[#All], 32, 0)</f>
        <v>9.0899999999999995E-2</v>
      </c>
      <c r="BD291" s="43">
        <f>VLOOKUP($C291, Table4[#All], 33, 0)</f>
        <v>0.12119999999999999</v>
      </c>
      <c r="BE291" s="43">
        <f>VLOOKUP($C291, Table4[#All], 34, 0)</f>
        <v>0</v>
      </c>
      <c r="BF291" s="9">
        <f>VLOOKUP($C291, Table4[#All], 35, 0)</f>
        <v>0</v>
      </c>
      <c r="BG291" s="10">
        <f t="shared" si="69"/>
        <v>2</v>
      </c>
      <c r="BH291" s="60"/>
      <c r="BI291" s="43">
        <f>VLOOKUP($C291, Table4[#All], 36, 0)</f>
        <v>0.54549999999999998</v>
      </c>
      <c r="BJ291" s="9">
        <f>VLOOKUP($C291, Table4[#All], 37, 0)</f>
        <v>0</v>
      </c>
      <c r="BK291" s="43">
        <f>VLOOKUP($C291, Table4[#All], 38, 0)</f>
        <v>0</v>
      </c>
      <c r="BL291" s="43">
        <f>VLOOKUP($C291, Table4[#All], 39, 0)</f>
        <v>0</v>
      </c>
      <c r="BM291" s="9">
        <f>VLOOKUP($C291, Table4[#All], 40, 0)</f>
        <v>0.45450000000000002</v>
      </c>
      <c r="BN291" s="10">
        <f t="shared" si="70"/>
        <v>5</v>
      </c>
      <c r="BO291" s="11"/>
      <c r="BP291" s="43">
        <f>VLOOKUP($C291, Table4[#All], 41, 0)</f>
        <v>0.55880000000000007</v>
      </c>
      <c r="BQ291" s="43">
        <f>VLOOKUP($C291, Table4[#All], 42, 0)</f>
        <v>0.23530000000000001</v>
      </c>
      <c r="BR291" s="43">
        <f>VLOOKUP($C291, Table4[#All], 43, 0)</f>
        <v>0.2059</v>
      </c>
      <c r="BS291" s="43">
        <f>VLOOKUP($C291, Table4[#All], 44, 0)</f>
        <v>0</v>
      </c>
      <c r="BT291" s="43">
        <f>VLOOKUP($C291, Table4[#All], 45, 0)</f>
        <v>0</v>
      </c>
      <c r="BU291" s="10">
        <f t="shared" si="71"/>
        <v>3</v>
      </c>
      <c r="BV291" s="11"/>
      <c r="BW291" s="43">
        <f>VLOOKUP($C291, Table4[#All], 46, 0)</f>
        <v>0.4118</v>
      </c>
      <c r="BX291" s="43">
        <f>VLOOKUP($C291, Table4[#All], 47, 0)</f>
        <v>0.26469999999999999</v>
      </c>
      <c r="BY291" s="43">
        <f>VLOOKUP($C291, Table4[#All], 48, 0)</f>
        <v>0.1176</v>
      </c>
      <c r="BZ291" s="43">
        <f>VLOOKUP($C291, Table4[#All], 49, 0)</f>
        <v>0.2059</v>
      </c>
      <c r="CA291" s="43">
        <f>VLOOKUP($C291, Table4[#All], 50, 0)</f>
        <v>0</v>
      </c>
      <c r="CB291" s="10">
        <f t="shared" si="72"/>
        <v>4</v>
      </c>
      <c r="CC291" s="60"/>
      <c r="CD291" s="43">
        <f>VLOOKUP($C291, Table4[#All], 51, 0)</f>
        <v>2.9399999999999999E-2</v>
      </c>
      <c r="CE291" s="43">
        <f>VLOOKUP($C291, Table4[#All], 52, 0)</f>
        <v>0.97060000000000002</v>
      </c>
      <c r="CF291" s="43">
        <f>VLOOKUP($C291, Table4[#All], 53, 0)</f>
        <v>0</v>
      </c>
      <c r="CG291" s="43"/>
      <c r="CH291" s="43"/>
      <c r="CI291" s="12">
        <f t="shared" si="73"/>
        <v>2</v>
      </c>
      <c r="CJ291" s="13"/>
      <c r="CK291" s="43">
        <f>VLOOKUP($C291, Table4[#All], 54, 0)</f>
        <v>0</v>
      </c>
      <c r="CL291" s="43">
        <f>VLOOKUP($C291, Table4[#All], 55, 0)</f>
        <v>2.9399999999999999E-2</v>
      </c>
      <c r="CM291" s="43">
        <f>VLOOKUP($C291, Table4[#All], 56, 0)</f>
        <v>0.94120000000000004</v>
      </c>
      <c r="CN291" s="9">
        <f>VLOOKUP($C291, Table4[#All], 57, 0)</f>
        <v>2.9399999999999999E-2</v>
      </c>
      <c r="CO291" s="9"/>
      <c r="CP291" s="10">
        <f t="shared" si="74"/>
        <v>3</v>
      </c>
      <c r="CQ291" s="11"/>
      <c r="CR291" s="43">
        <f>VLOOKUP($C291, Table4[#All], 58, 0)</f>
        <v>0</v>
      </c>
      <c r="CS291" s="43">
        <f>VLOOKUP($C291, Table4[#All], 59, 0)</f>
        <v>0.29410000000000003</v>
      </c>
      <c r="CT291" s="43">
        <f>VLOOKUP($C291, Table4[#All], 60, 0)</f>
        <v>0.61759999999999993</v>
      </c>
      <c r="CU291" s="43">
        <f>VLOOKUP($C291, Table4[#All], 61, 0)</f>
        <v>8.8200000000000001E-2</v>
      </c>
      <c r="CV291" s="9">
        <f>VLOOKUP($C291, Table4[#All], 62, 0)</f>
        <v>0</v>
      </c>
      <c r="CW291" s="10">
        <f t="shared" si="75"/>
        <v>3</v>
      </c>
      <c r="CX291" s="60"/>
      <c r="CY291" s="43">
        <f>VLOOKUP($C291, Table4[#All], 63, 0)</f>
        <v>0.96879999999999999</v>
      </c>
      <c r="CZ291" s="43">
        <f>VLOOKUP($C291, Table4[#All], 64, 0)</f>
        <v>0</v>
      </c>
      <c r="DA291" s="43">
        <f>VLOOKUP($C291, Table4[#All], 65, 0)</f>
        <v>3.1200000000000002E-2</v>
      </c>
      <c r="DB291" s="43">
        <f>VLOOKUP($C291, Table4[#All], 66, 0)</f>
        <v>0</v>
      </c>
      <c r="DC291" s="43"/>
      <c r="DD291" s="10">
        <f t="shared" si="76"/>
        <v>1</v>
      </c>
    </row>
    <row r="292" spans="1:108" ht="16.2" thickTop="1" thickBot="1" x14ac:dyDescent="0.4">
      <c r="A292" s="47" t="s">
        <v>652</v>
      </c>
      <c r="B292" s="47" t="s">
        <v>668</v>
      </c>
      <c r="C292" s="47" t="s">
        <v>669</v>
      </c>
      <c r="D292" s="11"/>
      <c r="E292" s="43">
        <f>VLOOKUP($C292, Table4[#All], 2, 0)</f>
        <v>1</v>
      </c>
      <c r="F292" s="43">
        <f>VLOOKUP($C292, Table4[#All], 3, 0)</f>
        <v>0</v>
      </c>
      <c r="G292" s="43">
        <f>VLOOKUP($C292, Table4[#All], 4, 0)</f>
        <v>0</v>
      </c>
      <c r="H292" s="43">
        <f>VLOOKUP($C292, Table4[#All], 5, 0)</f>
        <v>0</v>
      </c>
      <c r="I292" s="43">
        <f>VLOOKUP($C292, Table4[#All], 6, 0)</f>
        <v>0</v>
      </c>
      <c r="J292" s="10">
        <f t="shared" si="62"/>
        <v>1</v>
      </c>
      <c r="K292" s="11"/>
      <c r="L292" s="43">
        <f>VLOOKUP($C292, Table4[#All], 7, 0)</f>
        <v>0.46149999999999997</v>
      </c>
      <c r="M292" s="43">
        <f>VLOOKUP($C292, Table4[#All], 8, 0)</f>
        <v>0.42310000000000003</v>
      </c>
      <c r="N292" s="43">
        <f>VLOOKUP($C292, Table4[#All], 9, 0)</f>
        <v>0.11539999999999999</v>
      </c>
      <c r="O292" s="43">
        <f>VLOOKUP($C292, Table4[#All], 10, 0)</f>
        <v>0</v>
      </c>
      <c r="P292" s="43"/>
      <c r="Q292" s="10">
        <f t="shared" si="63"/>
        <v>2</v>
      </c>
      <c r="R292" s="11"/>
      <c r="S292" s="43">
        <f>VLOOKUP($C292, Table4[#All], 11, 0)</f>
        <v>0</v>
      </c>
      <c r="T292" s="43">
        <f>VLOOKUP($C292, Table4[#All], 12, 0)</f>
        <v>9.6199999999999994E-2</v>
      </c>
      <c r="U292" s="43">
        <f>VLOOKUP($C292, Table4[#All], 13, 0)</f>
        <v>0.90379999999999994</v>
      </c>
      <c r="V292" s="43">
        <f>VLOOKUP($C292, Table4[#All], 14, 0)</f>
        <v>0</v>
      </c>
      <c r="W292" s="9"/>
      <c r="X292" s="10">
        <f t="shared" si="64"/>
        <v>3</v>
      </c>
      <c r="Y292" s="11"/>
      <c r="Z292" s="43">
        <f>VLOOKUP($C292, Table4[#All], 15, 0)</f>
        <v>0</v>
      </c>
      <c r="AA292" s="43">
        <f>VLOOKUP($C292, Table4[#All], 16, 0)</f>
        <v>0.46149999999999997</v>
      </c>
      <c r="AB292" s="43">
        <f>VLOOKUP($C292, Table4[#All], 17, 0)</f>
        <v>0.53849999999999998</v>
      </c>
      <c r="AC292" s="43">
        <f>VLOOKUP($C292, Table4[#All], 18, 0)</f>
        <v>0</v>
      </c>
      <c r="AD292" s="9">
        <f>VLOOKUP($C292, Table4[#All], 19, 0)</f>
        <v>0</v>
      </c>
      <c r="AE292" s="10">
        <f t="shared" si="65"/>
        <v>3</v>
      </c>
      <c r="AF292" s="11"/>
      <c r="AG292" s="43">
        <f>VLOOKUP($C292, Table4[#All], 20, 0)</f>
        <v>3.85E-2</v>
      </c>
      <c r="AH292" s="43">
        <f>VLOOKUP($C292, Table4[#All], 21, 0)</f>
        <v>0.71150000000000002</v>
      </c>
      <c r="AI292" s="43">
        <f>VLOOKUP($C292, Table4[#All], 22, 0)</f>
        <v>0.25</v>
      </c>
      <c r="AJ292" s="43">
        <f>VLOOKUP($C292, Table4[#All], 23, 0)</f>
        <v>0</v>
      </c>
      <c r="AK292" s="43"/>
      <c r="AL292" s="10">
        <f t="shared" si="66"/>
        <v>3</v>
      </c>
      <c r="AM292" s="11"/>
      <c r="AN292" s="43">
        <f>VLOOKUP($C292, Table4[#All], 24, 0)</f>
        <v>0</v>
      </c>
      <c r="AO292" s="43">
        <f>VLOOKUP($C292, Table4[#All], 25, 0)</f>
        <v>0.73470000000000002</v>
      </c>
      <c r="AP292" s="43">
        <f>VLOOKUP($C292, Table4[#All], 26, 0)</f>
        <v>0.26530000000000004</v>
      </c>
      <c r="AQ292" s="43"/>
      <c r="AR292" s="9"/>
      <c r="AS292" s="12">
        <f t="shared" si="67"/>
        <v>3</v>
      </c>
      <c r="AT292" s="11"/>
      <c r="AU292" s="43">
        <f>VLOOKUP($C292, Table4[#All], 27, 0)</f>
        <v>0</v>
      </c>
      <c r="AV292" s="43">
        <f>VLOOKUP($C292, Table4[#All], 28, 0)</f>
        <v>0.51919999999999999</v>
      </c>
      <c r="AW292" s="43">
        <f>VLOOKUP($C292, Table4[#All], 29, 0)</f>
        <v>0.48080000000000001</v>
      </c>
      <c r="AX292" s="9"/>
      <c r="AY292" s="9">
        <f>VLOOKUP($C292, Table4[#All], 30, 0)</f>
        <v>0</v>
      </c>
      <c r="AZ292" s="10">
        <f t="shared" si="68"/>
        <v>3</v>
      </c>
      <c r="BA292" s="11"/>
      <c r="BB292" s="43">
        <f>VLOOKUP($C292, Table4[#All], 31, 0)</f>
        <v>0.69230000000000003</v>
      </c>
      <c r="BC292" s="43">
        <f>VLOOKUP($C292, Table4[#All], 32, 0)</f>
        <v>0.25</v>
      </c>
      <c r="BD292" s="43">
        <f>VLOOKUP($C292, Table4[#All], 33, 0)</f>
        <v>1.9199999999999998E-2</v>
      </c>
      <c r="BE292" s="43">
        <f>VLOOKUP($C292, Table4[#All], 34, 0)</f>
        <v>3.85E-2</v>
      </c>
      <c r="BF292" s="9">
        <f>VLOOKUP($C292, Table4[#All], 35, 0)</f>
        <v>0</v>
      </c>
      <c r="BG292" s="10">
        <f t="shared" si="69"/>
        <v>2</v>
      </c>
      <c r="BH292" s="60"/>
      <c r="BI292" s="43">
        <f>VLOOKUP($C292, Table4[#All], 36, 0)</f>
        <v>0.54549999999999998</v>
      </c>
      <c r="BJ292" s="9">
        <f>VLOOKUP($C292, Table4[#All], 37, 0)</f>
        <v>0</v>
      </c>
      <c r="BK292" s="43">
        <f>VLOOKUP($C292, Table4[#All], 38, 0)</f>
        <v>0</v>
      </c>
      <c r="BL292" s="43">
        <f>VLOOKUP($C292, Table4[#All], 39, 0)</f>
        <v>0</v>
      </c>
      <c r="BM292" s="9">
        <f>VLOOKUP($C292, Table4[#All], 40, 0)</f>
        <v>0.45450000000000002</v>
      </c>
      <c r="BN292" s="10">
        <f t="shared" si="70"/>
        <v>5</v>
      </c>
      <c r="BO292" s="11"/>
      <c r="BP292" s="43">
        <f>VLOOKUP($C292, Table4[#All], 41, 0)</f>
        <v>0.90379999999999994</v>
      </c>
      <c r="BQ292" s="43">
        <f>VLOOKUP($C292, Table4[#All], 42, 0)</f>
        <v>9.6199999999999994E-2</v>
      </c>
      <c r="BR292" s="43">
        <f>VLOOKUP($C292, Table4[#All], 43, 0)</f>
        <v>0</v>
      </c>
      <c r="BS292" s="43">
        <f>VLOOKUP($C292, Table4[#All], 44, 0)</f>
        <v>0</v>
      </c>
      <c r="BT292" s="43">
        <f>VLOOKUP($C292, Table4[#All], 45, 0)</f>
        <v>0</v>
      </c>
      <c r="BU292" s="10">
        <f t="shared" si="71"/>
        <v>1</v>
      </c>
      <c r="BV292" s="11"/>
      <c r="BW292" s="43">
        <f>VLOOKUP($C292, Table4[#All], 46, 0)</f>
        <v>0.63460000000000005</v>
      </c>
      <c r="BX292" s="43">
        <f>VLOOKUP($C292, Table4[#All], 47, 0)</f>
        <v>0.11539999999999999</v>
      </c>
      <c r="BY292" s="43">
        <f>VLOOKUP($C292, Table4[#All], 48, 0)</f>
        <v>3.85E-2</v>
      </c>
      <c r="BZ292" s="43">
        <f>VLOOKUP($C292, Table4[#All], 49, 0)</f>
        <v>0.21149999999999999</v>
      </c>
      <c r="CA292" s="43">
        <f>VLOOKUP($C292, Table4[#All], 50, 0)</f>
        <v>0</v>
      </c>
      <c r="CB292" s="10">
        <f t="shared" si="72"/>
        <v>4</v>
      </c>
      <c r="CC292" s="60"/>
      <c r="CD292" s="43">
        <f>VLOOKUP($C292, Table4[#All], 51, 0)</f>
        <v>0.26919999999999999</v>
      </c>
      <c r="CE292" s="43">
        <f>VLOOKUP($C292, Table4[#All], 52, 0)</f>
        <v>0.48080000000000001</v>
      </c>
      <c r="CF292" s="43">
        <f>VLOOKUP($C292, Table4[#All], 53, 0)</f>
        <v>0.25</v>
      </c>
      <c r="CG292" s="43"/>
      <c r="CH292" s="43"/>
      <c r="CI292" s="12">
        <f t="shared" si="73"/>
        <v>3</v>
      </c>
      <c r="CJ292" s="13"/>
      <c r="CK292" s="43">
        <f>VLOOKUP($C292, Table4[#All], 54, 0)</f>
        <v>0</v>
      </c>
      <c r="CL292" s="43">
        <f>VLOOKUP($C292, Table4[#All], 55, 0)</f>
        <v>0.75</v>
      </c>
      <c r="CM292" s="43">
        <f>VLOOKUP($C292, Table4[#All], 56, 0)</f>
        <v>0.25</v>
      </c>
      <c r="CN292" s="9">
        <f>VLOOKUP($C292, Table4[#All], 57, 0)</f>
        <v>0</v>
      </c>
      <c r="CO292" s="9"/>
      <c r="CP292" s="10">
        <f t="shared" si="74"/>
        <v>3</v>
      </c>
      <c r="CQ292" s="11"/>
      <c r="CR292" s="43">
        <f>VLOOKUP($C292, Table4[#All], 58, 0)</f>
        <v>0</v>
      </c>
      <c r="CS292" s="43">
        <f>VLOOKUP($C292, Table4[#All], 59, 0)</f>
        <v>0.51919999999999999</v>
      </c>
      <c r="CT292" s="43">
        <f>VLOOKUP($C292, Table4[#All], 60, 0)</f>
        <v>0.48080000000000001</v>
      </c>
      <c r="CU292" s="43">
        <f>VLOOKUP($C292, Table4[#All], 61, 0)</f>
        <v>0</v>
      </c>
      <c r="CV292" s="9">
        <f>VLOOKUP($C292, Table4[#All], 62, 0)</f>
        <v>0</v>
      </c>
      <c r="CW292" s="10">
        <f t="shared" si="75"/>
        <v>3</v>
      </c>
      <c r="CX292" s="60"/>
      <c r="CY292" s="43">
        <f>VLOOKUP($C292, Table4[#All], 63, 0)</f>
        <v>1</v>
      </c>
      <c r="CZ292" s="43">
        <f>VLOOKUP($C292, Table4[#All], 64, 0)</f>
        <v>0</v>
      </c>
      <c r="DA292" s="43">
        <f>VLOOKUP($C292, Table4[#All], 65, 0)</f>
        <v>0</v>
      </c>
      <c r="DB292" s="43">
        <f>VLOOKUP($C292, Table4[#All], 66, 0)</f>
        <v>0</v>
      </c>
      <c r="DC292" s="43"/>
      <c r="DD292" s="10">
        <f t="shared" si="76"/>
        <v>1</v>
      </c>
    </row>
    <row r="293" spans="1:108" ht="16.2" thickTop="1" thickBot="1" x14ac:dyDescent="0.4">
      <c r="A293" s="47" t="s">
        <v>652</v>
      </c>
      <c r="B293" s="47" t="s">
        <v>670</v>
      </c>
      <c r="C293" s="47" t="s">
        <v>671</v>
      </c>
      <c r="D293" s="11"/>
      <c r="E293" s="43">
        <f>VLOOKUP($C293, Table4[#All], 2, 0)</f>
        <v>1</v>
      </c>
      <c r="F293" s="43">
        <f>VLOOKUP($C293, Table4[#All], 3, 0)</f>
        <v>0</v>
      </c>
      <c r="G293" s="43">
        <f>VLOOKUP($C293, Table4[#All], 4, 0)</f>
        <v>0</v>
      </c>
      <c r="H293" s="43">
        <f>VLOOKUP($C293, Table4[#All], 5, 0)</f>
        <v>0</v>
      </c>
      <c r="I293" s="43">
        <f>VLOOKUP($C293, Table4[#All], 6, 0)</f>
        <v>0</v>
      </c>
      <c r="J293" s="10">
        <f t="shared" si="62"/>
        <v>1</v>
      </c>
      <c r="K293" s="11"/>
      <c r="L293" s="43">
        <f>VLOOKUP($C293, Table4[#All], 7, 0)</f>
        <v>0.56140000000000001</v>
      </c>
      <c r="M293" s="43">
        <f>VLOOKUP($C293, Table4[#All], 8, 0)</f>
        <v>0.26319999999999999</v>
      </c>
      <c r="N293" s="43">
        <f>VLOOKUP($C293, Table4[#All], 9, 0)</f>
        <v>0.1754</v>
      </c>
      <c r="O293" s="43">
        <f>VLOOKUP($C293, Table4[#All], 10, 0)</f>
        <v>0</v>
      </c>
      <c r="P293" s="43"/>
      <c r="Q293" s="10">
        <f t="shared" si="63"/>
        <v>2</v>
      </c>
      <c r="R293" s="11"/>
      <c r="S293" s="43">
        <f>VLOOKUP($C293, Table4[#All], 11, 0)</f>
        <v>0.12279999999999999</v>
      </c>
      <c r="T293" s="43">
        <f>VLOOKUP($C293, Table4[#All], 12, 0)</f>
        <v>1.7500000000000002E-2</v>
      </c>
      <c r="U293" s="43">
        <f>VLOOKUP($C293, Table4[#All], 13, 0)</f>
        <v>0.85959999999999992</v>
      </c>
      <c r="V293" s="43">
        <f>VLOOKUP($C293, Table4[#All], 14, 0)</f>
        <v>0</v>
      </c>
      <c r="W293" s="9"/>
      <c r="X293" s="10">
        <f t="shared" si="64"/>
        <v>3</v>
      </c>
      <c r="Y293" s="11"/>
      <c r="Z293" s="43">
        <f>VLOOKUP($C293, Table4[#All], 15, 0)</f>
        <v>0</v>
      </c>
      <c r="AA293" s="43">
        <f>VLOOKUP($C293, Table4[#All], 16, 0)</f>
        <v>0.26319999999999999</v>
      </c>
      <c r="AB293" s="43">
        <f>VLOOKUP($C293, Table4[#All], 17, 0)</f>
        <v>0.64910000000000001</v>
      </c>
      <c r="AC293" s="43">
        <f>VLOOKUP($C293, Table4[#All], 18, 0)</f>
        <v>8.77E-2</v>
      </c>
      <c r="AD293" s="9">
        <f>VLOOKUP($C293, Table4[#All], 19, 0)</f>
        <v>0</v>
      </c>
      <c r="AE293" s="10">
        <f t="shared" si="65"/>
        <v>3</v>
      </c>
      <c r="AF293" s="11"/>
      <c r="AG293" s="43">
        <f>VLOOKUP($C293, Table4[#All], 20, 0)</f>
        <v>0</v>
      </c>
      <c r="AH293" s="43">
        <f>VLOOKUP($C293, Table4[#All], 21, 0)</f>
        <v>0.24559999999999998</v>
      </c>
      <c r="AI293" s="43">
        <f>VLOOKUP($C293, Table4[#All], 22, 0)</f>
        <v>0.61399999999999999</v>
      </c>
      <c r="AJ293" s="43">
        <f>VLOOKUP($C293, Table4[#All], 23, 0)</f>
        <v>0.1404</v>
      </c>
      <c r="AK293" s="43"/>
      <c r="AL293" s="10">
        <f t="shared" si="66"/>
        <v>3</v>
      </c>
      <c r="AM293" s="11"/>
      <c r="AN293" s="43">
        <f>VLOOKUP($C293, Table4[#All], 24, 0)</f>
        <v>0</v>
      </c>
      <c r="AO293" s="43">
        <f>VLOOKUP($C293, Table4[#All], 25, 0)</f>
        <v>0.10529999999999999</v>
      </c>
      <c r="AP293" s="43">
        <f>VLOOKUP($C293, Table4[#All], 26, 0)</f>
        <v>0.89469999999999994</v>
      </c>
      <c r="AQ293" s="43"/>
      <c r="AR293" s="9"/>
      <c r="AS293" s="12">
        <f t="shared" si="67"/>
        <v>3</v>
      </c>
      <c r="AT293" s="11"/>
      <c r="AU293" s="43">
        <f>VLOOKUP($C293, Table4[#All], 27, 0)</f>
        <v>0.31579999999999997</v>
      </c>
      <c r="AV293" s="43">
        <f>VLOOKUP($C293, Table4[#All], 28, 0)</f>
        <v>0.43859999999999999</v>
      </c>
      <c r="AW293" s="43">
        <f>VLOOKUP($C293, Table4[#All], 29, 0)</f>
        <v>0.24559999999999998</v>
      </c>
      <c r="AX293" s="9"/>
      <c r="AY293" s="9">
        <f>VLOOKUP($C293, Table4[#All], 30, 0)</f>
        <v>0</v>
      </c>
      <c r="AZ293" s="10">
        <f t="shared" si="68"/>
        <v>3</v>
      </c>
      <c r="BA293" s="11"/>
      <c r="BB293" s="43">
        <f>VLOOKUP($C293, Table4[#All], 31, 0)</f>
        <v>1.7899999999999999E-2</v>
      </c>
      <c r="BC293" s="43">
        <f>VLOOKUP($C293, Table4[#All], 32, 0)</f>
        <v>0.89290000000000003</v>
      </c>
      <c r="BD293" s="43">
        <f>VLOOKUP($C293, Table4[#All], 33, 0)</f>
        <v>8.929999999999999E-2</v>
      </c>
      <c r="BE293" s="43">
        <f>VLOOKUP($C293, Table4[#All], 34, 0)</f>
        <v>0</v>
      </c>
      <c r="BF293" s="9">
        <f>VLOOKUP($C293, Table4[#All], 35, 0)</f>
        <v>0</v>
      </c>
      <c r="BG293" s="10">
        <f t="shared" si="69"/>
        <v>2</v>
      </c>
      <c r="BH293" s="60"/>
      <c r="BI293" s="43">
        <f>VLOOKUP($C293, Table4[#All], 36, 0)</f>
        <v>0.54549999999999998</v>
      </c>
      <c r="BJ293" s="9">
        <f>VLOOKUP($C293, Table4[#All], 37, 0)</f>
        <v>0</v>
      </c>
      <c r="BK293" s="43">
        <f>VLOOKUP($C293, Table4[#All], 38, 0)</f>
        <v>0</v>
      </c>
      <c r="BL293" s="43">
        <f>VLOOKUP($C293, Table4[#All], 39, 0)</f>
        <v>0</v>
      </c>
      <c r="BM293" s="9">
        <f>VLOOKUP($C293, Table4[#All], 40, 0)</f>
        <v>0.45450000000000002</v>
      </c>
      <c r="BN293" s="10">
        <f t="shared" si="70"/>
        <v>5</v>
      </c>
      <c r="BO293" s="11"/>
      <c r="BP293" s="43">
        <f>VLOOKUP($C293, Table4[#All], 41, 0)</f>
        <v>0.24559999999999998</v>
      </c>
      <c r="BQ293" s="43">
        <f>VLOOKUP($C293, Table4[#All], 42, 0)</f>
        <v>0.38600000000000001</v>
      </c>
      <c r="BR293" s="43">
        <f>VLOOKUP($C293, Table4[#All], 43, 0)</f>
        <v>0.193</v>
      </c>
      <c r="BS293" s="43">
        <f>VLOOKUP($C293, Table4[#All], 44, 0)</f>
        <v>0.15789999999999998</v>
      </c>
      <c r="BT293" s="43">
        <f>VLOOKUP($C293, Table4[#All], 45, 0)</f>
        <v>1.7500000000000002E-2</v>
      </c>
      <c r="BU293" s="10">
        <f t="shared" si="71"/>
        <v>3</v>
      </c>
      <c r="BV293" s="11"/>
      <c r="BW293" s="43">
        <f>VLOOKUP($C293, Table4[#All], 46, 0)</f>
        <v>0</v>
      </c>
      <c r="BX293" s="43">
        <f>VLOOKUP($C293, Table4[#All], 47, 0)</f>
        <v>0</v>
      </c>
      <c r="BY293" s="43">
        <f>VLOOKUP($C293, Table4[#All], 48, 0)</f>
        <v>0.1754</v>
      </c>
      <c r="BZ293" s="43">
        <f>VLOOKUP($C293, Table4[#All], 49, 0)</f>
        <v>0.54390000000000005</v>
      </c>
      <c r="CA293" s="43">
        <f>VLOOKUP($C293, Table4[#All], 50, 0)</f>
        <v>0.28070000000000001</v>
      </c>
      <c r="CB293" s="10">
        <f t="shared" si="72"/>
        <v>5</v>
      </c>
      <c r="CC293" s="60"/>
      <c r="CD293" s="43">
        <f>VLOOKUP($C293, Table4[#All], 51, 0)</f>
        <v>3.5099999999999999E-2</v>
      </c>
      <c r="CE293" s="43">
        <f>VLOOKUP($C293, Table4[#All], 52, 0)</f>
        <v>0.87719999999999998</v>
      </c>
      <c r="CF293" s="43">
        <f>VLOOKUP($C293, Table4[#All], 53, 0)</f>
        <v>8.77E-2</v>
      </c>
      <c r="CG293" s="43"/>
      <c r="CH293" s="43"/>
      <c r="CI293" s="12">
        <f t="shared" si="73"/>
        <v>2</v>
      </c>
      <c r="CJ293" s="13"/>
      <c r="CK293" s="43">
        <f>VLOOKUP($C293, Table4[#All], 54, 0)</f>
        <v>0</v>
      </c>
      <c r="CL293" s="43">
        <f>VLOOKUP($C293, Table4[#All], 55, 0)</f>
        <v>0.193</v>
      </c>
      <c r="CM293" s="43">
        <f>VLOOKUP($C293, Table4[#All], 56, 0)</f>
        <v>0.78949999999999998</v>
      </c>
      <c r="CN293" s="9">
        <f>VLOOKUP($C293, Table4[#All], 57, 0)</f>
        <v>1.7500000000000002E-2</v>
      </c>
      <c r="CO293" s="9"/>
      <c r="CP293" s="10">
        <f t="shared" si="74"/>
        <v>3</v>
      </c>
      <c r="CQ293" s="11"/>
      <c r="CR293" s="43">
        <f>VLOOKUP($C293, Table4[#All], 58, 0)</f>
        <v>0</v>
      </c>
      <c r="CS293" s="43">
        <f>VLOOKUP($C293, Table4[#All], 59, 0)</f>
        <v>5.2600000000000001E-2</v>
      </c>
      <c r="CT293" s="43">
        <f>VLOOKUP($C293, Table4[#All], 60, 0)</f>
        <v>0.78949999999999998</v>
      </c>
      <c r="CU293" s="43">
        <f>VLOOKUP($C293, Table4[#All], 61, 0)</f>
        <v>0.15789999999999998</v>
      </c>
      <c r="CV293" s="9">
        <f>VLOOKUP($C293, Table4[#All], 62, 0)</f>
        <v>0</v>
      </c>
      <c r="CW293" s="10">
        <f t="shared" si="75"/>
        <v>3</v>
      </c>
      <c r="CX293" s="60"/>
      <c r="CY293" s="43">
        <f>VLOOKUP($C293, Table4[#All], 63, 0)</f>
        <v>1</v>
      </c>
      <c r="CZ293" s="43">
        <f>VLOOKUP($C293, Table4[#All], 64, 0)</f>
        <v>0</v>
      </c>
      <c r="DA293" s="43">
        <f>VLOOKUP($C293, Table4[#All], 65, 0)</f>
        <v>0</v>
      </c>
      <c r="DB293" s="43">
        <f>VLOOKUP($C293, Table4[#All], 66, 0)</f>
        <v>0</v>
      </c>
      <c r="DC293" s="43"/>
      <c r="DD293" s="10">
        <f t="shared" si="76"/>
        <v>1</v>
      </c>
    </row>
    <row r="294" spans="1:108" ht="16.2" thickTop="1" thickBot="1" x14ac:dyDescent="0.4">
      <c r="A294" s="47" t="s">
        <v>652</v>
      </c>
      <c r="B294" s="47" t="s">
        <v>672</v>
      </c>
      <c r="C294" s="47" t="s">
        <v>673</v>
      </c>
      <c r="D294" s="11"/>
      <c r="E294" s="43">
        <f>VLOOKUP($C294, Table4[#All], 2, 0)</f>
        <v>1</v>
      </c>
      <c r="F294" s="43">
        <f>VLOOKUP($C294, Table4[#All], 3, 0)</f>
        <v>0</v>
      </c>
      <c r="G294" s="43">
        <f>VLOOKUP($C294, Table4[#All], 4, 0)</f>
        <v>0</v>
      </c>
      <c r="H294" s="43">
        <f>VLOOKUP($C294, Table4[#All], 5, 0)</f>
        <v>0</v>
      </c>
      <c r="I294" s="43">
        <f>VLOOKUP($C294, Table4[#All], 6, 0)</f>
        <v>0</v>
      </c>
      <c r="J294" s="10">
        <f t="shared" si="62"/>
        <v>1</v>
      </c>
      <c r="K294" s="11"/>
      <c r="L294" s="43">
        <f>VLOOKUP($C294, Table4[#All], 7, 0)</f>
        <v>0.8387</v>
      </c>
      <c r="M294" s="43">
        <f>VLOOKUP($C294, Table4[#All], 8, 0)</f>
        <v>6.4500000000000002E-2</v>
      </c>
      <c r="N294" s="43">
        <f>VLOOKUP($C294, Table4[#All], 9, 0)</f>
        <v>9.6799999999999997E-2</v>
      </c>
      <c r="O294" s="43">
        <f>VLOOKUP($C294, Table4[#All], 10, 0)</f>
        <v>0</v>
      </c>
      <c r="P294" s="43"/>
      <c r="Q294" s="10">
        <f t="shared" si="63"/>
        <v>1</v>
      </c>
      <c r="R294" s="11"/>
      <c r="S294" s="43">
        <f>VLOOKUP($C294, Table4[#All], 11, 0)</f>
        <v>0</v>
      </c>
      <c r="T294" s="43">
        <f>VLOOKUP($C294, Table4[#All], 12, 0)</f>
        <v>0</v>
      </c>
      <c r="U294" s="43">
        <f>VLOOKUP($C294, Table4[#All], 13, 0)</f>
        <v>1</v>
      </c>
      <c r="V294" s="43">
        <f>VLOOKUP($C294, Table4[#All], 14, 0)</f>
        <v>0</v>
      </c>
      <c r="W294" s="9"/>
      <c r="X294" s="10">
        <f t="shared" si="64"/>
        <v>3</v>
      </c>
      <c r="Y294" s="11"/>
      <c r="Z294" s="43">
        <f>VLOOKUP($C294, Table4[#All], 15, 0)</f>
        <v>0</v>
      </c>
      <c r="AA294" s="43">
        <f>VLOOKUP($C294, Table4[#All], 16, 0)</f>
        <v>0</v>
      </c>
      <c r="AB294" s="43">
        <f>VLOOKUP($C294, Table4[#All], 17, 0)</f>
        <v>0.6774</v>
      </c>
      <c r="AC294" s="43">
        <f>VLOOKUP($C294, Table4[#All], 18, 0)</f>
        <v>0.3226</v>
      </c>
      <c r="AD294" s="9">
        <f>VLOOKUP($C294, Table4[#All], 19, 0)</f>
        <v>0</v>
      </c>
      <c r="AE294" s="10">
        <f t="shared" si="65"/>
        <v>4</v>
      </c>
      <c r="AF294" s="11"/>
      <c r="AG294" s="43">
        <f>VLOOKUP($C294, Table4[#All], 20, 0)</f>
        <v>0</v>
      </c>
      <c r="AH294" s="43">
        <f>VLOOKUP($C294, Table4[#All], 21, 0)</f>
        <v>0</v>
      </c>
      <c r="AI294" s="43">
        <f>VLOOKUP($C294, Table4[#All], 22, 0)</f>
        <v>0</v>
      </c>
      <c r="AJ294" s="43">
        <f>VLOOKUP($C294, Table4[#All], 23, 0)</f>
        <v>1</v>
      </c>
      <c r="AK294" s="43"/>
      <c r="AL294" s="10">
        <f t="shared" si="66"/>
        <v>4</v>
      </c>
      <c r="AM294" s="11"/>
      <c r="AN294" s="43">
        <f>VLOOKUP($C294, Table4[#All], 24, 0)</f>
        <v>0</v>
      </c>
      <c r="AO294" s="43">
        <f>VLOOKUP($C294, Table4[#All], 25, 0)</f>
        <v>3.2300000000000002E-2</v>
      </c>
      <c r="AP294" s="43">
        <f>VLOOKUP($C294, Table4[#All], 26, 0)</f>
        <v>0.9677</v>
      </c>
      <c r="AQ294" s="43"/>
      <c r="AR294" s="9"/>
      <c r="AS294" s="12">
        <f t="shared" si="67"/>
        <v>3</v>
      </c>
      <c r="AT294" s="11"/>
      <c r="AU294" s="43">
        <f>VLOOKUP($C294, Table4[#All], 27, 0)</f>
        <v>0.871</v>
      </c>
      <c r="AV294" s="43">
        <f>VLOOKUP($C294, Table4[#All], 28, 0)</f>
        <v>0.129</v>
      </c>
      <c r="AW294" s="43">
        <f>VLOOKUP($C294, Table4[#All], 29, 0)</f>
        <v>0</v>
      </c>
      <c r="AX294" s="9"/>
      <c r="AY294" s="9">
        <f>VLOOKUP($C294, Table4[#All], 30, 0)</f>
        <v>0</v>
      </c>
      <c r="AZ294" s="10">
        <f t="shared" si="68"/>
        <v>1</v>
      </c>
      <c r="BA294" s="11"/>
      <c r="BB294" s="43">
        <f>VLOOKUP($C294, Table4[#All], 31, 0)</f>
        <v>1</v>
      </c>
      <c r="BC294" s="43">
        <f>VLOOKUP($C294, Table4[#All], 32, 0)</f>
        <v>0</v>
      </c>
      <c r="BD294" s="43">
        <f>VLOOKUP($C294, Table4[#All], 33, 0)</f>
        <v>0</v>
      </c>
      <c r="BE294" s="43">
        <f>VLOOKUP($C294, Table4[#All], 34, 0)</f>
        <v>0</v>
      </c>
      <c r="BF294" s="9">
        <f>VLOOKUP($C294, Table4[#All], 35, 0)</f>
        <v>0</v>
      </c>
      <c r="BG294" s="10">
        <f t="shared" si="69"/>
        <v>1</v>
      </c>
      <c r="BH294" s="60"/>
      <c r="BI294" s="43">
        <f>VLOOKUP($C294, Table4[#All], 36, 0)</f>
        <v>0.54549999999999998</v>
      </c>
      <c r="BJ294" s="9">
        <f>VLOOKUP($C294, Table4[#All], 37, 0)</f>
        <v>0</v>
      </c>
      <c r="BK294" s="43">
        <f>VLOOKUP($C294, Table4[#All], 38, 0)</f>
        <v>0</v>
      </c>
      <c r="BL294" s="43">
        <f>VLOOKUP($C294, Table4[#All], 39, 0)</f>
        <v>0</v>
      </c>
      <c r="BM294" s="9">
        <f>VLOOKUP($C294, Table4[#All], 40, 0)</f>
        <v>0.45450000000000002</v>
      </c>
      <c r="BN294" s="10">
        <f t="shared" si="70"/>
        <v>5</v>
      </c>
      <c r="BO294" s="11"/>
      <c r="BP294" s="43">
        <f>VLOOKUP($C294, Table4[#All], 41, 0)</f>
        <v>0.5161</v>
      </c>
      <c r="BQ294" s="43">
        <f>VLOOKUP($C294, Table4[#All], 42, 0)</f>
        <v>0.45159999999999995</v>
      </c>
      <c r="BR294" s="43">
        <f>VLOOKUP($C294, Table4[#All], 43, 0)</f>
        <v>0</v>
      </c>
      <c r="BS294" s="43">
        <f>VLOOKUP($C294, Table4[#All], 44, 0)</f>
        <v>0</v>
      </c>
      <c r="BT294" s="43">
        <f>VLOOKUP($C294, Table4[#All], 45, 0)</f>
        <v>3.2300000000000002E-2</v>
      </c>
      <c r="BU294" s="10">
        <f t="shared" si="71"/>
        <v>2</v>
      </c>
      <c r="BV294" s="11"/>
      <c r="BW294" s="43">
        <f>VLOOKUP($C294, Table4[#All], 46, 0)</f>
        <v>0.6774</v>
      </c>
      <c r="BX294" s="43">
        <f>VLOOKUP($C294, Table4[#All], 47, 0)</f>
        <v>0.129</v>
      </c>
      <c r="BY294" s="43">
        <f>VLOOKUP($C294, Table4[#All], 48, 0)</f>
        <v>0.1613</v>
      </c>
      <c r="BZ294" s="43">
        <f>VLOOKUP($C294, Table4[#All], 49, 0)</f>
        <v>3.2300000000000002E-2</v>
      </c>
      <c r="CA294" s="43">
        <f>VLOOKUP($C294, Table4[#All], 50, 0)</f>
        <v>0</v>
      </c>
      <c r="CB294" s="10">
        <f t="shared" si="72"/>
        <v>2</v>
      </c>
      <c r="CC294" s="60"/>
      <c r="CD294" s="43">
        <f>VLOOKUP($C294, Table4[#All], 51, 0)</f>
        <v>0.2903</v>
      </c>
      <c r="CE294" s="43">
        <f>VLOOKUP($C294, Table4[#All], 52, 0)</f>
        <v>0.7097</v>
      </c>
      <c r="CF294" s="43">
        <f>VLOOKUP($C294, Table4[#All], 53, 0)</f>
        <v>0</v>
      </c>
      <c r="CG294" s="43"/>
      <c r="CH294" s="43"/>
      <c r="CI294" s="12">
        <f t="shared" si="73"/>
        <v>2</v>
      </c>
      <c r="CJ294" s="13"/>
      <c r="CK294" s="43">
        <f>VLOOKUP($C294, Table4[#All], 54, 0)</f>
        <v>0</v>
      </c>
      <c r="CL294" s="43">
        <f>VLOOKUP($C294, Table4[#All], 55, 0)</f>
        <v>6.4500000000000002E-2</v>
      </c>
      <c r="CM294" s="43">
        <f>VLOOKUP($C294, Table4[#All], 56, 0)</f>
        <v>0.9355</v>
      </c>
      <c r="CN294" s="9">
        <f>VLOOKUP($C294, Table4[#All], 57, 0)</f>
        <v>0</v>
      </c>
      <c r="CO294" s="9"/>
      <c r="CP294" s="10">
        <f t="shared" si="74"/>
        <v>3</v>
      </c>
      <c r="CQ294" s="11"/>
      <c r="CR294" s="43">
        <f>VLOOKUP($C294, Table4[#All], 58, 0)</f>
        <v>0</v>
      </c>
      <c r="CS294" s="43">
        <f>VLOOKUP($C294, Table4[#All], 59, 0)</f>
        <v>0.22579999999999997</v>
      </c>
      <c r="CT294" s="43">
        <f>VLOOKUP($C294, Table4[#All], 60, 0)</f>
        <v>0.6774</v>
      </c>
      <c r="CU294" s="43">
        <f>VLOOKUP($C294, Table4[#All], 61, 0)</f>
        <v>9.6799999999999997E-2</v>
      </c>
      <c r="CV294" s="9">
        <f>VLOOKUP($C294, Table4[#All], 62, 0)</f>
        <v>0</v>
      </c>
      <c r="CW294" s="10">
        <f t="shared" si="75"/>
        <v>3</v>
      </c>
      <c r="CX294" s="60"/>
      <c r="CY294" s="43">
        <f>VLOOKUP($C294, Table4[#All], 63, 0)</f>
        <v>1</v>
      </c>
      <c r="CZ294" s="43">
        <f>VLOOKUP($C294, Table4[#All], 64, 0)</f>
        <v>0</v>
      </c>
      <c r="DA294" s="43">
        <f>VLOOKUP($C294, Table4[#All], 65, 0)</f>
        <v>0</v>
      </c>
      <c r="DB294" s="43">
        <f>VLOOKUP($C294, Table4[#All], 66, 0)</f>
        <v>0</v>
      </c>
      <c r="DC294" s="43"/>
      <c r="DD294" s="10">
        <f t="shared" si="76"/>
        <v>1</v>
      </c>
    </row>
    <row r="295" spans="1:108" ht="16.2" thickTop="1" thickBot="1" x14ac:dyDescent="0.4">
      <c r="A295" s="47" t="s">
        <v>652</v>
      </c>
      <c r="B295" s="47" t="s">
        <v>674</v>
      </c>
      <c r="C295" s="47" t="s">
        <v>675</v>
      </c>
      <c r="D295" s="11"/>
      <c r="E295" s="43">
        <f>VLOOKUP($C295, Table4[#All], 2, 0)</f>
        <v>1</v>
      </c>
      <c r="F295" s="43">
        <f>VLOOKUP($C295, Table4[#All], 3, 0)</f>
        <v>0</v>
      </c>
      <c r="G295" s="43">
        <f>VLOOKUP($C295, Table4[#All], 4, 0)</f>
        <v>0</v>
      </c>
      <c r="H295" s="43">
        <f>VLOOKUP($C295, Table4[#All], 5, 0)</f>
        <v>0</v>
      </c>
      <c r="I295" s="43">
        <f>VLOOKUP($C295, Table4[#All], 6, 0)</f>
        <v>0</v>
      </c>
      <c r="J295" s="10">
        <f t="shared" si="62"/>
        <v>1</v>
      </c>
      <c r="K295" s="11"/>
      <c r="L295" s="43">
        <f>VLOOKUP($C295, Table4[#All], 7, 0)</f>
        <v>0.72</v>
      </c>
      <c r="M295" s="43">
        <f>VLOOKUP($C295, Table4[#All], 8, 0)</f>
        <v>0.16</v>
      </c>
      <c r="N295" s="43">
        <f>VLOOKUP($C295, Table4[#All], 9, 0)</f>
        <v>0.12</v>
      </c>
      <c r="O295" s="43">
        <f>VLOOKUP($C295, Table4[#All], 10, 0)</f>
        <v>0</v>
      </c>
      <c r="P295" s="43"/>
      <c r="Q295" s="10">
        <f t="shared" si="63"/>
        <v>2</v>
      </c>
      <c r="R295" s="11"/>
      <c r="S295" s="43">
        <f>VLOOKUP($C295, Table4[#All], 11, 0)</f>
        <v>0</v>
      </c>
      <c r="T295" s="43">
        <f>VLOOKUP($C295, Table4[#All], 12, 0)</f>
        <v>0</v>
      </c>
      <c r="U295" s="43">
        <f>VLOOKUP($C295, Table4[#All], 13, 0)</f>
        <v>1</v>
      </c>
      <c r="V295" s="43">
        <f>VLOOKUP($C295, Table4[#All], 14, 0)</f>
        <v>0</v>
      </c>
      <c r="W295" s="9"/>
      <c r="X295" s="10">
        <f t="shared" si="64"/>
        <v>3</v>
      </c>
      <c r="Y295" s="11"/>
      <c r="Z295" s="43">
        <f>VLOOKUP($C295, Table4[#All], 15, 0)</f>
        <v>0</v>
      </c>
      <c r="AA295" s="43">
        <f>VLOOKUP($C295, Table4[#All], 16, 0)</f>
        <v>0</v>
      </c>
      <c r="AB295" s="43">
        <f>VLOOKUP($C295, Table4[#All], 17, 0)</f>
        <v>0.88</v>
      </c>
      <c r="AC295" s="43">
        <f>VLOOKUP($C295, Table4[#All], 18, 0)</f>
        <v>0.12</v>
      </c>
      <c r="AD295" s="9">
        <f>VLOOKUP($C295, Table4[#All], 19, 0)</f>
        <v>0</v>
      </c>
      <c r="AE295" s="10">
        <f t="shared" si="65"/>
        <v>3</v>
      </c>
      <c r="AF295" s="11"/>
      <c r="AG295" s="43">
        <f>VLOOKUP($C295, Table4[#All], 20, 0)</f>
        <v>0</v>
      </c>
      <c r="AH295" s="43">
        <f>VLOOKUP($C295, Table4[#All], 21, 0)</f>
        <v>0</v>
      </c>
      <c r="AI295" s="43">
        <f>VLOOKUP($C295, Table4[#All], 22, 0)</f>
        <v>0.48</v>
      </c>
      <c r="AJ295" s="43">
        <f>VLOOKUP($C295, Table4[#All], 23, 0)</f>
        <v>0.52</v>
      </c>
      <c r="AK295" s="43"/>
      <c r="AL295" s="10">
        <f t="shared" si="66"/>
        <v>4</v>
      </c>
      <c r="AM295" s="11"/>
      <c r="AN295" s="43">
        <f>VLOOKUP($C295, Table4[#All], 24, 0)</f>
        <v>0</v>
      </c>
      <c r="AO295" s="43">
        <f>VLOOKUP($C295, Table4[#All], 25, 0)</f>
        <v>0.28000000000000003</v>
      </c>
      <c r="AP295" s="43">
        <f>VLOOKUP($C295, Table4[#All], 26, 0)</f>
        <v>0.72</v>
      </c>
      <c r="AQ295" s="43"/>
      <c r="AR295" s="9"/>
      <c r="AS295" s="12">
        <f t="shared" si="67"/>
        <v>3</v>
      </c>
      <c r="AT295" s="11"/>
      <c r="AU295" s="43">
        <f>VLOOKUP($C295, Table4[#All], 27, 0)</f>
        <v>0.36</v>
      </c>
      <c r="AV295" s="43">
        <f>VLOOKUP($C295, Table4[#All], 28, 0)</f>
        <v>0.64</v>
      </c>
      <c r="AW295" s="43">
        <f>VLOOKUP($C295, Table4[#All], 29, 0)</f>
        <v>0</v>
      </c>
      <c r="AX295" s="9"/>
      <c r="AY295" s="9">
        <f>VLOOKUP($C295, Table4[#All], 30, 0)</f>
        <v>0</v>
      </c>
      <c r="AZ295" s="10">
        <f t="shared" si="68"/>
        <v>2</v>
      </c>
      <c r="BA295" s="11"/>
      <c r="BB295" s="43">
        <f>VLOOKUP($C295, Table4[#All], 31, 0)</f>
        <v>9.5199999999999993E-2</v>
      </c>
      <c r="BC295" s="43">
        <f>VLOOKUP($C295, Table4[#All], 32, 0)</f>
        <v>0.8095</v>
      </c>
      <c r="BD295" s="43">
        <f>VLOOKUP($C295, Table4[#All], 33, 0)</f>
        <v>4.7599999999999996E-2</v>
      </c>
      <c r="BE295" s="43">
        <f>VLOOKUP($C295, Table4[#All], 34, 0)</f>
        <v>4.7599999999999996E-2</v>
      </c>
      <c r="BF295" s="9">
        <f>VLOOKUP($C295, Table4[#All], 35, 0)</f>
        <v>0</v>
      </c>
      <c r="BG295" s="10">
        <f t="shared" si="69"/>
        <v>2</v>
      </c>
      <c r="BH295" s="60"/>
      <c r="BI295" s="43">
        <f>VLOOKUP($C295, Table4[#All], 36, 0)</f>
        <v>0.54549999999999998</v>
      </c>
      <c r="BJ295" s="9">
        <f>VLOOKUP($C295, Table4[#All], 37, 0)</f>
        <v>0</v>
      </c>
      <c r="BK295" s="43">
        <f>VLOOKUP($C295, Table4[#All], 38, 0)</f>
        <v>0</v>
      </c>
      <c r="BL295" s="43">
        <f>VLOOKUP($C295, Table4[#All], 39, 0)</f>
        <v>0</v>
      </c>
      <c r="BM295" s="9">
        <f>VLOOKUP($C295, Table4[#All], 40, 0)</f>
        <v>0.45450000000000002</v>
      </c>
      <c r="BN295" s="10">
        <f t="shared" si="70"/>
        <v>5</v>
      </c>
      <c r="BO295" s="11"/>
      <c r="BP295" s="43">
        <f>VLOOKUP($C295, Table4[#All], 41, 0)</f>
        <v>0.24</v>
      </c>
      <c r="BQ295" s="43">
        <f>VLOOKUP($C295, Table4[#All], 42, 0)</f>
        <v>0.44</v>
      </c>
      <c r="BR295" s="43">
        <f>VLOOKUP($C295, Table4[#All], 43, 0)</f>
        <v>0.2</v>
      </c>
      <c r="BS295" s="43">
        <f>VLOOKUP($C295, Table4[#All], 44, 0)</f>
        <v>0.08</v>
      </c>
      <c r="BT295" s="43">
        <f>VLOOKUP($C295, Table4[#All], 45, 0)</f>
        <v>0.04</v>
      </c>
      <c r="BU295" s="10">
        <f t="shared" si="71"/>
        <v>3</v>
      </c>
      <c r="BV295" s="11"/>
      <c r="BW295" s="43">
        <f>VLOOKUP($C295, Table4[#All], 46, 0)</f>
        <v>0.08</v>
      </c>
      <c r="BX295" s="43">
        <f>VLOOKUP($C295, Table4[#All], 47, 0)</f>
        <v>0.16</v>
      </c>
      <c r="BY295" s="43">
        <f>VLOOKUP($C295, Table4[#All], 48, 0)</f>
        <v>0.12</v>
      </c>
      <c r="BZ295" s="43">
        <f>VLOOKUP($C295, Table4[#All], 49, 0)</f>
        <v>0.32</v>
      </c>
      <c r="CA295" s="43">
        <f>VLOOKUP($C295, Table4[#All], 50, 0)</f>
        <v>0.32</v>
      </c>
      <c r="CB295" s="10">
        <f t="shared" si="72"/>
        <v>5</v>
      </c>
      <c r="CC295" s="60"/>
      <c r="CD295" s="43">
        <f>VLOOKUP($C295, Table4[#All], 51, 0)</f>
        <v>0.08</v>
      </c>
      <c r="CE295" s="43">
        <f>VLOOKUP($C295, Table4[#All], 52, 0)</f>
        <v>0.24</v>
      </c>
      <c r="CF295" s="43">
        <f>VLOOKUP($C295, Table4[#All], 53, 0)</f>
        <v>0.68</v>
      </c>
      <c r="CG295" s="43"/>
      <c r="CH295" s="43"/>
      <c r="CI295" s="12">
        <f t="shared" si="73"/>
        <v>3</v>
      </c>
      <c r="CJ295" s="13"/>
      <c r="CK295" s="43">
        <f>VLOOKUP($C295, Table4[#All], 54, 0)</f>
        <v>0</v>
      </c>
      <c r="CL295" s="43">
        <f>VLOOKUP($C295, Table4[#All], 55, 0)</f>
        <v>0</v>
      </c>
      <c r="CM295" s="43">
        <f>VLOOKUP($C295, Table4[#All], 56, 0)</f>
        <v>0.84</v>
      </c>
      <c r="CN295" s="9">
        <f>VLOOKUP($C295, Table4[#All], 57, 0)</f>
        <v>0.16</v>
      </c>
      <c r="CO295" s="9"/>
      <c r="CP295" s="10">
        <f t="shared" si="74"/>
        <v>3</v>
      </c>
      <c r="CQ295" s="11"/>
      <c r="CR295" s="43">
        <f>VLOOKUP($C295, Table4[#All], 58, 0)</f>
        <v>0</v>
      </c>
      <c r="CS295" s="43">
        <f>VLOOKUP($C295, Table4[#All], 59, 0)</f>
        <v>0.04</v>
      </c>
      <c r="CT295" s="43">
        <f>VLOOKUP($C295, Table4[#All], 60, 0)</f>
        <v>0.72</v>
      </c>
      <c r="CU295" s="43">
        <f>VLOOKUP($C295, Table4[#All], 61, 0)</f>
        <v>0.24</v>
      </c>
      <c r="CV295" s="9">
        <f>VLOOKUP($C295, Table4[#All], 62, 0)</f>
        <v>0</v>
      </c>
      <c r="CW295" s="10">
        <f t="shared" si="75"/>
        <v>4</v>
      </c>
      <c r="CX295" s="60"/>
      <c r="CY295" s="43">
        <f>VLOOKUP($C295, Table4[#All], 63, 0)</f>
        <v>0.94739999999999991</v>
      </c>
      <c r="CZ295" s="43">
        <f>VLOOKUP($C295, Table4[#All], 64, 0)</f>
        <v>5.2600000000000001E-2</v>
      </c>
      <c r="DA295" s="43">
        <f>VLOOKUP($C295, Table4[#All], 65, 0)</f>
        <v>0</v>
      </c>
      <c r="DB295" s="43">
        <f>VLOOKUP($C295, Table4[#All], 66, 0)</f>
        <v>0</v>
      </c>
      <c r="DC295" s="43"/>
      <c r="DD295" s="10">
        <f t="shared" si="76"/>
        <v>1</v>
      </c>
    </row>
    <row r="296" spans="1:108" ht="16.2" thickTop="1" thickBot="1" x14ac:dyDescent="0.4">
      <c r="A296" s="47" t="s">
        <v>676</v>
      </c>
      <c r="B296" s="47" t="s">
        <v>677</v>
      </c>
      <c r="C296" s="47" t="s">
        <v>678</v>
      </c>
      <c r="D296" s="11"/>
      <c r="E296" s="43">
        <f>VLOOKUP($C296, Table4[#All], 2, 0)</f>
        <v>0</v>
      </c>
      <c r="F296" s="43">
        <f>VLOOKUP($C296, Table4[#All], 3, 0)</f>
        <v>0</v>
      </c>
      <c r="G296" s="43">
        <f>VLOOKUP($C296, Table4[#All], 4, 0)</f>
        <v>1</v>
      </c>
      <c r="H296" s="43">
        <f>VLOOKUP($C296, Table4[#All], 5, 0)</f>
        <v>0</v>
      </c>
      <c r="I296" s="43">
        <f>VLOOKUP($C296, Table4[#All], 6, 0)</f>
        <v>0</v>
      </c>
      <c r="J296" s="10">
        <f t="shared" si="62"/>
        <v>3</v>
      </c>
      <c r="K296" s="11"/>
      <c r="L296" s="43">
        <f>VLOOKUP($C296, Table4[#All], 7, 0)</f>
        <v>0.83329999999999993</v>
      </c>
      <c r="M296" s="43">
        <f>VLOOKUP($C296, Table4[#All], 8, 0)</f>
        <v>0.16670000000000001</v>
      </c>
      <c r="N296" s="43">
        <f>VLOOKUP($C296, Table4[#All], 9, 0)</f>
        <v>0</v>
      </c>
      <c r="O296" s="43">
        <f>VLOOKUP($C296, Table4[#All], 10, 0)</f>
        <v>0</v>
      </c>
      <c r="P296" s="43"/>
      <c r="Q296" s="10">
        <f t="shared" si="63"/>
        <v>1</v>
      </c>
      <c r="R296" s="11"/>
      <c r="S296" s="43">
        <f>VLOOKUP($C296, Table4[#All], 11, 0)</f>
        <v>0.1333</v>
      </c>
      <c r="T296" s="43">
        <f>VLOOKUP($C296, Table4[#All], 12, 0)</f>
        <v>0.16670000000000001</v>
      </c>
      <c r="U296" s="43">
        <f>VLOOKUP($C296, Table4[#All], 13, 0)</f>
        <v>0.66670000000000007</v>
      </c>
      <c r="V296" s="43">
        <f>VLOOKUP($C296, Table4[#All], 14, 0)</f>
        <v>3.3300000000000003E-2</v>
      </c>
      <c r="W296" s="9"/>
      <c r="X296" s="10">
        <f t="shared" si="64"/>
        <v>3</v>
      </c>
      <c r="Y296" s="11"/>
      <c r="Z296" s="43">
        <f>VLOOKUP($C296, Table4[#All], 15, 0)</f>
        <v>0</v>
      </c>
      <c r="AA296" s="43">
        <f>VLOOKUP($C296, Table4[#All], 16, 0)</f>
        <v>0</v>
      </c>
      <c r="AB296" s="43">
        <f>VLOOKUP($C296, Table4[#All], 17, 0)</f>
        <v>0.63329999999999997</v>
      </c>
      <c r="AC296" s="43">
        <f>VLOOKUP($C296, Table4[#All], 18, 0)</f>
        <v>0.33329999999999999</v>
      </c>
      <c r="AD296" s="9">
        <f>VLOOKUP($C296, Table4[#All], 19, 0)</f>
        <v>3.3300000000000003E-2</v>
      </c>
      <c r="AE296" s="10">
        <f t="shared" si="65"/>
        <v>4</v>
      </c>
      <c r="AF296" s="11"/>
      <c r="AG296" s="43">
        <f>VLOOKUP($C296, Table4[#All], 20, 0)</f>
        <v>0</v>
      </c>
      <c r="AH296" s="43">
        <f>VLOOKUP($C296, Table4[#All], 21, 0)</f>
        <v>0.3</v>
      </c>
      <c r="AI296" s="43">
        <f>VLOOKUP($C296, Table4[#All], 22, 0)</f>
        <v>0.66670000000000007</v>
      </c>
      <c r="AJ296" s="43">
        <f>VLOOKUP($C296, Table4[#All], 23, 0)</f>
        <v>3.3300000000000003E-2</v>
      </c>
      <c r="AK296" s="43"/>
      <c r="AL296" s="10">
        <f t="shared" si="66"/>
        <v>3</v>
      </c>
      <c r="AM296" s="11"/>
      <c r="AN296" s="43">
        <f>VLOOKUP($C296, Table4[#All], 24, 0)</f>
        <v>0</v>
      </c>
      <c r="AO296" s="43">
        <f>VLOOKUP($C296, Table4[#All], 25, 0)</f>
        <v>0.5333</v>
      </c>
      <c r="AP296" s="43">
        <f>VLOOKUP($C296, Table4[#All], 26, 0)</f>
        <v>0.4667</v>
      </c>
      <c r="AQ296" s="43"/>
      <c r="AR296" s="9"/>
      <c r="AS296" s="12">
        <f t="shared" si="67"/>
        <v>3</v>
      </c>
      <c r="AT296" s="11"/>
      <c r="AU296" s="43">
        <f>VLOOKUP($C296, Table4[#All], 27, 0)</f>
        <v>3.3300000000000003E-2</v>
      </c>
      <c r="AV296" s="43">
        <f>VLOOKUP($C296, Table4[#All], 28, 0)</f>
        <v>0.73329999999999995</v>
      </c>
      <c r="AW296" s="43">
        <f>VLOOKUP($C296, Table4[#All], 29, 0)</f>
        <v>0.2</v>
      </c>
      <c r="AX296" s="9"/>
      <c r="AY296" s="9">
        <f>VLOOKUP($C296, Table4[#All], 30, 0)</f>
        <v>3.3300000000000003E-2</v>
      </c>
      <c r="AZ296" s="10">
        <f t="shared" si="68"/>
        <v>3</v>
      </c>
      <c r="BA296" s="11"/>
      <c r="BB296" s="43">
        <f>VLOOKUP($C296, Table4[#All], 31, 0)</f>
        <v>0.3125</v>
      </c>
      <c r="BC296" s="43">
        <f>VLOOKUP($C296, Table4[#All], 32, 0)</f>
        <v>0.5</v>
      </c>
      <c r="BD296" s="43">
        <f>VLOOKUP($C296, Table4[#All], 33, 0)</f>
        <v>0.125</v>
      </c>
      <c r="BE296" s="43">
        <f>VLOOKUP($C296, Table4[#All], 34, 0)</f>
        <v>6.25E-2</v>
      </c>
      <c r="BF296" s="9">
        <f>VLOOKUP($C296, Table4[#All], 35, 0)</f>
        <v>0</v>
      </c>
      <c r="BG296" s="10">
        <f t="shared" si="69"/>
        <v>2</v>
      </c>
      <c r="BH296" s="60"/>
      <c r="BI296" s="43">
        <f>VLOOKUP($C296, Table4[#All], 36, 0)</f>
        <v>1</v>
      </c>
      <c r="BJ296" s="9">
        <f>VLOOKUP($C296, Table4[#All], 37, 0)</f>
        <v>0</v>
      </c>
      <c r="BK296" s="43">
        <f>VLOOKUP($C296, Table4[#All], 38, 0)</f>
        <v>0</v>
      </c>
      <c r="BL296" s="43">
        <f>VLOOKUP($C296, Table4[#All], 39, 0)</f>
        <v>0</v>
      </c>
      <c r="BM296" s="9">
        <f>VLOOKUP($C296, Table4[#All], 40, 0)</f>
        <v>0</v>
      </c>
      <c r="BN296" s="10">
        <f t="shared" si="70"/>
        <v>1</v>
      </c>
      <c r="BO296" s="11"/>
      <c r="BP296" s="43">
        <f>VLOOKUP($C296, Table4[#All], 41, 0)</f>
        <v>3.3300000000000003E-2</v>
      </c>
      <c r="BQ296" s="43">
        <f>VLOOKUP($C296, Table4[#All], 42, 0)</f>
        <v>0.3</v>
      </c>
      <c r="BR296" s="43">
        <f>VLOOKUP($C296, Table4[#All], 43, 0)</f>
        <v>0.63329999999999997</v>
      </c>
      <c r="BS296" s="43">
        <f>VLOOKUP($C296, Table4[#All], 44, 0)</f>
        <v>3.3300000000000003E-2</v>
      </c>
      <c r="BT296" s="43">
        <f>VLOOKUP($C296, Table4[#All], 45, 0)</f>
        <v>0</v>
      </c>
      <c r="BU296" s="10">
        <f t="shared" si="71"/>
        <v>3</v>
      </c>
      <c r="BV296" s="11"/>
      <c r="BW296" s="43">
        <f>VLOOKUP($C296, Table4[#All], 46, 0)</f>
        <v>0</v>
      </c>
      <c r="BX296" s="43">
        <f>VLOOKUP($C296, Table4[#All], 47, 0)</f>
        <v>0.16670000000000001</v>
      </c>
      <c r="BY296" s="43">
        <f>VLOOKUP($C296, Table4[#All], 48, 0)</f>
        <v>0.5333</v>
      </c>
      <c r="BZ296" s="43">
        <f>VLOOKUP($C296, Table4[#All], 49, 0)</f>
        <v>0.3</v>
      </c>
      <c r="CA296" s="43">
        <f>VLOOKUP($C296, Table4[#All], 50, 0)</f>
        <v>0</v>
      </c>
      <c r="CB296" s="10">
        <f t="shared" si="72"/>
        <v>4</v>
      </c>
      <c r="CC296" s="60"/>
      <c r="CD296" s="43">
        <f>VLOOKUP($C296, Table4[#All], 51, 0)</f>
        <v>0.56669999999999998</v>
      </c>
      <c r="CE296" s="43">
        <f>VLOOKUP($C296, Table4[#All], 52, 0)</f>
        <v>0.26669999999999999</v>
      </c>
      <c r="CF296" s="43">
        <f>VLOOKUP($C296, Table4[#All], 53, 0)</f>
        <v>0.16670000000000001</v>
      </c>
      <c r="CG296" s="43"/>
      <c r="CH296" s="43"/>
      <c r="CI296" s="12">
        <f t="shared" si="73"/>
        <v>2</v>
      </c>
      <c r="CJ296" s="13"/>
      <c r="CK296" s="43">
        <f>VLOOKUP($C296, Table4[#All], 54, 0)</f>
        <v>0</v>
      </c>
      <c r="CL296" s="43">
        <f>VLOOKUP($C296, Table4[#All], 55, 0)</f>
        <v>3.3300000000000003E-2</v>
      </c>
      <c r="CM296" s="43">
        <f>VLOOKUP($C296, Table4[#All], 56, 0)</f>
        <v>0.7</v>
      </c>
      <c r="CN296" s="9">
        <f>VLOOKUP($C296, Table4[#All], 57, 0)</f>
        <v>0.26669999999999999</v>
      </c>
      <c r="CO296" s="9"/>
      <c r="CP296" s="10">
        <f t="shared" si="74"/>
        <v>4</v>
      </c>
      <c r="CQ296" s="11"/>
      <c r="CR296" s="43">
        <f>VLOOKUP($C296, Table4[#All], 58, 0)</f>
        <v>0</v>
      </c>
      <c r="CS296" s="43">
        <f>VLOOKUP($C296, Table4[#All], 59, 0)</f>
        <v>0.16670000000000001</v>
      </c>
      <c r="CT296" s="43">
        <f>VLOOKUP($C296, Table4[#All], 60, 0)</f>
        <v>0.8</v>
      </c>
      <c r="CU296" s="43">
        <f>VLOOKUP($C296, Table4[#All], 61, 0)</f>
        <v>3.3300000000000003E-2</v>
      </c>
      <c r="CV296" s="9">
        <f>VLOOKUP($C296, Table4[#All], 62, 0)</f>
        <v>0</v>
      </c>
      <c r="CW296" s="10">
        <f t="shared" si="75"/>
        <v>3</v>
      </c>
      <c r="CX296" s="60"/>
      <c r="CY296" s="43">
        <f>VLOOKUP($C296, Table4[#All], 63, 0)</f>
        <v>0.7</v>
      </c>
      <c r="CZ296" s="43">
        <f>VLOOKUP($C296, Table4[#All], 64, 0)</f>
        <v>0.2</v>
      </c>
      <c r="DA296" s="43">
        <f>VLOOKUP($C296, Table4[#All], 65, 0)</f>
        <v>0.1</v>
      </c>
      <c r="DB296" s="43">
        <f>VLOOKUP($C296, Table4[#All], 66, 0)</f>
        <v>0</v>
      </c>
      <c r="DC296" s="43"/>
      <c r="DD296" s="10">
        <f t="shared" si="76"/>
        <v>2</v>
      </c>
    </row>
    <row r="297" spans="1:108" ht="16.2" thickTop="1" thickBot="1" x14ac:dyDescent="0.4">
      <c r="A297" s="47" t="s">
        <v>676</v>
      </c>
      <c r="B297" s="47" t="s">
        <v>679</v>
      </c>
      <c r="C297" s="47" t="s">
        <v>680</v>
      </c>
      <c r="D297" s="11"/>
      <c r="E297" s="43">
        <f>VLOOKUP($C297, Table4[#All], 2, 0)</f>
        <v>0</v>
      </c>
      <c r="F297" s="43">
        <f>VLOOKUP($C297, Table4[#All], 3, 0)</f>
        <v>0</v>
      </c>
      <c r="G297" s="43">
        <f>VLOOKUP($C297, Table4[#All], 4, 0)</f>
        <v>1</v>
      </c>
      <c r="H297" s="43">
        <f>VLOOKUP($C297, Table4[#All], 5, 0)</f>
        <v>0</v>
      </c>
      <c r="I297" s="43">
        <f>VLOOKUP($C297, Table4[#All], 6, 0)</f>
        <v>0</v>
      </c>
      <c r="J297" s="10">
        <f t="shared" si="62"/>
        <v>3</v>
      </c>
      <c r="K297" s="11"/>
      <c r="L297" s="43">
        <f>VLOOKUP($C297, Table4[#All], 7, 0)</f>
        <v>0.9677</v>
      </c>
      <c r="M297" s="43">
        <f>VLOOKUP($C297, Table4[#All], 8, 0)</f>
        <v>3.2300000000000002E-2</v>
      </c>
      <c r="N297" s="43">
        <f>VLOOKUP($C297, Table4[#All], 9, 0)</f>
        <v>0</v>
      </c>
      <c r="O297" s="43">
        <f>VLOOKUP($C297, Table4[#All], 10, 0)</f>
        <v>0</v>
      </c>
      <c r="P297" s="43"/>
      <c r="Q297" s="10">
        <f t="shared" si="63"/>
        <v>1</v>
      </c>
      <c r="R297" s="11"/>
      <c r="S297" s="43">
        <f>VLOOKUP($C297, Table4[#All], 11, 0)</f>
        <v>9.6799999999999997E-2</v>
      </c>
      <c r="T297" s="43">
        <f>VLOOKUP($C297, Table4[#All], 12, 0)</f>
        <v>6.4500000000000002E-2</v>
      </c>
      <c r="U297" s="43">
        <f>VLOOKUP($C297, Table4[#All], 13, 0)</f>
        <v>0.80650000000000011</v>
      </c>
      <c r="V297" s="43">
        <f>VLOOKUP($C297, Table4[#All], 14, 0)</f>
        <v>3.2300000000000002E-2</v>
      </c>
      <c r="W297" s="9"/>
      <c r="X297" s="10">
        <f t="shared" si="64"/>
        <v>3</v>
      </c>
      <c r="Y297" s="11"/>
      <c r="Z297" s="43">
        <f>VLOOKUP($C297, Table4[#All], 15, 0)</f>
        <v>0</v>
      </c>
      <c r="AA297" s="43">
        <f>VLOOKUP($C297, Table4[#All], 16, 0)</f>
        <v>3.2300000000000002E-2</v>
      </c>
      <c r="AB297" s="43">
        <f>VLOOKUP($C297, Table4[#All], 17, 0)</f>
        <v>0.7097</v>
      </c>
      <c r="AC297" s="43">
        <f>VLOOKUP($C297, Table4[#All], 18, 0)</f>
        <v>9.6799999999999997E-2</v>
      </c>
      <c r="AD297" s="9">
        <f>VLOOKUP($C297, Table4[#All], 19, 0)</f>
        <v>0.1613</v>
      </c>
      <c r="AE297" s="10">
        <f t="shared" si="65"/>
        <v>4</v>
      </c>
      <c r="AF297" s="11"/>
      <c r="AG297" s="43">
        <f>VLOOKUP($C297, Table4[#All], 20, 0)</f>
        <v>0</v>
      </c>
      <c r="AH297" s="43">
        <f>VLOOKUP($C297, Table4[#All], 21, 0)</f>
        <v>0.129</v>
      </c>
      <c r="AI297" s="43">
        <f>VLOOKUP($C297, Table4[#All], 22, 0)</f>
        <v>0.871</v>
      </c>
      <c r="AJ297" s="43">
        <f>VLOOKUP($C297, Table4[#All], 23, 0)</f>
        <v>0</v>
      </c>
      <c r="AK297" s="43"/>
      <c r="AL297" s="10">
        <f t="shared" si="66"/>
        <v>3</v>
      </c>
      <c r="AM297" s="11"/>
      <c r="AN297" s="43">
        <f>VLOOKUP($C297, Table4[#All], 24, 0)</f>
        <v>0</v>
      </c>
      <c r="AO297" s="43">
        <f>VLOOKUP($C297, Table4[#All], 25, 0)</f>
        <v>9.6799999999999997E-2</v>
      </c>
      <c r="AP297" s="43">
        <f>VLOOKUP($C297, Table4[#All], 26, 0)</f>
        <v>0.90319999999999989</v>
      </c>
      <c r="AQ297" s="43"/>
      <c r="AR297" s="9"/>
      <c r="AS297" s="12">
        <f t="shared" si="67"/>
        <v>3</v>
      </c>
      <c r="AT297" s="11"/>
      <c r="AU297" s="43">
        <f>VLOOKUP($C297, Table4[#All], 27, 0)</f>
        <v>6.4500000000000002E-2</v>
      </c>
      <c r="AV297" s="43">
        <f>VLOOKUP($C297, Table4[#All], 28, 0)</f>
        <v>0.5806</v>
      </c>
      <c r="AW297" s="43">
        <f>VLOOKUP($C297, Table4[#All], 29, 0)</f>
        <v>0.35479999999999995</v>
      </c>
      <c r="AX297" s="9"/>
      <c r="AY297" s="9">
        <f>VLOOKUP($C297, Table4[#All], 30, 0)</f>
        <v>0</v>
      </c>
      <c r="AZ297" s="10">
        <f t="shared" si="68"/>
        <v>3</v>
      </c>
      <c r="BA297" s="11"/>
      <c r="BB297" s="43">
        <f>VLOOKUP($C297, Table4[#All], 31, 0)</f>
        <v>0.6</v>
      </c>
      <c r="BC297" s="43">
        <f>VLOOKUP($C297, Table4[#All], 32, 0)</f>
        <v>0.33329999999999999</v>
      </c>
      <c r="BD297" s="43">
        <f>VLOOKUP($C297, Table4[#All], 33, 0)</f>
        <v>6.6699999999999995E-2</v>
      </c>
      <c r="BE297" s="43">
        <f>VLOOKUP($C297, Table4[#All], 34, 0)</f>
        <v>0</v>
      </c>
      <c r="BF297" s="9">
        <f>VLOOKUP($C297, Table4[#All], 35, 0)</f>
        <v>0</v>
      </c>
      <c r="BG297" s="10">
        <f t="shared" si="69"/>
        <v>2</v>
      </c>
      <c r="BH297" s="60"/>
      <c r="BI297" s="43">
        <f>VLOOKUP($C297, Table4[#All], 36, 0)</f>
        <v>0</v>
      </c>
      <c r="BJ297" s="9">
        <f>VLOOKUP($C297, Table4[#All], 37, 0)</f>
        <v>0</v>
      </c>
      <c r="BK297" s="43">
        <f>VLOOKUP($C297, Table4[#All], 38, 0)</f>
        <v>0</v>
      </c>
      <c r="BL297" s="43">
        <f>VLOOKUP($C297, Table4[#All], 39, 0)</f>
        <v>0</v>
      </c>
      <c r="BM297" s="9">
        <f>VLOOKUP($C297, Table4[#All], 40, 0)</f>
        <v>1</v>
      </c>
      <c r="BN297" s="10">
        <f t="shared" si="70"/>
        <v>5</v>
      </c>
      <c r="BO297" s="11"/>
      <c r="BP297" s="43">
        <f>VLOOKUP($C297, Table4[#All], 41, 0)</f>
        <v>0</v>
      </c>
      <c r="BQ297" s="43">
        <f>VLOOKUP($C297, Table4[#All], 42, 0)</f>
        <v>0.7097</v>
      </c>
      <c r="BR297" s="43">
        <f>VLOOKUP($C297, Table4[#All], 43, 0)</f>
        <v>0.1613</v>
      </c>
      <c r="BS297" s="43">
        <f>VLOOKUP($C297, Table4[#All], 44, 0)</f>
        <v>0.129</v>
      </c>
      <c r="BT297" s="43">
        <f>VLOOKUP($C297, Table4[#All], 45, 0)</f>
        <v>0</v>
      </c>
      <c r="BU297" s="10">
        <f t="shared" si="71"/>
        <v>3</v>
      </c>
      <c r="BV297" s="11"/>
      <c r="BW297" s="43">
        <f>VLOOKUP($C297, Table4[#All], 46, 0)</f>
        <v>0</v>
      </c>
      <c r="BX297" s="43">
        <f>VLOOKUP($C297, Table4[#All], 47, 0)</f>
        <v>0</v>
      </c>
      <c r="BY297" s="43">
        <f>VLOOKUP($C297, Table4[#All], 48, 0)</f>
        <v>0</v>
      </c>
      <c r="BZ297" s="43">
        <f>VLOOKUP($C297, Table4[#All], 49, 0)</f>
        <v>0.90319999999999989</v>
      </c>
      <c r="CA297" s="43">
        <f>VLOOKUP($C297, Table4[#All], 50, 0)</f>
        <v>9.6799999999999997E-2</v>
      </c>
      <c r="CB297" s="10">
        <f t="shared" si="72"/>
        <v>4</v>
      </c>
      <c r="CC297" s="60"/>
      <c r="CD297" s="43">
        <f>VLOOKUP($C297, Table4[#All], 51, 0)</f>
        <v>0.6774</v>
      </c>
      <c r="CE297" s="43">
        <f>VLOOKUP($C297, Table4[#All], 52, 0)</f>
        <v>6.4500000000000002E-2</v>
      </c>
      <c r="CF297" s="43">
        <f>VLOOKUP($C297, Table4[#All], 53, 0)</f>
        <v>0.2581</v>
      </c>
      <c r="CG297" s="43"/>
      <c r="CH297" s="43"/>
      <c r="CI297" s="12">
        <f t="shared" si="73"/>
        <v>3</v>
      </c>
      <c r="CJ297" s="13"/>
      <c r="CK297" s="43">
        <f>VLOOKUP($C297, Table4[#All], 54, 0)</f>
        <v>0</v>
      </c>
      <c r="CL297" s="43">
        <f>VLOOKUP($C297, Table4[#All], 55, 0)</f>
        <v>3.2300000000000002E-2</v>
      </c>
      <c r="CM297" s="43">
        <f>VLOOKUP($C297, Table4[#All], 56, 0)</f>
        <v>0.7097</v>
      </c>
      <c r="CN297" s="9">
        <f>VLOOKUP($C297, Table4[#All], 57, 0)</f>
        <v>0.2581</v>
      </c>
      <c r="CO297" s="9"/>
      <c r="CP297" s="10">
        <f t="shared" si="74"/>
        <v>4</v>
      </c>
      <c r="CQ297" s="11"/>
      <c r="CR297" s="43">
        <f>VLOOKUP($C297, Table4[#All], 58, 0)</f>
        <v>0</v>
      </c>
      <c r="CS297" s="43">
        <f>VLOOKUP($C297, Table4[#All], 59, 0)</f>
        <v>0.4839</v>
      </c>
      <c r="CT297" s="43">
        <f>VLOOKUP($C297, Table4[#All], 60, 0)</f>
        <v>0.19350000000000001</v>
      </c>
      <c r="CU297" s="43">
        <f>VLOOKUP($C297, Table4[#All], 61, 0)</f>
        <v>0.3226</v>
      </c>
      <c r="CV297" s="9">
        <f>VLOOKUP($C297, Table4[#All], 62, 0)</f>
        <v>0</v>
      </c>
      <c r="CW297" s="10">
        <f t="shared" si="75"/>
        <v>4</v>
      </c>
      <c r="CX297" s="60"/>
      <c r="CY297" s="43">
        <f>VLOOKUP($C297, Table4[#All], 63, 0)</f>
        <v>1</v>
      </c>
      <c r="CZ297" s="43">
        <f>VLOOKUP($C297, Table4[#All], 64, 0)</f>
        <v>0</v>
      </c>
      <c r="DA297" s="43">
        <f>VLOOKUP($C297, Table4[#All], 65, 0)</f>
        <v>0</v>
      </c>
      <c r="DB297" s="43">
        <f>VLOOKUP($C297, Table4[#All], 66, 0)</f>
        <v>0</v>
      </c>
      <c r="DC297" s="43"/>
      <c r="DD297" s="10">
        <f t="shared" si="76"/>
        <v>1</v>
      </c>
    </row>
    <row r="298" spans="1:108" ht="16.2" thickTop="1" thickBot="1" x14ac:dyDescent="0.4">
      <c r="A298" s="47" t="s">
        <v>676</v>
      </c>
      <c r="B298" s="47" t="s">
        <v>681</v>
      </c>
      <c r="C298" s="47" t="s">
        <v>682</v>
      </c>
      <c r="D298" s="11"/>
      <c r="E298" s="43">
        <f>VLOOKUP($C298, Table4[#All], 2, 0)</f>
        <v>0</v>
      </c>
      <c r="F298" s="43">
        <f>VLOOKUP($C298, Table4[#All], 3, 0)</f>
        <v>1</v>
      </c>
      <c r="G298" s="43">
        <f>VLOOKUP($C298, Table4[#All], 4, 0)</f>
        <v>0</v>
      </c>
      <c r="H298" s="43">
        <f>VLOOKUP($C298, Table4[#All], 5, 0)</f>
        <v>0</v>
      </c>
      <c r="I298" s="43">
        <f>VLOOKUP($C298, Table4[#All], 6, 0)</f>
        <v>0</v>
      </c>
      <c r="J298" s="10">
        <f t="shared" si="62"/>
        <v>2</v>
      </c>
      <c r="K298" s="11"/>
      <c r="L298" s="43">
        <f>VLOOKUP($C298, Table4[#All], 7, 0)</f>
        <v>0.42859999999999998</v>
      </c>
      <c r="M298" s="43">
        <f>VLOOKUP($C298, Table4[#All], 8, 0)</f>
        <v>0.5</v>
      </c>
      <c r="N298" s="43">
        <f>VLOOKUP($C298, Table4[#All], 9, 0)</f>
        <v>7.1399999999999991E-2</v>
      </c>
      <c r="O298" s="43">
        <f>VLOOKUP($C298, Table4[#All], 10, 0)</f>
        <v>0</v>
      </c>
      <c r="P298" s="43"/>
      <c r="Q298" s="10">
        <f t="shared" si="63"/>
        <v>2</v>
      </c>
      <c r="R298" s="11"/>
      <c r="S298" s="43">
        <f>VLOOKUP($C298, Table4[#All], 11, 0)</f>
        <v>0</v>
      </c>
      <c r="T298" s="43">
        <f>VLOOKUP($C298, Table4[#All], 12, 0)</f>
        <v>0.21429999999999999</v>
      </c>
      <c r="U298" s="43">
        <f>VLOOKUP($C298, Table4[#All], 13, 0)</f>
        <v>0.64290000000000003</v>
      </c>
      <c r="V298" s="43">
        <f>VLOOKUP($C298, Table4[#All], 14, 0)</f>
        <v>0.1429</v>
      </c>
      <c r="W298" s="9"/>
      <c r="X298" s="10">
        <f t="shared" si="64"/>
        <v>3</v>
      </c>
      <c r="Y298" s="11"/>
      <c r="Z298" s="43">
        <f>VLOOKUP($C298, Table4[#All], 15, 0)</f>
        <v>0</v>
      </c>
      <c r="AA298" s="43">
        <f>VLOOKUP($C298, Table4[#All], 16, 0)</f>
        <v>0.1429</v>
      </c>
      <c r="AB298" s="43">
        <f>VLOOKUP($C298, Table4[#All], 17, 0)</f>
        <v>0.64290000000000003</v>
      </c>
      <c r="AC298" s="43">
        <f>VLOOKUP($C298, Table4[#All], 18, 0)</f>
        <v>0.21429999999999999</v>
      </c>
      <c r="AD298" s="9">
        <f>VLOOKUP($C298, Table4[#All], 19, 0)</f>
        <v>0</v>
      </c>
      <c r="AE298" s="10">
        <f t="shared" si="65"/>
        <v>4</v>
      </c>
      <c r="AF298" s="11"/>
      <c r="AG298" s="43">
        <f>VLOOKUP($C298, Table4[#All], 20, 0)</f>
        <v>0</v>
      </c>
      <c r="AH298" s="43">
        <f>VLOOKUP($C298, Table4[#All], 21, 0)</f>
        <v>7.1399999999999991E-2</v>
      </c>
      <c r="AI298" s="43">
        <f>VLOOKUP($C298, Table4[#All], 22, 0)</f>
        <v>0.85709999999999997</v>
      </c>
      <c r="AJ298" s="43">
        <f>VLOOKUP($C298, Table4[#All], 23, 0)</f>
        <v>7.1399999999999991E-2</v>
      </c>
      <c r="AK298" s="43"/>
      <c r="AL298" s="10">
        <f t="shared" si="66"/>
        <v>3</v>
      </c>
      <c r="AM298" s="11"/>
      <c r="AN298" s="43">
        <f>VLOOKUP($C298, Table4[#All], 24, 0)</f>
        <v>0</v>
      </c>
      <c r="AO298" s="43">
        <f>VLOOKUP($C298, Table4[#All], 25, 0)</f>
        <v>0.57140000000000002</v>
      </c>
      <c r="AP298" s="43">
        <f>VLOOKUP($C298, Table4[#All], 26, 0)</f>
        <v>0.42859999999999998</v>
      </c>
      <c r="AQ298" s="43"/>
      <c r="AR298" s="9"/>
      <c r="AS298" s="12">
        <f t="shared" si="67"/>
        <v>3</v>
      </c>
      <c r="AT298" s="11"/>
      <c r="AU298" s="43">
        <f>VLOOKUP($C298, Table4[#All], 27, 0)</f>
        <v>7.1399999999999991E-2</v>
      </c>
      <c r="AV298" s="43">
        <f>VLOOKUP($C298, Table4[#All], 28, 0)</f>
        <v>0.64290000000000003</v>
      </c>
      <c r="AW298" s="43">
        <f>VLOOKUP($C298, Table4[#All], 29, 0)</f>
        <v>0.28570000000000001</v>
      </c>
      <c r="AX298" s="9"/>
      <c r="AY298" s="9">
        <f>VLOOKUP($C298, Table4[#All], 30, 0)</f>
        <v>0</v>
      </c>
      <c r="AZ298" s="10">
        <f t="shared" si="68"/>
        <v>3</v>
      </c>
      <c r="BA298" s="11"/>
      <c r="BB298" s="43">
        <f>VLOOKUP($C298, Table4[#All], 31, 0)</f>
        <v>0</v>
      </c>
      <c r="BC298" s="43">
        <f>VLOOKUP($C298, Table4[#All], 32, 0)</f>
        <v>0.875</v>
      </c>
      <c r="BD298" s="43">
        <f>VLOOKUP($C298, Table4[#All], 33, 0)</f>
        <v>0</v>
      </c>
      <c r="BE298" s="43">
        <f>VLOOKUP($C298, Table4[#All], 34, 0)</f>
        <v>0.125</v>
      </c>
      <c r="BF298" s="9">
        <f>VLOOKUP($C298, Table4[#All], 35, 0)</f>
        <v>0</v>
      </c>
      <c r="BG298" s="10">
        <f t="shared" si="69"/>
        <v>2</v>
      </c>
      <c r="BH298" s="60"/>
      <c r="BI298" s="43">
        <f>VLOOKUP($C298, Table4[#All], 36, 0)</f>
        <v>0</v>
      </c>
      <c r="BJ298" s="9">
        <f>VLOOKUP($C298, Table4[#All], 37, 0)</f>
        <v>0</v>
      </c>
      <c r="BK298" s="43">
        <f>VLOOKUP($C298, Table4[#All], 38, 0)</f>
        <v>0</v>
      </c>
      <c r="BL298" s="43">
        <f>VLOOKUP($C298, Table4[#All], 39, 0)</f>
        <v>0</v>
      </c>
      <c r="BM298" s="9">
        <f>VLOOKUP($C298, Table4[#All], 40, 0)</f>
        <v>1</v>
      </c>
      <c r="BN298" s="10">
        <f t="shared" si="70"/>
        <v>5</v>
      </c>
      <c r="BO298" s="11"/>
      <c r="BP298" s="43">
        <f>VLOOKUP($C298, Table4[#All], 41, 0)</f>
        <v>0</v>
      </c>
      <c r="BQ298" s="43">
        <f>VLOOKUP($C298, Table4[#All], 42, 0)</f>
        <v>0.1429</v>
      </c>
      <c r="BR298" s="43">
        <f>VLOOKUP($C298, Table4[#All], 43, 0)</f>
        <v>0.78569999999999995</v>
      </c>
      <c r="BS298" s="43">
        <f>VLOOKUP($C298, Table4[#All], 44, 0)</f>
        <v>7.1399999999999991E-2</v>
      </c>
      <c r="BT298" s="43">
        <f>VLOOKUP($C298, Table4[#All], 45, 0)</f>
        <v>0</v>
      </c>
      <c r="BU298" s="10">
        <f t="shared" si="71"/>
        <v>3</v>
      </c>
      <c r="BV298" s="11"/>
      <c r="BW298" s="43">
        <f>VLOOKUP($C298, Table4[#All], 46, 0)</f>
        <v>0</v>
      </c>
      <c r="BX298" s="43">
        <f>VLOOKUP($C298, Table4[#All], 47, 0)</f>
        <v>7.1399999999999991E-2</v>
      </c>
      <c r="BY298" s="43">
        <f>VLOOKUP($C298, Table4[#All], 48, 0)</f>
        <v>0.92859999999999998</v>
      </c>
      <c r="BZ298" s="43">
        <f>VLOOKUP($C298, Table4[#All], 49, 0)</f>
        <v>0</v>
      </c>
      <c r="CA298" s="43">
        <f>VLOOKUP($C298, Table4[#All], 50, 0)</f>
        <v>0</v>
      </c>
      <c r="CB298" s="10">
        <f t="shared" si="72"/>
        <v>3</v>
      </c>
      <c r="CC298" s="60"/>
      <c r="CD298" s="43">
        <f>VLOOKUP($C298, Table4[#All], 51, 0)</f>
        <v>0</v>
      </c>
      <c r="CE298" s="43">
        <f>VLOOKUP($C298, Table4[#All], 52, 0)</f>
        <v>0.64290000000000003</v>
      </c>
      <c r="CF298" s="43">
        <f>VLOOKUP($C298, Table4[#All], 53, 0)</f>
        <v>0.35710000000000003</v>
      </c>
      <c r="CG298" s="43"/>
      <c r="CH298" s="43"/>
      <c r="CI298" s="12">
        <f t="shared" si="73"/>
        <v>3</v>
      </c>
      <c r="CJ298" s="13"/>
      <c r="CK298" s="43">
        <f>VLOOKUP($C298, Table4[#All], 54, 0)</f>
        <v>0</v>
      </c>
      <c r="CL298" s="43">
        <f>VLOOKUP($C298, Table4[#All], 55, 0)</f>
        <v>0</v>
      </c>
      <c r="CM298" s="43">
        <f>VLOOKUP($C298, Table4[#All], 56, 0)</f>
        <v>0.71430000000000005</v>
      </c>
      <c r="CN298" s="9">
        <f>VLOOKUP($C298, Table4[#All], 57, 0)</f>
        <v>0.28570000000000001</v>
      </c>
      <c r="CO298" s="9"/>
      <c r="CP298" s="10">
        <f t="shared" si="74"/>
        <v>4</v>
      </c>
      <c r="CQ298" s="11"/>
      <c r="CR298" s="43">
        <f>VLOOKUP($C298, Table4[#All], 58, 0)</f>
        <v>0</v>
      </c>
      <c r="CS298" s="43">
        <f>VLOOKUP($C298, Table4[#All], 59, 0)</f>
        <v>7.1399999999999991E-2</v>
      </c>
      <c r="CT298" s="43">
        <f>VLOOKUP($C298, Table4[#All], 60, 0)</f>
        <v>0.85709999999999997</v>
      </c>
      <c r="CU298" s="43">
        <f>VLOOKUP($C298, Table4[#All], 61, 0)</f>
        <v>7.1399999999999991E-2</v>
      </c>
      <c r="CV298" s="9">
        <f>VLOOKUP($C298, Table4[#All], 62, 0)</f>
        <v>0</v>
      </c>
      <c r="CW298" s="10">
        <f t="shared" si="75"/>
        <v>3</v>
      </c>
      <c r="CX298" s="60"/>
      <c r="CY298" s="43">
        <f>VLOOKUP($C298, Table4[#All], 63, 0)</f>
        <v>0.8</v>
      </c>
      <c r="CZ298" s="43">
        <f>VLOOKUP($C298, Table4[#All], 64, 0)</f>
        <v>0</v>
      </c>
      <c r="DA298" s="43">
        <f>VLOOKUP($C298, Table4[#All], 65, 0)</f>
        <v>0.2</v>
      </c>
      <c r="DB298" s="43">
        <f>VLOOKUP($C298, Table4[#All], 66, 0)</f>
        <v>0</v>
      </c>
      <c r="DC298" s="43"/>
      <c r="DD298" s="10">
        <f t="shared" si="76"/>
        <v>3</v>
      </c>
    </row>
    <row r="299" spans="1:108" ht="16.2" thickTop="1" thickBot="1" x14ac:dyDescent="0.4">
      <c r="A299" s="47" t="s">
        <v>676</v>
      </c>
      <c r="B299" s="47" t="s">
        <v>683</v>
      </c>
      <c r="C299" s="47" t="s">
        <v>684</v>
      </c>
      <c r="D299" s="11"/>
      <c r="E299" s="43">
        <f>VLOOKUP($C299, Table4[#All], 2, 0)</f>
        <v>0</v>
      </c>
      <c r="F299" s="43">
        <f>VLOOKUP($C299, Table4[#All], 3, 0)</f>
        <v>0</v>
      </c>
      <c r="G299" s="43">
        <f>VLOOKUP($C299, Table4[#All], 4, 0)</f>
        <v>0</v>
      </c>
      <c r="H299" s="43">
        <f>VLOOKUP($C299, Table4[#All], 5, 0)</f>
        <v>1</v>
      </c>
      <c r="I299" s="43">
        <f>VLOOKUP($C299, Table4[#All], 6, 0)</f>
        <v>0</v>
      </c>
      <c r="J299" s="10">
        <f t="shared" si="62"/>
        <v>4</v>
      </c>
      <c r="K299" s="11"/>
      <c r="L299" s="43">
        <f>VLOOKUP($C299, Table4[#All], 7, 0)</f>
        <v>0.91670000000000007</v>
      </c>
      <c r="M299" s="43">
        <f>VLOOKUP($C299, Table4[#All], 8, 0)</f>
        <v>8.3299999999999999E-2</v>
      </c>
      <c r="N299" s="43">
        <f>VLOOKUP($C299, Table4[#All], 9, 0)</f>
        <v>0</v>
      </c>
      <c r="O299" s="43">
        <f>VLOOKUP($C299, Table4[#All], 10, 0)</f>
        <v>0</v>
      </c>
      <c r="P299" s="43"/>
      <c r="Q299" s="10">
        <f t="shared" si="63"/>
        <v>1</v>
      </c>
      <c r="R299" s="11"/>
      <c r="S299" s="43">
        <f>VLOOKUP($C299, Table4[#All], 11, 0)</f>
        <v>4.1700000000000001E-2</v>
      </c>
      <c r="T299" s="43">
        <f>VLOOKUP($C299, Table4[#All], 12, 0)</f>
        <v>0</v>
      </c>
      <c r="U299" s="43">
        <f>VLOOKUP($C299, Table4[#All], 13, 0)</f>
        <v>0.95829999999999993</v>
      </c>
      <c r="V299" s="43">
        <f>VLOOKUP($C299, Table4[#All], 14, 0)</f>
        <v>0</v>
      </c>
      <c r="W299" s="9"/>
      <c r="X299" s="10">
        <f t="shared" si="64"/>
        <v>3</v>
      </c>
      <c r="Y299" s="11"/>
      <c r="Z299" s="43">
        <f>VLOOKUP($C299, Table4[#All], 15, 0)</f>
        <v>0</v>
      </c>
      <c r="AA299" s="43">
        <f>VLOOKUP($C299, Table4[#All], 16, 0)</f>
        <v>0</v>
      </c>
      <c r="AB299" s="43">
        <f>VLOOKUP($C299, Table4[#All], 17, 0)</f>
        <v>0.41670000000000001</v>
      </c>
      <c r="AC299" s="43">
        <f>VLOOKUP($C299, Table4[#All], 18, 0)</f>
        <v>0.125</v>
      </c>
      <c r="AD299" s="9">
        <f>VLOOKUP($C299, Table4[#All], 19, 0)</f>
        <v>0.45829999999999999</v>
      </c>
      <c r="AE299" s="10">
        <f t="shared" si="65"/>
        <v>5</v>
      </c>
      <c r="AF299" s="11"/>
      <c r="AG299" s="43">
        <f>VLOOKUP($C299, Table4[#All], 20, 0)</f>
        <v>0</v>
      </c>
      <c r="AH299" s="43">
        <f>VLOOKUP($C299, Table4[#All], 21, 0)</f>
        <v>0.125</v>
      </c>
      <c r="AI299" s="43">
        <f>VLOOKUP($C299, Table4[#All], 22, 0)</f>
        <v>0.875</v>
      </c>
      <c r="AJ299" s="43">
        <f>VLOOKUP($C299, Table4[#All], 23, 0)</f>
        <v>0</v>
      </c>
      <c r="AK299" s="43"/>
      <c r="AL299" s="10">
        <f t="shared" si="66"/>
        <v>3</v>
      </c>
      <c r="AM299" s="11"/>
      <c r="AN299" s="43">
        <f>VLOOKUP($C299, Table4[#All], 24, 0)</f>
        <v>0</v>
      </c>
      <c r="AO299" s="43">
        <f>VLOOKUP($C299, Table4[#All], 25, 0)</f>
        <v>4.1700000000000001E-2</v>
      </c>
      <c r="AP299" s="43">
        <f>VLOOKUP($C299, Table4[#All], 26, 0)</f>
        <v>0.95829999999999993</v>
      </c>
      <c r="AQ299" s="43"/>
      <c r="AR299" s="9"/>
      <c r="AS299" s="12">
        <f t="shared" si="67"/>
        <v>3</v>
      </c>
      <c r="AT299" s="11"/>
      <c r="AU299" s="43">
        <f>VLOOKUP($C299, Table4[#All], 27, 0)</f>
        <v>0</v>
      </c>
      <c r="AV299" s="43">
        <f>VLOOKUP($C299, Table4[#All], 28, 0)</f>
        <v>0.41670000000000001</v>
      </c>
      <c r="AW299" s="43">
        <f>VLOOKUP($C299, Table4[#All], 29, 0)</f>
        <v>0.58329999999999993</v>
      </c>
      <c r="AX299" s="9"/>
      <c r="AY299" s="9">
        <f>VLOOKUP($C299, Table4[#All], 30, 0)</f>
        <v>0</v>
      </c>
      <c r="AZ299" s="10">
        <f t="shared" si="68"/>
        <v>3</v>
      </c>
      <c r="BA299" s="11"/>
      <c r="BB299" s="43">
        <f>VLOOKUP($C299, Table4[#All], 31, 0)</f>
        <v>0.46149999999999997</v>
      </c>
      <c r="BC299" s="43">
        <f>VLOOKUP($C299, Table4[#All], 32, 0)</f>
        <v>7.690000000000001E-2</v>
      </c>
      <c r="BD299" s="43">
        <f>VLOOKUP($C299, Table4[#All], 33, 0)</f>
        <v>0.46149999999999997</v>
      </c>
      <c r="BE299" s="43">
        <f>VLOOKUP($C299, Table4[#All], 34, 0)</f>
        <v>0</v>
      </c>
      <c r="BF299" s="9">
        <f>VLOOKUP($C299, Table4[#All], 35, 0)</f>
        <v>0</v>
      </c>
      <c r="BG299" s="10">
        <f t="shared" si="69"/>
        <v>3</v>
      </c>
      <c r="BH299" s="60"/>
      <c r="BI299" s="43">
        <f>VLOOKUP($C299, Table4[#All], 36, 0)</f>
        <v>0</v>
      </c>
      <c r="BJ299" s="9">
        <f>VLOOKUP($C299, Table4[#All], 37, 0)</f>
        <v>0</v>
      </c>
      <c r="BK299" s="43">
        <f>VLOOKUP($C299, Table4[#All], 38, 0)</f>
        <v>0</v>
      </c>
      <c r="BL299" s="43">
        <f>VLOOKUP($C299, Table4[#All], 39, 0)</f>
        <v>0</v>
      </c>
      <c r="BM299" s="9">
        <f>VLOOKUP($C299, Table4[#All], 40, 0)</f>
        <v>1</v>
      </c>
      <c r="BN299" s="10">
        <f t="shared" si="70"/>
        <v>5</v>
      </c>
      <c r="BO299" s="11"/>
      <c r="BP299" s="43">
        <f>VLOOKUP($C299, Table4[#All], 41, 0)</f>
        <v>0</v>
      </c>
      <c r="BQ299" s="43">
        <f>VLOOKUP($C299, Table4[#All], 42, 0)</f>
        <v>0.875</v>
      </c>
      <c r="BR299" s="43">
        <f>VLOOKUP($C299, Table4[#All], 43, 0)</f>
        <v>8.3299999999999999E-2</v>
      </c>
      <c r="BS299" s="43">
        <f>VLOOKUP($C299, Table4[#All], 44, 0)</f>
        <v>4.1700000000000001E-2</v>
      </c>
      <c r="BT299" s="43">
        <f>VLOOKUP($C299, Table4[#All], 45, 0)</f>
        <v>0</v>
      </c>
      <c r="BU299" s="10">
        <f t="shared" si="71"/>
        <v>2</v>
      </c>
      <c r="BV299" s="11"/>
      <c r="BW299" s="43">
        <f>VLOOKUP($C299, Table4[#All], 46, 0)</f>
        <v>0</v>
      </c>
      <c r="BX299" s="43">
        <f>VLOOKUP($C299, Table4[#All], 47, 0)</f>
        <v>4.1700000000000001E-2</v>
      </c>
      <c r="BY299" s="43">
        <f>VLOOKUP($C299, Table4[#All], 48, 0)</f>
        <v>8.3299999999999999E-2</v>
      </c>
      <c r="BZ299" s="43">
        <f>VLOOKUP($C299, Table4[#All], 49, 0)</f>
        <v>0.66670000000000007</v>
      </c>
      <c r="CA299" s="43">
        <f>VLOOKUP($C299, Table4[#All], 50, 0)</f>
        <v>0.20829999999999999</v>
      </c>
      <c r="CB299" s="10">
        <f t="shared" si="72"/>
        <v>5</v>
      </c>
      <c r="CC299" s="60"/>
      <c r="CD299" s="43">
        <f>VLOOKUP($C299, Table4[#All], 51, 0)</f>
        <v>0.83329999999999993</v>
      </c>
      <c r="CE299" s="43">
        <f>VLOOKUP($C299, Table4[#All], 52, 0)</f>
        <v>0</v>
      </c>
      <c r="CF299" s="43">
        <f>VLOOKUP($C299, Table4[#All], 53, 0)</f>
        <v>0.16670000000000001</v>
      </c>
      <c r="CG299" s="43"/>
      <c r="CH299" s="43"/>
      <c r="CI299" s="12">
        <f t="shared" si="73"/>
        <v>1</v>
      </c>
      <c r="CJ299" s="13"/>
      <c r="CK299" s="43">
        <f>VLOOKUP($C299, Table4[#All], 54, 0)</f>
        <v>0</v>
      </c>
      <c r="CL299" s="43">
        <f>VLOOKUP($C299, Table4[#All], 55, 0)</f>
        <v>0</v>
      </c>
      <c r="CM299" s="43">
        <f>VLOOKUP($C299, Table4[#All], 56, 0)</f>
        <v>0.54170000000000007</v>
      </c>
      <c r="CN299" s="9">
        <f>VLOOKUP($C299, Table4[#All], 57, 0)</f>
        <v>0.45829999999999999</v>
      </c>
      <c r="CO299" s="9"/>
      <c r="CP299" s="10">
        <f t="shared" si="74"/>
        <v>4</v>
      </c>
      <c r="CQ299" s="11"/>
      <c r="CR299" s="43">
        <f>VLOOKUP($C299, Table4[#All], 58, 0)</f>
        <v>0</v>
      </c>
      <c r="CS299" s="43">
        <f>VLOOKUP($C299, Table4[#All], 59, 0)</f>
        <v>0.33329999999999999</v>
      </c>
      <c r="CT299" s="43">
        <f>VLOOKUP($C299, Table4[#All], 60, 0)</f>
        <v>0.33329999999999999</v>
      </c>
      <c r="CU299" s="43">
        <f>VLOOKUP($C299, Table4[#All], 61, 0)</f>
        <v>0.33329999999999999</v>
      </c>
      <c r="CV299" s="9">
        <f>VLOOKUP($C299, Table4[#All], 62, 0)</f>
        <v>0</v>
      </c>
      <c r="CW299" s="10">
        <f t="shared" si="75"/>
        <v>4</v>
      </c>
      <c r="CX299" s="60"/>
      <c r="CY299" s="43">
        <f>VLOOKUP($C299, Table4[#All], 63, 0)</f>
        <v>1</v>
      </c>
      <c r="CZ299" s="43">
        <f>VLOOKUP($C299, Table4[#All], 64, 0)</f>
        <v>0</v>
      </c>
      <c r="DA299" s="43">
        <f>VLOOKUP($C299, Table4[#All], 65, 0)</f>
        <v>0</v>
      </c>
      <c r="DB299" s="43">
        <f>VLOOKUP($C299, Table4[#All], 66, 0)</f>
        <v>0</v>
      </c>
      <c r="DC299" s="43"/>
      <c r="DD299" s="10">
        <f t="shared" si="76"/>
        <v>1</v>
      </c>
    </row>
    <row r="300" spans="1:108" ht="16.2" thickTop="1" thickBot="1" x14ac:dyDescent="0.4">
      <c r="A300" s="47" t="s">
        <v>676</v>
      </c>
      <c r="B300" s="47" t="s">
        <v>685</v>
      </c>
      <c r="C300" s="47" t="s">
        <v>686</v>
      </c>
      <c r="D300" s="11"/>
      <c r="E300" s="43">
        <f>VLOOKUP($C300, Table4[#All], 2, 0)</f>
        <v>0</v>
      </c>
      <c r="F300" s="43">
        <f>VLOOKUP($C300, Table4[#All], 3, 0)</f>
        <v>1</v>
      </c>
      <c r="G300" s="43">
        <f>VLOOKUP($C300, Table4[#All], 4, 0)</f>
        <v>0</v>
      </c>
      <c r="H300" s="43">
        <f>VLOOKUP($C300, Table4[#All], 5, 0)</f>
        <v>0</v>
      </c>
      <c r="I300" s="43">
        <f>VLOOKUP($C300, Table4[#All], 6, 0)</f>
        <v>0</v>
      </c>
      <c r="J300" s="10">
        <f t="shared" si="62"/>
        <v>2</v>
      </c>
      <c r="K300" s="11"/>
      <c r="L300" s="43">
        <f>VLOOKUP($C300, Table4[#All], 7, 0)</f>
        <v>0.875</v>
      </c>
      <c r="M300" s="43">
        <f>VLOOKUP($C300, Table4[#All], 8, 0)</f>
        <v>0.125</v>
      </c>
      <c r="N300" s="43">
        <f>VLOOKUP($C300, Table4[#All], 9, 0)</f>
        <v>0</v>
      </c>
      <c r="O300" s="43">
        <f>VLOOKUP($C300, Table4[#All], 10, 0)</f>
        <v>0</v>
      </c>
      <c r="P300" s="43"/>
      <c r="Q300" s="10">
        <f t="shared" si="63"/>
        <v>1</v>
      </c>
      <c r="R300" s="11"/>
      <c r="S300" s="43">
        <f>VLOOKUP($C300, Table4[#All], 11, 0)</f>
        <v>0</v>
      </c>
      <c r="T300" s="43">
        <f>VLOOKUP($C300, Table4[#All], 12, 0)</f>
        <v>0</v>
      </c>
      <c r="U300" s="43">
        <f>VLOOKUP($C300, Table4[#All], 13, 0)</f>
        <v>1</v>
      </c>
      <c r="V300" s="43">
        <f>VLOOKUP($C300, Table4[#All], 14, 0)</f>
        <v>0</v>
      </c>
      <c r="W300" s="9"/>
      <c r="X300" s="10">
        <f t="shared" si="64"/>
        <v>3</v>
      </c>
      <c r="Y300" s="11"/>
      <c r="Z300" s="43">
        <f>VLOOKUP($C300, Table4[#All], 15, 0)</f>
        <v>0</v>
      </c>
      <c r="AA300" s="43">
        <f>VLOOKUP($C300, Table4[#All], 16, 0)</f>
        <v>0</v>
      </c>
      <c r="AB300" s="43">
        <f>VLOOKUP($C300, Table4[#All], 17, 0)</f>
        <v>0.3125</v>
      </c>
      <c r="AC300" s="43">
        <f>VLOOKUP($C300, Table4[#All], 18, 0)</f>
        <v>0.125</v>
      </c>
      <c r="AD300" s="9">
        <f>VLOOKUP($C300, Table4[#All], 19, 0)</f>
        <v>0.5625</v>
      </c>
      <c r="AE300" s="10">
        <f t="shared" si="65"/>
        <v>5</v>
      </c>
      <c r="AF300" s="11"/>
      <c r="AG300" s="43">
        <f>VLOOKUP($C300, Table4[#All], 20, 0)</f>
        <v>0</v>
      </c>
      <c r="AH300" s="43">
        <f>VLOOKUP($C300, Table4[#All], 21, 0)</f>
        <v>0.21879999999999999</v>
      </c>
      <c r="AI300" s="43">
        <f>VLOOKUP($C300, Table4[#All], 22, 0)</f>
        <v>0.78120000000000001</v>
      </c>
      <c r="AJ300" s="43">
        <f>VLOOKUP($C300, Table4[#All], 23, 0)</f>
        <v>0</v>
      </c>
      <c r="AK300" s="43"/>
      <c r="AL300" s="10">
        <f t="shared" si="66"/>
        <v>3</v>
      </c>
      <c r="AM300" s="11"/>
      <c r="AN300" s="43">
        <f>VLOOKUP($C300, Table4[#All], 24, 0)</f>
        <v>0</v>
      </c>
      <c r="AO300" s="43">
        <f>VLOOKUP($C300, Table4[#All], 25, 0)</f>
        <v>0</v>
      </c>
      <c r="AP300" s="43">
        <f>VLOOKUP($C300, Table4[#All], 26, 0)</f>
        <v>1</v>
      </c>
      <c r="AQ300" s="43"/>
      <c r="AR300" s="9"/>
      <c r="AS300" s="12">
        <f t="shared" si="67"/>
        <v>3</v>
      </c>
      <c r="AT300" s="11"/>
      <c r="AU300" s="43">
        <f>VLOOKUP($C300, Table4[#All], 27, 0)</f>
        <v>0</v>
      </c>
      <c r="AV300" s="43">
        <f>VLOOKUP($C300, Table4[#All], 28, 0)</f>
        <v>0.59379999999999999</v>
      </c>
      <c r="AW300" s="43">
        <f>VLOOKUP($C300, Table4[#All], 29, 0)</f>
        <v>0.40619999999999995</v>
      </c>
      <c r="AX300" s="9"/>
      <c r="AY300" s="9">
        <f>VLOOKUP($C300, Table4[#All], 30, 0)</f>
        <v>0</v>
      </c>
      <c r="AZ300" s="10">
        <f t="shared" si="68"/>
        <v>3</v>
      </c>
      <c r="BA300" s="11"/>
      <c r="BB300" s="43">
        <f>VLOOKUP($C300, Table4[#All], 31, 0)</f>
        <v>0.55559999999999998</v>
      </c>
      <c r="BC300" s="43">
        <f>VLOOKUP($C300, Table4[#All], 32, 0)</f>
        <v>0.11109999999999999</v>
      </c>
      <c r="BD300" s="43">
        <f>VLOOKUP($C300, Table4[#All], 33, 0)</f>
        <v>0.33329999999999999</v>
      </c>
      <c r="BE300" s="43">
        <f>VLOOKUP($C300, Table4[#All], 34, 0)</f>
        <v>0</v>
      </c>
      <c r="BF300" s="9">
        <f>VLOOKUP($C300, Table4[#All], 35, 0)</f>
        <v>0</v>
      </c>
      <c r="BG300" s="10">
        <f t="shared" si="69"/>
        <v>3</v>
      </c>
      <c r="BH300" s="60"/>
      <c r="BI300" s="43">
        <f>VLOOKUP($C300, Table4[#All], 36, 0)</f>
        <v>1</v>
      </c>
      <c r="BJ300" s="9">
        <f>VLOOKUP($C300, Table4[#All], 37, 0)</f>
        <v>0</v>
      </c>
      <c r="BK300" s="43">
        <f>VLOOKUP($C300, Table4[#All], 38, 0)</f>
        <v>0</v>
      </c>
      <c r="BL300" s="43">
        <f>VLOOKUP($C300, Table4[#All], 39, 0)</f>
        <v>0</v>
      </c>
      <c r="BM300" s="9">
        <f>VLOOKUP($C300, Table4[#All], 40, 0)</f>
        <v>0</v>
      </c>
      <c r="BN300" s="10">
        <f t="shared" si="70"/>
        <v>1</v>
      </c>
      <c r="BO300" s="11"/>
      <c r="BP300" s="43">
        <f>VLOOKUP($C300, Table4[#All], 41, 0)</f>
        <v>0</v>
      </c>
      <c r="BQ300" s="43">
        <f>VLOOKUP($C300, Table4[#All], 42, 0)</f>
        <v>0.78120000000000001</v>
      </c>
      <c r="BR300" s="43">
        <f>VLOOKUP($C300, Table4[#All], 43, 0)</f>
        <v>0.21879999999999999</v>
      </c>
      <c r="BS300" s="43">
        <f>VLOOKUP($C300, Table4[#All], 44, 0)</f>
        <v>0</v>
      </c>
      <c r="BT300" s="43">
        <f>VLOOKUP($C300, Table4[#All], 45, 0)</f>
        <v>0</v>
      </c>
      <c r="BU300" s="10">
        <f t="shared" si="71"/>
        <v>3</v>
      </c>
      <c r="BV300" s="11"/>
      <c r="BW300" s="43">
        <f>VLOOKUP($C300, Table4[#All], 46, 0)</f>
        <v>0</v>
      </c>
      <c r="BX300" s="43">
        <f>VLOOKUP($C300, Table4[#All], 47, 0)</f>
        <v>0</v>
      </c>
      <c r="BY300" s="43">
        <f>VLOOKUP($C300, Table4[#All], 48, 0)</f>
        <v>0</v>
      </c>
      <c r="BZ300" s="43">
        <f>VLOOKUP($C300, Table4[#All], 49, 0)</f>
        <v>0.65620000000000001</v>
      </c>
      <c r="CA300" s="43">
        <f>VLOOKUP($C300, Table4[#All], 50, 0)</f>
        <v>0.34380000000000005</v>
      </c>
      <c r="CB300" s="10">
        <f t="shared" si="72"/>
        <v>5</v>
      </c>
      <c r="CC300" s="60"/>
      <c r="CD300" s="43">
        <f>VLOOKUP($C300, Table4[#All], 51, 0)</f>
        <v>0.78120000000000001</v>
      </c>
      <c r="CE300" s="43">
        <f>VLOOKUP($C300, Table4[#All], 52, 0)</f>
        <v>6.25E-2</v>
      </c>
      <c r="CF300" s="43">
        <f>VLOOKUP($C300, Table4[#All], 53, 0)</f>
        <v>0.15620000000000001</v>
      </c>
      <c r="CG300" s="43"/>
      <c r="CH300" s="43"/>
      <c r="CI300" s="12">
        <f t="shared" si="73"/>
        <v>2</v>
      </c>
      <c r="CJ300" s="13"/>
      <c r="CK300" s="43">
        <f>VLOOKUP($C300, Table4[#All], 54, 0)</f>
        <v>0</v>
      </c>
      <c r="CL300" s="43">
        <f>VLOOKUP($C300, Table4[#All], 55, 0)</f>
        <v>0</v>
      </c>
      <c r="CM300" s="43">
        <f>VLOOKUP($C300, Table4[#All], 56, 0)</f>
        <v>0.4375</v>
      </c>
      <c r="CN300" s="9">
        <f>VLOOKUP($C300, Table4[#All], 57, 0)</f>
        <v>0.5625</v>
      </c>
      <c r="CO300" s="9"/>
      <c r="CP300" s="10">
        <f t="shared" si="74"/>
        <v>4</v>
      </c>
      <c r="CQ300" s="11"/>
      <c r="CR300" s="43">
        <f>VLOOKUP($C300, Table4[#All], 58, 0)</f>
        <v>0</v>
      </c>
      <c r="CS300" s="43">
        <f>VLOOKUP($C300, Table4[#All], 59, 0)</f>
        <v>0.21879999999999999</v>
      </c>
      <c r="CT300" s="43">
        <f>VLOOKUP($C300, Table4[#All], 60, 0)</f>
        <v>0.46880000000000005</v>
      </c>
      <c r="CU300" s="43">
        <f>VLOOKUP($C300, Table4[#All], 61, 0)</f>
        <v>0.3125</v>
      </c>
      <c r="CV300" s="9">
        <f>VLOOKUP($C300, Table4[#All], 62, 0)</f>
        <v>0</v>
      </c>
      <c r="CW300" s="10">
        <f t="shared" si="75"/>
        <v>4</v>
      </c>
      <c r="CX300" s="60"/>
      <c r="CY300" s="43">
        <f>VLOOKUP($C300, Table4[#All], 63, 0)</f>
        <v>0.94440000000000002</v>
      </c>
      <c r="CZ300" s="43">
        <f>VLOOKUP($C300, Table4[#All], 64, 0)</f>
        <v>5.5599999999999997E-2</v>
      </c>
      <c r="DA300" s="43">
        <f>VLOOKUP($C300, Table4[#All], 65, 0)</f>
        <v>0</v>
      </c>
      <c r="DB300" s="43">
        <f>VLOOKUP($C300, Table4[#All], 66, 0)</f>
        <v>0</v>
      </c>
      <c r="DC300" s="43"/>
      <c r="DD300" s="10">
        <f t="shared" si="76"/>
        <v>1</v>
      </c>
    </row>
    <row r="301" spans="1:108" ht="16.2" thickTop="1" thickBot="1" x14ac:dyDescent="0.4">
      <c r="A301" s="47" t="s">
        <v>676</v>
      </c>
      <c r="B301" s="47" t="s">
        <v>687</v>
      </c>
      <c r="C301" s="47" t="s">
        <v>688</v>
      </c>
      <c r="D301" s="11"/>
      <c r="E301" s="43">
        <f>VLOOKUP($C301, Table4[#All], 2, 0)</f>
        <v>0</v>
      </c>
      <c r="F301" s="43">
        <f>VLOOKUP($C301, Table4[#All], 3, 0)</f>
        <v>0</v>
      </c>
      <c r="G301" s="43">
        <f>VLOOKUP($C301, Table4[#All], 4, 0)</f>
        <v>0</v>
      </c>
      <c r="H301" s="43">
        <f>VLOOKUP($C301, Table4[#All], 5, 0)</f>
        <v>1</v>
      </c>
      <c r="I301" s="43">
        <f>VLOOKUP($C301, Table4[#All], 6, 0)</f>
        <v>0</v>
      </c>
      <c r="J301" s="10">
        <f t="shared" si="62"/>
        <v>4</v>
      </c>
      <c r="K301" s="11"/>
      <c r="L301" s="43">
        <f>VLOOKUP($C301, Table4[#All], 7, 0)</f>
        <v>0.71430000000000005</v>
      </c>
      <c r="M301" s="43">
        <f>VLOOKUP($C301, Table4[#All], 8, 0)</f>
        <v>0.28570000000000001</v>
      </c>
      <c r="N301" s="43">
        <f>VLOOKUP($C301, Table4[#All], 9, 0)</f>
        <v>0</v>
      </c>
      <c r="O301" s="43">
        <f>VLOOKUP($C301, Table4[#All], 10, 0)</f>
        <v>0</v>
      </c>
      <c r="P301" s="43"/>
      <c r="Q301" s="10">
        <f t="shared" si="63"/>
        <v>2</v>
      </c>
      <c r="R301" s="11"/>
      <c r="S301" s="43">
        <f>VLOOKUP($C301, Table4[#All], 11, 0)</f>
        <v>0</v>
      </c>
      <c r="T301" s="43">
        <f>VLOOKUP($C301, Table4[#All], 12, 0)</f>
        <v>0</v>
      </c>
      <c r="U301" s="43">
        <f>VLOOKUP($C301, Table4[#All], 13, 0)</f>
        <v>1</v>
      </c>
      <c r="V301" s="43">
        <f>VLOOKUP($C301, Table4[#All], 14, 0)</f>
        <v>0</v>
      </c>
      <c r="W301" s="9"/>
      <c r="X301" s="10">
        <f t="shared" si="64"/>
        <v>3</v>
      </c>
      <c r="Y301" s="11"/>
      <c r="Z301" s="43">
        <f>VLOOKUP($C301, Table4[#All], 15, 0)</f>
        <v>0</v>
      </c>
      <c r="AA301" s="43">
        <f>VLOOKUP($C301, Table4[#All], 16, 0)</f>
        <v>0</v>
      </c>
      <c r="AB301" s="43">
        <f>VLOOKUP($C301, Table4[#All], 17, 0)</f>
        <v>0.38100000000000001</v>
      </c>
      <c r="AC301" s="43">
        <f>VLOOKUP($C301, Table4[#All], 18, 0)</f>
        <v>0.1905</v>
      </c>
      <c r="AD301" s="9">
        <f>VLOOKUP($C301, Table4[#All], 19, 0)</f>
        <v>0.42859999999999998</v>
      </c>
      <c r="AE301" s="10">
        <f t="shared" si="65"/>
        <v>5</v>
      </c>
      <c r="AF301" s="11"/>
      <c r="AG301" s="43">
        <f>VLOOKUP($C301, Table4[#All], 20, 0)</f>
        <v>0</v>
      </c>
      <c r="AH301" s="43">
        <f>VLOOKUP($C301, Table4[#All], 21, 0)</f>
        <v>0.1429</v>
      </c>
      <c r="AI301" s="43">
        <f>VLOOKUP($C301, Table4[#All], 22, 0)</f>
        <v>0.85709999999999997</v>
      </c>
      <c r="AJ301" s="43">
        <f>VLOOKUP($C301, Table4[#All], 23, 0)</f>
        <v>0</v>
      </c>
      <c r="AK301" s="43"/>
      <c r="AL301" s="10">
        <f t="shared" si="66"/>
        <v>3</v>
      </c>
      <c r="AM301" s="11"/>
      <c r="AN301" s="43">
        <f>VLOOKUP($C301, Table4[#All], 24, 0)</f>
        <v>0</v>
      </c>
      <c r="AO301" s="43">
        <f>VLOOKUP($C301, Table4[#All], 25, 0)</f>
        <v>0</v>
      </c>
      <c r="AP301" s="43">
        <f>VLOOKUP($C301, Table4[#All], 26, 0)</f>
        <v>1</v>
      </c>
      <c r="AQ301" s="43"/>
      <c r="AR301" s="9"/>
      <c r="AS301" s="12">
        <f t="shared" si="67"/>
        <v>3</v>
      </c>
      <c r="AT301" s="11"/>
      <c r="AU301" s="43">
        <f>VLOOKUP($C301, Table4[#All], 27, 0)</f>
        <v>0</v>
      </c>
      <c r="AV301" s="43">
        <f>VLOOKUP($C301, Table4[#All], 28, 0)</f>
        <v>0.52380000000000004</v>
      </c>
      <c r="AW301" s="43">
        <f>VLOOKUP($C301, Table4[#All], 29, 0)</f>
        <v>0.47619999999999996</v>
      </c>
      <c r="AX301" s="9"/>
      <c r="AY301" s="9">
        <f>VLOOKUP($C301, Table4[#All], 30, 0)</f>
        <v>0</v>
      </c>
      <c r="AZ301" s="10">
        <f t="shared" si="68"/>
        <v>3</v>
      </c>
      <c r="BA301" s="11"/>
      <c r="BB301" s="43">
        <f>VLOOKUP($C301, Table4[#All], 31, 0)</f>
        <v>0.44439999999999996</v>
      </c>
      <c r="BC301" s="43">
        <f>VLOOKUP($C301, Table4[#All], 32, 0)</f>
        <v>0</v>
      </c>
      <c r="BD301" s="43">
        <f>VLOOKUP($C301, Table4[#All], 33, 0)</f>
        <v>0.55559999999999998</v>
      </c>
      <c r="BE301" s="43">
        <f>VLOOKUP($C301, Table4[#All], 34, 0)</f>
        <v>0</v>
      </c>
      <c r="BF301" s="9">
        <f>VLOOKUP($C301, Table4[#All], 35, 0)</f>
        <v>0</v>
      </c>
      <c r="BG301" s="10">
        <f t="shared" si="69"/>
        <v>3</v>
      </c>
      <c r="BH301" s="60"/>
      <c r="BI301" s="43">
        <f>VLOOKUP($C301, Table4[#All], 36, 0)</f>
        <v>0</v>
      </c>
      <c r="BJ301" s="9">
        <f>VLOOKUP($C301, Table4[#All], 37, 0)</f>
        <v>0</v>
      </c>
      <c r="BK301" s="43">
        <f>VLOOKUP($C301, Table4[#All], 38, 0)</f>
        <v>0</v>
      </c>
      <c r="BL301" s="43">
        <f>VLOOKUP($C301, Table4[#All], 39, 0)</f>
        <v>0</v>
      </c>
      <c r="BM301" s="9">
        <f>VLOOKUP($C301, Table4[#All], 40, 0)</f>
        <v>1</v>
      </c>
      <c r="BN301" s="10">
        <f t="shared" si="70"/>
        <v>5</v>
      </c>
      <c r="BO301" s="11"/>
      <c r="BP301" s="43">
        <f>VLOOKUP($C301, Table4[#All], 41, 0)</f>
        <v>0</v>
      </c>
      <c r="BQ301" s="43">
        <f>VLOOKUP($C301, Table4[#All], 42, 0)</f>
        <v>0.76190000000000002</v>
      </c>
      <c r="BR301" s="43">
        <f>VLOOKUP($C301, Table4[#All], 43, 0)</f>
        <v>0.1905</v>
      </c>
      <c r="BS301" s="43">
        <f>VLOOKUP($C301, Table4[#All], 44, 0)</f>
        <v>4.7599999999999996E-2</v>
      </c>
      <c r="BT301" s="43">
        <f>VLOOKUP($C301, Table4[#All], 45, 0)</f>
        <v>0</v>
      </c>
      <c r="BU301" s="10">
        <f t="shared" si="71"/>
        <v>3</v>
      </c>
      <c r="BV301" s="11"/>
      <c r="BW301" s="43">
        <f>VLOOKUP($C301, Table4[#All], 46, 0)</f>
        <v>0</v>
      </c>
      <c r="BX301" s="43">
        <f>VLOOKUP($C301, Table4[#All], 47, 0)</f>
        <v>0</v>
      </c>
      <c r="BY301" s="43">
        <f>VLOOKUP($C301, Table4[#All], 48, 0)</f>
        <v>0.05</v>
      </c>
      <c r="BZ301" s="43">
        <f>VLOOKUP($C301, Table4[#All], 49, 0)</f>
        <v>0.75</v>
      </c>
      <c r="CA301" s="43">
        <f>VLOOKUP($C301, Table4[#All], 50, 0)</f>
        <v>0.2</v>
      </c>
      <c r="CB301" s="10">
        <f t="shared" si="72"/>
        <v>5</v>
      </c>
      <c r="CC301" s="60"/>
      <c r="CD301" s="43">
        <f>VLOOKUP($C301, Table4[#All], 51, 0)</f>
        <v>0.71430000000000005</v>
      </c>
      <c r="CE301" s="43">
        <f>VLOOKUP($C301, Table4[#All], 52, 0)</f>
        <v>4.7599999999999996E-2</v>
      </c>
      <c r="CF301" s="43">
        <f>VLOOKUP($C301, Table4[#All], 53, 0)</f>
        <v>0.23809999999999998</v>
      </c>
      <c r="CG301" s="43"/>
      <c r="CH301" s="43"/>
      <c r="CI301" s="12">
        <f t="shared" si="73"/>
        <v>3</v>
      </c>
      <c r="CJ301" s="13"/>
      <c r="CK301" s="43">
        <f>VLOOKUP($C301, Table4[#All], 54, 0)</f>
        <v>0</v>
      </c>
      <c r="CL301" s="43">
        <f>VLOOKUP($C301, Table4[#All], 55, 0)</f>
        <v>0</v>
      </c>
      <c r="CM301" s="43">
        <f>VLOOKUP($C301, Table4[#All], 56, 0)</f>
        <v>0.57140000000000002</v>
      </c>
      <c r="CN301" s="9">
        <f>VLOOKUP($C301, Table4[#All], 57, 0)</f>
        <v>0.42859999999999998</v>
      </c>
      <c r="CO301" s="9"/>
      <c r="CP301" s="10">
        <f t="shared" si="74"/>
        <v>4</v>
      </c>
      <c r="CQ301" s="11"/>
      <c r="CR301" s="43">
        <f>VLOOKUP($C301, Table4[#All], 58, 0)</f>
        <v>0</v>
      </c>
      <c r="CS301" s="43">
        <f>VLOOKUP($C301, Table4[#All], 59, 0)</f>
        <v>0.38100000000000001</v>
      </c>
      <c r="CT301" s="43">
        <f>VLOOKUP($C301, Table4[#All], 60, 0)</f>
        <v>0.38100000000000001</v>
      </c>
      <c r="CU301" s="43">
        <f>VLOOKUP($C301, Table4[#All], 61, 0)</f>
        <v>0.23809999999999998</v>
      </c>
      <c r="CV301" s="9">
        <f>VLOOKUP($C301, Table4[#All], 62, 0)</f>
        <v>0</v>
      </c>
      <c r="CW301" s="10">
        <f t="shared" si="75"/>
        <v>4</v>
      </c>
      <c r="CX301" s="60"/>
      <c r="CY301" s="43">
        <f>VLOOKUP($C301, Table4[#All], 63, 0)</f>
        <v>1</v>
      </c>
      <c r="CZ301" s="43">
        <f>VLOOKUP($C301, Table4[#All], 64, 0)</f>
        <v>0</v>
      </c>
      <c r="DA301" s="43">
        <f>VLOOKUP($C301, Table4[#All], 65, 0)</f>
        <v>0</v>
      </c>
      <c r="DB301" s="43">
        <f>VLOOKUP($C301, Table4[#All], 66, 0)</f>
        <v>0</v>
      </c>
      <c r="DC301" s="43"/>
      <c r="DD301" s="10">
        <f t="shared" si="76"/>
        <v>1</v>
      </c>
    </row>
    <row r="302" spans="1:108" ht="16.2" thickTop="1" thickBot="1" x14ac:dyDescent="0.4">
      <c r="A302" s="47" t="s">
        <v>676</v>
      </c>
      <c r="B302" s="47" t="s">
        <v>689</v>
      </c>
      <c r="C302" s="47" t="s">
        <v>690</v>
      </c>
      <c r="D302" s="11"/>
      <c r="E302" s="43">
        <f>VLOOKUP($C302, Table4[#All], 2, 0)</f>
        <v>0</v>
      </c>
      <c r="F302" s="43">
        <f>VLOOKUP($C302, Table4[#All], 3, 0)</f>
        <v>0</v>
      </c>
      <c r="G302" s="43">
        <f>VLOOKUP($C302, Table4[#All], 4, 0)</f>
        <v>1</v>
      </c>
      <c r="H302" s="43">
        <f>VLOOKUP($C302, Table4[#All], 5, 0)</f>
        <v>0</v>
      </c>
      <c r="I302" s="43">
        <f>VLOOKUP($C302, Table4[#All], 6, 0)</f>
        <v>0</v>
      </c>
      <c r="J302" s="10">
        <f t="shared" si="62"/>
        <v>3</v>
      </c>
      <c r="K302" s="11"/>
      <c r="L302" s="43">
        <f>VLOOKUP($C302, Table4[#All], 7, 0)</f>
        <v>0.5</v>
      </c>
      <c r="M302" s="43">
        <f>VLOOKUP($C302, Table4[#All], 8, 0)</f>
        <v>0.36359999999999998</v>
      </c>
      <c r="N302" s="43">
        <f>VLOOKUP($C302, Table4[#All], 9, 0)</f>
        <v>0.13639999999999999</v>
      </c>
      <c r="O302" s="43">
        <f>VLOOKUP($C302, Table4[#All], 10, 0)</f>
        <v>0</v>
      </c>
      <c r="P302" s="43"/>
      <c r="Q302" s="10">
        <f t="shared" si="63"/>
        <v>2</v>
      </c>
      <c r="R302" s="11"/>
      <c r="S302" s="43">
        <f>VLOOKUP($C302, Table4[#All], 11, 0)</f>
        <v>0</v>
      </c>
      <c r="T302" s="43">
        <f>VLOOKUP($C302, Table4[#All], 12, 0)</f>
        <v>4.5499999999999999E-2</v>
      </c>
      <c r="U302" s="43">
        <f>VLOOKUP($C302, Table4[#All], 13, 0)</f>
        <v>0.95450000000000002</v>
      </c>
      <c r="V302" s="43">
        <f>VLOOKUP($C302, Table4[#All], 14, 0)</f>
        <v>0</v>
      </c>
      <c r="W302" s="9"/>
      <c r="X302" s="10">
        <f t="shared" si="64"/>
        <v>3</v>
      </c>
      <c r="Y302" s="11"/>
      <c r="Z302" s="43">
        <f>VLOOKUP($C302, Table4[#All], 15, 0)</f>
        <v>0</v>
      </c>
      <c r="AA302" s="43">
        <f>VLOOKUP($C302, Table4[#All], 16, 0)</f>
        <v>4.5499999999999999E-2</v>
      </c>
      <c r="AB302" s="43">
        <f>VLOOKUP($C302, Table4[#All], 17, 0)</f>
        <v>0.59089999999999998</v>
      </c>
      <c r="AC302" s="43">
        <f>VLOOKUP($C302, Table4[#All], 18, 0)</f>
        <v>0.36359999999999998</v>
      </c>
      <c r="AD302" s="9">
        <f>VLOOKUP($C302, Table4[#All], 19, 0)</f>
        <v>0</v>
      </c>
      <c r="AE302" s="10">
        <f t="shared" si="65"/>
        <v>4</v>
      </c>
      <c r="AF302" s="11"/>
      <c r="AG302" s="43">
        <f>VLOOKUP($C302, Table4[#All], 20, 0)</f>
        <v>0</v>
      </c>
      <c r="AH302" s="43">
        <f>VLOOKUP($C302, Table4[#All], 21, 0)</f>
        <v>0.2727</v>
      </c>
      <c r="AI302" s="43">
        <f>VLOOKUP($C302, Table4[#All], 22, 0)</f>
        <v>0.68180000000000007</v>
      </c>
      <c r="AJ302" s="43">
        <f>VLOOKUP($C302, Table4[#All], 23, 0)</f>
        <v>4.5499999999999999E-2</v>
      </c>
      <c r="AK302" s="43"/>
      <c r="AL302" s="10">
        <f t="shared" si="66"/>
        <v>3</v>
      </c>
      <c r="AM302" s="11"/>
      <c r="AN302" s="43">
        <f>VLOOKUP($C302, Table4[#All], 24, 0)</f>
        <v>0</v>
      </c>
      <c r="AO302" s="43">
        <f>VLOOKUP($C302, Table4[#All], 25, 0)</f>
        <v>0.38100000000000001</v>
      </c>
      <c r="AP302" s="43">
        <f>VLOOKUP($C302, Table4[#All], 26, 0)</f>
        <v>0.61899999999999999</v>
      </c>
      <c r="AQ302" s="43"/>
      <c r="AR302" s="9"/>
      <c r="AS302" s="12">
        <f t="shared" si="67"/>
        <v>3</v>
      </c>
      <c r="AT302" s="11"/>
      <c r="AU302" s="43">
        <f>VLOOKUP($C302, Table4[#All], 27, 0)</f>
        <v>0</v>
      </c>
      <c r="AV302" s="43">
        <f>VLOOKUP($C302, Table4[#All], 28, 0)</f>
        <v>0.95450000000000002</v>
      </c>
      <c r="AW302" s="43">
        <f>VLOOKUP($C302, Table4[#All], 29, 0)</f>
        <v>4.5499999999999999E-2</v>
      </c>
      <c r="AX302" s="9"/>
      <c r="AY302" s="9">
        <f>VLOOKUP($C302, Table4[#All], 30, 0)</f>
        <v>0</v>
      </c>
      <c r="AZ302" s="10">
        <f t="shared" si="68"/>
        <v>2</v>
      </c>
      <c r="BA302" s="11"/>
      <c r="BB302" s="43">
        <f>VLOOKUP($C302, Table4[#All], 31, 0)</f>
        <v>0.16670000000000001</v>
      </c>
      <c r="BC302" s="43">
        <f>VLOOKUP($C302, Table4[#All], 32, 0)</f>
        <v>0.5</v>
      </c>
      <c r="BD302" s="43">
        <f>VLOOKUP($C302, Table4[#All], 33, 0)</f>
        <v>0.25</v>
      </c>
      <c r="BE302" s="43">
        <f>VLOOKUP($C302, Table4[#All], 34, 0)</f>
        <v>8.3299999999999999E-2</v>
      </c>
      <c r="BF302" s="9">
        <f>VLOOKUP($C302, Table4[#All], 35, 0)</f>
        <v>0</v>
      </c>
      <c r="BG302" s="10">
        <f t="shared" si="69"/>
        <v>3</v>
      </c>
      <c r="BH302" s="60"/>
      <c r="BI302" s="43">
        <f>VLOOKUP($C302, Table4[#All], 36, 0)</f>
        <v>0</v>
      </c>
      <c r="BJ302" s="9">
        <f>VLOOKUP($C302, Table4[#All], 37, 0)</f>
        <v>0</v>
      </c>
      <c r="BK302" s="43">
        <f>VLOOKUP($C302, Table4[#All], 38, 0)</f>
        <v>0</v>
      </c>
      <c r="BL302" s="43">
        <f>VLOOKUP($C302, Table4[#All], 39, 0)</f>
        <v>0</v>
      </c>
      <c r="BM302" s="9">
        <f>VLOOKUP($C302, Table4[#All], 40, 0)</f>
        <v>1</v>
      </c>
      <c r="BN302" s="10">
        <f t="shared" si="70"/>
        <v>5</v>
      </c>
      <c r="BO302" s="11"/>
      <c r="BP302" s="43">
        <f>VLOOKUP($C302, Table4[#All], 41, 0)</f>
        <v>4.5499999999999999E-2</v>
      </c>
      <c r="BQ302" s="43">
        <f>VLOOKUP($C302, Table4[#All], 42, 0)</f>
        <v>4.5499999999999999E-2</v>
      </c>
      <c r="BR302" s="43">
        <f>VLOOKUP($C302, Table4[#All], 43, 0)</f>
        <v>0.54549999999999998</v>
      </c>
      <c r="BS302" s="43">
        <f>VLOOKUP($C302, Table4[#All], 44, 0)</f>
        <v>0.2727</v>
      </c>
      <c r="BT302" s="43">
        <f>VLOOKUP($C302, Table4[#All], 45, 0)</f>
        <v>9.0899999999999995E-2</v>
      </c>
      <c r="BU302" s="10">
        <f t="shared" si="71"/>
        <v>4</v>
      </c>
      <c r="BV302" s="11"/>
      <c r="BW302" s="43">
        <f>VLOOKUP($C302, Table4[#All], 46, 0)</f>
        <v>0</v>
      </c>
      <c r="BX302" s="43">
        <f>VLOOKUP($C302, Table4[#All], 47, 0)</f>
        <v>0.18179999999999999</v>
      </c>
      <c r="BY302" s="43">
        <f>VLOOKUP($C302, Table4[#All], 48, 0)</f>
        <v>0.81819999999999993</v>
      </c>
      <c r="BZ302" s="43">
        <f>VLOOKUP($C302, Table4[#All], 49, 0)</f>
        <v>0</v>
      </c>
      <c r="CA302" s="43">
        <f>VLOOKUP($C302, Table4[#All], 50, 0)</f>
        <v>0</v>
      </c>
      <c r="CB302" s="10">
        <f t="shared" si="72"/>
        <v>3</v>
      </c>
      <c r="CC302" s="60"/>
      <c r="CD302" s="43">
        <f>VLOOKUP($C302, Table4[#All], 51, 0)</f>
        <v>0</v>
      </c>
      <c r="CE302" s="43">
        <f>VLOOKUP($C302, Table4[#All], 52, 0)</f>
        <v>0.2273</v>
      </c>
      <c r="CF302" s="43">
        <f>VLOOKUP($C302, Table4[#All], 53, 0)</f>
        <v>0.77269999999999994</v>
      </c>
      <c r="CG302" s="43"/>
      <c r="CH302" s="43"/>
      <c r="CI302" s="12">
        <f t="shared" si="73"/>
        <v>3</v>
      </c>
      <c r="CJ302" s="13"/>
      <c r="CK302" s="43">
        <f>VLOOKUP($C302, Table4[#All], 54, 0)</f>
        <v>0</v>
      </c>
      <c r="CL302" s="43">
        <f>VLOOKUP($C302, Table4[#All], 55, 0)</f>
        <v>0.13639999999999999</v>
      </c>
      <c r="CM302" s="43">
        <f>VLOOKUP($C302, Table4[#All], 56, 0)</f>
        <v>0.68180000000000007</v>
      </c>
      <c r="CN302" s="9">
        <f>VLOOKUP($C302, Table4[#All], 57, 0)</f>
        <v>0.18179999999999999</v>
      </c>
      <c r="CO302" s="9"/>
      <c r="CP302" s="10">
        <f t="shared" si="74"/>
        <v>3</v>
      </c>
      <c r="CQ302" s="11"/>
      <c r="CR302" s="43">
        <f>VLOOKUP($C302, Table4[#All], 58, 0)</f>
        <v>0</v>
      </c>
      <c r="CS302" s="43">
        <f>VLOOKUP($C302, Table4[#All], 59, 0)</f>
        <v>0.13639999999999999</v>
      </c>
      <c r="CT302" s="43">
        <f>VLOOKUP($C302, Table4[#All], 60, 0)</f>
        <v>0.77269999999999994</v>
      </c>
      <c r="CU302" s="43">
        <f>VLOOKUP($C302, Table4[#All], 61, 0)</f>
        <v>9.0899999999999995E-2</v>
      </c>
      <c r="CV302" s="9">
        <f>VLOOKUP($C302, Table4[#All], 62, 0)</f>
        <v>0</v>
      </c>
      <c r="CW302" s="10">
        <f t="shared" si="75"/>
        <v>3</v>
      </c>
      <c r="CX302" s="60"/>
      <c r="CY302" s="43">
        <f>VLOOKUP($C302, Table4[#All], 63, 0)</f>
        <v>0.625</v>
      </c>
      <c r="CZ302" s="43">
        <f>VLOOKUP($C302, Table4[#All], 64, 0)</f>
        <v>0.375</v>
      </c>
      <c r="DA302" s="43">
        <f>VLOOKUP($C302, Table4[#All], 65, 0)</f>
        <v>0</v>
      </c>
      <c r="DB302" s="43">
        <f>VLOOKUP($C302, Table4[#All], 66, 0)</f>
        <v>0</v>
      </c>
      <c r="DC302" s="43"/>
      <c r="DD302" s="10">
        <f t="shared" si="76"/>
        <v>2</v>
      </c>
    </row>
    <row r="303" spans="1:108" ht="16.2" thickTop="1" thickBot="1" x14ac:dyDescent="0.4">
      <c r="A303" s="47" t="s">
        <v>655</v>
      </c>
      <c r="B303" s="47" t="s">
        <v>656</v>
      </c>
      <c r="C303" s="47" t="s">
        <v>657</v>
      </c>
      <c r="D303" s="11"/>
      <c r="E303" s="43">
        <f>VLOOKUP($C303, Table4[#All], 2, 0)</f>
        <v>0</v>
      </c>
      <c r="F303" s="43">
        <f>VLOOKUP($C303, Table4[#All], 3, 0)</f>
        <v>1</v>
      </c>
      <c r="G303" s="43">
        <f>VLOOKUP($C303, Table4[#All], 4, 0)</f>
        <v>0</v>
      </c>
      <c r="H303" s="43">
        <f>VLOOKUP($C303, Table4[#All], 5, 0)</f>
        <v>0</v>
      </c>
      <c r="I303" s="43">
        <f>VLOOKUP($C303, Table4[#All], 6, 0)</f>
        <v>0</v>
      </c>
      <c r="J303" s="10">
        <f t="shared" si="62"/>
        <v>2</v>
      </c>
      <c r="K303" s="11"/>
      <c r="L303" s="43">
        <f>VLOOKUP($C303, Table4[#All], 7, 0)</f>
        <v>0.9</v>
      </c>
      <c r="M303" s="43">
        <f>VLOOKUP($C303, Table4[#All], 8, 0)</f>
        <v>0.1</v>
      </c>
      <c r="N303" s="43">
        <f>VLOOKUP($C303, Table4[#All], 9, 0)</f>
        <v>0</v>
      </c>
      <c r="O303" s="43">
        <f>VLOOKUP($C303, Table4[#All], 10, 0)</f>
        <v>0</v>
      </c>
      <c r="P303" s="43"/>
      <c r="Q303" s="10">
        <f t="shared" si="63"/>
        <v>1</v>
      </c>
      <c r="R303" s="11"/>
      <c r="S303" s="43">
        <f>VLOOKUP($C303, Table4[#All], 11, 0)</f>
        <v>3.3300000000000003E-2</v>
      </c>
      <c r="T303" s="43">
        <f>VLOOKUP($C303, Table4[#All], 12, 0)</f>
        <v>3.3300000000000003E-2</v>
      </c>
      <c r="U303" s="43">
        <f>VLOOKUP($C303, Table4[#All], 13, 0)</f>
        <v>0.93330000000000002</v>
      </c>
      <c r="V303" s="43">
        <f>VLOOKUP($C303, Table4[#All], 14, 0)</f>
        <v>0</v>
      </c>
      <c r="W303" s="9"/>
      <c r="X303" s="10">
        <f t="shared" si="64"/>
        <v>3</v>
      </c>
      <c r="Y303" s="11"/>
      <c r="Z303" s="43">
        <f>VLOOKUP($C303, Table4[#All], 15, 0)</f>
        <v>0</v>
      </c>
      <c r="AA303" s="43">
        <f>VLOOKUP($C303, Table4[#All], 16, 0)</f>
        <v>0.73329999999999995</v>
      </c>
      <c r="AB303" s="43">
        <f>VLOOKUP($C303, Table4[#All], 17, 0)</f>
        <v>0.23329999999999998</v>
      </c>
      <c r="AC303" s="43">
        <f>VLOOKUP($C303, Table4[#All], 18, 0)</f>
        <v>3.3300000000000003E-2</v>
      </c>
      <c r="AD303" s="9">
        <f>VLOOKUP($C303, Table4[#All], 19, 0)</f>
        <v>0</v>
      </c>
      <c r="AE303" s="10">
        <f t="shared" si="65"/>
        <v>3</v>
      </c>
      <c r="AF303" s="11"/>
      <c r="AG303" s="43">
        <f>VLOOKUP($C303, Table4[#All], 20, 0)</f>
        <v>0.23329999999999998</v>
      </c>
      <c r="AH303" s="43">
        <f>VLOOKUP($C303, Table4[#All], 21, 0)</f>
        <v>0.73329999999999995</v>
      </c>
      <c r="AI303" s="43">
        <f>VLOOKUP($C303, Table4[#All], 22, 0)</f>
        <v>3.3300000000000003E-2</v>
      </c>
      <c r="AJ303" s="43">
        <f>VLOOKUP($C303, Table4[#All], 23, 0)</f>
        <v>0</v>
      </c>
      <c r="AK303" s="43"/>
      <c r="AL303" s="10">
        <f t="shared" si="66"/>
        <v>2</v>
      </c>
      <c r="AM303" s="11"/>
      <c r="AN303" s="43">
        <f>VLOOKUP($C303, Table4[#All], 24, 0)</f>
        <v>0</v>
      </c>
      <c r="AO303" s="43">
        <f>VLOOKUP($C303, Table4[#All], 25, 0)</f>
        <v>0.79310000000000003</v>
      </c>
      <c r="AP303" s="43">
        <f>VLOOKUP($C303, Table4[#All], 26, 0)</f>
        <v>0.2069</v>
      </c>
      <c r="AQ303" s="43"/>
      <c r="AR303" s="9"/>
      <c r="AS303" s="12">
        <f t="shared" si="67"/>
        <v>3</v>
      </c>
      <c r="AT303" s="11"/>
      <c r="AU303" s="43">
        <f>VLOOKUP($C303, Table4[#All], 27, 0)</f>
        <v>0.26669999999999999</v>
      </c>
      <c r="AV303" s="43">
        <f>VLOOKUP($C303, Table4[#All], 28, 0)</f>
        <v>0.66670000000000007</v>
      </c>
      <c r="AW303" s="43">
        <f>VLOOKUP($C303, Table4[#All], 29, 0)</f>
        <v>6.6699999999999995E-2</v>
      </c>
      <c r="AX303" s="9"/>
      <c r="AY303" s="9">
        <f>VLOOKUP($C303, Table4[#All], 30, 0)</f>
        <v>0</v>
      </c>
      <c r="AZ303" s="10">
        <f t="shared" si="68"/>
        <v>2</v>
      </c>
      <c r="BA303" s="11"/>
      <c r="BB303" s="43">
        <f>VLOOKUP($C303, Table4[#All], 31, 0)</f>
        <v>0.57140000000000002</v>
      </c>
      <c r="BC303" s="43">
        <f>VLOOKUP($C303, Table4[#All], 32, 0)</f>
        <v>0.42859999999999998</v>
      </c>
      <c r="BD303" s="43">
        <f>VLOOKUP($C303, Table4[#All], 33, 0)</f>
        <v>0</v>
      </c>
      <c r="BE303" s="43">
        <f>VLOOKUP($C303, Table4[#All], 34, 0)</f>
        <v>0</v>
      </c>
      <c r="BF303" s="9">
        <f>VLOOKUP($C303, Table4[#All], 35, 0)</f>
        <v>0</v>
      </c>
      <c r="BG303" s="10">
        <f t="shared" si="69"/>
        <v>2</v>
      </c>
      <c r="BH303" s="60"/>
      <c r="BI303" s="43">
        <f>VLOOKUP($C303, Table4[#All], 36, 0)</f>
        <v>1</v>
      </c>
      <c r="BJ303" s="9">
        <f>VLOOKUP($C303, Table4[#All], 37, 0)</f>
        <v>0</v>
      </c>
      <c r="BK303" s="43">
        <f>VLOOKUP($C303, Table4[#All], 38, 0)</f>
        <v>0</v>
      </c>
      <c r="BL303" s="43">
        <f>VLOOKUP($C303, Table4[#All], 39, 0)</f>
        <v>0</v>
      </c>
      <c r="BM303" s="9">
        <f>VLOOKUP($C303, Table4[#All], 40, 0)</f>
        <v>0</v>
      </c>
      <c r="BN303" s="10">
        <f t="shared" si="70"/>
        <v>1</v>
      </c>
      <c r="BO303" s="11"/>
      <c r="BP303" s="43">
        <f>VLOOKUP($C303, Table4[#All], 41, 0)</f>
        <v>0.1333</v>
      </c>
      <c r="BQ303" s="43">
        <f>VLOOKUP($C303, Table4[#All], 42, 0)</f>
        <v>0.5</v>
      </c>
      <c r="BR303" s="43">
        <f>VLOOKUP($C303, Table4[#All], 43, 0)</f>
        <v>6.6699999999999995E-2</v>
      </c>
      <c r="BS303" s="43">
        <f>VLOOKUP($C303, Table4[#All], 44, 0)</f>
        <v>0.2</v>
      </c>
      <c r="BT303" s="43">
        <f>VLOOKUP($C303, Table4[#All], 45, 0)</f>
        <v>0.1</v>
      </c>
      <c r="BU303" s="10">
        <f t="shared" si="71"/>
        <v>4</v>
      </c>
      <c r="BV303" s="11"/>
      <c r="BW303" s="43">
        <f>VLOOKUP($C303, Table4[#All], 46, 0)</f>
        <v>0.1333</v>
      </c>
      <c r="BX303" s="43">
        <f>VLOOKUP($C303, Table4[#All], 47, 0)</f>
        <v>0.36670000000000003</v>
      </c>
      <c r="BY303" s="43">
        <f>VLOOKUP($C303, Table4[#All], 48, 0)</f>
        <v>0.1333</v>
      </c>
      <c r="BZ303" s="43">
        <f>VLOOKUP($C303, Table4[#All], 49, 0)</f>
        <v>0.26669999999999999</v>
      </c>
      <c r="CA303" s="43">
        <f>VLOOKUP($C303, Table4[#All], 50, 0)</f>
        <v>0.1</v>
      </c>
      <c r="CB303" s="10">
        <f t="shared" si="72"/>
        <v>4</v>
      </c>
      <c r="CC303" s="60"/>
      <c r="CD303" s="43">
        <f>VLOOKUP($C303, Table4[#All], 51, 0)</f>
        <v>0.5</v>
      </c>
      <c r="CE303" s="43">
        <f>VLOOKUP($C303, Table4[#All], 52, 0)</f>
        <v>6.6699999999999995E-2</v>
      </c>
      <c r="CF303" s="43">
        <f>VLOOKUP($C303, Table4[#All], 53, 0)</f>
        <v>0.43329999999999996</v>
      </c>
      <c r="CG303" s="43"/>
      <c r="CH303" s="43"/>
      <c r="CI303" s="12">
        <f t="shared" si="73"/>
        <v>3</v>
      </c>
      <c r="CJ303" s="13"/>
      <c r="CK303" s="43">
        <f>VLOOKUP($C303, Table4[#All], 54, 0)</f>
        <v>0</v>
      </c>
      <c r="CL303" s="43">
        <f>VLOOKUP($C303, Table4[#All], 55, 0)</f>
        <v>0.93330000000000002</v>
      </c>
      <c r="CM303" s="43">
        <f>VLOOKUP($C303, Table4[#All], 56, 0)</f>
        <v>6.6699999999999995E-2</v>
      </c>
      <c r="CN303" s="9">
        <f>VLOOKUP($C303, Table4[#All], 57, 0)</f>
        <v>0</v>
      </c>
      <c r="CO303" s="9"/>
      <c r="CP303" s="10">
        <f t="shared" si="74"/>
        <v>2</v>
      </c>
      <c r="CQ303" s="11"/>
      <c r="CR303" s="43">
        <f>VLOOKUP($C303, Table4[#All], 58, 0)</f>
        <v>3.3300000000000003E-2</v>
      </c>
      <c r="CS303" s="43">
        <f>VLOOKUP($C303, Table4[#All], 59, 0)</f>
        <v>0.9</v>
      </c>
      <c r="CT303" s="43">
        <f>VLOOKUP($C303, Table4[#All], 60, 0)</f>
        <v>6.6699999999999995E-2</v>
      </c>
      <c r="CU303" s="43">
        <f>VLOOKUP($C303, Table4[#All], 61, 0)</f>
        <v>0</v>
      </c>
      <c r="CV303" s="9">
        <f>VLOOKUP($C303, Table4[#All], 62, 0)</f>
        <v>0</v>
      </c>
      <c r="CW303" s="10">
        <f t="shared" si="75"/>
        <v>2</v>
      </c>
      <c r="CX303" s="60"/>
      <c r="CY303" s="43">
        <f>VLOOKUP($C303, Table4[#All], 63, 0)</f>
        <v>0.2</v>
      </c>
      <c r="CZ303" s="43">
        <f>VLOOKUP($C303, Table4[#All], 64, 0)</f>
        <v>0.8</v>
      </c>
      <c r="DA303" s="43">
        <f>VLOOKUP($C303, Table4[#All], 65, 0)</f>
        <v>0</v>
      </c>
      <c r="DB303" s="43">
        <f>VLOOKUP($C303, Table4[#All], 66, 0)</f>
        <v>0</v>
      </c>
      <c r="DC303" s="43"/>
      <c r="DD303" s="10">
        <f t="shared" si="76"/>
        <v>2</v>
      </c>
    </row>
    <row r="304" spans="1:108" ht="16.2" thickTop="1" thickBot="1" x14ac:dyDescent="0.4">
      <c r="A304" s="47" t="s">
        <v>655</v>
      </c>
      <c r="B304" s="47" t="s">
        <v>693</v>
      </c>
      <c r="C304" s="47" t="s">
        <v>694</v>
      </c>
      <c r="D304" s="11"/>
      <c r="E304" s="43">
        <f>VLOOKUP($C304, Table4[#All], 2, 0)</f>
        <v>0</v>
      </c>
      <c r="F304" s="43">
        <f>VLOOKUP($C304, Table4[#All], 3, 0)</f>
        <v>1</v>
      </c>
      <c r="G304" s="43">
        <f>VLOOKUP($C304, Table4[#All], 4, 0)</f>
        <v>0</v>
      </c>
      <c r="H304" s="43">
        <f>VLOOKUP($C304, Table4[#All], 5, 0)</f>
        <v>0</v>
      </c>
      <c r="I304" s="43">
        <f>VLOOKUP($C304, Table4[#All], 6, 0)</f>
        <v>0</v>
      </c>
      <c r="J304" s="10">
        <f t="shared" si="62"/>
        <v>2</v>
      </c>
      <c r="K304" s="11"/>
      <c r="L304" s="43">
        <f>VLOOKUP($C304, Table4[#All], 7, 0)</f>
        <v>0.9667</v>
      </c>
      <c r="M304" s="43">
        <f>VLOOKUP($C304, Table4[#All], 8, 0)</f>
        <v>3.3300000000000003E-2</v>
      </c>
      <c r="N304" s="43">
        <f>VLOOKUP($C304, Table4[#All], 9, 0)</f>
        <v>0</v>
      </c>
      <c r="O304" s="43">
        <f>VLOOKUP($C304, Table4[#All], 10, 0)</f>
        <v>0</v>
      </c>
      <c r="P304" s="43"/>
      <c r="Q304" s="10">
        <f t="shared" si="63"/>
        <v>1</v>
      </c>
      <c r="R304" s="11"/>
      <c r="S304" s="43">
        <f>VLOOKUP($C304, Table4[#All], 11, 0)</f>
        <v>0</v>
      </c>
      <c r="T304" s="43">
        <f>VLOOKUP($C304, Table4[#All], 12, 0)</f>
        <v>0</v>
      </c>
      <c r="U304" s="43">
        <f>VLOOKUP($C304, Table4[#All], 13, 0)</f>
        <v>0.9667</v>
      </c>
      <c r="V304" s="43">
        <f>VLOOKUP($C304, Table4[#All], 14, 0)</f>
        <v>3.3300000000000003E-2</v>
      </c>
      <c r="W304" s="9"/>
      <c r="X304" s="10">
        <f t="shared" si="64"/>
        <v>3</v>
      </c>
      <c r="Y304" s="11"/>
      <c r="Z304" s="43">
        <f>VLOOKUP($C304, Table4[#All], 15, 0)</f>
        <v>0</v>
      </c>
      <c r="AA304" s="43">
        <f>VLOOKUP($C304, Table4[#All], 16, 0)</f>
        <v>0.76670000000000005</v>
      </c>
      <c r="AB304" s="43">
        <f>VLOOKUP($C304, Table4[#All], 17, 0)</f>
        <v>0.2</v>
      </c>
      <c r="AC304" s="43">
        <f>VLOOKUP($C304, Table4[#All], 18, 0)</f>
        <v>0</v>
      </c>
      <c r="AD304" s="9">
        <f>VLOOKUP($C304, Table4[#All], 19, 0)</f>
        <v>3.3300000000000003E-2</v>
      </c>
      <c r="AE304" s="10">
        <f t="shared" si="65"/>
        <v>3</v>
      </c>
      <c r="AF304" s="11"/>
      <c r="AG304" s="43">
        <f>VLOOKUP($C304, Table4[#All], 20, 0)</f>
        <v>0.3</v>
      </c>
      <c r="AH304" s="43">
        <f>VLOOKUP($C304, Table4[#All], 21, 0)</f>
        <v>0.66670000000000007</v>
      </c>
      <c r="AI304" s="43">
        <f>VLOOKUP($C304, Table4[#All], 22, 0)</f>
        <v>0</v>
      </c>
      <c r="AJ304" s="43">
        <f>VLOOKUP($C304, Table4[#All], 23, 0)</f>
        <v>3.3300000000000003E-2</v>
      </c>
      <c r="AK304" s="43"/>
      <c r="AL304" s="10">
        <f t="shared" si="66"/>
        <v>2</v>
      </c>
      <c r="AM304" s="11"/>
      <c r="AN304" s="43">
        <f>VLOOKUP($C304, Table4[#All], 24, 0)</f>
        <v>0</v>
      </c>
      <c r="AO304" s="43">
        <f>VLOOKUP($C304, Table4[#All], 25, 0)</f>
        <v>0.63329999999999997</v>
      </c>
      <c r="AP304" s="43">
        <f>VLOOKUP($C304, Table4[#All], 26, 0)</f>
        <v>0.36670000000000003</v>
      </c>
      <c r="AQ304" s="43"/>
      <c r="AR304" s="9"/>
      <c r="AS304" s="12">
        <f t="shared" si="67"/>
        <v>3</v>
      </c>
      <c r="AT304" s="11"/>
      <c r="AU304" s="43">
        <f>VLOOKUP($C304, Table4[#All], 27, 0)</f>
        <v>0.1333</v>
      </c>
      <c r="AV304" s="43">
        <f>VLOOKUP($C304, Table4[#All], 28, 0)</f>
        <v>0.83329999999999993</v>
      </c>
      <c r="AW304" s="43">
        <f>VLOOKUP($C304, Table4[#All], 29, 0)</f>
        <v>3.3300000000000003E-2</v>
      </c>
      <c r="AX304" s="9"/>
      <c r="AY304" s="9">
        <f>VLOOKUP($C304, Table4[#All], 30, 0)</f>
        <v>0</v>
      </c>
      <c r="AZ304" s="10">
        <f t="shared" si="68"/>
        <v>2</v>
      </c>
      <c r="BA304" s="11"/>
      <c r="BB304" s="43">
        <f>VLOOKUP($C304, Table4[#All], 31, 0)</f>
        <v>0.83329999999999993</v>
      </c>
      <c r="BC304" s="43">
        <f>VLOOKUP($C304, Table4[#All], 32, 0)</f>
        <v>0.16670000000000001</v>
      </c>
      <c r="BD304" s="43">
        <f>VLOOKUP($C304, Table4[#All], 33, 0)</f>
        <v>0</v>
      </c>
      <c r="BE304" s="43">
        <f>VLOOKUP($C304, Table4[#All], 34, 0)</f>
        <v>0</v>
      </c>
      <c r="BF304" s="9">
        <f>VLOOKUP($C304, Table4[#All], 35, 0)</f>
        <v>0</v>
      </c>
      <c r="BG304" s="10">
        <f t="shared" si="69"/>
        <v>1</v>
      </c>
      <c r="BH304" s="60"/>
      <c r="BI304" s="43">
        <f>VLOOKUP($C304, Table4[#All], 36, 0)</f>
        <v>0</v>
      </c>
      <c r="BJ304" s="9">
        <f>VLOOKUP($C304, Table4[#All], 37, 0)</f>
        <v>0</v>
      </c>
      <c r="BK304" s="43">
        <f>VLOOKUP($C304, Table4[#All], 38, 0)</f>
        <v>0</v>
      </c>
      <c r="BL304" s="43">
        <f>VLOOKUP($C304, Table4[#All], 39, 0)</f>
        <v>0</v>
      </c>
      <c r="BM304" s="9">
        <f>VLOOKUP($C304, Table4[#All], 40, 0)</f>
        <v>1</v>
      </c>
      <c r="BN304" s="10">
        <f t="shared" si="70"/>
        <v>5</v>
      </c>
      <c r="BO304" s="11"/>
      <c r="BP304" s="43">
        <f>VLOOKUP($C304, Table4[#All], 41, 0)</f>
        <v>0.1</v>
      </c>
      <c r="BQ304" s="43">
        <f>VLOOKUP($C304, Table4[#All], 42, 0)</f>
        <v>0.66670000000000007</v>
      </c>
      <c r="BR304" s="43">
        <f>VLOOKUP($C304, Table4[#All], 43, 0)</f>
        <v>0.23329999999999998</v>
      </c>
      <c r="BS304" s="43">
        <f>VLOOKUP($C304, Table4[#All], 44, 0)</f>
        <v>0</v>
      </c>
      <c r="BT304" s="43">
        <f>VLOOKUP($C304, Table4[#All], 45, 0)</f>
        <v>0</v>
      </c>
      <c r="BU304" s="10">
        <f t="shared" si="71"/>
        <v>3</v>
      </c>
      <c r="BV304" s="11"/>
      <c r="BW304" s="43">
        <f>VLOOKUP($C304, Table4[#All], 46, 0)</f>
        <v>0</v>
      </c>
      <c r="BX304" s="43">
        <f>VLOOKUP($C304, Table4[#All], 47, 0)</f>
        <v>0.23329999999999998</v>
      </c>
      <c r="BY304" s="43">
        <f>VLOOKUP($C304, Table4[#All], 48, 0)</f>
        <v>0.26669999999999999</v>
      </c>
      <c r="BZ304" s="43">
        <f>VLOOKUP($C304, Table4[#All], 49, 0)</f>
        <v>0.3</v>
      </c>
      <c r="CA304" s="43">
        <f>VLOOKUP($C304, Table4[#All], 50, 0)</f>
        <v>0.2</v>
      </c>
      <c r="CB304" s="10">
        <f t="shared" si="72"/>
        <v>5</v>
      </c>
      <c r="CC304" s="60"/>
      <c r="CD304" s="43">
        <f>VLOOKUP($C304, Table4[#All], 51, 0)</f>
        <v>0.56669999999999998</v>
      </c>
      <c r="CE304" s="43">
        <f>VLOOKUP($C304, Table4[#All], 52, 0)</f>
        <v>0</v>
      </c>
      <c r="CF304" s="43">
        <f>VLOOKUP($C304, Table4[#All], 53, 0)</f>
        <v>0.43329999999999996</v>
      </c>
      <c r="CG304" s="43"/>
      <c r="CH304" s="43"/>
      <c r="CI304" s="12">
        <f t="shared" si="73"/>
        <v>3</v>
      </c>
      <c r="CJ304" s="13"/>
      <c r="CK304" s="43">
        <f>VLOOKUP($C304, Table4[#All], 54, 0)</f>
        <v>0</v>
      </c>
      <c r="CL304" s="43">
        <f>VLOOKUP($C304, Table4[#All], 55, 0)</f>
        <v>0.86670000000000003</v>
      </c>
      <c r="CM304" s="43">
        <f>VLOOKUP($C304, Table4[#All], 56, 0)</f>
        <v>0.1333</v>
      </c>
      <c r="CN304" s="9">
        <f>VLOOKUP($C304, Table4[#All], 57, 0)</f>
        <v>0</v>
      </c>
      <c r="CO304" s="9"/>
      <c r="CP304" s="10">
        <f t="shared" si="74"/>
        <v>2</v>
      </c>
      <c r="CQ304" s="11"/>
      <c r="CR304" s="43">
        <f>VLOOKUP($C304, Table4[#All], 58, 0)</f>
        <v>0.1</v>
      </c>
      <c r="CS304" s="43">
        <f>VLOOKUP($C304, Table4[#All], 59, 0)</f>
        <v>0.86670000000000003</v>
      </c>
      <c r="CT304" s="43">
        <f>VLOOKUP($C304, Table4[#All], 60, 0)</f>
        <v>3.3300000000000003E-2</v>
      </c>
      <c r="CU304" s="43">
        <f>VLOOKUP($C304, Table4[#All], 61, 0)</f>
        <v>0</v>
      </c>
      <c r="CV304" s="9">
        <f>VLOOKUP($C304, Table4[#All], 62, 0)</f>
        <v>0</v>
      </c>
      <c r="CW304" s="10">
        <f t="shared" si="75"/>
        <v>2</v>
      </c>
      <c r="CX304" s="60"/>
      <c r="CY304" s="43">
        <f>VLOOKUP($C304, Table4[#All], 63, 0)</f>
        <v>0.5</v>
      </c>
      <c r="CZ304" s="43">
        <f>VLOOKUP($C304, Table4[#All], 64, 0)</f>
        <v>0.5</v>
      </c>
      <c r="DA304" s="43">
        <f>VLOOKUP($C304, Table4[#All], 65, 0)</f>
        <v>0</v>
      </c>
      <c r="DB304" s="43">
        <f>VLOOKUP($C304, Table4[#All], 66, 0)</f>
        <v>0</v>
      </c>
      <c r="DC304" s="43"/>
      <c r="DD304" s="10">
        <f t="shared" si="76"/>
        <v>2</v>
      </c>
    </row>
    <row r="305" spans="1:108" ht="16.2" thickTop="1" thickBot="1" x14ac:dyDescent="0.4">
      <c r="A305" s="47" t="s">
        <v>655</v>
      </c>
      <c r="B305" s="47" t="s">
        <v>658</v>
      </c>
      <c r="C305" s="47" t="s">
        <v>659</v>
      </c>
      <c r="D305" s="11"/>
      <c r="E305" s="43">
        <f>VLOOKUP($C305, Table4[#All], 2, 0)</f>
        <v>0</v>
      </c>
      <c r="F305" s="43">
        <f>VLOOKUP($C305, Table4[#All], 3, 0)</f>
        <v>0</v>
      </c>
      <c r="G305" s="43">
        <f>VLOOKUP($C305, Table4[#All], 4, 0)</f>
        <v>1</v>
      </c>
      <c r="H305" s="43">
        <f>VLOOKUP($C305, Table4[#All], 5, 0)</f>
        <v>0</v>
      </c>
      <c r="I305" s="43">
        <f>VLOOKUP($C305, Table4[#All], 6, 0)</f>
        <v>0</v>
      </c>
      <c r="J305" s="10">
        <f t="shared" si="62"/>
        <v>3</v>
      </c>
      <c r="K305" s="11"/>
      <c r="L305" s="43">
        <f>VLOOKUP($C305, Table4[#All], 7, 0)</f>
        <v>0.6</v>
      </c>
      <c r="M305" s="43">
        <f>VLOOKUP($C305, Table4[#All], 8, 0)</f>
        <v>0.24</v>
      </c>
      <c r="N305" s="43">
        <f>VLOOKUP($C305, Table4[#All], 9, 0)</f>
        <v>0.16</v>
      </c>
      <c r="O305" s="43">
        <f>VLOOKUP($C305, Table4[#All], 10, 0)</f>
        <v>0</v>
      </c>
      <c r="P305" s="43"/>
      <c r="Q305" s="10">
        <f t="shared" si="63"/>
        <v>2</v>
      </c>
      <c r="R305" s="11"/>
      <c r="S305" s="43">
        <f>VLOOKUP($C305, Table4[#All], 11, 0)</f>
        <v>0.04</v>
      </c>
      <c r="T305" s="43">
        <f>VLOOKUP($C305, Table4[#All], 12, 0)</f>
        <v>0.2</v>
      </c>
      <c r="U305" s="43">
        <f>VLOOKUP($C305, Table4[#All], 13, 0)</f>
        <v>0.76</v>
      </c>
      <c r="V305" s="43">
        <f>VLOOKUP($C305, Table4[#All], 14, 0)</f>
        <v>0</v>
      </c>
      <c r="W305" s="9"/>
      <c r="X305" s="10">
        <f t="shared" si="64"/>
        <v>3</v>
      </c>
      <c r="Y305" s="11"/>
      <c r="Z305" s="43">
        <f>VLOOKUP($C305, Table4[#All], 15, 0)</f>
        <v>0</v>
      </c>
      <c r="AA305" s="43">
        <f>VLOOKUP($C305, Table4[#All], 16, 0)</f>
        <v>0.48</v>
      </c>
      <c r="AB305" s="43">
        <f>VLOOKUP($C305, Table4[#All], 17, 0)</f>
        <v>0.52</v>
      </c>
      <c r="AC305" s="43">
        <f>VLOOKUP($C305, Table4[#All], 18, 0)</f>
        <v>0</v>
      </c>
      <c r="AD305" s="9">
        <f>VLOOKUP($C305, Table4[#All], 19, 0)</f>
        <v>0</v>
      </c>
      <c r="AE305" s="10">
        <f t="shared" si="65"/>
        <v>3</v>
      </c>
      <c r="AF305" s="11"/>
      <c r="AG305" s="43">
        <f>VLOOKUP($C305, Table4[#All], 20, 0)</f>
        <v>0</v>
      </c>
      <c r="AH305" s="43">
        <f>VLOOKUP($C305, Table4[#All], 21, 0)</f>
        <v>0.6</v>
      </c>
      <c r="AI305" s="43">
        <f>VLOOKUP($C305, Table4[#All], 22, 0)</f>
        <v>0.2</v>
      </c>
      <c r="AJ305" s="43">
        <f>VLOOKUP($C305, Table4[#All], 23, 0)</f>
        <v>0.2</v>
      </c>
      <c r="AK305" s="43"/>
      <c r="AL305" s="10">
        <f t="shared" si="66"/>
        <v>4</v>
      </c>
      <c r="AM305" s="11"/>
      <c r="AN305" s="43">
        <f>VLOOKUP($C305, Table4[#All], 24, 0)</f>
        <v>0</v>
      </c>
      <c r="AO305" s="43">
        <f>VLOOKUP($C305, Table4[#All], 25, 0)</f>
        <v>0.24</v>
      </c>
      <c r="AP305" s="43">
        <f>VLOOKUP($C305, Table4[#All], 26, 0)</f>
        <v>0.76</v>
      </c>
      <c r="AQ305" s="43"/>
      <c r="AR305" s="9"/>
      <c r="AS305" s="12">
        <f t="shared" si="67"/>
        <v>3</v>
      </c>
      <c r="AT305" s="11"/>
      <c r="AU305" s="43">
        <f>VLOOKUP($C305, Table4[#All], 27, 0)</f>
        <v>0.2</v>
      </c>
      <c r="AV305" s="43">
        <f>VLOOKUP($C305, Table4[#All], 28, 0)</f>
        <v>0.72</v>
      </c>
      <c r="AW305" s="43">
        <f>VLOOKUP($C305, Table4[#All], 29, 0)</f>
        <v>0.08</v>
      </c>
      <c r="AX305" s="9"/>
      <c r="AY305" s="9">
        <f>VLOOKUP($C305, Table4[#All], 30, 0)</f>
        <v>0</v>
      </c>
      <c r="AZ305" s="10">
        <f t="shared" si="68"/>
        <v>2</v>
      </c>
      <c r="BA305" s="11"/>
      <c r="BB305" s="43">
        <f>VLOOKUP($C305, Table4[#All], 31, 0)</f>
        <v>0.88890000000000002</v>
      </c>
      <c r="BC305" s="43">
        <f>VLOOKUP($C305, Table4[#All], 32, 0)</f>
        <v>0.11109999999999999</v>
      </c>
      <c r="BD305" s="43">
        <f>VLOOKUP($C305, Table4[#All], 33, 0)</f>
        <v>0</v>
      </c>
      <c r="BE305" s="43">
        <f>VLOOKUP($C305, Table4[#All], 34, 0)</f>
        <v>0</v>
      </c>
      <c r="BF305" s="9">
        <f>VLOOKUP($C305, Table4[#All], 35, 0)</f>
        <v>0</v>
      </c>
      <c r="BG305" s="10">
        <f t="shared" si="69"/>
        <v>1</v>
      </c>
      <c r="BH305" s="60"/>
      <c r="BI305" s="43">
        <f>VLOOKUP($C305, Table4[#All], 36, 0)</f>
        <v>0</v>
      </c>
      <c r="BJ305" s="9">
        <f>VLOOKUP($C305, Table4[#All], 37, 0)</f>
        <v>0</v>
      </c>
      <c r="BK305" s="43">
        <f>VLOOKUP($C305, Table4[#All], 38, 0)</f>
        <v>0</v>
      </c>
      <c r="BL305" s="43">
        <f>VLOOKUP($C305, Table4[#All], 39, 0)</f>
        <v>0</v>
      </c>
      <c r="BM305" s="9">
        <f>VLOOKUP($C305, Table4[#All], 40, 0)</f>
        <v>1</v>
      </c>
      <c r="BN305" s="10">
        <f t="shared" si="70"/>
        <v>5</v>
      </c>
      <c r="BO305" s="11"/>
      <c r="BP305" s="43">
        <f>VLOOKUP($C305, Table4[#All], 41, 0)</f>
        <v>0.44</v>
      </c>
      <c r="BQ305" s="43">
        <f>VLOOKUP($C305, Table4[#All], 42, 0)</f>
        <v>0.44</v>
      </c>
      <c r="BR305" s="43">
        <f>VLOOKUP($C305, Table4[#All], 43, 0)</f>
        <v>0.08</v>
      </c>
      <c r="BS305" s="43">
        <f>VLOOKUP($C305, Table4[#All], 44, 0)</f>
        <v>0</v>
      </c>
      <c r="BT305" s="43">
        <f>VLOOKUP($C305, Table4[#All], 45, 0)</f>
        <v>0.04</v>
      </c>
      <c r="BU305" s="10">
        <f t="shared" si="71"/>
        <v>2</v>
      </c>
      <c r="BV305" s="11"/>
      <c r="BW305" s="43">
        <f>VLOOKUP($C305, Table4[#All], 46, 0)</f>
        <v>0</v>
      </c>
      <c r="BX305" s="43">
        <f>VLOOKUP($C305, Table4[#All], 47, 0)</f>
        <v>0.08</v>
      </c>
      <c r="BY305" s="43">
        <f>VLOOKUP($C305, Table4[#All], 48, 0)</f>
        <v>0.16</v>
      </c>
      <c r="BZ305" s="43">
        <f>VLOOKUP($C305, Table4[#All], 49, 0)</f>
        <v>0.56000000000000005</v>
      </c>
      <c r="CA305" s="43">
        <f>VLOOKUP($C305, Table4[#All], 50, 0)</f>
        <v>0.2</v>
      </c>
      <c r="CB305" s="10">
        <f t="shared" si="72"/>
        <v>5</v>
      </c>
      <c r="CC305" s="60"/>
      <c r="CD305" s="43">
        <f>VLOOKUP($C305, Table4[#All], 51, 0)</f>
        <v>0.72</v>
      </c>
      <c r="CE305" s="43">
        <f>VLOOKUP($C305, Table4[#All], 52, 0)</f>
        <v>0.04</v>
      </c>
      <c r="CF305" s="43">
        <f>VLOOKUP($C305, Table4[#All], 53, 0)</f>
        <v>0.24</v>
      </c>
      <c r="CG305" s="43"/>
      <c r="CH305" s="43"/>
      <c r="CI305" s="12">
        <f t="shared" si="73"/>
        <v>3</v>
      </c>
      <c r="CJ305" s="13"/>
      <c r="CK305" s="43">
        <f>VLOOKUP($C305, Table4[#All], 54, 0)</f>
        <v>0</v>
      </c>
      <c r="CL305" s="43">
        <f>VLOOKUP($C305, Table4[#All], 55, 0)</f>
        <v>0.68</v>
      </c>
      <c r="CM305" s="43">
        <f>VLOOKUP($C305, Table4[#All], 56, 0)</f>
        <v>0.32</v>
      </c>
      <c r="CN305" s="9">
        <f>VLOOKUP($C305, Table4[#All], 57, 0)</f>
        <v>0</v>
      </c>
      <c r="CO305" s="9"/>
      <c r="CP305" s="10">
        <f t="shared" si="74"/>
        <v>3</v>
      </c>
      <c r="CQ305" s="11"/>
      <c r="CR305" s="43">
        <f>VLOOKUP($C305, Table4[#All], 58, 0)</f>
        <v>0.16</v>
      </c>
      <c r="CS305" s="43">
        <f>VLOOKUP($C305, Table4[#All], 59, 0)</f>
        <v>0.72</v>
      </c>
      <c r="CT305" s="43">
        <f>VLOOKUP($C305, Table4[#All], 60, 0)</f>
        <v>0.12</v>
      </c>
      <c r="CU305" s="43">
        <f>VLOOKUP($C305, Table4[#All], 61, 0)</f>
        <v>0</v>
      </c>
      <c r="CV305" s="9">
        <f>VLOOKUP($C305, Table4[#All], 62, 0)</f>
        <v>0</v>
      </c>
      <c r="CW305" s="10">
        <f t="shared" si="75"/>
        <v>2</v>
      </c>
      <c r="CX305" s="60"/>
      <c r="CY305" s="43">
        <f>VLOOKUP($C305, Table4[#All], 63, 0)</f>
        <v>0.5</v>
      </c>
      <c r="CZ305" s="43">
        <f>VLOOKUP($C305, Table4[#All], 64, 0)</f>
        <v>0.5</v>
      </c>
      <c r="DA305" s="43">
        <f>VLOOKUP($C305, Table4[#All], 65, 0)</f>
        <v>0</v>
      </c>
      <c r="DB305" s="43">
        <f>VLOOKUP($C305, Table4[#All], 66, 0)</f>
        <v>0</v>
      </c>
      <c r="DC305" s="43"/>
      <c r="DD305" s="10">
        <f t="shared" si="76"/>
        <v>2</v>
      </c>
    </row>
    <row r="306" spans="1:108" ht="16.2" thickTop="1" thickBot="1" x14ac:dyDescent="0.4">
      <c r="A306" s="47" t="s">
        <v>655</v>
      </c>
      <c r="B306" s="47" t="s">
        <v>691</v>
      </c>
      <c r="C306" s="47" t="s">
        <v>692</v>
      </c>
      <c r="D306" s="11"/>
      <c r="E306" s="43">
        <f>VLOOKUP($C306, Table4[#All], 2, 0)</f>
        <v>0</v>
      </c>
      <c r="F306" s="43">
        <f>VLOOKUP($C306, Table4[#All], 3, 0)</f>
        <v>1</v>
      </c>
      <c r="G306" s="43">
        <f>VLOOKUP($C306, Table4[#All], 4, 0)</f>
        <v>0</v>
      </c>
      <c r="H306" s="43">
        <f>VLOOKUP($C306, Table4[#All], 5, 0)</f>
        <v>0</v>
      </c>
      <c r="I306" s="43">
        <f>VLOOKUP($C306, Table4[#All], 6, 0)</f>
        <v>0</v>
      </c>
      <c r="J306" s="10">
        <f t="shared" si="62"/>
        <v>2</v>
      </c>
      <c r="K306" s="11"/>
      <c r="L306" s="43">
        <f>VLOOKUP($C306, Table4[#All], 7, 0)</f>
        <v>0.625</v>
      </c>
      <c r="M306" s="43">
        <f>VLOOKUP($C306, Table4[#All], 8, 0)</f>
        <v>0.33329999999999999</v>
      </c>
      <c r="N306" s="43">
        <f>VLOOKUP($C306, Table4[#All], 9, 0)</f>
        <v>4.1700000000000001E-2</v>
      </c>
      <c r="O306" s="43">
        <f>VLOOKUP($C306, Table4[#All], 10, 0)</f>
        <v>0</v>
      </c>
      <c r="P306" s="43"/>
      <c r="Q306" s="10">
        <f t="shared" si="63"/>
        <v>2</v>
      </c>
      <c r="R306" s="11"/>
      <c r="S306" s="43">
        <f>VLOOKUP($C306, Table4[#All], 11, 0)</f>
        <v>0</v>
      </c>
      <c r="T306" s="43">
        <f>VLOOKUP($C306, Table4[#All], 12, 0)</f>
        <v>0.125</v>
      </c>
      <c r="U306" s="43">
        <f>VLOOKUP($C306, Table4[#All], 13, 0)</f>
        <v>0.875</v>
      </c>
      <c r="V306" s="43">
        <f>VLOOKUP($C306, Table4[#All], 14, 0)</f>
        <v>0</v>
      </c>
      <c r="W306" s="9"/>
      <c r="X306" s="10">
        <f t="shared" si="64"/>
        <v>3</v>
      </c>
      <c r="Y306" s="11"/>
      <c r="Z306" s="43">
        <f>VLOOKUP($C306, Table4[#All], 15, 0)</f>
        <v>8.3299999999999999E-2</v>
      </c>
      <c r="AA306" s="43">
        <f>VLOOKUP($C306, Table4[#All], 16, 0)</f>
        <v>0.625</v>
      </c>
      <c r="AB306" s="43">
        <f>VLOOKUP($C306, Table4[#All], 17, 0)</f>
        <v>0.125</v>
      </c>
      <c r="AC306" s="43">
        <f>VLOOKUP($C306, Table4[#All], 18, 0)</f>
        <v>0.125</v>
      </c>
      <c r="AD306" s="9">
        <f>VLOOKUP($C306, Table4[#All], 19, 0)</f>
        <v>4.1700000000000001E-2</v>
      </c>
      <c r="AE306" s="10">
        <f t="shared" si="65"/>
        <v>3</v>
      </c>
      <c r="AF306" s="11"/>
      <c r="AG306" s="43">
        <f>VLOOKUP($C306, Table4[#All], 20, 0)</f>
        <v>0.58329999999999993</v>
      </c>
      <c r="AH306" s="43">
        <f>VLOOKUP($C306, Table4[#All], 21, 0)</f>
        <v>0.20829999999999999</v>
      </c>
      <c r="AI306" s="43">
        <f>VLOOKUP($C306, Table4[#All], 22, 0)</f>
        <v>0.125</v>
      </c>
      <c r="AJ306" s="43">
        <f>VLOOKUP($C306, Table4[#All], 23, 0)</f>
        <v>8.3299999999999999E-2</v>
      </c>
      <c r="AK306" s="43"/>
      <c r="AL306" s="10">
        <f t="shared" si="66"/>
        <v>3</v>
      </c>
      <c r="AM306" s="11"/>
      <c r="AN306" s="43">
        <f>VLOOKUP($C306, Table4[#All], 24, 0)</f>
        <v>0</v>
      </c>
      <c r="AO306" s="43">
        <f>VLOOKUP($C306, Table4[#All], 25, 0)</f>
        <v>0.61899999999999999</v>
      </c>
      <c r="AP306" s="43">
        <f>VLOOKUP($C306, Table4[#All], 26, 0)</f>
        <v>0.38100000000000001</v>
      </c>
      <c r="AQ306" s="43"/>
      <c r="AR306" s="9"/>
      <c r="AS306" s="12">
        <f t="shared" si="67"/>
        <v>3</v>
      </c>
      <c r="AT306" s="11"/>
      <c r="AU306" s="43">
        <f>VLOOKUP($C306, Table4[#All], 27, 0)</f>
        <v>0</v>
      </c>
      <c r="AV306" s="43">
        <f>VLOOKUP($C306, Table4[#All], 28, 0)</f>
        <v>0.95829999999999993</v>
      </c>
      <c r="AW306" s="43">
        <f>VLOOKUP($C306, Table4[#All], 29, 0)</f>
        <v>0</v>
      </c>
      <c r="AX306" s="9"/>
      <c r="AY306" s="9">
        <f>VLOOKUP($C306, Table4[#All], 30, 0)</f>
        <v>4.1700000000000001E-2</v>
      </c>
      <c r="AZ306" s="10">
        <f t="shared" si="68"/>
        <v>2</v>
      </c>
      <c r="BA306" s="11"/>
      <c r="BB306" s="43">
        <f>VLOOKUP($C306, Table4[#All], 31, 0)</f>
        <v>0.83329999999999993</v>
      </c>
      <c r="BC306" s="43">
        <f>VLOOKUP($C306, Table4[#All], 32, 0)</f>
        <v>0.16670000000000001</v>
      </c>
      <c r="BD306" s="43">
        <f>VLOOKUP($C306, Table4[#All], 33, 0)</f>
        <v>0</v>
      </c>
      <c r="BE306" s="43">
        <f>VLOOKUP($C306, Table4[#All], 34, 0)</f>
        <v>0</v>
      </c>
      <c r="BF306" s="9">
        <f>VLOOKUP($C306, Table4[#All], 35, 0)</f>
        <v>0</v>
      </c>
      <c r="BG306" s="10">
        <f t="shared" si="69"/>
        <v>1</v>
      </c>
      <c r="BH306" s="60"/>
      <c r="BI306" s="43">
        <f>VLOOKUP($C306, Table4[#All], 36, 0)</f>
        <v>0</v>
      </c>
      <c r="BJ306" s="9">
        <f>VLOOKUP($C306, Table4[#All], 37, 0)</f>
        <v>0</v>
      </c>
      <c r="BK306" s="43">
        <f>VLOOKUP($C306, Table4[#All], 38, 0)</f>
        <v>0</v>
      </c>
      <c r="BL306" s="43">
        <f>VLOOKUP($C306, Table4[#All], 39, 0)</f>
        <v>0</v>
      </c>
      <c r="BM306" s="9">
        <f>VLOOKUP($C306, Table4[#All], 40, 0)</f>
        <v>1</v>
      </c>
      <c r="BN306" s="10">
        <f t="shared" si="70"/>
        <v>5</v>
      </c>
      <c r="BO306" s="11"/>
      <c r="BP306" s="43">
        <f>VLOOKUP($C306, Table4[#All], 41, 0)</f>
        <v>0.16670000000000001</v>
      </c>
      <c r="BQ306" s="43">
        <f>VLOOKUP($C306, Table4[#All], 42, 0)</f>
        <v>0.29170000000000001</v>
      </c>
      <c r="BR306" s="43">
        <f>VLOOKUP($C306, Table4[#All], 43, 0)</f>
        <v>0.5</v>
      </c>
      <c r="BS306" s="43">
        <f>VLOOKUP($C306, Table4[#All], 44, 0)</f>
        <v>4.1700000000000001E-2</v>
      </c>
      <c r="BT306" s="43">
        <f>VLOOKUP($C306, Table4[#All], 45, 0)</f>
        <v>0</v>
      </c>
      <c r="BU306" s="10">
        <f t="shared" si="71"/>
        <v>3</v>
      </c>
      <c r="BV306" s="11"/>
      <c r="BW306" s="43">
        <f>VLOOKUP($C306, Table4[#All], 46, 0)</f>
        <v>4.1700000000000001E-2</v>
      </c>
      <c r="BX306" s="43">
        <f>VLOOKUP($C306, Table4[#All], 47, 0)</f>
        <v>0.20829999999999999</v>
      </c>
      <c r="BY306" s="43">
        <f>VLOOKUP($C306, Table4[#All], 48, 0)</f>
        <v>8.3299999999999999E-2</v>
      </c>
      <c r="BZ306" s="43">
        <f>VLOOKUP($C306, Table4[#All], 49, 0)</f>
        <v>0.41670000000000001</v>
      </c>
      <c r="CA306" s="43">
        <f>VLOOKUP($C306, Table4[#All], 50, 0)</f>
        <v>0.25</v>
      </c>
      <c r="CB306" s="10">
        <f t="shared" si="72"/>
        <v>5</v>
      </c>
      <c r="CC306" s="60"/>
      <c r="CD306" s="43">
        <f>VLOOKUP($C306, Table4[#All], 51, 0)</f>
        <v>0.58329999999999993</v>
      </c>
      <c r="CE306" s="43">
        <f>VLOOKUP($C306, Table4[#All], 52, 0)</f>
        <v>0</v>
      </c>
      <c r="CF306" s="43">
        <f>VLOOKUP($C306, Table4[#All], 53, 0)</f>
        <v>0.41670000000000001</v>
      </c>
      <c r="CG306" s="43"/>
      <c r="CH306" s="43"/>
      <c r="CI306" s="12">
        <f t="shared" si="73"/>
        <v>3</v>
      </c>
      <c r="CJ306" s="13"/>
      <c r="CK306" s="43">
        <f>VLOOKUP($C306, Table4[#All], 54, 0)</f>
        <v>0</v>
      </c>
      <c r="CL306" s="43">
        <f>VLOOKUP($C306, Table4[#All], 55, 0)</f>
        <v>0.79170000000000007</v>
      </c>
      <c r="CM306" s="43">
        <f>VLOOKUP($C306, Table4[#All], 56, 0)</f>
        <v>0.20829999999999999</v>
      </c>
      <c r="CN306" s="9">
        <f>VLOOKUP($C306, Table4[#All], 57, 0)</f>
        <v>0</v>
      </c>
      <c r="CO306" s="9"/>
      <c r="CP306" s="10">
        <f t="shared" si="74"/>
        <v>3</v>
      </c>
      <c r="CQ306" s="11"/>
      <c r="CR306" s="43">
        <f>VLOOKUP($C306, Table4[#All], 58, 0)</f>
        <v>0</v>
      </c>
      <c r="CS306" s="43">
        <f>VLOOKUP($C306, Table4[#All], 59, 0)</f>
        <v>0.95829999999999993</v>
      </c>
      <c r="CT306" s="43">
        <f>VLOOKUP($C306, Table4[#All], 60, 0)</f>
        <v>4.1700000000000001E-2</v>
      </c>
      <c r="CU306" s="43">
        <f>VLOOKUP($C306, Table4[#All], 61, 0)</f>
        <v>0</v>
      </c>
      <c r="CV306" s="9">
        <f>VLOOKUP($C306, Table4[#All], 62, 0)</f>
        <v>0</v>
      </c>
      <c r="CW306" s="10">
        <f t="shared" si="75"/>
        <v>2</v>
      </c>
      <c r="CX306" s="60"/>
      <c r="CY306" s="43">
        <f>VLOOKUP($C306, Table4[#All], 63, 0)</f>
        <v>0.16670000000000001</v>
      </c>
      <c r="CZ306" s="43">
        <f>VLOOKUP($C306, Table4[#All], 64, 0)</f>
        <v>0.83329999999999993</v>
      </c>
      <c r="DA306" s="43">
        <f>VLOOKUP($C306, Table4[#All], 65, 0)</f>
        <v>0</v>
      </c>
      <c r="DB306" s="43">
        <f>VLOOKUP($C306, Table4[#All], 66, 0)</f>
        <v>0</v>
      </c>
      <c r="DC306" s="43"/>
      <c r="DD306" s="10">
        <f t="shared" si="76"/>
        <v>2</v>
      </c>
    </row>
    <row r="307" spans="1:108" ht="16.2" thickTop="1" thickBot="1" x14ac:dyDescent="0.4">
      <c r="A307" s="47" t="s">
        <v>655</v>
      </c>
      <c r="B307" s="47" t="s">
        <v>700</v>
      </c>
      <c r="C307" s="47" t="s">
        <v>701</v>
      </c>
      <c r="D307" s="11"/>
      <c r="E307" s="43">
        <f>VLOOKUP($C307, Table4[#All], 2, 0)</f>
        <v>0</v>
      </c>
      <c r="F307" s="43">
        <f>VLOOKUP($C307, Table4[#All], 3, 0)</f>
        <v>1</v>
      </c>
      <c r="G307" s="43">
        <f>VLOOKUP($C307, Table4[#All], 4, 0)</f>
        <v>0</v>
      </c>
      <c r="H307" s="43">
        <f>VLOOKUP($C307, Table4[#All], 5, 0)</f>
        <v>0</v>
      </c>
      <c r="I307" s="43">
        <f>VLOOKUP($C307, Table4[#All], 6, 0)</f>
        <v>0</v>
      </c>
      <c r="J307" s="10">
        <f t="shared" si="62"/>
        <v>2</v>
      </c>
      <c r="K307" s="11"/>
      <c r="L307" s="43">
        <f>VLOOKUP($C307, Table4[#All], 7, 0)</f>
        <v>0.53120000000000001</v>
      </c>
      <c r="M307" s="43">
        <f>VLOOKUP($C307, Table4[#All], 8, 0)</f>
        <v>0.21879999999999999</v>
      </c>
      <c r="N307" s="43">
        <f>VLOOKUP($C307, Table4[#All], 9, 0)</f>
        <v>0.15620000000000001</v>
      </c>
      <c r="O307" s="43">
        <f>VLOOKUP($C307, Table4[#All], 10, 0)</f>
        <v>9.3800000000000008E-2</v>
      </c>
      <c r="P307" s="43"/>
      <c r="Q307" s="10">
        <f t="shared" si="63"/>
        <v>3</v>
      </c>
      <c r="R307" s="11"/>
      <c r="S307" s="43">
        <f>VLOOKUP($C307, Table4[#All], 11, 0)</f>
        <v>0</v>
      </c>
      <c r="T307" s="43">
        <f>VLOOKUP($C307, Table4[#All], 12, 0)</f>
        <v>0.13789999999999999</v>
      </c>
      <c r="U307" s="43">
        <f>VLOOKUP($C307, Table4[#All], 13, 0)</f>
        <v>0.86209999999999998</v>
      </c>
      <c r="V307" s="43">
        <f>VLOOKUP($C307, Table4[#All], 14, 0)</f>
        <v>0</v>
      </c>
      <c r="W307" s="9"/>
      <c r="X307" s="10">
        <f t="shared" si="64"/>
        <v>3</v>
      </c>
      <c r="Y307" s="11"/>
      <c r="Z307" s="43">
        <f>VLOOKUP($C307, Table4[#All], 15, 0)</f>
        <v>0</v>
      </c>
      <c r="AA307" s="43">
        <f>VLOOKUP($C307, Table4[#All], 16, 0)</f>
        <v>0.4375</v>
      </c>
      <c r="AB307" s="43">
        <f>VLOOKUP($C307, Table4[#All], 17, 0)</f>
        <v>0.3125</v>
      </c>
      <c r="AC307" s="43">
        <f>VLOOKUP($C307, Table4[#All], 18, 0)</f>
        <v>0.15620000000000001</v>
      </c>
      <c r="AD307" s="9">
        <f>VLOOKUP($C307, Table4[#All], 19, 0)</f>
        <v>9.3800000000000008E-2</v>
      </c>
      <c r="AE307" s="10">
        <f t="shared" si="65"/>
        <v>4</v>
      </c>
      <c r="AF307" s="11"/>
      <c r="AG307" s="43">
        <f>VLOOKUP($C307, Table4[#All], 20, 0)</f>
        <v>0.125</v>
      </c>
      <c r="AH307" s="43">
        <f>VLOOKUP($C307, Table4[#All], 21, 0)</f>
        <v>0.3125</v>
      </c>
      <c r="AI307" s="43">
        <f>VLOOKUP($C307, Table4[#All], 22, 0)</f>
        <v>0.28120000000000001</v>
      </c>
      <c r="AJ307" s="43">
        <f>VLOOKUP($C307, Table4[#All], 23, 0)</f>
        <v>0.28120000000000001</v>
      </c>
      <c r="AK307" s="43"/>
      <c r="AL307" s="10">
        <f t="shared" si="66"/>
        <v>4</v>
      </c>
      <c r="AM307" s="11"/>
      <c r="AN307" s="43">
        <f>VLOOKUP($C307, Table4[#All], 24, 0)</f>
        <v>3.3300000000000003E-2</v>
      </c>
      <c r="AO307" s="43">
        <f>VLOOKUP($C307, Table4[#All], 25, 0)</f>
        <v>0.4667</v>
      </c>
      <c r="AP307" s="43">
        <f>VLOOKUP($C307, Table4[#All], 26, 0)</f>
        <v>0.5</v>
      </c>
      <c r="AQ307" s="43"/>
      <c r="AR307" s="9"/>
      <c r="AS307" s="12">
        <f t="shared" si="67"/>
        <v>3</v>
      </c>
      <c r="AT307" s="11"/>
      <c r="AU307" s="43">
        <f>VLOOKUP($C307, Table4[#All], 27, 0)</f>
        <v>9.3800000000000008E-2</v>
      </c>
      <c r="AV307" s="43">
        <f>VLOOKUP($C307, Table4[#All], 28, 0)</f>
        <v>0.84379999999999999</v>
      </c>
      <c r="AW307" s="43">
        <f>VLOOKUP($C307, Table4[#All], 29, 0)</f>
        <v>6.25E-2</v>
      </c>
      <c r="AX307" s="9"/>
      <c r="AY307" s="9">
        <f>VLOOKUP($C307, Table4[#All], 30, 0)</f>
        <v>0</v>
      </c>
      <c r="AZ307" s="10">
        <f t="shared" si="68"/>
        <v>2</v>
      </c>
      <c r="BA307" s="11"/>
      <c r="BB307" s="43">
        <f>VLOOKUP($C307, Table4[#All], 31, 0)</f>
        <v>0.7</v>
      </c>
      <c r="BC307" s="43">
        <f>VLOOKUP($C307, Table4[#All], 32, 0)</f>
        <v>0.3</v>
      </c>
      <c r="BD307" s="43">
        <f>VLOOKUP($C307, Table4[#All], 33, 0)</f>
        <v>0</v>
      </c>
      <c r="BE307" s="43">
        <f>VLOOKUP($C307, Table4[#All], 34, 0)</f>
        <v>0</v>
      </c>
      <c r="BF307" s="9">
        <f>VLOOKUP($C307, Table4[#All], 35, 0)</f>
        <v>0</v>
      </c>
      <c r="BG307" s="10">
        <f t="shared" si="69"/>
        <v>2</v>
      </c>
      <c r="BH307" s="60"/>
      <c r="BI307" s="43">
        <f>VLOOKUP($C307, Table4[#All], 36, 0)</f>
        <v>0</v>
      </c>
      <c r="BJ307" s="9">
        <f>VLOOKUP($C307, Table4[#All], 37, 0)</f>
        <v>0</v>
      </c>
      <c r="BK307" s="43">
        <f>VLOOKUP($C307, Table4[#All], 38, 0)</f>
        <v>0</v>
      </c>
      <c r="BL307" s="43">
        <f>VLOOKUP($C307, Table4[#All], 39, 0)</f>
        <v>0</v>
      </c>
      <c r="BM307" s="9">
        <f>VLOOKUP($C307, Table4[#All], 40, 0)</f>
        <v>1</v>
      </c>
      <c r="BN307" s="10">
        <f t="shared" si="70"/>
        <v>5</v>
      </c>
      <c r="BO307" s="11"/>
      <c r="BP307" s="43">
        <f>VLOOKUP($C307, Table4[#All], 41, 0)</f>
        <v>0.53120000000000001</v>
      </c>
      <c r="BQ307" s="43">
        <f>VLOOKUP($C307, Table4[#All], 42, 0)</f>
        <v>0.25</v>
      </c>
      <c r="BR307" s="43">
        <f>VLOOKUP($C307, Table4[#All], 43, 0)</f>
        <v>0.15620000000000001</v>
      </c>
      <c r="BS307" s="43">
        <f>VLOOKUP($C307, Table4[#All], 44, 0)</f>
        <v>6.25E-2</v>
      </c>
      <c r="BT307" s="43">
        <f>VLOOKUP($C307, Table4[#All], 45, 0)</f>
        <v>0</v>
      </c>
      <c r="BU307" s="10">
        <f t="shared" si="71"/>
        <v>3</v>
      </c>
      <c r="BV307" s="11"/>
      <c r="BW307" s="43">
        <f>VLOOKUP($C307, Table4[#All], 46, 0)</f>
        <v>0</v>
      </c>
      <c r="BX307" s="43">
        <f>VLOOKUP($C307, Table4[#All], 47, 0)</f>
        <v>0.125</v>
      </c>
      <c r="BY307" s="43">
        <f>VLOOKUP($C307, Table4[#All], 48, 0)</f>
        <v>0.125</v>
      </c>
      <c r="BZ307" s="43">
        <f>VLOOKUP($C307, Table4[#All], 49, 0)</f>
        <v>0.4375</v>
      </c>
      <c r="CA307" s="43">
        <f>VLOOKUP($C307, Table4[#All], 50, 0)</f>
        <v>0.3125</v>
      </c>
      <c r="CB307" s="10">
        <f t="shared" si="72"/>
        <v>5</v>
      </c>
      <c r="CC307" s="60"/>
      <c r="CD307" s="43">
        <f>VLOOKUP($C307, Table4[#All], 51, 0)</f>
        <v>0.65620000000000001</v>
      </c>
      <c r="CE307" s="43">
        <f>VLOOKUP($C307, Table4[#All], 52, 0)</f>
        <v>6.25E-2</v>
      </c>
      <c r="CF307" s="43">
        <f>VLOOKUP($C307, Table4[#All], 53, 0)</f>
        <v>0.28120000000000001</v>
      </c>
      <c r="CG307" s="43"/>
      <c r="CH307" s="43"/>
      <c r="CI307" s="12">
        <f t="shared" si="73"/>
        <v>3</v>
      </c>
      <c r="CJ307" s="13"/>
      <c r="CK307" s="43">
        <f>VLOOKUP($C307, Table4[#All], 54, 0)</f>
        <v>0</v>
      </c>
      <c r="CL307" s="43">
        <f>VLOOKUP($C307, Table4[#All], 55, 0)</f>
        <v>0.71879999999999999</v>
      </c>
      <c r="CM307" s="43">
        <f>VLOOKUP($C307, Table4[#All], 56, 0)</f>
        <v>0.28120000000000001</v>
      </c>
      <c r="CN307" s="9">
        <f>VLOOKUP($C307, Table4[#All], 57, 0)</f>
        <v>0</v>
      </c>
      <c r="CO307" s="9"/>
      <c r="CP307" s="10">
        <f t="shared" si="74"/>
        <v>3</v>
      </c>
      <c r="CQ307" s="11"/>
      <c r="CR307" s="43">
        <f>VLOOKUP($C307, Table4[#All], 58, 0)</f>
        <v>0.1875</v>
      </c>
      <c r="CS307" s="43">
        <f>VLOOKUP($C307, Table4[#All], 59, 0)</f>
        <v>0.71879999999999999</v>
      </c>
      <c r="CT307" s="43">
        <f>VLOOKUP($C307, Table4[#All], 60, 0)</f>
        <v>6.25E-2</v>
      </c>
      <c r="CU307" s="43">
        <f>VLOOKUP($C307, Table4[#All], 61, 0)</f>
        <v>3.1200000000000002E-2</v>
      </c>
      <c r="CV307" s="9">
        <f>VLOOKUP($C307, Table4[#All], 62, 0)</f>
        <v>0</v>
      </c>
      <c r="CW307" s="10">
        <f t="shared" si="75"/>
        <v>2</v>
      </c>
      <c r="CX307" s="60"/>
      <c r="CY307" s="43">
        <f>VLOOKUP($C307, Table4[#All], 63, 0)</f>
        <v>0.375</v>
      </c>
      <c r="CZ307" s="43">
        <f>VLOOKUP($C307, Table4[#All], 64, 0)</f>
        <v>0.5</v>
      </c>
      <c r="DA307" s="43">
        <f>VLOOKUP($C307, Table4[#All], 65, 0)</f>
        <v>0.125</v>
      </c>
      <c r="DB307" s="43">
        <f>VLOOKUP($C307, Table4[#All], 66, 0)</f>
        <v>0</v>
      </c>
      <c r="DC307" s="43"/>
      <c r="DD307" s="10">
        <f t="shared" si="76"/>
        <v>2</v>
      </c>
    </row>
    <row r="308" spans="1:108" ht="16.2" thickTop="1" thickBot="1" x14ac:dyDescent="0.4">
      <c r="A308" s="47" t="s">
        <v>655</v>
      </c>
      <c r="B308" s="47" t="s">
        <v>702</v>
      </c>
      <c r="C308" s="47" t="s">
        <v>703</v>
      </c>
      <c r="D308" s="11"/>
      <c r="E308" s="43">
        <f>VLOOKUP($C308, Table4[#All], 2, 0)</f>
        <v>0</v>
      </c>
      <c r="F308" s="43">
        <f>VLOOKUP($C308, Table4[#All], 3, 0)</f>
        <v>0</v>
      </c>
      <c r="G308" s="43">
        <f>VLOOKUP($C308, Table4[#All], 4, 0)</f>
        <v>1</v>
      </c>
      <c r="H308" s="43">
        <f>VLOOKUP($C308, Table4[#All], 5, 0)</f>
        <v>0</v>
      </c>
      <c r="I308" s="43">
        <f>VLOOKUP($C308, Table4[#All], 6, 0)</f>
        <v>0</v>
      </c>
      <c r="J308" s="10">
        <f t="shared" si="62"/>
        <v>3</v>
      </c>
      <c r="K308" s="11"/>
      <c r="L308" s="43">
        <f>VLOOKUP($C308, Table4[#All], 7, 0)</f>
        <v>0.78569999999999995</v>
      </c>
      <c r="M308" s="43">
        <f>VLOOKUP($C308, Table4[#All], 8, 0)</f>
        <v>0.16670000000000001</v>
      </c>
      <c r="N308" s="43">
        <f>VLOOKUP($C308, Table4[#All], 9, 0)</f>
        <v>4.7599999999999996E-2</v>
      </c>
      <c r="O308" s="43">
        <f>VLOOKUP($C308, Table4[#All], 10, 0)</f>
        <v>0</v>
      </c>
      <c r="P308" s="43"/>
      <c r="Q308" s="10">
        <f t="shared" si="63"/>
        <v>2</v>
      </c>
      <c r="R308" s="11"/>
      <c r="S308" s="43">
        <f>VLOOKUP($C308, Table4[#All], 11, 0)</f>
        <v>0</v>
      </c>
      <c r="T308" s="43">
        <f>VLOOKUP($C308, Table4[#All], 12, 0)</f>
        <v>0</v>
      </c>
      <c r="U308" s="43">
        <f>VLOOKUP($C308, Table4[#All], 13, 0)</f>
        <v>1</v>
      </c>
      <c r="V308" s="43">
        <f>VLOOKUP($C308, Table4[#All], 14, 0)</f>
        <v>0</v>
      </c>
      <c r="W308" s="9"/>
      <c r="X308" s="10">
        <f t="shared" si="64"/>
        <v>3</v>
      </c>
      <c r="Y308" s="11"/>
      <c r="Z308" s="43">
        <f>VLOOKUP($C308, Table4[#All], 15, 0)</f>
        <v>0</v>
      </c>
      <c r="AA308" s="43">
        <f>VLOOKUP($C308, Table4[#All], 16, 0)</f>
        <v>0.76190000000000002</v>
      </c>
      <c r="AB308" s="43">
        <f>VLOOKUP($C308, Table4[#All], 17, 0)</f>
        <v>0.23809999999999998</v>
      </c>
      <c r="AC308" s="43">
        <f>VLOOKUP($C308, Table4[#All], 18, 0)</f>
        <v>0</v>
      </c>
      <c r="AD308" s="9">
        <f>VLOOKUP($C308, Table4[#All], 19, 0)</f>
        <v>0</v>
      </c>
      <c r="AE308" s="10">
        <f t="shared" si="65"/>
        <v>3</v>
      </c>
      <c r="AF308" s="11"/>
      <c r="AG308" s="43">
        <f>VLOOKUP($C308, Table4[#All], 20, 0)</f>
        <v>0.26190000000000002</v>
      </c>
      <c r="AH308" s="43">
        <f>VLOOKUP($C308, Table4[#All], 21, 0)</f>
        <v>0.73809999999999998</v>
      </c>
      <c r="AI308" s="43">
        <f>VLOOKUP($C308, Table4[#All], 22, 0)</f>
        <v>0</v>
      </c>
      <c r="AJ308" s="43">
        <f>VLOOKUP($C308, Table4[#All], 23, 0)</f>
        <v>0</v>
      </c>
      <c r="AK308" s="43"/>
      <c r="AL308" s="10">
        <f t="shared" si="66"/>
        <v>2</v>
      </c>
      <c r="AM308" s="11"/>
      <c r="AN308" s="43">
        <f>VLOOKUP($C308, Table4[#All], 24, 0)</f>
        <v>0</v>
      </c>
      <c r="AO308" s="43">
        <f>VLOOKUP($C308, Table4[#All], 25, 0)</f>
        <v>0.67500000000000004</v>
      </c>
      <c r="AP308" s="43">
        <f>VLOOKUP($C308, Table4[#All], 26, 0)</f>
        <v>0.32500000000000001</v>
      </c>
      <c r="AQ308" s="43"/>
      <c r="AR308" s="9"/>
      <c r="AS308" s="12">
        <f t="shared" si="67"/>
        <v>3</v>
      </c>
      <c r="AT308" s="11"/>
      <c r="AU308" s="43">
        <f>VLOOKUP($C308, Table4[#All], 27, 0)</f>
        <v>0.28570000000000001</v>
      </c>
      <c r="AV308" s="43">
        <f>VLOOKUP($C308, Table4[#All], 28, 0)</f>
        <v>0.66670000000000007</v>
      </c>
      <c r="AW308" s="43">
        <f>VLOOKUP($C308, Table4[#All], 29, 0)</f>
        <v>4.7599999999999996E-2</v>
      </c>
      <c r="AX308" s="9"/>
      <c r="AY308" s="9">
        <f>VLOOKUP($C308, Table4[#All], 30, 0)</f>
        <v>0</v>
      </c>
      <c r="AZ308" s="10">
        <f t="shared" si="68"/>
        <v>2</v>
      </c>
      <c r="BA308" s="11"/>
      <c r="BB308" s="43">
        <f>VLOOKUP($C308, Table4[#All], 31, 0)</f>
        <v>0.5</v>
      </c>
      <c r="BC308" s="43">
        <f>VLOOKUP($C308, Table4[#All], 32, 0)</f>
        <v>0.375</v>
      </c>
      <c r="BD308" s="43">
        <f>VLOOKUP($C308, Table4[#All], 33, 0)</f>
        <v>0.125</v>
      </c>
      <c r="BE308" s="43">
        <f>VLOOKUP($C308, Table4[#All], 34, 0)</f>
        <v>0</v>
      </c>
      <c r="BF308" s="9">
        <f>VLOOKUP($C308, Table4[#All], 35, 0)</f>
        <v>0</v>
      </c>
      <c r="BG308" s="10">
        <f t="shared" si="69"/>
        <v>2</v>
      </c>
      <c r="BH308" s="60"/>
      <c r="BI308" s="43">
        <f>VLOOKUP($C308, Table4[#All], 36, 0)</f>
        <v>0</v>
      </c>
      <c r="BJ308" s="9">
        <f>VLOOKUP($C308, Table4[#All], 37, 0)</f>
        <v>0</v>
      </c>
      <c r="BK308" s="43">
        <f>VLOOKUP($C308, Table4[#All], 38, 0)</f>
        <v>0</v>
      </c>
      <c r="BL308" s="43">
        <f>VLOOKUP($C308, Table4[#All], 39, 0)</f>
        <v>0</v>
      </c>
      <c r="BM308" s="9">
        <f>VLOOKUP($C308, Table4[#All], 40, 0)</f>
        <v>1</v>
      </c>
      <c r="BN308" s="10">
        <f t="shared" si="70"/>
        <v>5</v>
      </c>
      <c r="BO308" s="11"/>
      <c r="BP308" s="43">
        <f>VLOOKUP($C308, Table4[#All], 41, 0)</f>
        <v>7.1399999999999991E-2</v>
      </c>
      <c r="BQ308" s="43">
        <f>VLOOKUP($C308, Table4[#All], 42, 0)</f>
        <v>0.73809999999999998</v>
      </c>
      <c r="BR308" s="43">
        <f>VLOOKUP($C308, Table4[#All], 43, 0)</f>
        <v>0.11900000000000001</v>
      </c>
      <c r="BS308" s="43">
        <f>VLOOKUP($C308, Table4[#All], 44, 0)</f>
        <v>7.1399999999999991E-2</v>
      </c>
      <c r="BT308" s="43">
        <f>VLOOKUP($C308, Table4[#All], 45, 0)</f>
        <v>0</v>
      </c>
      <c r="BU308" s="10">
        <f t="shared" si="71"/>
        <v>2</v>
      </c>
      <c r="BV308" s="11"/>
      <c r="BW308" s="43">
        <f>VLOOKUP($C308, Table4[#All], 46, 0)</f>
        <v>2.3799999999999998E-2</v>
      </c>
      <c r="BX308" s="43">
        <f>VLOOKUP($C308, Table4[#All], 47, 0)</f>
        <v>0.11900000000000001</v>
      </c>
      <c r="BY308" s="43">
        <f>VLOOKUP($C308, Table4[#All], 48, 0)</f>
        <v>0.16670000000000001</v>
      </c>
      <c r="BZ308" s="43">
        <f>VLOOKUP($C308, Table4[#All], 49, 0)</f>
        <v>0.38100000000000001</v>
      </c>
      <c r="CA308" s="43">
        <f>VLOOKUP($C308, Table4[#All], 50, 0)</f>
        <v>0.3095</v>
      </c>
      <c r="CB308" s="10">
        <f t="shared" si="72"/>
        <v>5</v>
      </c>
      <c r="CC308" s="60"/>
      <c r="CD308" s="43">
        <f>VLOOKUP($C308, Table4[#All], 51, 0)</f>
        <v>0.52380000000000004</v>
      </c>
      <c r="CE308" s="43">
        <f>VLOOKUP($C308, Table4[#All], 52, 0)</f>
        <v>0</v>
      </c>
      <c r="CF308" s="43">
        <f>VLOOKUP($C308, Table4[#All], 53, 0)</f>
        <v>0.47619999999999996</v>
      </c>
      <c r="CG308" s="43"/>
      <c r="CH308" s="43"/>
      <c r="CI308" s="12">
        <f t="shared" si="73"/>
        <v>3</v>
      </c>
      <c r="CJ308" s="13"/>
      <c r="CK308" s="43">
        <f>VLOOKUP($C308, Table4[#All], 54, 0)</f>
        <v>0</v>
      </c>
      <c r="CL308" s="43">
        <f>VLOOKUP($C308, Table4[#All], 55, 0)</f>
        <v>0.78569999999999995</v>
      </c>
      <c r="CM308" s="43">
        <f>VLOOKUP($C308, Table4[#All], 56, 0)</f>
        <v>0.21429999999999999</v>
      </c>
      <c r="CN308" s="9">
        <f>VLOOKUP($C308, Table4[#All], 57, 0)</f>
        <v>0</v>
      </c>
      <c r="CO308" s="9"/>
      <c r="CP308" s="10">
        <f t="shared" si="74"/>
        <v>3</v>
      </c>
      <c r="CQ308" s="11"/>
      <c r="CR308" s="43">
        <f>VLOOKUP($C308, Table4[#All], 58, 0)</f>
        <v>0.16670000000000001</v>
      </c>
      <c r="CS308" s="43">
        <f>VLOOKUP($C308, Table4[#All], 59, 0)</f>
        <v>0.8095</v>
      </c>
      <c r="CT308" s="43">
        <f>VLOOKUP($C308, Table4[#All], 60, 0)</f>
        <v>2.3799999999999998E-2</v>
      </c>
      <c r="CU308" s="43">
        <f>VLOOKUP($C308, Table4[#All], 61, 0)</f>
        <v>0</v>
      </c>
      <c r="CV308" s="9">
        <f>VLOOKUP($C308, Table4[#All], 62, 0)</f>
        <v>0</v>
      </c>
      <c r="CW308" s="10">
        <f t="shared" si="75"/>
        <v>2</v>
      </c>
      <c r="CX308" s="60"/>
      <c r="CY308" s="43">
        <f>VLOOKUP($C308, Table4[#All], 63, 0)</f>
        <v>0.16670000000000001</v>
      </c>
      <c r="CZ308" s="43">
        <f>VLOOKUP($C308, Table4[#All], 64, 0)</f>
        <v>0.66670000000000007</v>
      </c>
      <c r="DA308" s="43">
        <f>VLOOKUP($C308, Table4[#All], 65, 0)</f>
        <v>0.16670000000000001</v>
      </c>
      <c r="DB308" s="43">
        <f>VLOOKUP($C308, Table4[#All], 66, 0)</f>
        <v>0</v>
      </c>
      <c r="DC308" s="43"/>
      <c r="DD308" s="10">
        <f t="shared" si="76"/>
        <v>2</v>
      </c>
    </row>
    <row r="309" spans="1:108" ht="16.2" thickTop="1" thickBot="1" x14ac:dyDescent="0.4">
      <c r="A309" s="47" t="s">
        <v>655</v>
      </c>
      <c r="B309" s="47" t="s">
        <v>704</v>
      </c>
      <c r="C309" s="47" t="s">
        <v>705</v>
      </c>
      <c r="D309" s="11"/>
      <c r="E309" s="43">
        <f>VLOOKUP($C309, Table4[#All], 2, 0)</f>
        <v>0</v>
      </c>
      <c r="F309" s="43">
        <f>VLOOKUP($C309, Table4[#All], 3, 0)</f>
        <v>1</v>
      </c>
      <c r="G309" s="43">
        <f>VLOOKUP($C309, Table4[#All], 4, 0)</f>
        <v>0</v>
      </c>
      <c r="H309" s="43">
        <f>VLOOKUP($C309, Table4[#All], 5, 0)</f>
        <v>0</v>
      </c>
      <c r="I309" s="43">
        <f>VLOOKUP($C309, Table4[#All], 6, 0)</f>
        <v>0</v>
      </c>
      <c r="J309" s="10">
        <f t="shared" si="62"/>
        <v>2</v>
      </c>
      <c r="K309" s="11"/>
      <c r="L309" s="43">
        <f>VLOOKUP($C309, Table4[#All], 7, 0)</f>
        <v>0.55559999999999998</v>
      </c>
      <c r="M309" s="43">
        <f>VLOOKUP($C309, Table4[#All], 8, 0)</f>
        <v>0.40740000000000004</v>
      </c>
      <c r="N309" s="43">
        <f>VLOOKUP($C309, Table4[#All], 9, 0)</f>
        <v>3.7000000000000005E-2</v>
      </c>
      <c r="O309" s="43">
        <f>VLOOKUP($C309, Table4[#All], 10, 0)</f>
        <v>0</v>
      </c>
      <c r="P309" s="43"/>
      <c r="Q309" s="10">
        <f t="shared" si="63"/>
        <v>2</v>
      </c>
      <c r="R309" s="11"/>
      <c r="S309" s="43">
        <f>VLOOKUP($C309, Table4[#All], 11, 0)</f>
        <v>0</v>
      </c>
      <c r="T309" s="43">
        <f>VLOOKUP($C309, Table4[#All], 12, 0)</f>
        <v>0.14810000000000001</v>
      </c>
      <c r="U309" s="43">
        <f>VLOOKUP($C309, Table4[#All], 13, 0)</f>
        <v>0.81480000000000008</v>
      </c>
      <c r="V309" s="43">
        <f>VLOOKUP($C309, Table4[#All], 14, 0)</f>
        <v>3.7000000000000005E-2</v>
      </c>
      <c r="W309" s="9"/>
      <c r="X309" s="10">
        <f t="shared" si="64"/>
        <v>3</v>
      </c>
      <c r="Y309" s="11"/>
      <c r="Z309" s="43">
        <f>VLOOKUP($C309, Table4[#All], 15, 0)</f>
        <v>0</v>
      </c>
      <c r="AA309" s="43">
        <f>VLOOKUP($C309, Table4[#All], 16, 0)</f>
        <v>0.33329999999999999</v>
      </c>
      <c r="AB309" s="43">
        <f>VLOOKUP($C309, Table4[#All], 17, 0)</f>
        <v>0.22219999999999998</v>
      </c>
      <c r="AC309" s="43">
        <f>VLOOKUP($C309, Table4[#All], 18, 0)</f>
        <v>0.1852</v>
      </c>
      <c r="AD309" s="9">
        <f>VLOOKUP($C309, Table4[#All], 19, 0)</f>
        <v>0.25929999999999997</v>
      </c>
      <c r="AE309" s="10">
        <f t="shared" si="65"/>
        <v>5</v>
      </c>
      <c r="AF309" s="11"/>
      <c r="AG309" s="43">
        <f>VLOOKUP($C309, Table4[#All], 20, 0)</f>
        <v>0.11109999999999999</v>
      </c>
      <c r="AH309" s="43">
        <f>VLOOKUP($C309, Table4[#All], 21, 0)</f>
        <v>0.11109999999999999</v>
      </c>
      <c r="AI309" s="43">
        <f>VLOOKUP($C309, Table4[#All], 22, 0)</f>
        <v>0.33329999999999999</v>
      </c>
      <c r="AJ309" s="43">
        <f>VLOOKUP($C309, Table4[#All], 23, 0)</f>
        <v>0.44439999999999996</v>
      </c>
      <c r="AK309" s="43"/>
      <c r="AL309" s="10">
        <f t="shared" si="66"/>
        <v>4</v>
      </c>
      <c r="AM309" s="11"/>
      <c r="AN309" s="43">
        <f>VLOOKUP($C309, Table4[#All], 24, 0)</f>
        <v>0</v>
      </c>
      <c r="AO309" s="43">
        <f>VLOOKUP($C309, Table4[#All], 25, 0)</f>
        <v>0.52</v>
      </c>
      <c r="AP309" s="43">
        <f>VLOOKUP($C309, Table4[#All], 26, 0)</f>
        <v>0.48</v>
      </c>
      <c r="AQ309" s="43"/>
      <c r="AR309" s="9"/>
      <c r="AS309" s="12">
        <f t="shared" si="67"/>
        <v>3</v>
      </c>
      <c r="AT309" s="11"/>
      <c r="AU309" s="43">
        <f>VLOOKUP($C309, Table4[#All], 27, 0)</f>
        <v>0</v>
      </c>
      <c r="AV309" s="43">
        <f>VLOOKUP($C309, Table4[#All], 28, 0)</f>
        <v>0.44439999999999996</v>
      </c>
      <c r="AW309" s="43">
        <f>VLOOKUP($C309, Table4[#All], 29, 0)</f>
        <v>0.37040000000000001</v>
      </c>
      <c r="AX309" s="9"/>
      <c r="AY309" s="9">
        <f>VLOOKUP($C309, Table4[#All], 30, 0)</f>
        <v>0.1852</v>
      </c>
      <c r="AZ309" s="10">
        <f t="shared" si="68"/>
        <v>3</v>
      </c>
      <c r="BA309" s="11"/>
      <c r="BB309" s="43">
        <f>VLOOKUP($C309, Table4[#All], 31, 0)</f>
        <v>0.81819999999999993</v>
      </c>
      <c r="BC309" s="43">
        <f>VLOOKUP($C309, Table4[#All], 32, 0)</f>
        <v>0.18179999999999999</v>
      </c>
      <c r="BD309" s="43">
        <f>VLOOKUP($C309, Table4[#All], 33, 0)</f>
        <v>0</v>
      </c>
      <c r="BE309" s="43">
        <f>VLOOKUP($C309, Table4[#All], 34, 0)</f>
        <v>0</v>
      </c>
      <c r="BF309" s="9">
        <f>VLOOKUP($C309, Table4[#All], 35, 0)</f>
        <v>0</v>
      </c>
      <c r="BG309" s="10">
        <f t="shared" si="69"/>
        <v>1</v>
      </c>
      <c r="BH309" s="60"/>
      <c r="BI309" s="43">
        <f>VLOOKUP($C309, Table4[#All], 36, 0)</f>
        <v>0</v>
      </c>
      <c r="BJ309" s="9">
        <f>VLOOKUP($C309, Table4[#All], 37, 0)</f>
        <v>0</v>
      </c>
      <c r="BK309" s="43">
        <f>VLOOKUP($C309, Table4[#All], 38, 0)</f>
        <v>0</v>
      </c>
      <c r="BL309" s="43">
        <f>VLOOKUP($C309, Table4[#All], 39, 0)</f>
        <v>0</v>
      </c>
      <c r="BM309" s="9">
        <f>VLOOKUP($C309, Table4[#All], 40, 0)</f>
        <v>1</v>
      </c>
      <c r="BN309" s="10">
        <f t="shared" si="70"/>
        <v>5</v>
      </c>
      <c r="BO309" s="11"/>
      <c r="BP309" s="43">
        <f>VLOOKUP($C309, Table4[#All], 41, 0)</f>
        <v>0.77780000000000005</v>
      </c>
      <c r="BQ309" s="43">
        <f>VLOOKUP($C309, Table4[#All], 42, 0)</f>
        <v>0.14810000000000001</v>
      </c>
      <c r="BR309" s="43">
        <f>VLOOKUP($C309, Table4[#All], 43, 0)</f>
        <v>3.7000000000000005E-2</v>
      </c>
      <c r="BS309" s="43">
        <f>VLOOKUP($C309, Table4[#All], 44, 0)</f>
        <v>3.7000000000000005E-2</v>
      </c>
      <c r="BT309" s="43">
        <f>VLOOKUP($C309, Table4[#All], 45, 0)</f>
        <v>0</v>
      </c>
      <c r="BU309" s="10">
        <f t="shared" si="71"/>
        <v>2</v>
      </c>
      <c r="BV309" s="11"/>
      <c r="BW309" s="43">
        <f>VLOOKUP($C309, Table4[#All], 46, 0)</f>
        <v>0</v>
      </c>
      <c r="BX309" s="43">
        <f>VLOOKUP($C309, Table4[#All], 47, 0)</f>
        <v>7.4099999999999999E-2</v>
      </c>
      <c r="BY309" s="43">
        <f>VLOOKUP($C309, Table4[#All], 48, 0)</f>
        <v>0.11109999999999999</v>
      </c>
      <c r="BZ309" s="43">
        <f>VLOOKUP($C309, Table4[#All], 49, 0)</f>
        <v>0.62960000000000005</v>
      </c>
      <c r="CA309" s="43">
        <f>VLOOKUP($C309, Table4[#All], 50, 0)</f>
        <v>0.1852</v>
      </c>
      <c r="CB309" s="10">
        <f t="shared" si="72"/>
        <v>4</v>
      </c>
      <c r="CC309" s="60"/>
      <c r="CD309" s="43">
        <f>VLOOKUP($C309, Table4[#All], 51, 0)</f>
        <v>0.22219999999999998</v>
      </c>
      <c r="CE309" s="43">
        <f>VLOOKUP($C309, Table4[#All], 52, 0)</f>
        <v>0.14810000000000001</v>
      </c>
      <c r="CF309" s="43">
        <f>VLOOKUP($C309, Table4[#All], 53, 0)</f>
        <v>0.62960000000000005</v>
      </c>
      <c r="CG309" s="43"/>
      <c r="CH309" s="43"/>
      <c r="CI309" s="12">
        <f t="shared" si="73"/>
        <v>3</v>
      </c>
      <c r="CJ309" s="13"/>
      <c r="CK309" s="43">
        <f>VLOOKUP($C309, Table4[#All], 54, 0)</f>
        <v>0</v>
      </c>
      <c r="CL309" s="43">
        <f>VLOOKUP($C309, Table4[#All], 55, 0)</f>
        <v>0.59260000000000002</v>
      </c>
      <c r="CM309" s="43">
        <f>VLOOKUP($C309, Table4[#All], 56, 0)</f>
        <v>0.40740000000000004</v>
      </c>
      <c r="CN309" s="9">
        <f>VLOOKUP($C309, Table4[#All], 57, 0)</f>
        <v>0</v>
      </c>
      <c r="CO309" s="9"/>
      <c r="CP309" s="10">
        <f t="shared" si="74"/>
        <v>3</v>
      </c>
      <c r="CQ309" s="11"/>
      <c r="CR309" s="43">
        <f>VLOOKUP($C309, Table4[#All], 58, 0)</f>
        <v>3.7000000000000005E-2</v>
      </c>
      <c r="CS309" s="43">
        <f>VLOOKUP($C309, Table4[#All], 59, 0)</f>
        <v>0.85189999999999999</v>
      </c>
      <c r="CT309" s="43">
        <f>VLOOKUP($C309, Table4[#All], 60, 0)</f>
        <v>0.11109999999999999</v>
      </c>
      <c r="CU309" s="43">
        <f>VLOOKUP($C309, Table4[#All], 61, 0)</f>
        <v>0</v>
      </c>
      <c r="CV309" s="9">
        <f>VLOOKUP($C309, Table4[#All], 62, 0)</f>
        <v>0</v>
      </c>
      <c r="CW309" s="10">
        <f t="shared" si="75"/>
        <v>2</v>
      </c>
      <c r="CX309" s="60"/>
      <c r="CY309" s="43">
        <f>VLOOKUP($C309, Table4[#All], 63, 0)</f>
        <v>0.1429</v>
      </c>
      <c r="CZ309" s="43">
        <f>VLOOKUP($C309, Table4[#All], 64, 0)</f>
        <v>0.71430000000000005</v>
      </c>
      <c r="DA309" s="43">
        <f>VLOOKUP($C309, Table4[#All], 65, 0)</f>
        <v>0.1429</v>
      </c>
      <c r="DB309" s="43">
        <f>VLOOKUP($C309, Table4[#All], 66, 0)</f>
        <v>0</v>
      </c>
      <c r="DC309" s="43"/>
      <c r="DD309" s="10">
        <f t="shared" si="76"/>
        <v>2</v>
      </c>
    </row>
    <row r="310" spans="1:108" ht="16.2" thickTop="1" thickBot="1" x14ac:dyDescent="0.4">
      <c r="A310" s="47" t="s">
        <v>655</v>
      </c>
      <c r="B310" s="47" t="s">
        <v>706</v>
      </c>
      <c r="C310" s="47" t="s">
        <v>707</v>
      </c>
      <c r="D310" s="11"/>
      <c r="E310" s="43">
        <f>VLOOKUP($C310, Table4[#All], 2, 0)</f>
        <v>1</v>
      </c>
      <c r="F310" s="43">
        <f>VLOOKUP($C310, Table4[#All], 3, 0)</f>
        <v>0</v>
      </c>
      <c r="G310" s="43">
        <f>VLOOKUP($C310, Table4[#All], 4, 0)</f>
        <v>0</v>
      </c>
      <c r="H310" s="43">
        <f>VLOOKUP($C310, Table4[#All], 5, 0)</f>
        <v>0</v>
      </c>
      <c r="I310" s="43">
        <f>VLOOKUP($C310, Table4[#All], 6, 0)</f>
        <v>0</v>
      </c>
      <c r="J310" s="10">
        <f t="shared" si="62"/>
        <v>1</v>
      </c>
      <c r="K310" s="11"/>
      <c r="L310" s="43">
        <f>VLOOKUP($C310, Table4[#All], 7, 0)</f>
        <v>0.61109999999999998</v>
      </c>
      <c r="M310" s="43">
        <f>VLOOKUP($C310, Table4[#All], 8, 0)</f>
        <v>0.38890000000000002</v>
      </c>
      <c r="N310" s="43">
        <f>VLOOKUP($C310, Table4[#All], 9, 0)</f>
        <v>0</v>
      </c>
      <c r="O310" s="43">
        <f>VLOOKUP($C310, Table4[#All], 10, 0)</f>
        <v>0</v>
      </c>
      <c r="P310" s="43"/>
      <c r="Q310" s="10">
        <f t="shared" si="63"/>
        <v>2</v>
      </c>
      <c r="R310" s="11"/>
      <c r="S310" s="43">
        <f>VLOOKUP($C310, Table4[#All], 11, 0)</f>
        <v>0</v>
      </c>
      <c r="T310" s="43">
        <f>VLOOKUP($C310, Table4[#All], 12, 0)</f>
        <v>0</v>
      </c>
      <c r="U310" s="43">
        <f>VLOOKUP($C310, Table4[#All], 13, 0)</f>
        <v>1</v>
      </c>
      <c r="V310" s="43">
        <f>VLOOKUP($C310, Table4[#All], 14, 0)</f>
        <v>0</v>
      </c>
      <c r="W310" s="9"/>
      <c r="X310" s="10">
        <f t="shared" si="64"/>
        <v>3</v>
      </c>
      <c r="Y310" s="11"/>
      <c r="Z310" s="43">
        <f>VLOOKUP($C310, Table4[#All], 15, 0)</f>
        <v>0</v>
      </c>
      <c r="AA310" s="43">
        <f>VLOOKUP($C310, Table4[#All], 16, 0)</f>
        <v>0.72219999999999995</v>
      </c>
      <c r="AB310" s="43">
        <f>VLOOKUP($C310, Table4[#All], 17, 0)</f>
        <v>0.27779999999999999</v>
      </c>
      <c r="AC310" s="43">
        <f>VLOOKUP($C310, Table4[#All], 18, 0)</f>
        <v>0</v>
      </c>
      <c r="AD310" s="9">
        <f>VLOOKUP($C310, Table4[#All], 19, 0)</f>
        <v>0</v>
      </c>
      <c r="AE310" s="10">
        <f t="shared" si="65"/>
        <v>3</v>
      </c>
      <c r="AF310" s="11"/>
      <c r="AG310" s="43">
        <f>VLOOKUP($C310, Table4[#All], 20, 0)</f>
        <v>0</v>
      </c>
      <c r="AH310" s="43">
        <f>VLOOKUP($C310, Table4[#All], 21, 0)</f>
        <v>0.22219999999999998</v>
      </c>
      <c r="AI310" s="43">
        <f>VLOOKUP($C310, Table4[#All], 22, 0)</f>
        <v>0.44439999999999996</v>
      </c>
      <c r="AJ310" s="43">
        <f>VLOOKUP($C310, Table4[#All], 23, 0)</f>
        <v>0.33329999999999999</v>
      </c>
      <c r="AK310" s="43"/>
      <c r="AL310" s="10">
        <f t="shared" si="66"/>
        <v>4</v>
      </c>
      <c r="AM310" s="11"/>
      <c r="AN310" s="43">
        <f>VLOOKUP($C310, Table4[#All], 24, 0)</f>
        <v>0</v>
      </c>
      <c r="AO310" s="43">
        <f>VLOOKUP($C310, Table4[#All], 25, 0)</f>
        <v>0.38890000000000002</v>
      </c>
      <c r="AP310" s="43">
        <f>VLOOKUP($C310, Table4[#All], 26, 0)</f>
        <v>0.61109999999999998</v>
      </c>
      <c r="AQ310" s="43"/>
      <c r="AR310" s="9"/>
      <c r="AS310" s="12">
        <f t="shared" si="67"/>
        <v>3</v>
      </c>
      <c r="AT310" s="11"/>
      <c r="AU310" s="43">
        <f>VLOOKUP($C310, Table4[#All], 27, 0)</f>
        <v>0.5</v>
      </c>
      <c r="AV310" s="43">
        <f>VLOOKUP($C310, Table4[#All], 28, 0)</f>
        <v>0.5</v>
      </c>
      <c r="AW310" s="43">
        <f>VLOOKUP($C310, Table4[#All], 29, 0)</f>
        <v>0</v>
      </c>
      <c r="AX310" s="9"/>
      <c r="AY310" s="9">
        <f>VLOOKUP($C310, Table4[#All], 30, 0)</f>
        <v>0</v>
      </c>
      <c r="AZ310" s="10">
        <f t="shared" si="68"/>
        <v>2</v>
      </c>
      <c r="BA310" s="11"/>
      <c r="BB310" s="43">
        <f>VLOOKUP($C310, Table4[#All], 31, 0)</f>
        <v>1</v>
      </c>
      <c r="BC310" s="43">
        <f>VLOOKUP($C310, Table4[#All], 32, 0)</f>
        <v>0</v>
      </c>
      <c r="BD310" s="43">
        <f>VLOOKUP($C310, Table4[#All], 33, 0)</f>
        <v>0</v>
      </c>
      <c r="BE310" s="43">
        <f>VLOOKUP($C310, Table4[#All], 34, 0)</f>
        <v>0</v>
      </c>
      <c r="BF310" s="9">
        <f>VLOOKUP($C310, Table4[#All], 35, 0)</f>
        <v>0</v>
      </c>
      <c r="BG310" s="10">
        <f t="shared" si="69"/>
        <v>1</v>
      </c>
      <c r="BH310" s="60"/>
      <c r="BI310" s="43">
        <f>VLOOKUP($C310, Table4[#All], 36, 0)</f>
        <v>0</v>
      </c>
      <c r="BJ310" s="9">
        <f>VLOOKUP($C310, Table4[#All], 37, 0)</f>
        <v>0</v>
      </c>
      <c r="BK310" s="43">
        <f>VLOOKUP($C310, Table4[#All], 38, 0)</f>
        <v>0</v>
      </c>
      <c r="BL310" s="43">
        <f>VLOOKUP($C310, Table4[#All], 39, 0)</f>
        <v>0</v>
      </c>
      <c r="BM310" s="9">
        <f>VLOOKUP($C310, Table4[#All], 40, 0)</f>
        <v>1</v>
      </c>
      <c r="BN310" s="10">
        <f t="shared" si="70"/>
        <v>5</v>
      </c>
      <c r="BO310" s="11"/>
      <c r="BP310" s="43">
        <f>VLOOKUP($C310, Table4[#All], 41, 0)</f>
        <v>0.83329999999999993</v>
      </c>
      <c r="BQ310" s="43">
        <f>VLOOKUP($C310, Table4[#All], 42, 0)</f>
        <v>0.16670000000000001</v>
      </c>
      <c r="BR310" s="43">
        <f>VLOOKUP($C310, Table4[#All], 43, 0)</f>
        <v>0</v>
      </c>
      <c r="BS310" s="43">
        <f>VLOOKUP($C310, Table4[#All], 44, 0)</f>
        <v>0</v>
      </c>
      <c r="BT310" s="43">
        <f>VLOOKUP($C310, Table4[#All], 45, 0)</f>
        <v>0</v>
      </c>
      <c r="BU310" s="10">
        <f t="shared" si="71"/>
        <v>1</v>
      </c>
      <c r="BV310" s="11"/>
      <c r="BW310" s="43">
        <f>VLOOKUP($C310, Table4[#All], 46, 0)</f>
        <v>0</v>
      </c>
      <c r="BX310" s="43">
        <f>VLOOKUP($C310, Table4[#All], 47, 0)</f>
        <v>0</v>
      </c>
      <c r="BY310" s="43">
        <f>VLOOKUP($C310, Table4[#All], 48, 0)</f>
        <v>5.5599999999999997E-2</v>
      </c>
      <c r="BZ310" s="43">
        <f>VLOOKUP($C310, Table4[#All], 49, 0)</f>
        <v>0.77780000000000005</v>
      </c>
      <c r="CA310" s="43">
        <f>VLOOKUP($C310, Table4[#All], 50, 0)</f>
        <v>0.16670000000000001</v>
      </c>
      <c r="CB310" s="10">
        <f t="shared" si="72"/>
        <v>4</v>
      </c>
      <c r="CC310" s="60"/>
      <c r="CD310" s="43">
        <f>VLOOKUP($C310, Table4[#All], 51, 0)</f>
        <v>0.77780000000000005</v>
      </c>
      <c r="CE310" s="43">
        <f>VLOOKUP($C310, Table4[#All], 52, 0)</f>
        <v>0</v>
      </c>
      <c r="CF310" s="43">
        <f>VLOOKUP($C310, Table4[#All], 53, 0)</f>
        <v>0.22219999999999998</v>
      </c>
      <c r="CG310" s="43"/>
      <c r="CH310" s="43"/>
      <c r="CI310" s="12">
        <f t="shared" si="73"/>
        <v>3</v>
      </c>
      <c r="CJ310" s="13"/>
      <c r="CK310" s="43">
        <f>VLOOKUP($C310, Table4[#All], 54, 0)</f>
        <v>0</v>
      </c>
      <c r="CL310" s="43">
        <f>VLOOKUP($C310, Table4[#All], 55, 0)</f>
        <v>0.72219999999999995</v>
      </c>
      <c r="CM310" s="43">
        <f>VLOOKUP($C310, Table4[#All], 56, 0)</f>
        <v>0.27779999999999999</v>
      </c>
      <c r="CN310" s="9">
        <f>VLOOKUP($C310, Table4[#All], 57, 0)</f>
        <v>0</v>
      </c>
      <c r="CO310" s="9"/>
      <c r="CP310" s="10">
        <f t="shared" si="74"/>
        <v>3</v>
      </c>
      <c r="CQ310" s="11"/>
      <c r="CR310" s="43">
        <f>VLOOKUP($C310, Table4[#All], 58, 0)</f>
        <v>0.38890000000000002</v>
      </c>
      <c r="CS310" s="43">
        <f>VLOOKUP($C310, Table4[#All], 59, 0)</f>
        <v>0.61109999999999998</v>
      </c>
      <c r="CT310" s="43">
        <f>VLOOKUP($C310, Table4[#All], 60, 0)</f>
        <v>0</v>
      </c>
      <c r="CU310" s="43">
        <f>VLOOKUP($C310, Table4[#All], 61, 0)</f>
        <v>0</v>
      </c>
      <c r="CV310" s="9">
        <f>VLOOKUP($C310, Table4[#All], 62, 0)</f>
        <v>0</v>
      </c>
      <c r="CW310" s="10">
        <f t="shared" si="75"/>
        <v>2</v>
      </c>
      <c r="CX310" s="60"/>
      <c r="CY310" s="43">
        <f>VLOOKUP($C310, Table4[#All], 63, 0)</f>
        <v>0.75</v>
      </c>
      <c r="CZ310" s="43">
        <f>VLOOKUP($C310, Table4[#All], 64, 0)</f>
        <v>0.25</v>
      </c>
      <c r="DA310" s="43">
        <f>VLOOKUP($C310, Table4[#All], 65, 0)</f>
        <v>0</v>
      </c>
      <c r="DB310" s="43">
        <f>VLOOKUP($C310, Table4[#All], 66, 0)</f>
        <v>0</v>
      </c>
      <c r="DC310" s="43"/>
      <c r="DD310" s="10">
        <f t="shared" si="76"/>
        <v>2</v>
      </c>
    </row>
    <row r="311" spans="1:108" ht="16.2" thickTop="1" thickBot="1" x14ac:dyDescent="0.4">
      <c r="A311" s="47" t="s">
        <v>655</v>
      </c>
      <c r="B311" s="47" t="s">
        <v>695</v>
      </c>
      <c r="C311" s="47" t="s">
        <v>696</v>
      </c>
      <c r="D311" s="11"/>
      <c r="E311" s="43">
        <f>VLOOKUP($C311, Table4[#All], 2, 0)</f>
        <v>1</v>
      </c>
      <c r="F311" s="43">
        <f>VLOOKUP($C311, Table4[#All], 3, 0)</f>
        <v>0</v>
      </c>
      <c r="G311" s="43">
        <f>VLOOKUP($C311, Table4[#All], 4, 0)</f>
        <v>0</v>
      </c>
      <c r="H311" s="43">
        <f>VLOOKUP($C311, Table4[#All], 5, 0)</f>
        <v>0</v>
      </c>
      <c r="I311" s="43">
        <f>VLOOKUP($C311, Table4[#All], 6, 0)</f>
        <v>0</v>
      </c>
      <c r="J311" s="10">
        <f t="shared" si="62"/>
        <v>1</v>
      </c>
      <c r="K311" s="11"/>
      <c r="L311" s="43">
        <f>VLOOKUP($C311, Table4[#All], 7, 0)</f>
        <v>0.33329999999999999</v>
      </c>
      <c r="M311" s="43">
        <f>VLOOKUP($C311, Table4[#All], 8, 0)</f>
        <v>0.47619999999999996</v>
      </c>
      <c r="N311" s="43">
        <f>VLOOKUP($C311, Table4[#All], 9, 0)</f>
        <v>0.1905</v>
      </c>
      <c r="O311" s="43">
        <f>VLOOKUP($C311, Table4[#All], 10, 0)</f>
        <v>0</v>
      </c>
      <c r="P311" s="43"/>
      <c r="Q311" s="10">
        <f t="shared" si="63"/>
        <v>2</v>
      </c>
      <c r="R311" s="11"/>
      <c r="S311" s="43">
        <f>VLOOKUP($C311, Table4[#All], 11, 0)</f>
        <v>0.1429</v>
      </c>
      <c r="T311" s="43">
        <f>VLOOKUP($C311, Table4[#All], 12, 0)</f>
        <v>0.23809999999999998</v>
      </c>
      <c r="U311" s="43">
        <f>VLOOKUP($C311, Table4[#All], 13, 0)</f>
        <v>0.61899999999999999</v>
      </c>
      <c r="V311" s="43">
        <f>VLOOKUP($C311, Table4[#All], 14, 0)</f>
        <v>0</v>
      </c>
      <c r="W311" s="9"/>
      <c r="X311" s="10">
        <f t="shared" si="64"/>
        <v>3</v>
      </c>
      <c r="Y311" s="11"/>
      <c r="Z311" s="43">
        <f>VLOOKUP($C311, Table4[#All], 15, 0)</f>
        <v>0</v>
      </c>
      <c r="AA311" s="43">
        <f>VLOOKUP($C311, Table4[#All], 16, 0)</f>
        <v>0.47619999999999996</v>
      </c>
      <c r="AB311" s="43">
        <f>VLOOKUP($C311, Table4[#All], 17, 0)</f>
        <v>0.1429</v>
      </c>
      <c r="AC311" s="43">
        <f>VLOOKUP($C311, Table4[#All], 18, 0)</f>
        <v>0.23809999999999998</v>
      </c>
      <c r="AD311" s="9">
        <f>VLOOKUP($C311, Table4[#All], 19, 0)</f>
        <v>0.1429</v>
      </c>
      <c r="AE311" s="10">
        <f t="shared" si="65"/>
        <v>4</v>
      </c>
      <c r="AF311" s="11"/>
      <c r="AG311" s="43">
        <f>VLOOKUP($C311, Table4[#All], 20, 0)</f>
        <v>0</v>
      </c>
      <c r="AH311" s="43">
        <f>VLOOKUP($C311, Table4[#All], 21, 0)</f>
        <v>0</v>
      </c>
      <c r="AI311" s="43">
        <f>VLOOKUP($C311, Table4[#All], 22, 0)</f>
        <v>0.42859999999999998</v>
      </c>
      <c r="AJ311" s="43">
        <f>VLOOKUP($C311, Table4[#All], 23, 0)</f>
        <v>0.57140000000000002</v>
      </c>
      <c r="AK311" s="43"/>
      <c r="AL311" s="10">
        <f t="shared" si="66"/>
        <v>4</v>
      </c>
      <c r="AM311" s="11"/>
      <c r="AN311" s="43">
        <f>VLOOKUP($C311, Table4[#All], 24, 0)</f>
        <v>0</v>
      </c>
      <c r="AO311" s="43">
        <f>VLOOKUP($C311, Table4[#All], 25, 0)</f>
        <v>0.47619999999999996</v>
      </c>
      <c r="AP311" s="43">
        <f>VLOOKUP($C311, Table4[#All], 26, 0)</f>
        <v>0.52380000000000004</v>
      </c>
      <c r="AQ311" s="43"/>
      <c r="AR311" s="9"/>
      <c r="AS311" s="12">
        <f t="shared" si="67"/>
        <v>3</v>
      </c>
      <c r="AT311" s="11"/>
      <c r="AU311" s="43">
        <f>VLOOKUP($C311, Table4[#All], 27, 0)</f>
        <v>4.7599999999999996E-2</v>
      </c>
      <c r="AV311" s="43">
        <f>VLOOKUP($C311, Table4[#All], 28, 0)</f>
        <v>0.85709999999999997</v>
      </c>
      <c r="AW311" s="43">
        <f>VLOOKUP($C311, Table4[#All], 29, 0)</f>
        <v>9.5199999999999993E-2</v>
      </c>
      <c r="AX311" s="9"/>
      <c r="AY311" s="9">
        <f>VLOOKUP($C311, Table4[#All], 30, 0)</f>
        <v>0</v>
      </c>
      <c r="AZ311" s="10">
        <f t="shared" si="68"/>
        <v>2</v>
      </c>
      <c r="BA311" s="11"/>
      <c r="BB311" s="43">
        <f>VLOOKUP($C311, Table4[#All], 31, 0)</f>
        <v>0.88890000000000002</v>
      </c>
      <c r="BC311" s="43">
        <f>VLOOKUP($C311, Table4[#All], 32, 0)</f>
        <v>0</v>
      </c>
      <c r="BD311" s="43">
        <f>VLOOKUP($C311, Table4[#All], 33, 0)</f>
        <v>0</v>
      </c>
      <c r="BE311" s="43">
        <f>VLOOKUP($C311, Table4[#All], 34, 0)</f>
        <v>0.11109999999999999</v>
      </c>
      <c r="BF311" s="9">
        <f>VLOOKUP($C311, Table4[#All], 35, 0)</f>
        <v>0</v>
      </c>
      <c r="BG311" s="10">
        <f t="shared" si="69"/>
        <v>1</v>
      </c>
      <c r="BH311" s="60"/>
      <c r="BI311" s="43">
        <f>VLOOKUP($C311, Table4[#All], 36, 0)</f>
        <v>0</v>
      </c>
      <c r="BJ311" s="9">
        <f>VLOOKUP($C311, Table4[#All], 37, 0)</f>
        <v>0</v>
      </c>
      <c r="BK311" s="43">
        <f>VLOOKUP($C311, Table4[#All], 38, 0)</f>
        <v>0</v>
      </c>
      <c r="BL311" s="43">
        <f>VLOOKUP($C311, Table4[#All], 39, 0)</f>
        <v>0</v>
      </c>
      <c r="BM311" s="9">
        <f>VLOOKUP($C311, Table4[#All], 40, 0)</f>
        <v>1</v>
      </c>
      <c r="BN311" s="10">
        <f t="shared" si="70"/>
        <v>5</v>
      </c>
      <c r="BO311" s="11"/>
      <c r="BP311" s="43">
        <f>VLOOKUP($C311, Table4[#All], 41, 0)</f>
        <v>0.95239999999999991</v>
      </c>
      <c r="BQ311" s="43">
        <f>VLOOKUP($C311, Table4[#All], 42, 0)</f>
        <v>4.7599999999999996E-2</v>
      </c>
      <c r="BR311" s="43">
        <f>VLOOKUP($C311, Table4[#All], 43, 0)</f>
        <v>0</v>
      </c>
      <c r="BS311" s="43">
        <f>VLOOKUP($C311, Table4[#All], 44, 0)</f>
        <v>0</v>
      </c>
      <c r="BT311" s="43">
        <f>VLOOKUP($C311, Table4[#All], 45, 0)</f>
        <v>0</v>
      </c>
      <c r="BU311" s="10">
        <f t="shared" si="71"/>
        <v>1</v>
      </c>
      <c r="BV311" s="11"/>
      <c r="BW311" s="43">
        <f>VLOOKUP($C311, Table4[#All], 46, 0)</f>
        <v>0</v>
      </c>
      <c r="BX311" s="43">
        <f>VLOOKUP($C311, Table4[#All], 47, 0)</f>
        <v>0</v>
      </c>
      <c r="BY311" s="43">
        <f>VLOOKUP($C311, Table4[#All], 48, 0)</f>
        <v>0</v>
      </c>
      <c r="BZ311" s="43">
        <f>VLOOKUP($C311, Table4[#All], 49, 0)</f>
        <v>0.57140000000000002</v>
      </c>
      <c r="CA311" s="43">
        <f>VLOOKUP($C311, Table4[#All], 50, 0)</f>
        <v>0.42859999999999998</v>
      </c>
      <c r="CB311" s="10">
        <f t="shared" si="72"/>
        <v>5</v>
      </c>
      <c r="CC311" s="60"/>
      <c r="CD311" s="43">
        <f>VLOOKUP($C311, Table4[#All], 51, 0)</f>
        <v>0.85709999999999997</v>
      </c>
      <c r="CE311" s="43">
        <f>VLOOKUP($C311, Table4[#All], 52, 0)</f>
        <v>4.7599999999999996E-2</v>
      </c>
      <c r="CF311" s="43">
        <f>VLOOKUP($C311, Table4[#All], 53, 0)</f>
        <v>9.5199999999999993E-2</v>
      </c>
      <c r="CG311" s="43"/>
      <c r="CH311" s="43"/>
      <c r="CI311" s="12">
        <f t="shared" si="73"/>
        <v>1</v>
      </c>
      <c r="CJ311" s="13"/>
      <c r="CK311" s="43">
        <f>VLOOKUP($C311, Table4[#All], 54, 0)</f>
        <v>0</v>
      </c>
      <c r="CL311" s="43">
        <f>VLOOKUP($C311, Table4[#All], 55, 0)</f>
        <v>0.8095</v>
      </c>
      <c r="CM311" s="43">
        <f>VLOOKUP($C311, Table4[#All], 56, 0)</f>
        <v>0.1905</v>
      </c>
      <c r="CN311" s="9">
        <f>VLOOKUP($C311, Table4[#All], 57, 0)</f>
        <v>0</v>
      </c>
      <c r="CO311" s="9"/>
      <c r="CP311" s="10">
        <f t="shared" si="74"/>
        <v>2</v>
      </c>
      <c r="CQ311" s="11"/>
      <c r="CR311" s="43">
        <f>VLOOKUP($C311, Table4[#All], 58, 0)</f>
        <v>0</v>
      </c>
      <c r="CS311" s="43">
        <f>VLOOKUP($C311, Table4[#All], 59, 0)</f>
        <v>0.90480000000000005</v>
      </c>
      <c r="CT311" s="43">
        <f>VLOOKUP($C311, Table4[#All], 60, 0)</f>
        <v>9.5199999999999993E-2</v>
      </c>
      <c r="CU311" s="43">
        <f>VLOOKUP($C311, Table4[#All], 61, 0)</f>
        <v>0</v>
      </c>
      <c r="CV311" s="9">
        <f>VLOOKUP($C311, Table4[#All], 62, 0)</f>
        <v>0</v>
      </c>
      <c r="CW311" s="10">
        <f t="shared" si="75"/>
        <v>2</v>
      </c>
      <c r="CX311" s="60"/>
      <c r="CY311" s="43">
        <f>VLOOKUP($C311, Table4[#All], 63, 0)</f>
        <v>0.57140000000000002</v>
      </c>
      <c r="CZ311" s="43">
        <f>VLOOKUP($C311, Table4[#All], 64, 0)</f>
        <v>0.28570000000000001</v>
      </c>
      <c r="DA311" s="43">
        <f>VLOOKUP($C311, Table4[#All], 65, 0)</f>
        <v>0.1429</v>
      </c>
      <c r="DB311" s="43">
        <f>VLOOKUP($C311, Table4[#All], 66, 0)</f>
        <v>0</v>
      </c>
      <c r="DC311" s="43"/>
      <c r="DD311" s="10">
        <f t="shared" si="76"/>
        <v>2</v>
      </c>
    </row>
    <row r="312" spans="1:108" ht="16.2" thickTop="1" thickBot="1" x14ac:dyDescent="0.4">
      <c r="A312" s="47" t="s">
        <v>655</v>
      </c>
      <c r="B312" s="47" t="s">
        <v>710</v>
      </c>
      <c r="C312" s="47" t="s">
        <v>711</v>
      </c>
      <c r="D312" s="11"/>
      <c r="E312" s="43">
        <f>VLOOKUP($C312, Table4[#All], 2, 0)</f>
        <v>1</v>
      </c>
      <c r="F312" s="43">
        <f>VLOOKUP($C312, Table4[#All], 3, 0)</f>
        <v>0</v>
      </c>
      <c r="G312" s="43">
        <f>VLOOKUP($C312, Table4[#All], 4, 0)</f>
        <v>0</v>
      </c>
      <c r="H312" s="43">
        <f>VLOOKUP($C312, Table4[#All], 5, 0)</f>
        <v>0</v>
      </c>
      <c r="I312" s="43">
        <f>VLOOKUP($C312, Table4[#All], 6, 0)</f>
        <v>0</v>
      </c>
      <c r="J312" s="10">
        <f t="shared" si="62"/>
        <v>1</v>
      </c>
      <c r="K312" s="11"/>
      <c r="L312" s="43">
        <f>VLOOKUP($C312, Table4[#All], 7, 0)</f>
        <v>0.375</v>
      </c>
      <c r="M312" s="43">
        <f>VLOOKUP($C312, Table4[#All], 8, 0)</f>
        <v>0.4375</v>
      </c>
      <c r="N312" s="43">
        <f>VLOOKUP($C312, Table4[#All], 9, 0)</f>
        <v>0.1875</v>
      </c>
      <c r="O312" s="43">
        <f>VLOOKUP($C312, Table4[#All], 10, 0)</f>
        <v>0</v>
      </c>
      <c r="P312" s="43"/>
      <c r="Q312" s="10">
        <f t="shared" si="63"/>
        <v>2</v>
      </c>
      <c r="R312" s="11"/>
      <c r="S312" s="43">
        <f>VLOOKUP($C312, Table4[#All], 11, 0)</f>
        <v>0.1042</v>
      </c>
      <c r="T312" s="43">
        <f>VLOOKUP($C312, Table4[#All], 12, 0)</f>
        <v>0.20829999999999999</v>
      </c>
      <c r="U312" s="43">
        <f>VLOOKUP($C312, Table4[#All], 13, 0)</f>
        <v>0.6875</v>
      </c>
      <c r="V312" s="43">
        <f>VLOOKUP($C312, Table4[#All], 14, 0)</f>
        <v>0</v>
      </c>
      <c r="W312" s="9"/>
      <c r="X312" s="10">
        <f t="shared" si="64"/>
        <v>3</v>
      </c>
      <c r="Y312" s="11"/>
      <c r="Z312" s="43">
        <f>VLOOKUP($C312, Table4[#All], 15, 0)</f>
        <v>0</v>
      </c>
      <c r="AA312" s="43">
        <f>VLOOKUP($C312, Table4[#All], 16, 0)</f>
        <v>0.47920000000000001</v>
      </c>
      <c r="AB312" s="43">
        <f>VLOOKUP($C312, Table4[#All], 17, 0)</f>
        <v>0.375</v>
      </c>
      <c r="AC312" s="43">
        <f>VLOOKUP($C312, Table4[#All], 18, 0)</f>
        <v>0.125</v>
      </c>
      <c r="AD312" s="9">
        <f>VLOOKUP($C312, Table4[#All], 19, 0)</f>
        <v>2.0799999999999999E-2</v>
      </c>
      <c r="AE312" s="10">
        <f t="shared" si="65"/>
        <v>3</v>
      </c>
      <c r="AF312" s="11"/>
      <c r="AG312" s="43">
        <f>VLOOKUP($C312, Table4[#All], 20, 0)</f>
        <v>0</v>
      </c>
      <c r="AH312" s="43">
        <f>VLOOKUP($C312, Table4[#All], 21, 0)</f>
        <v>6.25E-2</v>
      </c>
      <c r="AI312" s="43">
        <f>VLOOKUP($C312, Table4[#All], 22, 0)</f>
        <v>0.45829999999999999</v>
      </c>
      <c r="AJ312" s="43">
        <f>VLOOKUP($C312, Table4[#All], 23, 0)</f>
        <v>0.47920000000000001</v>
      </c>
      <c r="AK312" s="43"/>
      <c r="AL312" s="10">
        <f t="shared" si="66"/>
        <v>4</v>
      </c>
      <c r="AM312" s="11"/>
      <c r="AN312" s="43">
        <f>VLOOKUP($C312, Table4[#All], 24, 0)</f>
        <v>0</v>
      </c>
      <c r="AO312" s="43">
        <f>VLOOKUP($C312, Table4[#All], 25, 0)</f>
        <v>0.5625</v>
      </c>
      <c r="AP312" s="43">
        <f>VLOOKUP($C312, Table4[#All], 26, 0)</f>
        <v>0.4375</v>
      </c>
      <c r="AQ312" s="43"/>
      <c r="AR312" s="9"/>
      <c r="AS312" s="12">
        <f t="shared" si="67"/>
        <v>3</v>
      </c>
      <c r="AT312" s="11"/>
      <c r="AU312" s="43">
        <f>VLOOKUP($C312, Table4[#All], 27, 0)</f>
        <v>0.125</v>
      </c>
      <c r="AV312" s="43">
        <f>VLOOKUP($C312, Table4[#All], 28, 0)</f>
        <v>0.79170000000000007</v>
      </c>
      <c r="AW312" s="43">
        <f>VLOOKUP($C312, Table4[#All], 29, 0)</f>
        <v>8.3299999999999999E-2</v>
      </c>
      <c r="AX312" s="9"/>
      <c r="AY312" s="9">
        <f>VLOOKUP($C312, Table4[#All], 30, 0)</f>
        <v>0</v>
      </c>
      <c r="AZ312" s="10">
        <f t="shared" si="68"/>
        <v>2</v>
      </c>
      <c r="BA312" s="11"/>
      <c r="BB312" s="43">
        <f>VLOOKUP($C312, Table4[#All], 31, 0)</f>
        <v>0.83719999999999994</v>
      </c>
      <c r="BC312" s="43">
        <f>VLOOKUP($C312, Table4[#All], 32, 0)</f>
        <v>9.3000000000000013E-2</v>
      </c>
      <c r="BD312" s="43">
        <f>VLOOKUP($C312, Table4[#All], 33, 0)</f>
        <v>6.9800000000000001E-2</v>
      </c>
      <c r="BE312" s="43">
        <f>VLOOKUP($C312, Table4[#All], 34, 0)</f>
        <v>0</v>
      </c>
      <c r="BF312" s="9">
        <f>VLOOKUP($C312, Table4[#All], 35, 0)</f>
        <v>0</v>
      </c>
      <c r="BG312" s="10">
        <f t="shared" si="69"/>
        <v>1</v>
      </c>
      <c r="BH312" s="60"/>
      <c r="BI312" s="43">
        <f>VLOOKUP($C312, Table4[#All], 36, 0)</f>
        <v>0</v>
      </c>
      <c r="BJ312" s="9">
        <f>VLOOKUP($C312, Table4[#All], 37, 0)</f>
        <v>0</v>
      </c>
      <c r="BK312" s="43">
        <f>VLOOKUP($C312, Table4[#All], 38, 0)</f>
        <v>0</v>
      </c>
      <c r="BL312" s="43">
        <f>VLOOKUP($C312, Table4[#All], 39, 0)</f>
        <v>0</v>
      </c>
      <c r="BM312" s="9">
        <f>VLOOKUP($C312, Table4[#All], 40, 0)</f>
        <v>1</v>
      </c>
      <c r="BN312" s="10">
        <f t="shared" si="70"/>
        <v>5</v>
      </c>
      <c r="BO312" s="11"/>
      <c r="BP312" s="43">
        <f>VLOOKUP($C312, Table4[#All], 41, 0)</f>
        <v>0.97920000000000007</v>
      </c>
      <c r="BQ312" s="43">
        <f>VLOOKUP($C312, Table4[#All], 42, 0)</f>
        <v>2.0799999999999999E-2</v>
      </c>
      <c r="BR312" s="43">
        <f>VLOOKUP($C312, Table4[#All], 43, 0)</f>
        <v>0</v>
      </c>
      <c r="BS312" s="43">
        <f>VLOOKUP($C312, Table4[#All], 44, 0)</f>
        <v>0</v>
      </c>
      <c r="BT312" s="43">
        <f>VLOOKUP($C312, Table4[#All], 45, 0)</f>
        <v>0</v>
      </c>
      <c r="BU312" s="10">
        <f t="shared" si="71"/>
        <v>1</v>
      </c>
      <c r="BV312" s="11"/>
      <c r="BW312" s="43">
        <f>VLOOKUP($C312, Table4[#All], 46, 0)</f>
        <v>0</v>
      </c>
      <c r="BX312" s="43">
        <f>VLOOKUP($C312, Table4[#All], 47, 0)</f>
        <v>0</v>
      </c>
      <c r="BY312" s="43">
        <f>VLOOKUP($C312, Table4[#All], 48, 0)</f>
        <v>6.25E-2</v>
      </c>
      <c r="BZ312" s="43">
        <f>VLOOKUP($C312, Table4[#All], 49, 0)</f>
        <v>0.54170000000000007</v>
      </c>
      <c r="CA312" s="43">
        <f>VLOOKUP($C312, Table4[#All], 50, 0)</f>
        <v>0.39579999999999999</v>
      </c>
      <c r="CB312" s="10">
        <f t="shared" si="72"/>
        <v>5</v>
      </c>
      <c r="CC312" s="60"/>
      <c r="CD312" s="43">
        <f>VLOOKUP($C312, Table4[#All], 51, 0)</f>
        <v>0.95829999999999993</v>
      </c>
      <c r="CE312" s="43">
        <f>VLOOKUP($C312, Table4[#All], 52, 0)</f>
        <v>0</v>
      </c>
      <c r="CF312" s="43">
        <f>VLOOKUP($C312, Table4[#All], 53, 0)</f>
        <v>4.1700000000000001E-2</v>
      </c>
      <c r="CG312" s="43"/>
      <c r="CH312" s="43"/>
      <c r="CI312" s="12">
        <f t="shared" si="73"/>
        <v>1</v>
      </c>
      <c r="CJ312" s="13"/>
      <c r="CK312" s="43">
        <f>VLOOKUP($C312, Table4[#All], 54, 0)</f>
        <v>0</v>
      </c>
      <c r="CL312" s="43">
        <f>VLOOKUP($C312, Table4[#All], 55, 0)</f>
        <v>0.85420000000000007</v>
      </c>
      <c r="CM312" s="43">
        <f>VLOOKUP($C312, Table4[#All], 56, 0)</f>
        <v>0.14580000000000001</v>
      </c>
      <c r="CN312" s="9">
        <f>VLOOKUP($C312, Table4[#All], 57, 0)</f>
        <v>0</v>
      </c>
      <c r="CO312" s="9"/>
      <c r="CP312" s="10">
        <f t="shared" si="74"/>
        <v>2</v>
      </c>
      <c r="CQ312" s="11"/>
      <c r="CR312" s="43">
        <f>VLOOKUP($C312, Table4[#All], 58, 0)</f>
        <v>0.20829999999999999</v>
      </c>
      <c r="CS312" s="43">
        <f>VLOOKUP($C312, Table4[#All], 59, 0)</f>
        <v>0.70829999999999993</v>
      </c>
      <c r="CT312" s="43">
        <f>VLOOKUP($C312, Table4[#All], 60, 0)</f>
        <v>8.3299999999999999E-2</v>
      </c>
      <c r="CU312" s="43">
        <f>VLOOKUP($C312, Table4[#All], 61, 0)</f>
        <v>0</v>
      </c>
      <c r="CV312" s="9">
        <f>VLOOKUP($C312, Table4[#All], 62, 0)</f>
        <v>0</v>
      </c>
      <c r="CW312" s="10">
        <f t="shared" si="75"/>
        <v>2</v>
      </c>
      <c r="CX312" s="60"/>
      <c r="CY312" s="43">
        <f>VLOOKUP($C312, Table4[#All], 63, 0)</f>
        <v>0.42499999999999999</v>
      </c>
      <c r="CZ312" s="43">
        <f>VLOOKUP($C312, Table4[#All], 64, 0)</f>
        <v>0.47499999999999998</v>
      </c>
      <c r="DA312" s="43">
        <f>VLOOKUP($C312, Table4[#All], 65, 0)</f>
        <v>0.1</v>
      </c>
      <c r="DB312" s="43">
        <f>VLOOKUP($C312, Table4[#All], 66, 0)</f>
        <v>0</v>
      </c>
      <c r="DC312" s="43"/>
      <c r="DD312" s="10">
        <f t="shared" si="76"/>
        <v>2</v>
      </c>
    </row>
    <row r="313" spans="1:108" ht="16.2" thickTop="1" thickBot="1" x14ac:dyDescent="0.4">
      <c r="A313" s="47" t="s">
        <v>655</v>
      </c>
      <c r="B313" s="47" t="s">
        <v>712</v>
      </c>
      <c r="C313" s="47" t="s">
        <v>713</v>
      </c>
      <c r="D313" s="11"/>
      <c r="E313" s="43">
        <f>VLOOKUP($C313, Table4[#All], 2, 0)</f>
        <v>0</v>
      </c>
      <c r="F313" s="43">
        <f>VLOOKUP($C313, Table4[#All], 3, 0)</f>
        <v>1</v>
      </c>
      <c r="G313" s="43">
        <f>VLOOKUP($C313, Table4[#All], 4, 0)</f>
        <v>0</v>
      </c>
      <c r="H313" s="43">
        <f>VLOOKUP($C313, Table4[#All], 5, 0)</f>
        <v>0</v>
      </c>
      <c r="I313" s="43">
        <f>VLOOKUP($C313, Table4[#All], 6, 0)</f>
        <v>0</v>
      </c>
      <c r="J313" s="10">
        <f t="shared" si="62"/>
        <v>2</v>
      </c>
      <c r="K313" s="11"/>
      <c r="L313" s="43">
        <f>VLOOKUP($C313, Table4[#All], 7, 0)</f>
        <v>0.58820000000000006</v>
      </c>
      <c r="M313" s="43">
        <f>VLOOKUP($C313, Table4[#All], 8, 0)</f>
        <v>0.26469999999999999</v>
      </c>
      <c r="N313" s="43">
        <f>VLOOKUP($C313, Table4[#All], 9, 0)</f>
        <v>0.1176</v>
      </c>
      <c r="O313" s="43">
        <f>VLOOKUP($C313, Table4[#All], 10, 0)</f>
        <v>2.9399999999999999E-2</v>
      </c>
      <c r="P313" s="43"/>
      <c r="Q313" s="10">
        <f t="shared" si="63"/>
        <v>2</v>
      </c>
      <c r="R313" s="11"/>
      <c r="S313" s="43">
        <f>VLOOKUP($C313, Table4[#All], 11, 0)</f>
        <v>6.0599999999999994E-2</v>
      </c>
      <c r="T313" s="43">
        <f>VLOOKUP($C313, Table4[#All], 12, 0)</f>
        <v>6.0599999999999994E-2</v>
      </c>
      <c r="U313" s="43">
        <f>VLOOKUP($C313, Table4[#All], 13, 0)</f>
        <v>0.84849999999999992</v>
      </c>
      <c r="V313" s="43">
        <f>VLOOKUP($C313, Table4[#All], 14, 0)</f>
        <v>3.0299999999999997E-2</v>
      </c>
      <c r="W313" s="9"/>
      <c r="X313" s="10">
        <f t="shared" si="64"/>
        <v>3</v>
      </c>
      <c r="Y313" s="11"/>
      <c r="Z313" s="43">
        <f>VLOOKUP($C313, Table4[#All], 15, 0)</f>
        <v>2.9399999999999999E-2</v>
      </c>
      <c r="AA313" s="43">
        <f>VLOOKUP($C313, Table4[#All], 16, 0)</f>
        <v>0.44119999999999998</v>
      </c>
      <c r="AB313" s="43">
        <f>VLOOKUP($C313, Table4[#All], 17, 0)</f>
        <v>0.26469999999999999</v>
      </c>
      <c r="AC313" s="43">
        <f>VLOOKUP($C313, Table4[#All], 18, 0)</f>
        <v>0.23530000000000001</v>
      </c>
      <c r="AD313" s="9">
        <f>VLOOKUP($C313, Table4[#All], 19, 0)</f>
        <v>2.9399999999999999E-2</v>
      </c>
      <c r="AE313" s="10">
        <f t="shared" si="65"/>
        <v>4</v>
      </c>
      <c r="AF313" s="11"/>
      <c r="AG313" s="43">
        <f>VLOOKUP($C313, Table4[#All], 20, 0)</f>
        <v>0.2059</v>
      </c>
      <c r="AH313" s="43">
        <f>VLOOKUP($C313, Table4[#All], 21, 0)</f>
        <v>0.23530000000000001</v>
      </c>
      <c r="AI313" s="43">
        <f>VLOOKUP($C313, Table4[#All], 22, 0)</f>
        <v>0.32350000000000001</v>
      </c>
      <c r="AJ313" s="43">
        <f>VLOOKUP($C313, Table4[#All], 23, 0)</f>
        <v>0.23530000000000001</v>
      </c>
      <c r="AK313" s="43"/>
      <c r="AL313" s="10">
        <f t="shared" si="66"/>
        <v>4</v>
      </c>
      <c r="AM313" s="11"/>
      <c r="AN313" s="43">
        <f>VLOOKUP($C313, Table4[#All], 24, 0)</f>
        <v>0</v>
      </c>
      <c r="AO313" s="43">
        <f>VLOOKUP($C313, Table4[#All], 25, 0)</f>
        <v>0.56669999999999998</v>
      </c>
      <c r="AP313" s="43">
        <f>VLOOKUP($C313, Table4[#All], 26, 0)</f>
        <v>0.43329999999999996</v>
      </c>
      <c r="AQ313" s="43"/>
      <c r="AR313" s="9"/>
      <c r="AS313" s="12">
        <f t="shared" si="67"/>
        <v>3</v>
      </c>
      <c r="AT313" s="11"/>
      <c r="AU313" s="43">
        <f>VLOOKUP($C313, Table4[#All], 27, 0)</f>
        <v>0</v>
      </c>
      <c r="AV313" s="43">
        <f>VLOOKUP($C313, Table4[#All], 28, 0)</f>
        <v>0.61759999999999993</v>
      </c>
      <c r="AW313" s="43">
        <f>VLOOKUP($C313, Table4[#All], 29, 0)</f>
        <v>0.26469999999999999</v>
      </c>
      <c r="AX313" s="9"/>
      <c r="AY313" s="9">
        <f>VLOOKUP($C313, Table4[#All], 30, 0)</f>
        <v>0.1176</v>
      </c>
      <c r="AZ313" s="10">
        <f t="shared" si="68"/>
        <v>3</v>
      </c>
      <c r="BA313" s="11"/>
      <c r="BB313" s="43">
        <f>VLOOKUP($C313, Table4[#All], 31, 0)</f>
        <v>0.90910000000000002</v>
      </c>
      <c r="BC313" s="43">
        <f>VLOOKUP($C313, Table4[#All], 32, 0)</f>
        <v>9.0899999999999995E-2</v>
      </c>
      <c r="BD313" s="43">
        <f>VLOOKUP($C313, Table4[#All], 33, 0)</f>
        <v>0</v>
      </c>
      <c r="BE313" s="43">
        <f>VLOOKUP($C313, Table4[#All], 34, 0)</f>
        <v>0</v>
      </c>
      <c r="BF313" s="9">
        <f>VLOOKUP($C313, Table4[#All], 35, 0)</f>
        <v>0</v>
      </c>
      <c r="BG313" s="10">
        <f t="shared" si="69"/>
        <v>1</v>
      </c>
      <c r="BH313" s="60"/>
      <c r="BI313" s="43">
        <f>VLOOKUP($C313, Table4[#All], 36, 0)</f>
        <v>0</v>
      </c>
      <c r="BJ313" s="9">
        <f>VLOOKUP($C313, Table4[#All], 37, 0)</f>
        <v>0</v>
      </c>
      <c r="BK313" s="43">
        <f>VLOOKUP($C313, Table4[#All], 38, 0)</f>
        <v>0</v>
      </c>
      <c r="BL313" s="43">
        <f>VLOOKUP($C313, Table4[#All], 39, 0)</f>
        <v>0</v>
      </c>
      <c r="BM313" s="9">
        <f>VLOOKUP($C313, Table4[#All], 40, 0)</f>
        <v>1</v>
      </c>
      <c r="BN313" s="10">
        <f t="shared" si="70"/>
        <v>5</v>
      </c>
      <c r="BO313" s="11"/>
      <c r="BP313" s="43">
        <f>VLOOKUP($C313, Table4[#All], 41, 0)</f>
        <v>0.52939999999999998</v>
      </c>
      <c r="BQ313" s="43">
        <f>VLOOKUP($C313, Table4[#All], 42, 0)</f>
        <v>0.35289999999999999</v>
      </c>
      <c r="BR313" s="43">
        <f>VLOOKUP($C313, Table4[#All], 43, 0)</f>
        <v>0.1176</v>
      </c>
      <c r="BS313" s="43">
        <f>VLOOKUP($C313, Table4[#All], 44, 0)</f>
        <v>0</v>
      </c>
      <c r="BT313" s="43">
        <f>VLOOKUP($C313, Table4[#All], 45, 0)</f>
        <v>0</v>
      </c>
      <c r="BU313" s="10">
        <f t="shared" si="71"/>
        <v>2</v>
      </c>
      <c r="BV313" s="11"/>
      <c r="BW313" s="43">
        <f>VLOOKUP($C313, Table4[#All], 46, 0)</f>
        <v>0</v>
      </c>
      <c r="BX313" s="43">
        <f>VLOOKUP($C313, Table4[#All], 47, 0)</f>
        <v>0.14710000000000001</v>
      </c>
      <c r="BY313" s="43">
        <f>VLOOKUP($C313, Table4[#All], 48, 0)</f>
        <v>0.1176</v>
      </c>
      <c r="BZ313" s="43">
        <f>VLOOKUP($C313, Table4[#All], 49, 0)</f>
        <v>0.55880000000000007</v>
      </c>
      <c r="CA313" s="43">
        <f>VLOOKUP($C313, Table4[#All], 50, 0)</f>
        <v>0.17649999999999999</v>
      </c>
      <c r="CB313" s="10">
        <f t="shared" si="72"/>
        <v>4</v>
      </c>
      <c r="CC313" s="60"/>
      <c r="CD313" s="43">
        <f>VLOOKUP($C313, Table4[#All], 51, 0)</f>
        <v>0.32350000000000001</v>
      </c>
      <c r="CE313" s="43">
        <f>VLOOKUP($C313, Table4[#All], 52, 0)</f>
        <v>0.2059</v>
      </c>
      <c r="CF313" s="43">
        <f>VLOOKUP($C313, Table4[#All], 53, 0)</f>
        <v>0.47060000000000002</v>
      </c>
      <c r="CG313" s="43"/>
      <c r="CH313" s="43"/>
      <c r="CI313" s="12">
        <f t="shared" si="73"/>
        <v>3</v>
      </c>
      <c r="CJ313" s="13"/>
      <c r="CK313" s="43">
        <f>VLOOKUP($C313, Table4[#All], 54, 0)</f>
        <v>0</v>
      </c>
      <c r="CL313" s="43">
        <f>VLOOKUP($C313, Table4[#All], 55, 0)</f>
        <v>0.79409999999999992</v>
      </c>
      <c r="CM313" s="43">
        <f>VLOOKUP($C313, Table4[#All], 56, 0)</f>
        <v>0.2059</v>
      </c>
      <c r="CN313" s="9">
        <f>VLOOKUP($C313, Table4[#All], 57, 0)</f>
        <v>0</v>
      </c>
      <c r="CO313" s="9"/>
      <c r="CP313" s="10">
        <f t="shared" si="74"/>
        <v>3</v>
      </c>
      <c r="CQ313" s="11"/>
      <c r="CR313" s="43">
        <f>VLOOKUP($C313, Table4[#All], 58, 0)</f>
        <v>0.1176</v>
      </c>
      <c r="CS313" s="43">
        <f>VLOOKUP($C313, Table4[#All], 59, 0)</f>
        <v>0.70590000000000008</v>
      </c>
      <c r="CT313" s="43">
        <f>VLOOKUP($C313, Table4[#All], 60, 0)</f>
        <v>0.17649999999999999</v>
      </c>
      <c r="CU313" s="43">
        <f>VLOOKUP($C313, Table4[#All], 61, 0)</f>
        <v>0</v>
      </c>
      <c r="CV313" s="9">
        <f>VLOOKUP($C313, Table4[#All], 62, 0)</f>
        <v>0</v>
      </c>
      <c r="CW313" s="10">
        <f t="shared" si="75"/>
        <v>2</v>
      </c>
      <c r="CX313" s="60"/>
      <c r="CY313" s="43">
        <f>VLOOKUP($C313, Table4[#All], 63, 0)</f>
        <v>0.63639999999999997</v>
      </c>
      <c r="CZ313" s="43">
        <f>VLOOKUP($C313, Table4[#All], 64, 0)</f>
        <v>0.36359999999999998</v>
      </c>
      <c r="DA313" s="43">
        <f>VLOOKUP($C313, Table4[#All], 65, 0)</f>
        <v>0</v>
      </c>
      <c r="DB313" s="43">
        <f>VLOOKUP($C313, Table4[#All], 66, 0)</f>
        <v>0</v>
      </c>
      <c r="DC313" s="43"/>
      <c r="DD313" s="10">
        <f t="shared" si="76"/>
        <v>2</v>
      </c>
    </row>
    <row r="314" spans="1:108" ht="16.2" thickTop="1" thickBot="1" x14ac:dyDescent="0.4">
      <c r="A314" s="47" t="s">
        <v>697</v>
      </c>
      <c r="B314" s="47" t="s">
        <v>697</v>
      </c>
      <c r="C314" s="47" t="s">
        <v>714</v>
      </c>
      <c r="D314" s="11"/>
      <c r="E314" s="43">
        <f>VLOOKUP($C314, Table4[#All], 2, 0)</f>
        <v>1</v>
      </c>
      <c r="F314" s="43">
        <f>VLOOKUP($C314, Table4[#All], 3, 0)</f>
        <v>0</v>
      </c>
      <c r="G314" s="43">
        <f>VLOOKUP($C314, Table4[#All], 4, 0)</f>
        <v>0</v>
      </c>
      <c r="H314" s="43">
        <f>VLOOKUP($C314, Table4[#All], 5, 0)</f>
        <v>0</v>
      </c>
      <c r="I314" s="43">
        <f>VLOOKUP($C314, Table4[#All], 6, 0)</f>
        <v>0</v>
      </c>
      <c r="J314" s="10">
        <f t="shared" si="62"/>
        <v>1</v>
      </c>
      <c r="K314" s="11"/>
      <c r="L314" s="43">
        <f>VLOOKUP($C314, Table4[#All], 7, 0)</f>
        <v>0.93330000000000002</v>
      </c>
      <c r="M314" s="43">
        <f>VLOOKUP($C314, Table4[#All], 8, 0)</f>
        <v>4.4400000000000002E-2</v>
      </c>
      <c r="N314" s="43">
        <f>VLOOKUP($C314, Table4[#All], 9, 0)</f>
        <v>2.2200000000000001E-2</v>
      </c>
      <c r="O314" s="43">
        <f>VLOOKUP($C314, Table4[#All], 10, 0)</f>
        <v>0</v>
      </c>
      <c r="P314" s="43"/>
      <c r="Q314" s="10">
        <f t="shared" si="63"/>
        <v>1</v>
      </c>
      <c r="R314" s="11"/>
      <c r="S314" s="43">
        <f>VLOOKUP($C314, Table4[#All], 11, 0)</f>
        <v>0.24440000000000001</v>
      </c>
      <c r="T314" s="43">
        <f>VLOOKUP($C314, Table4[#All], 12, 0)</f>
        <v>5.5599999999999997E-2</v>
      </c>
      <c r="U314" s="43">
        <f>VLOOKUP($C314, Table4[#All], 13, 0)</f>
        <v>0.7</v>
      </c>
      <c r="V314" s="43">
        <f>VLOOKUP($C314, Table4[#All], 14, 0)</f>
        <v>0</v>
      </c>
      <c r="W314" s="9"/>
      <c r="X314" s="10">
        <f t="shared" si="64"/>
        <v>3</v>
      </c>
      <c r="Y314" s="11"/>
      <c r="Z314" s="43">
        <f>VLOOKUP($C314, Table4[#All], 15, 0)</f>
        <v>1.11E-2</v>
      </c>
      <c r="AA314" s="43">
        <f>VLOOKUP($C314, Table4[#All], 16, 0)</f>
        <v>0.63329999999999997</v>
      </c>
      <c r="AB314" s="43">
        <f>VLOOKUP($C314, Table4[#All], 17, 0)</f>
        <v>0.33329999999999999</v>
      </c>
      <c r="AC314" s="43">
        <f>VLOOKUP($C314, Table4[#All], 18, 0)</f>
        <v>2.2200000000000001E-2</v>
      </c>
      <c r="AD314" s="9">
        <f>VLOOKUP($C314, Table4[#All], 19, 0)</f>
        <v>0</v>
      </c>
      <c r="AE314" s="10">
        <f t="shared" si="65"/>
        <v>3</v>
      </c>
      <c r="AF314" s="11"/>
      <c r="AG314" s="43">
        <f>VLOOKUP($C314, Table4[#All], 20, 0)</f>
        <v>6.6699999999999995E-2</v>
      </c>
      <c r="AH314" s="43">
        <f>VLOOKUP($C314, Table4[#All], 21, 0)</f>
        <v>0.67779999999999996</v>
      </c>
      <c r="AI314" s="43">
        <f>VLOOKUP($C314, Table4[#All], 22, 0)</f>
        <v>0.18890000000000001</v>
      </c>
      <c r="AJ314" s="43">
        <f>VLOOKUP($C314, Table4[#All], 23, 0)</f>
        <v>6.6699999999999995E-2</v>
      </c>
      <c r="AK314" s="43"/>
      <c r="AL314" s="10">
        <f t="shared" si="66"/>
        <v>3</v>
      </c>
      <c r="AM314" s="11"/>
      <c r="AN314" s="43">
        <f>VLOOKUP($C314, Table4[#All], 24, 0)</f>
        <v>1.1899999999999999E-2</v>
      </c>
      <c r="AO314" s="43">
        <f>VLOOKUP($C314, Table4[#All], 25, 0)</f>
        <v>0.65480000000000005</v>
      </c>
      <c r="AP314" s="43">
        <f>VLOOKUP($C314, Table4[#All], 26, 0)</f>
        <v>0.33329999999999999</v>
      </c>
      <c r="AQ314" s="43"/>
      <c r="AR314" s="9"/>
      <c r="AS314" s="12">
        <f t="shared" si="67"/>
        <v>3</v>
      </c>
      <c r="AT314" s="11"/>
      <c r="AU314" s="43">
        <f>VLOOKUP($C314, Table4[#All], 27, 0)</f>
        <v>0.58889999999999998</v>
      </c>
      <c r="AV314" s="43">
        <f>VLOOKUP($C314, Table4[#All], 28, 0)</f>
        <v>0.35560000000000003</v>
      </c>
      <c r="AW314" s="43">
        <f>VLOOKUP($C314, Table4[#All], 29, 0)</f>
        <v>5.5599999999999997E-2</v>
      </c>
      <c r="AX314" s="9"/>
      <c r="AY314" s="9">
        <f>VLOOKUP($C314, Table4[#All], 30, 0)</f>
        <v>0</v>
      </c>
      <c r="AZ314" s="10">
        <f t="shared" si="68"/>
        <v>2</v>
      </c>
      <c r="BA314" s="11"/>
      <c r="BB314" s="43">
        <f>VLOOKUP($C314, Table4[#All], 31, 0)</f>
        <v>0.94739999999999991</v>
      </c>
      <c r="BC314" s="43">
        <f>VLOOKUP($C314, Table4[#All], 32, 0)</f>
        <v>5.2600000000000001E-2</v>
      </c>
      <c r="BD314" s="43">
        <f>VLOOKUP($C314, Table4[#All], 33, 0)</f>
        <v>0</v>
      </c>
      <c r="BE314" s="43">
        <f>VLOOKUP($C314, Table4[#All], 34, 0)</f>
        <v>0</v>
      </c>
      <c r="BF314" s="9">
        <f>VLOOKUP($C314, Table4[#All], 35, 0)</f>
        <v>0</v>
      </c>
      <c r="BG314" s="10">
        <f t="shared" si="69"/>
        <v>1</v>
      </c>
      <c r="BH314" s="60"/>
      <c r="BI314" s="43">
        <f>VLOOKUP($C314, Table4[#All], 36, 0)</f>
        <v>0.92</v>
      </c>
      <c r="BJ314" s="9">
        <f>VLOOKUP($C314, Table4[#All], 37, 0)</f>
        <v>0.04</v>
      </c>
      <c r="BK314" s="43">
        <f>VLOOKUP($C314, Table4[#All], 38, 0)</f>
        <v>0.04</v>
      </c>
      <c r="BL314" s="43">
        <f>VLOOKUP($C314, Table4[#All], 39, 0)</f>
        <v>0</v>
      </c>
      <c r="BM314" s="9">
        <f>VLOOKUP($C314, Table4[#All], 40, 0)</f>
        <v>0</v>
      </c>
      <c r="BN314" s="10">
        <f t="shared" si="70"/>
        <v>1</v>
      </c>
      <c r="BO314" s="11"/>
      <c r="BP314" s="43">
        <f>VLOOKUP($C314, Table4[#All], 41, 0)</f>
        <v>4.4400000000000002E-2</v>
      </c>
      <c r="BQ314" s="43">
        <f>VLOOKUP($C314, Table4[#All], 42, 0)</f>
        <v>0.61109999999999998</v>
      </c>
      <c r="BR314" s="43">
        <f>VLOOKUP($C314, Table4[#All], 43, 0)</f>
        <v>0.25559999999999999</v>
      </c>
      <c r="BS314" s="43">
        <f>VLOOKUP($C314, Table4[#All], 44, 0)</f>
        <v>8.8900000000000007E-2</v>
      </c>
      <c r="BT314" s="43">
        <f>VLOOKUP($C314, Table4[#All], 45, 0)</f>
        <v>0</v>
      </c>
      <c r="BU314" s="10">
        <f t="shared" si="71"/>
        <v>3</v>
      </c>
      <c r="BV314" s="11"/>
      <c r="BW314" s="43">
        <f>VLOOKUP($C314, Table4[#All], 46, 0)</f>
        <v>0.15560000000000002</v>
      </c>
      <c r="BX314" s="43">
        <f>VLOOKUP($C314, Table4[#All], 47, 0)</f>
        <v>0.32219999999999999</v>
      </c>
      <c r="BY314" s="43">
        <f>VLOOKUP($C314, Table4[#All], 48, 0)</f>
        <v>0.32219999999999999</v>
      </c>
      <c r="BZ314" s="43">
        <f>VLOOKUP($C314, Table4[#All], 49, 0)</f>
        <v>0.17780000000000001</v>
      </c>
      <c r="CA314" s="43">
        <f>VLOOKUP($C314, Table4[#All], 50, 0)</f>
        <v>2.2200000000000001E-2</v>
      </c>
      <c r="CB314" s="10">
        <f t="shared" si="72"/>
        <v>4</v>
      </c>
      <c r="CC314" s="60"/>
      <c r="CD314" s="43">
        <f>VLOOKUP($C314, Table4[#All], 51, 0)</f>
        <v>0.7</v>
      </c>
      <c r="CE314" s="43">
        <f>VLOOKUP($C314, Table4[#All], 52, 0)</f>
        <v>0.3</v>
      </c>
      <c r="CF314" s="43">
        <f>VLOOKUP($C314, Table4[#All], 53, 0)</f>
        <v>0</v>
      </c>
      <c r="CG314" s="43"/>
      <c r="CH314" s="43"/>
      <c r="CI314" s="12">
        <f t="shared" si="73"/>
        <v>2</v>
      </c>
      <c r="CJ314" s="13"/>
      <c r="CK314" s="43">
        <f>VLOOKUP($C314, Table4[#All], 54, 0)</f>
        <v>2.2200000000000001E-2</v>
      </c>
      <c r="CL314" s="43">
        <f>VLOOKUP($C314, Table4[#All], 55, 0)</f>
        <v>0.62219999999999998</v>
      </c>
      <c r="CM314" s="43">
        <f>VLOOKUP($C314, Table4[#All], 56, 0)</f>
        <v>0.32219999999999999</v>
      </c>
      <c r="CN314" s="9">
        <f>VLOOKUP($C314, Table4[#All], 57, 0)</f>
        <v>3.3300000000000003E-2</v>
      </c>
      <c r="CO314" s="9"/>
      <c r="CP314" s="10">
        <f t="shared" si="74"/>
        <v>3</v>
      </c>
      <c r="CQ314" s="11"/>
      <c r="CR314" s="43">
        <f>VLOOKUP($C314, Table4[#All], 58, 0)</f>
        <v>4.4400000000000002E-2</v>
      </c>
      <c r="CS314" s="43">
        <f>VLOOKUP($C314, Table4[#All], 59, 0)</f>
        <v>0.55559999999999998</v>
      </c>
      <c r="CT314" s="43">
        <f>VLOOKUP($C314, Table4[#All], 60, 0)</f>
        <v>0.27779999999999999</v>
      </c>
      <c r="CU314" s="43">
        <f>VLOOKUP($C314, Table4[#All], 61, 0)</f>
        <v>0.1222</v>
      </c>
      <c r="CV314" s="9">
        <f>VLOOKUP($C314, Table4[#All], 62, 0)</f>
        <v>0</v>
      </c>
      <c r="CW314" s="10">
        <f t="shared" si="75"/>
        <v>3</v>
      </c>
      <c r="CX314" s="60"/>
      <c r="CY314" s="43">
        <f>VLOOKUP($C314, Table4[#All], 63, 0)</f>
        <v>0.16670000000000001</v>
      </c>
      <c r="CZ314" s="43">
        <f>VLOOKUP($C314, Table4[#All], 64, 0)</f>
        <v>0.66670000000000007</v>
      </c>
      <c r="DA314" s="43">
        <f>VLOOKUP($C314, Table4[#All], 65, 0)</f>
        <v>0.16670000000000001</v>
      </c>
      <c r="DB314" s="43">
        <f>VLOOKUP($C314, Table4[#All], 66, 0)</f>
        <v>0</v>
      </c>
      <c r="DC314" s="43"/>
      <c r="DD314" s="10">
        <f t="shared" si="76"/>
        <v>2</v>
      </c>
    </row>
    <row r="315" spans="1:108" ht="16.2" thickTop="1" thickBot="1" x14ac:dyDescent="0.4">
      <c r="A315" s="47" t="s">
        <v>697</v>
      </c>
      <c r="B315" s="47" t="s">
        <v>700</v>
      </c>
      <c r="C315" s="47" t="s">
        <v>715</v>
      </c>
      <c r="D315" s="11"/>
      <c r="E315" s="43">
        <f>VLOOKUP($C315, Table4[#All], 2, 0)</f>
        <v>1</v>
      </c>
      <c r="F315" s="43">
        <f>VLOOKUP($C315, Table4[#All], 3, 0)</f>
        <v>0</v>
      </c>
      <c r="G315" s="43">
        <f>VLOOKUP($C315, Table4[#All], 4, 0)</f>
        <v>0</v>
      </c>
      <c r="H315" s="43">
        <f>VLOOKUP($C315, Table4[#All], 5, 0)</f>
        <v>0</v>
      </c>
      <c r="I315" s="43">
        <f>VLOOKUP($C315, Table4[#All], 6, 0)</f>
        <v>0</v>
      </c>
      <c r="J315" s="10">
        <f t="shared" si="62"/>
        <v>1</v>
      </c>
      <c r="K315" s="11"/>
      <c r="L315" s="43">
        <f>VLOOKUP($C315, Table4[#All], 7, 0)</f>
        <v>1</v>
      </c>
      <c r="M315" s="43">
        <f>VLOOKUP($C315, Table4[#All], 8, 0)</f>
        <v>0</v>
      </c>
      <c r="N315" s="43">
        <f>VLOOKUP($C315, Table4[#All], 9, 0)</f>
        <v>0</v>
      </c>
      <c r="O315" s="43">
        <f>VLOOKUP($C315, Table4[#All], 10, 0)</f>
        <v>0</v>
      </c>
      <c r="P315" s="43"/>
      <c r="Q315" s="10">
        <f t="shared" si="63"/>
        <v>1</v>
      </c>
      <c r="R315" s="11"/>
      <c r="S315" s="43">
        <f>VLOOKUP($C315, Table4[#All], 11, 0)</f>
        <v>0.2</v>
      </c>
      <c r="T315" s="43">
        <f>VLOOKUP($C315, Table4[#All], 12, 0)</f>
        <v>0.04</v>
      </c>
      <c r="U315" s="43">
        <f>VLOOKUP($C315, Table4[#All], 13, 0)</f>
        <v>0.76</v>
      </c>
      <c r="V315" s="43">
        <f>VLOOKUP($C315, Table4[#All], 14, 0)</f>
        <v>0</v>
      </c>
      <c r="W315" s="9"/>
      <c r="X315" s="10">
        <f t="shared" si="64"/>
        <v>3</v>
      </c>
      <c r="Y315" s="11"/>
      <c r="Z315" s="43">
        <f>VLOOKUP($C315, Table4[#All], 15, 0)</f>
        <v>0</v>
      </c>
      <c r="AA315" s="43">
        <f>VLOOKUP($C315, Table4[#All], 16, 0)</f>
        <v>0.44</v>
      </c>
      <c r="AB315" s="43">
        <f>VLOOKUP($C315, Table4[#All], 17, 0)</f>
        <v>0.48</v>
      </c>
      <c r="AC315" s="43">
        <f>VLOOKUP($C315, Table4[#All], 18, 0)</f>
        <v>0.08</v>
      </c>
      <c r="AD315" s="9">
        <f>VLOOKUP($C315, Table4[#All], 19, 0)</f>
        <v>0</v>
      </c>
      <c r="AE315" s="10">
        <f t="shared" si="65"/>
        <v>3</v>
      </c>
      <c r="AF315" s="11"/>
      <c r="AG315" s="43">
        <f>VLOOKUP($C315, Table4[#All], 20, 0)</f>
        <v>0.08</v>
      </c>
      <c r="AH315" s="43">
        <f>VLOOKUP($C315, Table4[#All], 21, 0)</f>
        <v>0.52</v>
      </c>
      <c r="AI315" s="43">
        <f>VLOOKUP($C315, Table4[#All], 22, 0)</f>
        <v>0.28000000000000003</v>
      </c>
      <c r="AJ315" s="43">
        <f>VLOOKUP($C315, Table4[#All], 23, 0)</f>
        <v>0.12</v>
      </c>
      <c r="AK315" s="43"/>
      <c r="AL315" s="10">
        <f t="shared" si="66"/>
        <v>3</v>
      </c>
      <c r="AM315" s="11"/>
      <c r="AN315" s="43">
        <f>VLOOKUP($C315, Table4[#All], 24, 0)</f>
        <v>0</v>
      </c>
      <c r="AO315" s="43">
        <f>VLOOKUP($C315, Table4[#All], 25, 0)</f>
        <v>0.54549999999999998</v>
      </c>
      <c r="AP315" s="43">
        <f>VLOOKUP($C315, Table4[#All], 26, 0)</f>
        <v>0.45450000000000002</v>
      </c>
      <c r="AQ315" s="43"/>
      <c r="AR315" s="9"/>
      <c r="AS315" s="12">
        <f t="shared" si="67"/>
        <v>3</v>
      </c>
      <c r="AT315" s="11"/>
      <c r="AU315" s="43">
        <f>VLOOKUP($C315, Table4[#All], 27, 0)</f>
        <v>0.36</v>
      </c>
      <c r="AV315" s="43">
        <f>VLOOKUP($C315, Table4[#All], 28, 0)</f>
        <v>0.32</v>
      </c>
      <c r="AW315" s="43">
        <f>VLOOKUP($C315, Table4[#All], 29, 0)</f>
        <v>0.32</v>
      </c>
      <c r="AX315" s="9"/>
      <c r="AY315" s="9">
        <f>VLOOKUP($C315, Table4[#All], 30, 0)</f>
        <v>0</v>
      </c>
      <c r="AZ315" s="10">
        <f t="shared" si="68"/>
        <v>3</v>
      </c>
      <c r="BA315" s="11"/>
      <c r="BB315" s="43">
        <f>VLOOKUP($C315, Table4[#All], 31, 0)</f>
        <v>0</v>
      </c>
      <c r="BC315" s="43">
        <f>VLOOKUP($C315, Table4[#All], 32, 0)</f>
        <v>0.5</v>
      </c>
      <c r="BD315" s="43">
        <f>VLOOKUP($C315, Table4[#All], 33, 0)</f>
        <v>0.25</v>
      </c>
      <c r="BE315" s="43">
        <f>VLOOKUP($C315, Table4[#All], 34, 0)</f>
        <v>0.25</v>
      </c>
      <c r="BF315" s="9">
        <f>VLOOKUP($C315, Table4[#All], 35, 0)</f>
        <v>0</v>
      </c>
      <c r="BG315" s="10">
        <f t="shared" si="69"/>
        <v>4</v>
      </c>
      <c r="BH315" s="60"/>
      <c r="BI315" s="43">
        <f>VLOOKUP($C315, Table4[#All], 36, 0)</f>
        <v>0.10289999999999999</v>
      </c>
      <c r="BJ315" s="9">
        <f>VLOOKUP($C315, Table4[#All], 37, 0)</f>
        <v>0</v>
      </c>
      <c r="BK315" s="43">
        <f>VLOOKUP($C315, Table4[#All], 38, 0)</f>
        <v>0</v>
      </c>
      <c r="BL315" s="43">
        <f>VLOOKUP($C315, Table4[#All], 39, 0)</f>
        <v>0.1618</v>
      </c>
      <c r="BM315" s="9">
        <f>VLOOKUP($C315, Table4[#All], 40, 0)</f>
        <v>0.73530000000000006</v>
      </c>
      <c r="BN315" s="10">
        <f t="shared" si="70"/>
        <v>5</v>
      </c>
      <c r="BO315" s="11"/>
      <c r="BP315" s="43">
        <f>VLOOKUP($C315, Table4[#All], 41, 0)</f>
        <v>0.16</v>
      </c>
      <c r="BQ315" s="43">
        <f>VLOOKUP($C315, Table4[#All], 42, 0)</f>
        <v>0.4</v>
      </c>
      <c r="BR315" s="43">
        <f>VLOOKUP($C315, Table4[#All], 43, 0)</f>
        <v>0.16</v>
      </c>
      <c r="BS315" s="43">
        <f>VLOOKUP($C315, Table4[#All], 44, 0)</f>
        <v>0.2</v>
      </c>
      <c r="BT315" s="43">
        <f>VLOOKUP($C315, Table4[#All], 45, 0)</f>
        <v>0.08</v>
      </c>
      <c r="BU315" s="10">
        <f t="shared" si="71"/>
        <v>4</v>
      </c>
      <c r="BV315" s="11"/>
      <c r="BW315" s="43">
        <f>VLOOKUP($C315, Table4[#All], 46, 0)</f>
        <v>0.04</v>
      </c>
      <c r="BX315" s="43">
        <f>VLOOKUP($C315, Table4[#All], 47, 0)</f>
        <v>0.32</v>
      </c>
      <c r="BY315" s="43">
        <f>VLOOKUP($C315, Table4[#All], 48, 0)</f>
        <v>0.28000000000000003</v>
      </c>
      <c r="BZ315" s="43">
        <f>VLOOKUP($C315, Table4[#All], 49, 0)</f>
        <v>0.24</v>
      </c>
      <c r="CA315" s="43">
        <f>VLOOKUP($C315, Table4[#All], 50, 0)</f>
        <v>0.12</v>
      </c>
      <c r="CB315" s="10">
        <f t="shared" si="72"/>
        <v>4</v>
      </c>
      <c r="CC315" s="60"/>
      <c r="CD315" s="43">
        <f>VLOOKUP($C315, Table4[#All], 51, 0)</f>
        <v>0.6</v>
      </c>
      <c r="CE315" s="43">
        <f>VLOOKUP($C315, Table4[#All], 52, 0)</f>
        <v>0.32</v>
      </c>
      <c r="CF315" s="43">
        <f>VLOOKUP($C315, Table4[#All], 53, 0)</f>
        <v>0.08</v>
      </c>
      <c r="CG315" s="43"/>
      <c r="CH315" s="43"/>
      <c r="CI315" s="12">
        <f t="shared" si="73"/>
        <v>2</v>
      </c>
      <c r="CJ315" s="13"/>
      <c r="CK315" s="43">
        <f>VLOOKUP($C315, Table4[#All], 54, 0)</f>
        <v>0</v>
      </c>
      <c r="CL315" s="43">
        <f>VLOOKUP($C315, Table4[#All], 55, 0)</f>
        <v>0.76</v>
      </c>
      <c r="CM315" s="43">
        <f>VLOOKUP($C315, Table4[#All], 56, 0)</f>
        <v>0.24</v>
      </c>
      <c r="CN315" s="9">
        <f>VLOOKUP($C315, Table4[#All], 57, 0)</f>
        <v>0</v>
      </c>
      <c r="CO315" s="9"/>
      <c r="CP315" s="10">
        <f t="shared" si="74"/>
        <v>3</v>
      </c>
      <c r="CQ315" s="11"/>
      <c r="CR315" s="43">
        <f>VLOOKUP($C315, Table4[#All], 58, 0)</f>
        <v>0.16</v>
      </c>
      <c r="CS315" s="43">
        <f>VLOOKUP($C315, Table4[#All], 59, 0)</f>
        <v>0.56000000000000005</v>
      </c>
      <c r="CT315" s="43">
        <f>VLOOKUP($C315, Table4[#All], 60, 0)</f>
        <v>0.28000000000000003</v>
      </c>
      <c r="CU315" s="43">
        <f>VLOOKUP($C315, Table4[#All], 61, 0)</f>
        <v>0</v>
      </c>
      <c r="CV315" s="9">
        <f>VLOOKUP($C315, Table4[#All], 62, 0)</f>
        <v>0</v>
      </c>
      <c r="CW315" s="10">
        <f t="shared" si="75"/>
        <v>3</v>
      </c>
      <c r="CX315" s="60"/>
      <c r="CY315" s="43">
        <f>VLOOKUP($C315, Table4[#All], 63, 0)</f>
        <v>0.25</v>
      </c>
      <c r="CZ315" s="43">
        <f>VLOOKUP($C315, Table4[#All], 64, 0)</f>
        <v>0.25</v>
      </c>
      <c r="DA315" s="43">
        <f>VLOOKUP($C315, Table4[#All], 65, 0)</f>
        <v>0</v>
      </c>
      <c r="DB315" s="43">
        <f>VLOOKUP($C315, Table4[#All], 66, 0)</f>
        <v>0.5</v>
      </c>
      <c r="DC315" s="43"/>
      <c r="DD315" s="10">
        <f t="shared" si="76"/>
        <v>4</v>
      </c>
    </row>
    <row r="316" spans="1:108" ht="16.2" thickTop="1" thickBot="1" x14ac:dyDescent="0.4">
      <c r="A316" s="47" t="s">
        <v>697</v>
      </c>
      <c r="B316" s="47" t="s">
        <v>716</v>
      </c>
      <c r="C316" s="47" t="s">
        <v>717</v>
      </c>
      <c r="D316" s="11"/>
      <c r="E316" s="43">
        <f>VLOOKUP($C316, Table4[#All], 2, 0)</f>
        <v>0</v>
      </c>
      <c r="F316" s="43">
        <f>VLOOKUP($C316, Table4[#All], 3, 0)</f>
        <v>1</v>
      </c>
      <c r="G316" s="43">
        <f>VLOOKUP($C316, Table4[#All], 4, 0)</f>
        <v>0</v>
      </c>
      <c r="H316" s="43">
        <f>VLOOKUP($C316, Table4[#All], 5, 0)</f>
        <v>0</v>
      </c>
      <c r="I316" s="43">
        <f>VLOOKUP($C316, Table4[#All], 6, 0)</f>
        <v>0</v>
      </c>
      <c r="J316" s="10">
        <f t="shared" si="62"/>
        <v>2</v>
      </c>
      <c r="K316" s="11"/>
      <c r="L316" s="43">
        <f>VLOOKUP($C316, Table4[#All], 7, 0)</f>
        <v>0.31030000000000002</v>
      </c>
      <c r="M316" s="43">
        <f>VLOOKUP($C316, Table4[#All], 8, 0)</f>
        <v>0.44829999999999998</v>
      </c>
      <c r="N316" s="43">
        <f>VLOOKUP($C316, Table4[#All], 9, 0)</f>
        <v>0.2414</v>
      </c>
      <c r="O316" s="43">
        <f>VLOOKUP($C316, Table4[#All], 10, 0)</f>
        <v>0</v>
      </c>
      <c r="P316" s="43"/>
      <c r="Q316" s="10">
        <f t="shared" si="63"/>
        <v>3</v>
      </c>
      <c r="R316" s="11"/>
      <c r="S316" s="43">
        <f>VLOOKUP($C316, Table4[#All], 11, 0)</f>
        <v>0</v>
      </c>
      <c r="T316" s="43">
        <f>VLOOKUP($C316, Table4[#All], 12, 0)</f>
        <v>0.2069</v>
      </c>
      <c r="U316" s="43">
        <f>VLOOKUP($C316, Table4[#All], 13, 0)</f>
        <v>0.72409999999999997</v>
      </c>
      <c r="V316" s="43">
        <f>VLOOKUP($C316, Table4[#All], 14, 0)</f>
        <v>6.9000000000000006E-2</v>
      </c>
      <c r="W316" s="9"/>
      <c r="X316" s="10">
        <f t="shared" si="64"/>
        <v>3</v>
      </c>
      <c r="Y316" s="11"/>
      <c r="Z316" s="43">
        <f>VLOOKUP($C316, Table4[#All], 15, 0)</f>
        <v>0</v>
      </c>
      <c r="AA316" s="43">
        <f>VLOOKUP($C316, Table4[#All], 16, 0)</f>
        <v>0.89659999999999995</v>
      </c>
      <c r="AB316" s="43">
        <f>VLOOKUP($C316, Table4[#All], 17, 0)</f>
        <v>0.10339999999999999</v>
      </c>
      <c r="AC316" s="43">
        <f>VLOOKUP($C316, Table4[#All], 18, 0)</f>
        <v>0</v>
      </c>
      <c r="AD316" s="9">
        <f>VLOOKUP($C316, Table4[#All], 19, 0)</f>
        <v>0</v>
      </c>
      <c r="AE316" s="10">
        <f t="shared" si="65"/>
        <v>2</v>
      </c>
      <c r="AF316" s="11"/>
      <c r="AG316" s="43">
        <f>VLOOKUP($C316, Table4[#All], 20, 0)</f>
        <v>0</v>
      </c>
      <c r="AH316" s="43">
        <f>VLOOKUP($C316, Table4[#All], 21, 0)</f>
        <v>0.86209999999999998</v>
      </c>
      <c r="AI316" s="43">
        <f>VLOOKUP($C316, Table4[#All], 22, 0)</f>
        <v>0.13789999999999999</v>
      </c>
      <c r="AJ316" s="43">
        <f>VLOOKUP($C316, Table4[#All], 23, 0)</f>
        <v>0</v>
      </c>
      <c r="AK316" s="43"/>
      <c r="AL316" s="10">
        <f t="shared" si="66"/>
        <v>2</v>
      </c>
      <c r="AM316" s="11"/>
      <c r="AN316" s="43">
        <f>VLOOKUP($C316, Table4[#All], 24, 0)</f>
        <v>0</v>
      </c>
      <c r="AO316" s="43">
        <f>VLOOKUP($C316, Table4[#All], 25, 0)</f>
        <v>0.96299999999999997</v>
      </c>
      <c r="AP316" s="43">
        <f>VLOOKUP($C316, Table4[#All], 26, 0)</f>
        <v>3.7000000000000005E-2</v>
      </c>
      <c r="AQ316" s="43"/>
      <c r="AR316" s="9"/>
      <c r="AS316" s="12">
        <f t="shared" si="67"/>
        <v>2</v>
      </c>
      <c r="AT316" s="11"/>
      <c r="AU316" s="43">
        <f>VLOOKUP($C316, Table4[#All], 27, 0)</f>
        <v>6.9000000000000006E-2</v>
      </c>
      <c r="AV316" s="43">
        <f>VLOOKUP($C316, Table4[#All], 28, 0)</f>
        <v>0.93099999999999994</v>
      </c>
      <c r="AW316" s="43">
        <f>VLOOKUP($C316, Table4[#All], 29, 0)</f>
        <v>0</v>
      </c>
      <c r="AX316" s="9"/>
      <c r="AY316" s="9">
        <f>VLOOKUP($C316, Table4[#All], 30, 0)</f>
        <v>0</v>
      </c>
      <c r="AZ316" s="10">
        <f t="shared" si="68"/>
        <v>2</v>
      </c>
      <c r="BA316" s="11"/>
      <c r="BB316" s="43">
        <f>VLOOKUP($C316, Table4[#All], 31, 0)</f>
        <v>0.4667</v>
      </c>
      <c r="BC316" s="43">
        <f>VLOOKUP($C316, Table4[#All], 32, 0)</f>
        <v>0.4667</v>
      </c>
      <c r="BD316" s="43">
        <f>VLOOKUP($C316, Table4[#All], 33, 0)</f>
        <v>6.6699999999999995E-2</v>
      </c>
      <c r="BE316" s="43">
        <f>VLOOKUP($C316, Table4[#All], 34, 0)</f>
        <v>0</v>
      </c>
      <c r="BF316" s="9">
        <f>VLOOKUP($C316, Table4[#All], 35, 0)</f>
        <v>0</v>
      </c>
      <c r="BG316" s="10">
        <f t="shared" si="69"/>
        <v>2</v>
      </c>
      <c r="BH316" s="60"/>
      <c r="BI316" s="43">
        <f>VLOOKUP($C316, Table4[#All], 36, 0)</f>
        <v>0.10289999999999999</v>
      </c>
      <c r="BJ316" s="9">
        <f>VLOOKUP($C316, Table4[#All], 37, 0)</f>
        <v>0</v>
      </c>
      <c r="BK316" s="43">
        <f>VLOOKUP($C316, Table4[#All], 38, 0)</f>
        <v>0</v>
      </c>
      <c r="BL316" s="43">
        <f>VLOOKUP($C316, Table4[#All], 39, 0)</f>
        <v>0.1618</v>
      </c>
      <c r="BM316" s="9">
        <f>VLOOKUP($C316, Table4[#All], 40, 0)</f>
        <v>0.73530000000000006</v>
      </c>
      <c r="BN316" s="10">
        <f t="shared" si="70"/>
        <v>5</v>
      </c>
      <c r="BO316" s="11"/>
      <c r="BP316" s="43">
        <f>VLOOKUP($C316, Table4[#All], 41, 0)</f>
        <v>0.10339999999999999</v>
      </c>
      <c r="BQ316" s="43">
        <f>VLOOKUP($C316, Table4[#All], 42, 0)</f>
        <v>0.55169999999999997</v>
      </c>
      <c r="BR316" s="43">
        <f>VLOOKUP($C316, Table4[#All], 43, 0)</f>
        <v>0.1724</v>
      </c>
      <c r="BS316" s="43">
        <f>VLOOKUP($C316, Table4[#All], 44, 0)</f>
        <v>0.1724</v>
      </c>
      <c r="BT316" s="43">
        <f>VLOOKUP($C316, Table4[#All], 45, 0)</f>
        <v>0</v>
      </c>
      <c r="BU316" s="10">
        <f t="shared" si="71"/>
        <v>3</v>
      </c>
      <c r="BV316" s="11"/>
      <c r="BW316" s="43">
        <f>VLOOKUP($C316, Table4[#All], 46, 0)</f>
        <v>0</v>
      </c>
      <c r="BX316" s="43">
        <f>VLOOKUP($C316, Table4[#All], 47, 0)</f>
        <v>0.10339999999999999</v>
      </c>
      <c r="BY316" s="43">
        <f>VLOOKUP($C316, Table4[#All], 48, 0)</f>
        <v>0.4138</v>
      </c>
      <c r="BZ316" s="43">
        <f>VLOOKUP($C316, Table4[#All], 49, 0)</f>
        <v>0.37929999999999997</v>
      </c>
      <c r="CA316" s="43">
        <f>VLOOKUP($C316, Table4[#All], 50, 0)</f>
        <v>0.10339999999999999</v>
      </c>
      <c r="CB316" s="10">
        <f t="shared" si="72"/>
        <v>4</v>
      </c>
      <c r="CC316" s="60"/>
      <c r="CD316" s="43">
        <f>VLOOKUP($C316, Table4[#All], 51, 0)</f>
        <v>0.31030000000000002</v>
      </c>
      <c r="CE316" s="43">
        <f>VLOOKUP($C316, Table4[#All], 52, 0)</f>
        <v>0.68969999999999998</v>
      </c>
      <c r="CF316" s="43">
        <f>VLOOKUP($C316, Table4[#All], 53, 0)</f>
        <v>0</v>
      </c>
      <c r="CG316" s="43"/>
      <c r="CH316" s="43"/>
      <c r="CI316" s="12">
        <f t="shared" si="73"/>
        <v>2</v>
      </c>
      <c r="CJ316" s="13"/>
      <c r="CK316" s="43">
        <f>VLOOKUP($C316, Table4[#All], 54, 0)</f>
        <v>0</v>
      </c>
      <c r="CL316" s="43">
        <f>VLOOKUP($C316, Table4[#All], 55, 0)</f>
        <v>0.64290000000000003</v>
      </c>
      <c r="CM316" s="43">
        <f>VLOOKUP($C316, Table4[#All], 56, 0)</f>
        <v>0.28570000000000001</v>
      </c>
      <c r="CN316" s="9">
        <f>VLOOKUP($C316, Table4[#All], 57, 0)</f>
        <v>7.1399999999999991E-2</v>
      </c>
      <c r="CO316" s="9"/>
      <c r="CP316" s="10">
        <f t="shared" si="74"/>
        <v>3</v>
      </c>
      <c r="CQ316" s="11"/>
      <c r="CR316" s="43">
        <f>VLOOKUP($C316, Table4[#All], 58, 0)</f>
        <v>0</v>
      </c>
      <c r="CS316" s="43">
        <f>VLOOKUP($C316, Table4[#All], 59, 0)</f>
        <v>0.68969999999999998</v>
      </c>
      <c r="CT316" s="43">
        <f>VLOOKUP($C316, Table4[#All], 60, 0)</f>
        <v>0.2069</v>
      </c>
      <c r="CU316" s="43">
        <f>VLOOKUP($C316, Table4[#All], 61, 0)</f>
        <v>0.10339999999999999</v>
      </c>
      <c r="CV316" s="9">
        <f>VLOOKUP($C316, Table4[#All], 62, 0)</f>
        <v>0</v>
      </c>
      <c r="CW316" s="10">
        <f t="shared" si="75"/>
        <v>3</v>
      </c>
      <c r="CX316" s="60"/>
      <c r="CY316" s="43">
        <f>VLOOKUP($C316, Table4[#All], 63, 0)</f>
        <v>0</v>
      </c>
      <c r="CZ316" s="43">
        <f>VLOOKUP($C316, Table4[#All], 64, 0)</f>
        <v>0.90910000000000002</v>
      </c>
      <c r="DA316" s="43">
        <f>VLOOKUP($C316, Table4[#All], 65, 0)</f>
        <v>9.0899999999999995E-2</v>
      </c>
      <c r="DB316" s="43">
        <f>VLOOKUP($C316, Table4[#All], 66, 0)</f>
        <v>0</v>
      </c>
      <c r="DC316" s="43"/>
      <c r="DD316" s="10">
        <f t="shared" si="76"/>
        <v>2</v>
      </c>
    </row>
    <row r="317" spans="1:108" ht="16.2" thickTop="1" thickBot="1" x14ac:dyDescent="0.4">
      <c r="A317" s="47" t="s">
        <v>697</v>
      </c>
      <c r="B317" s="47" t="s">
        <v>718</v>
      </c>
      <c r="C317" s="47" t="s">
        <v>719</v>
      </c>
      <c r="D317" s="11"/>
      <c r="E317" s="43">
        <f>VLOOKUP($C317, Table4[#All], 2, 0)</f>
        <v>1</v>
      </c>
      <c r="F317" s="43">
        <f>VLOOKUP($C317, Table4[#All], 3, 0)</f>
        <v>0</v>
      </c>
      <c r="G317" s="43">
        <f>VLOOKUP($C317, Table4[#All], 4, 0)</f>
        <v>0</v>
      </c>
      <c r="H317" s="43">
        <f>VLOOKUP($C317, Table4[#All], 5, 0)</f>
        <v>0</v>
      </c>
      <c r="I317" s="43">
        <f>VLOOKUP($C317, Table4[#All], 6, 0)</f>
        <v>0</v>
      </c>
      <c r="J317" s="10">
        <f t="shared" si="62"/>
        <v>1</v>
      </c>
      <c r="K317" s="11"/>
      <c r="L317" s="43">
        <f>VLOOKUP($C317, Table4[#All], 7, 0)</f>
        <v>0.8387</v>
      </c>
      <c r="M317" s="43">
        <f>VLOOKUP($C317, Table4[#All], 8, 0)</f>
        <v>6.4500000000000002E-2</v>
      </c>
      <c r="N317" s="43">
        <f>VLOOKUP($C317, Table4[#All], 9, 0)</f>
        <v>6.4500000000000002E-2</v>
      </c>
      <c r="O317" s="43">
        <f>VLOOKUP($C317, Table4[#All], 10, 0)</f>
        <v>3.2300000000000002E-2</v>
      </c>
      <c r="P317" s="43"/>
      <c r="Q317" s="10">
        <f t="shared" si="63"/>
        <v>1</v>
      </c>
      <c r="R317" s="11"/>
      <c r="S317" s="43">
        <f>VLOOKUP($C317, Table4[#All], 11, 0)</f>
        <v>0.1</v>
      </c>
      <c r="T317" s="43">
        <f>VLOOKUP($C317, Table4[#All], 12, 0)</f>
        <v>0.1</v>
      </c>
      <c r="U317" s="43">
        <f>VLOOKUP($C317, Table4[#All], 13, 0)</f>
        <v>0.8</v>
      </c>
      <c r="V317" s="43">
        <f>VLOOKUP($C317, Table4[#All], 14, 0)</f>
        <v>0</v>
      </c>
      <c r="W317" s="9"/>
      <c r="X317" s="10">
        <f t="shared" si="64"/>
        <v>3</v>
      </c>
      <c r="Y317" s="11"/>
      <c r="Z317" s="43">
        <f>VLOOKUP($C317, Table4[#All], 15, 0)</f>
        <v>0</v>
      </c>
      <c r="AA317" s="43">
        <f>VLOOKUP($C317, Table4[#All], 16, 0)</f>
        <v>0.4194</v>
      </c>
      <c r="AB317" s="43">
        <f>VLOOKUP($C317, Table4[#All], 17, 0)</f>
        <v>0.5161</v>
      </c>
      <c r="AC317" s="43">
        <f>VLOOKUP($C317, Table4[#All], 18, 0)</f>
        <v>6.4500000000000002E-2</v>
      </c>
      <c r="AD317" s="9">
        <f>VLOOKUP($C317, Table4[#All], 19, 0)</f>
        <v>0</v>
      </c>
      <c r="AE317" s="10">
        <f t="shared" si="65"/>
        <v>3</v>
      </c>
      <c r="AF317" s="11"/>
      <c r="AG317" s="43">
        <f>VLOOKUP($C317, Table4[#All], 20, 0)</f>
        <v>0</v>
      </c>
      <c r="AH317" s="43">
        <f>VLOOKUP($C317, Table4[#All], 21, 0)</f>
        <v>0.5806</v>
      </c>
      <c r="AI317" s="43">
        <f>VLOOKUP($C317, Table4[#All], 22, 0)</f>
        <v>0.22579999999999997</v>
      </c>
      <c r="AJ317" s="43">
        <f>VLOOKUP($C317, Table4[#All], 23, 0)</f>
        <v>0.19350000000000001</v>
      </c>
      <c r="AK317" s="43"/>
      <c r="AL317" s="10">
        <f t="shared" si="66"/>
        <v>3</v>
      </c>
      <c r="AM317" s="11"/>
      <c r="AN317" s="43">
        <f>VLOOKUP($C317, Table4[#All], 24, 0)</f>
        <v>0</v>
      </c>
      <c r="AO317" s="43">
        <f>VLOOKUP($C317, Table4[#All], 25, 0)</f>
        <v>0.37929999999999997</v>
      </c>
      <c r="AP317" s="43">
        <f>VLOOKUP($C317, Table4[#All], 26, 0)</f>
        <v>0.62070000000000003</v>
      </c>
      <c r="AQ317" s="43"/>
      <c r="AR317" s="9"/>
      <c r="AS317" s="12">
        <f t="shared" si="67"/>
        <v>3</v>
      </c>
      <c r="AT317" s="11"/>
      <c r="AU317" s="43">
        <f>VLOOKUP($C317, Table4[#All], 27, 0)</f>
        <v>0.2581</v>
      </c>
      <c r="AV317" s="43">
        <f>VLOOKUP($C317, Table4[#All], 28, 0)</f>
        <v>0.5484</v>
      </c>
      <c r="AW317" s="43">
        <f>VLOOKUP($C317, Table4[#All], 29, 0)</f>
        <v>0.1613</v>
      </c>
      <c r="AX317" s="9"/>
      <c r="AY317" s="9">
        <f>VLOOKUP($C317, Table4[#All], 30, 0)</f>
        <v>3.2300000000000002E-2</v>
      </c>
      <c r="AZ317" s="10">
        <f t="shared" si="68"/>
        <v>2</v>
      </c>
      <c r="BA317" s="11"/>
      <c r="BB317" s="43">
        <f>VLOOKUP($C317, Table4[#All], 31, 0)</f>
        <v>0.22219999999999998</v>
      </c>
      <c r="BC317" s="43">
        <f>VLOOKUP($C317, Table4[#All], 32, 0)</f>
        <v>0.11109999999999999</v>
      </c>
      <c r="BD317" s="43">
        <f>VLOOKUP($C317, Table4[#All], 33, 0)</f>
        <v>0.33329999999999999</v>
      </c>
      <c r="BE317" s="43">
        <f>VLOOKUP($C317, Table4[#All], 34, 0)</f>
        <v>0.33329999999999999</v>
      </c>
      <c r="BF317" s="9">
        <f>VLOOKUP($C317, Table4[#All], 35, 0)</f>
        <v>0</v>
      </c>
      <c r="BG317" s="10">
        <f t="shared" si="69"/>
        <v>4</v>
      </c>
      <c r="BH317" s="60"/>
      <c r="BI317" s="43">
        <f>VLOOKUP($C317, Table4[#All], 36, 0)</f>
        <v>0.10289999999999999</v>
      </c>
      <c r="BJ317" s="9">
        <f>VLOOKUP($C317, Table4[#All], 37, 0)</f>
        <v>0</v>
      </c>
      <c r="BK317" s="43">
        <f>VLOOKUP($C317, Table4[#All], 38, 0)</f>
        <v>0</v>
      </c>
      <c r="BL317" s="43">
        <f>VLOOKUP($C317, Table4[#All], 39, 0)</f>
        <v>0.1618</v>
      </c>
      <c r="BM317" s="9">
        <f>VLOOKUP($C317, Table4[#All], 40, 0)</f>
        <v>0.73530000000000006</v>
      </c>
      <c r="BN317" s="10">
        <f t="shared" si="70"/>
        <v>5</v>
      </c>
      <c r="BO317" s="11"/>
      <c r="BP317" s="43">
        <f>VLOOKUP($C317, Table4[#All], 41, 0)</f>
        <v>3.2300000000000002E-2</v>
      </c>
      <c r="BQ317" s="43">
        <f>VLOOKUP($C317, Table4[#All], 42, 0)</f>
        <v>0.19350000000000001</v>
      </c>
      <c r="BR317" s="43">
        <f>VLOOKUP($C317, Table4[#All], 43, 0)</f>
        <v>0.6129</v>
      </c>
      <c r="BS317" s="43">
        <f>VLOOKUP($C317, Table4[#All], 44, 0)</f>
        <v>0.129</v>
      </c>
      <c r="BT317" s="43">
        <f>VLOOKUP($C317, Table4[#All], 45, 0)</f>
        <v>3.2300000000000002E-2</v>
      </c>
      <c r="BU317" s="10">
        <f t="shared" si="71"/>
        <v>3</v>
      </c>
      <c r="BV317" s="11"/>
      <c r="BW317" s="43">
        <f>VLOOKUP($C317, Table4[#All], 46, 0)</f>
        <v>0</v>
      </c>
      <c r="BX317" s="43">
        <f>VLOOKUP($C317, Table4[#All], 47, 0)</f>
        <v>0.1613</v>
      </c>
      <c r="BY317" s="43">
        <f>VLOOKUP($C317, Table4[#All], 48, 0)</f>
        <v>0.4194</v>
      </c>
      <c r="BZ317" s="43">
        <f>VLOOKUP($C317, Table4[#All], 49, 0)</f>
        <v>0.22579999999999997</v>
      </c>
      <c r="CA317" s="43">
        <f>VLOOKUP($C317, Table4[#All], 50, 0)</f>
        <v>0.19350000000000001</v>
      </c>
      <c r="CB317" s="10">
        <f t="shared" si="72"/>
        <v>4</v>
      </c>
      <c r="CC317" s="60"/>
      <c r="CD317" s="43">
        <f>VLOOKUP($C317, Table4[#All], 51, 0)</f>
        <v>0.3871</v>
      </c>
      <c r="CE317" s="43">
        <f>VLOOKUP($C317, Table4[#All], 52, 0)</f>
        <v>0.3871</v>
      </c>
      <c r="CF317" s="43">
        <f>VLOOKUP($C317, Table4[#All], 53, 0)</f>
        <v>0.22579999999999997</v>
      </c>
      <c r="CG317" s="43"/>
      <c r="CH317" s="43"/>
      <c r="CI317" s="12">
        <f t="shared" si="73"/>
        <v>3</v>
      </c>
      <c r="CJ317" s="13"/>
      <c r="CK317" s="43">
        <f>VLOOKUP($C317, Table4[#All], 54, 0)</f>
        <v>0</v>
      </c>
      <c r="CL317" s="43">
        <f>VLOOKUP($C317, Table4[#All], 55, 0)</f>
        <v>0.45159999999999995</v>
      </c>
      <c r="CM317" s="43">
        <f>VLOOKUP($C317, Table4[#All], 56, 0)</f>
        <v>0.4194</v>
      </c>
      <c r="CN317" s="9">
        <f>VLOOKUP($C317, Table4[#All], 57, 0)</f>
        <v>0.129</v>
      </c>
      <c r="CO317" s="9"/>
      <c r="CP317" s="10">
        <f t="shared" si="74"/>
        <v>3</v>
      </c>
      <c r="CQ317" s="11"/>
      <c r="CR317" s="43">
        <f>VLOOKUP($C317, Table4[#All], 58, 0)</f>
        <v>3.2300000000000002E-2</v>
      </c>
      <c r="CS317" s="43">
        <f>VLOOKUP($C317, Table4[#All], 59, 0)</f>
        <v>0.3871</v>
      </c>
      <c r="CT317" s="43">
        <f>VLOOKUP($C317, Table4[#All], 60, 0)</f>
        <v>0.3871</v>
      </c>
      <c r="CU317" s="43">
        <f>VLOOKUP($C317, Table4[#All], 61, 0)</f>
        <v>0.19350000000000001</v>
      </c>
      <c r="CV317" s="9">
        <f>VLOOKUP($C317, Table4[#All], 62, 0)</f>
        <v>0</v>
      </c>
      <c r="CW317" s="10">
        <f t="shared" si="75"/>
        <v>3</v>
      </c>
      <c r="CX317" s="60"/>
      <c r="CY317" s="43">
        <f>VLOOKUP($C317, Table4[#All], 63, 0)</f>
        <v>0.4</v>
      </c>
      <c r="CZ317" s="43">
        <f>VLOOKUP($C317, Table4[#All], 64, 0)</f>
        <v>0.4</v>
      </c>
      <c r="DA317" s="43">
        <f>VLOOKUP($C317, Table4[#All], 65, 0)</f>
        <v>0.2</v>
      </c>
      <c r="DB317" s="43">
        <f>VLOOKUP($C317, Table4[#All], 66, 0)</f>
        <v>0</v>
      </c>
      <c r="DC317" s="43"/>
      <c r="DD317" s="10">
        <f t="shared" si="76"/>
        <v>3</v>
      </c>
    </row>
    <row r="318" spans="1:108" ht="16.2" thickTop="1" thickBot="1" x14ac:dyDescent="0.4">
      <c r="A318" s="47" t="s">
        <v>697</v>
      </c>
      <c r="B318" s="47" t="s">
        <v>720</v>
      </c>
      <c r="C318" s="47" t="s">
        <v>721</v>
      </c>
      <c r="D318" s="11"/>
      <c r="E318" s="43">
        <f>VLOOKUP($C318, Table4[#All], 2, 0)</f>
        <v>1</v>
      </c>
      <c r="F318" s="43">
        <f>VLOOKUP($C318, Table4[#All], 3, 0)</f>
        <v>0</v>
      </c>
      <c r="G318" s="43">
        <f>VLOOKUP($C318, Table4[#All], 4, 0)</f>
        <v>0</v>
      </c>
      <c r="H318" s="43">
        <f>VLOOKUP($C318, Table4[#All], 5, 0)</f>
        <v>0</v>
      </c>
      <c r="I318" s="43">
        <f>VLOOKUP($C318, Table4[#All], 6, 0)</f>
        <v>0</v>
      </c>
      <c r="J318" s="10">
        <f t="shared" si="62"/>
        <v>1</v>
      </c>
      <c r="K318" s="11"/>
      <c r="L318" s="43">
        <f>VLOOKUP($C318, Table4[#All], 7, 0)</f>
        <v>0.71430000000000005</v>
      </c>
      <c r="M318" s="43">
        <f>VLOOKUP($C318, Table4[#All], 8, 0)</f>
        <v>0.28570000000000001</v>
      </c>
      <c r="N318" s="43">
        <f>VLOOKUP($C318, Table4[#All], 9, 0)</f>
        <v>0</v>
      </c>
      <c r="O318" s="43">
        <f>VLOOKUP($C318, Table4[#All], 10, 0)</f>
        <v>0</v>
      </c>
      <c r="P318" s="43"/>
      <c r="Q318" s="10">
        <f t="shared" si="63"/>
        <v>2</v>
      </c>
      <c r="R318" s="11"/>
      <c r="S318" s="43">
        <f>VLOOKUP($C318, Table4[#All], 11, 0)</f>
        <v>0</v>
      </c>
      <c r="T318" s="43">
        <f>VLOOKUP($C318, Table4[#All], 12, 0)</f>
        <v>4.7599999999999996E-2</v>
      </c>
      <c r="U318" s="43">
        <f>VLOOKUP($C318, Table4[#All], 13, 0)</f>
        <v>0.95239999999999991</v>
      </c>
      <c r="V318" s="43">
        <f>VLOOKUP($C318, Table4[#All], 14, 0)</f>
        <v>0</v>
      </c>
      <c r="W318" s="9"/>
      <c r="X318" s="10">
        <f t="shared" si="64"/>
        <v>3</v>
      </c>
      <c r="Y318" s="11"/>
      <c r="Z318" s="43">
        <f>VLOOKUP($C318, Table4[#All], 15, 0)</f>
        <v>0</v>
      </c>
      <c r="AA318" s="43">
        <f>VLOOKUP($C318, Table4[#All], 16, 0)</f>
        <v>0.33329999999999999</v>
      </c>
      <c r="AB318" s="43">
        <f>VLOOKUP($C318, Table4[#All], 17, 0)</f>
        <v>0.66670000000000007</v>
      </c>
      <c r="AC318" s="43">
        <f>VLOOKUP($C318, Table4[#All], 18, 0)</f>
        <v>0</v>
      </c>
      <c r="AD318" s="9">
        <f>VLOOKUP($C318, Table4[#All], 19, 0)</f>
        <v>0</v>
      </c>
      <c r="AE318" s="10">
        <f t="shared" si="65"/>
        <v>3</v>
      </c>
      <c r="AF318" s="11"/>
      <c r="AG318" s="43">
        <f>VLOOKUP($C318, Table4[#All], 20, 0)</f>
        <v>0</v>
      </c>
      <c r="AH318" s="43">
        <f>VLOOKUP($C318, Table4[#All], 21, 0)</f>
        <v>0.42859999999999998</v>
      </c>
      <c r="AI318" s="43">
        <f>VLOOKUP($C318, Table4[#All], 22, 0)</f>
        <v>0.42859999999999998</v>
      </c>
      <c r="AJ318" s="43">
        <f>VLOOKUP($C318, Table4[#All], 23, 0)</f>
        <v>0.1429</v>
      </c>
      <c r="AK318" s="43"/>
      <c r="AL318" s="10">
        <f t="shared" si="66"/>
        <v>3</v>
      </c>
      <c r="AM318" s="11"/>
      <c r="AN318" s="43">
        <f>VLOOKUP($C318, Table4[#All], 24, 0)</f>
        <v>5.2600000000000001E-2</v>
      </c>
      <c r="AO318" s="43">
        <f>VLOOKUP($C318, Table4[#All], 25, 0)</f>
        <v>0.47369999999999995</v>
      </c>
      <c r="AP318" s="43">
        <f>VLOOKUP($C318, Table4[#All], 26, 0)</f>
        <v>0.47369999999999995</v>
      </c>
      <c r="AQ318" s="43"/>
      <c r="AR318" s="9"/>
      <c r="AS318" s="12">
        <f t="shared" si="67"/>
        <v>3</v>
      </c>
      <c r="AT318" s="11"/>
      <c r="AU318" s="43">
        <f>VLOOKUP($C318, Table4[#All], 27, 0)</f>
        <v>4.7599999999999996E-2</v>
      </c>
      <c r="AV318" s="43">
        <f>VLOOKUP($C318, Table4[#All], 28, 0)</f>
        <v>0.42859999999999998</v>
      </c>
      <c r="AW318" s="43">
        <f>VLOOKUP($C318, Table4[#All], 29, 0)</f>
        <v>0.52380000000000004</v>
      </c>
      <c r="AX318" s="9"/>
      <c r="AY318" s="9">
        <f>VLOOKUP($C318, Table4[#All], 30, 0)</f>
        <v>0</v>
      </c>
      <c r="AZ318" s="10">
        <f t="shared" si="68"/>
        <v>3</v>
      </c>
      <c r="BA318" s="11"/>
      <c r="BB318" s="43">
        <f>VLOOKUP($C318, Table4[#All], 31, 0)</f>
        <v>0.30769999999999997</v>
      </c>
      <c r="BC318" s="43">
        <f>VLOOKUP($C318, Table4[#All], 32, 0)</f>
        <v>0.3846</v>
      </c>
      <c r="BD318" s="43">
        <f>VLOOKUP($C318, Table4[#All], 33, 0)</f>
        <v>0.15380000000000002</v>
      </c>
      <c r="BE318" s="43">
        <f>VLOOKUP($C318, Table4[#All], 34, 0)</f>
        <v>0.15380000000000002</v>
      </c>
      <c r="BF318" s="9">
        <f>VLOOKUP($C318, Table4[#All], 35, 0)</f>
        <v>0</v>
      </c>
      <c r="BG318" s="10">
        <f t="shared" si="69"/>
        <v>3</v>
      </c>
      <c r="BH318" s="60"/>
      <c r="BI318" s="43">
        <f>VLOOKUP($C318, Table4[#All], 36, 0)</f>
        <v>0.10289999999999999</v>
      </c>
      <c r="BJ318" s="9">
        <f>VLOOKUP($C318, Table4[#All], 37, 0)</f>
        <v>0</v>
      </c>
      <c r="BK318" s="43">
        <f>VLOOKUP($C318, Table4[#All], 38, 0)</f>
        <v>0</v>
      </c>
      <c r="BL318" s="43">
        <f>VLOOKUP($C318, Table4[#All], 39, 0)</f>
        <v>0.1618</v>
      </c>
      <c r="BM318" s="9">
        <f>VLOOKUP($C318, Table4[#All], 40, 0)</f>
        <v>0.73530000000000006</v>
      </c>
      <c r="BN318" s="10">
        <f t="shared" si="70"/>
        <v>5</v>
      </c>
      <c r="BO318" s="11"/>
      <c r="BP318" s="43">
        <f>VLOOKUP($C318, Table4[#All], 41, 0)</f>
        <v>9.5199999999999993E-2</v>
      </c>
      <c r="BQ318" s="43">
        <f>VLOOKUP($C318, Table4[#All], 42, 0)</f>
        <v>0.47619999999999996</v>
      </c>
      <c r="BR318" s="43">
        <f>VLOOKUP($C318, Table4[#All], 43, 0)</f>
        <v>0.28570000000000001</v>
      </c>
      <c r="BS318" s="43">
        <f>VLOOKUP($C318, Table4[#All], 44, 0)</f>
        <v>0.1429</v>
      </c>
      <c r="BT318" s="43">
        <f>VLOOKUP($C318, Table4[#All], 45, 0)</f>
        <v>0</v>
      </c>
      <c r="BU318" s="10">
        <f t="shared" si="71"/>
        <v>3</v>
      </c>
      <c r="BV318" s="11"/>
      <c r="BW318" s="43">
        <f>VLOOKUP($C318, Table4[#All], 46, 0)</f>
        <v>0.1429</v>
      </c>
      <c r="BX318" s="43">
        <f>VLOOKUP($C318, Table4[#All], 47, 0)</f>
        <v>0.1429</v>
      </c>
      <c r="BY318" s="43">
        <f>VLOOKUP($C318, Table4[#All], 48, 0)</f>
        <v>0.23809999999999998</v>
      </c>
      <c r="BZ318" s="43">
        <f>VLOOKUP($C318, Table4[#All], 49, 0)</f>
        <v>0.42859999999999998</v>
      </c>
      <c r="CA318" s="43">
        <f>VLOOKUP($C318, Table4[#All], 50, 0)</f>
        <v>4.7599999999999996E-2</v>
      </c>
      <c r="CB318" s="10">
        <f t="shared" si="72"/>
        <v>4</v>
      </c>
      <c r="CC318" s="60"/>
      <c r="CD318" s="43">
        <f>VLOOKUP($C318, Table4[#All], 51, 0)</f>
        <v>0.23809999999999998</v>
      </c>
      <c r="CE318" s="43">
        <f>VLOOKUP($C318, Table4[#All], 52, 0)</f>
        <v>0.57140000000000002</v>
      </c>
      <c r="CF318" s="43">
        <f>VLOOKUP($C318, Table4[#All], 53, 0)</f>
        <v>0.1905</v>
      </c>
      <c r="CG318" s="43"/>
      <c r="CH318" s="43"/>
      <c r="CI318" s="12">
        <f t="shared" si="73"/>
        <v>2</v>
      </c>
      <c r="CJ318" s="13"/>
      <c r="CK318" s="43">
        <f>VLOOKUP($C318, Table4[#All], 54, 0)</f>
        <v>0</v>
      </c>
      <c r="CL318" s="43">
        <f>VLOOKUP($C318, Table4[#All], 55, 0)</f>
        <v>0.71430000000000005</v>
      </c>
      <c r="CM318" s="43">
        <f>VLOOKUP($C318, Table4[#All], 56, 0)</f>
        <v>0.1905</v>
      </c>
      <c r="CN318" s="9">
        <f>VLOOKUP($C318, Table4[#All], 57, 0)</f>
        <v>9.5199999999999993E-2</v>
      </c>
      <c r="CO318" s="9"/>
      <c r="CP318" s="10">
        <f t="shared" si="74"/>
        <v>3</v>
      </c>
      <c r="CQ318" s="11"/>
      <c r="CR318" s="43">
        <f>VLOOKUP($C318, Table4[#All], 58, 0)</f>
        <v>9.5199999999999993E-2</v>
      </c>
      <c r="CS318" s="43">
        <f>VLOOKUP($C318, Table4[#All], 59, 0)</f>
        <v>0.66670000000000007</v>
      </c>
      <c r="CT318" s="43">
        <f>VLOOKUP($C318, Table4[#All], 60, 0)</f>
        <v>9.5199999999999993E-2</v>
      </c>
      <c r="CU318" s="43">
        <f>VLOOKUP($C318, Table4[#All], 61, 0)</f>
        <v>0.1429</v>
      </c>
      <c r="CV318" s="9">
        <f>VLOOKUP($C318, Table4[#All], 62, 0)</f>
        <v>0</v>
      </c>
      <c r="CW318" s="10">
        <f t="shared" si="75"/>
        <v>3</v>
      </c>
      <c r="CX318" s="60"/>
      <c r="CY318" s="43">
        <f>VLOOKUP($C318, Table4[#All], 63, 0)</f>
        <v>0.25</v>
      </c>
      <c r="CZ318" s="43">
        <f>VLOOKUP($C318, Table4[#All], 64, 0)</f>
        <v>0.25</v>
      </c>
      <c r="DA318" s="43">
        <f>VLOOKUP($C318, Table4[#All], 65, 0)</f>
        <v>0.5</v>
      </c>
      <c r="DB318" s="43">
        <f>VLOOKUP($C318, Table4[#All], 66, 0)</f>
        <v>0</v>
      </c>
      <c r="DC318" s="43"/>
      <c r="DD318" s="10">
        <f t="shared" si="76"/>
        <v>3</v>
      </c>
    </row>
    <row r="319" spans="1:108" ht="16.2" thickTop="1" thickBot="1" x14ac:dyDescent="0.4">
      <c r="A319" s="47" t="s">
        <v>697</v>
      </c>
      <c r="B319" s="47" t="s">
        <v>722</v>
      </c>
      <c r="C319" s="47" t="s">
        <v>723</v>
      </c>
      <c r="D319" s="11"/>
      <c r="E319" s="43">
        <f>VLOOKUP($C319, Table4[#All], 2, 0)</f>
        <v>1</v>
      </c>
      <c r="F319" s="43">
        <f>VLOOKUP($C319, Table4[#All], 3, 0)</f>
        <v>0</v>
      </c>
      <c r="G319" s="43">
        <f>VLOOKUP($C319, Table4[#All], 4, 0)</f>
        <v>0</v>
      </c>
      <c r="H319" s="43">
        <f>VLOOKUP($C319, Table4[#All], 5, 0)</f>
        <v>0</v>
      </c>
      <c r="I319" s="43">
        <f>VLOOKUP($C319, Table4[#All], 6, 0)</f>
        <v>0</v>
      </c>
      <c r="J319" s="10">
        <f t="shared" si="62"/>
        <v>1</v>
      </c>
      <c r="K319" s="11"/>
      <c r="L319" s="43">
        <f>VLOOKUP($C319, Table4[#All], 7, 0)</f>
        <v>0.47060000000000002</v>
      </c>
      <c r="M319" s="43">
        <f>VLOOKUP($C319, Table4[#All], 8, 0)</f>
        <v>0.45100000000000001</v>
      </c>
      <c r="N319" s="43">
        <f>VLOOKUP($C319, Table4[#All], 9, 0)</f>
        <v>7.8399999999999997E-2</v>
      </c>
      <c r="O319" s="43">
        <f>VLOOKUP($C319, Table4[#All], 10, 0)</f>
        <v>0</v>
      </c>
      <c r="P319" s="43"/>
      <c r="Q319" s="10">
        <f t="shared" si="63"/>
        <v>2</v>
      </c>
      <c r="R319" s="11"/>
      <c r="S319" s="43">
        <f>VLOOKUP($C319, Table4[#All], 11, 0)</f>
        <v>7.8399999999999997E-2</v>
      </c>
      <c r="T319" s="43">
        <f>VLOOKUP($C319, Table4[#All], 12, 0)</f>
        <v>0.2157</v>
      </c>
      <c r="U319" s="43">
        <f>VLOOKUP($C319, Table4[#All], 13, 0)</f>
        <v>0.70590000000000008</v>
      </c>
      <c r="V319" s="43">
        <f>VLOOKUP($C319, Table4[#All], 14, 0)</f>
        <v>0</v>
      </c>
      <c r="W319" s="9"/>
      <c r="X319" s="10">
        <f t="shared" si="64"/>
        <v>3</v>
      </c>
      <c r="Y319" s="11"/>
      <c r="Z319" s="43">
        <f>VLOOKUP($C319, Table4[#All], 15, 0)</f>
        <v>0</v>
      </c>
      <c r="AA319" s="43">
        <f>VLOOKUP($C319, Table4[#All], 16, 0)</f>
        <v>0.29410000000000003</v>
      </c>
      <c r="AB319" s="43">
        <f>VLOOKUP($C319, Table4[#All], 17, 0)</f>
        <v>0.6470999999999999</v>
      </c>
      <c r="AC319" s="43">
        <f>VLOOKUP($C319, Table4[#All], 18, 0)</f>
        <v>5.8799999999999998E-2</v>
      </c>
      <c r="AD319" s="9">
        <f>VLOOKUP($C319, Table4[#All], 19, 0)</f>
        <v>0</v>
      </c>
      <c r="AE319" s="10">
        <f t="shared" si="65"/>
        <v>3</v>
      </c>
      <c r="AF319" s="11"/>
      <c r="AG319" s="43">
        <f>VLOOKUP($C319, Table4[#All], 20, 0)</f>
        <v>5.8799999999999998E-2</v>
      </c>
      <c r="AH319" s="43">
        <f>VLOOKUP($C319, Table4[#All], 21, 0)</f>
        <v>0.3725</v>
      </c>
      <c r="AI319" s="43">
        <f>VLOOKUP($C319, Table4[#All], 22, 0)</f>
        <v>0.54899999999999993</v>
      </c>
      <c r="AJ319" s="43">
        <f>VLOOKUP($C319, Table4[#All], 23, 0)</f>
        <v>1.9599999999999999E-2</v>
      </c>
      <c r="AK319" s="43"/>
      <c r="AL319" s="10">
        <f t="shared" si="66"/>
        <v>3</v>
      </c>
      <c r="AM319" s="11"/>
      <c r="AN319" s="43">
        <f>VLOOKUP($C319, Table4[#All], 24, 0)</f>
        <v>0</v>
      </c>
      <c r="AO319" s="43">
        <f>VLOOKUP($C319, Table4[#All], 25, 0)</f>
        <v>0.51159999999999994</v>
      </c>
      <c r="AP319" s="43">
        <f>VLOOKUP($C319, Table4[#All], 26, 0)</f>
        <v>0.48840000000000006</v>
      </c>
      <c r="AQ319" s="43"/>
      <c r="AR319" s="9"/>
      <c r="AS319" s="12">
        <f t="shared" si="67"/>
        <v>3</v>
      </c>
      <c r="AT319" s="11"/>
      <c r="AU319" s="43">
        <f>VLOOKUP($C319, Table4[#All], 27, 0)</f>
        <v>0.17649999999999999</v>
      </c>
      <c r="AV319" s="43">
        <f>VLOOKUP($C319, Table4[#All], 28, 0)</f>
        <v>0.62749999999999995</v>
      </c>
      <c r="AW319" s="43">
        <f>VLOOKUP($C319, Table4[#All], 29, 0)</f>
        <v>0.1961</v>
      </c>
      <c r="AX319" s="9"/>
      <c r="AY319" s="9">
        <f>VLOOKUP($C319, Table4[#All], 30, 0)</f>
        <v>0</v>
      </c>
      <c r="AZ319" s="10">
        <f t="shared" si="68"/>
        <v>2</v>
      </c>
      <c r="BA319" s="11"/>
      <c r="BB319" s="43">
        <f>VLOOKUP($C319, Table4[#All], 31, 0)</f>
        <v>0.25</v>
      </c>
      <c r="BC319" s="43">
        <f>VLOOKUP($C319, Table4[#All], 32, 0)</f>
        <v>0.25</v>
      </c>
      <c r="BD319" s="43">
        <f>VLOOKUP($C319, Table4[#All], 33, 0)</f>
        <v>0.25</v>
      </c>
      <c r="BE319" s="43">
        <f>VLOOKUP($C319, Table4[#All], 34, 0)</f>
        <v>0.25</v>
      </c>
      <c r="BF319" s="9">
        <f>VLOOKUP($C319, Table4[#All], 35, 0)</f>
        <v>0</v>
      </c>
      <c r="BG319" s="10">
        <f t="shared" si="69"/>
        <v>4</v>
      </c>
      <c r="BH319" s="60"/>
      <c r="BI319" s="43">
        <f>VLOOKUP($C319, Table4[#All], 36, 0)</f>
        <v>0.10289999999999999</v>
      </c>
      <c r="BJ319" s="9">
        <f>VLOOKUP($C319, Table4[#All], 37, 0)</f>
        <v>0</v>
      </c>
      <c r="BK319" s="43">
        <f>VLOOKUP($C319, Table4[#All], 38, 0)</f>
        <v>0</v>
      </c>
      <c r="BL319" s="43">
        <f>VLOOKUP($C319, Table4[#All], 39, 0)</f>
        <v>0.1618</v>
      </c>
      <c r="BM319" s="9">
        <f>VLOOKUP($C319, Table4[#All], 40, 0)</f>
        <v>0.73530000000000006</v>
      </c>
      <c r="BN319" s="10">
        <f t="shared" si="70"/>
        <v>5</v>
      </c>
      <c r="BO319" s="11"/>
      <c r="BP319" s="43">
        <f>VLOOKUP($C319, Table4[#All], 41, 0)</f>
        <v>7.8399999999999997E-2</v>
      </c>
      <c r="BQ319" s="43">
        <f>VLOOKUP($C319, Table4[#All], 42, 0)</f>
        <v>0.52939999999999998</v>
      </c>
      <c r="BR319" s="43">
        <f>VLOOKUP($C319, Table4[#All], 43, 0)</f>
        <v>0.35289999999999999</v>
      </c>
      <c r="BS319" s="43">
        <f>VLOOKUP($C319, Table4[#All], 44, 0)</f>
        <v>3.9199999999999999E-2</v>
      </c>
      <c r="BT319" s="43">
        <f>VLOOKUP($C319, Table4[#All], 45, 0)</f>
        <v>0</v>
      </c>
      <c r="BU319" s="10">
        <f t="shared" si="71"/>
        <v>3</v>
      </c>
      <c r="BV319" s="11"/>
      <c r="BW319" s="43">
        <f>VLOOKUP($C319, Table4[#All], 46, 0)</f>
        <v>0</v>
      </c>
      <c r="BX319" s="43">
        <f>VLOOKUP($C319, Table4[#All], 47, 0)</f>
        <v>0.17649999999999999</v>
      </c>
      <c r="BY319" s="43">
        <f>VLOOKUP($C319, Table4[#All], 48, 0)</f>
        <v>0.2157</v>
      </c>
      <c r="BZ319" s="43">
        <f>VLOOKUP($C319, Table4[#All], 49, 0)</f>
        <v>0.49020000000000002</v>
      </c>
      <c r="CA319" s="43">
        <f>VLOOKUP($C319, Table4[#All], 50, 0)</f>
        <v>0.1176</v>
      </c>
      <c r="CB319" s="10">
        <f t="shared" si="72"/>
        <v>4</v>
      </c>
      <c r="CC319" s="60"/>
      <c r="CD319" s="43">
        <f>VLOOKUP($C319, Table4[#All], 51, 0)</f>
        <v>0.29410000000000003</v>
      </c>
      <c r="CE319" s="43">
        <f>VLOOKUP($C319, Table4[#All], 52, 0)</f>
        <v>0.43140000000000001</v>
      </c>
      <c r="CF319" s="43">
        <f>VLOOKUP($C319, Table4[#All], 53, 0)</f>
        <v>0.27449999999999997</v>
      </c>
      <c r="CG319" s="43"/>
      <c r="CH319" s="43"/>
      <c r="CI319" s="12">
        <f t="shared" si="73"/>
        <v>3</v>
      </c>
      <c r="CJ319" s="13"/>
      <c r="CK319" s="43">
        <f>VLOOKUP($C319, Table4[#All], 54, 0)</f>
        <v>0</v>
      </c>
      <c r="CL319" s="43">
        <f>VLOOKUP($C319, Table4[#All], 55, 0)</f>
        <v>0.54899999999999993</v>
      </c>
      <c r="CM319" s="43">
        <f>VLOOKUP($C319, Table4[#All], 56, 0)</f>
        <v>0.39219999999999999</v>
      </c>
      <c r="CN319" s="9">
        <f>VLOOKUP($C319, Table4[#All], 57, 0)</f>
        <v>5.8799999999999998E-2</v>
      </c>
      <c r="CO319" s="9"/>
      <c r="CP319" s="10">
        <f t="shared" si="74"/>
        <v>3</v>
      </c>
      <c r="CQ319" s="11"/>
      <c r="CR319" s="43">
        <f>VLOOKUP($C319, Table4[#All], 58, 0)</f>
        <v>9.8000000000000004E-2</v>
      </c>
      <c r="CS319" s="43">
        <f>VLOOKUP($C319, Table4[#All], 59, 0)</f>
        <v>0.52939999999999998</v>
      </c>
      <c r="CT319" s="43">
        <f>VLOOKUP($C319, Table4[#All], 60, 0)</f>
        <v>0.2157</v>
      </c>
      <c r="CU319" s="43">
        <f>VLOOKUP($C319, Table4[#All], 61, 0)</f>
        <v>0.15689999999999998</v>
      </c>
      <c r="CV319" s="9">
        <f>VLOOKUP($C319, Table4[#All], 62, 0)</f>
        <v>0</v>
      </c>
      <c r="CW319" s="10">
        <f t="shared" si="75"/>
        <v>3</v>
      </c>
      <c r="CX319" s="60"/>
      <c r="CY319" s="43">
        <f>VLOOKUP($C319, Table4[#All], 63, 0)</f>
        <v>0.3125</v>
      </c>
      <c r="CZ319" s="43">
        <f>VLOOKUP($C319, Table4[#All], 64, 0)</f>
        <v>0.25</v>
      </c>
      <c r="DA319" s="43">
        <f>VLOOKUP($C319, Table4[#All], 65, 0)</f>
        <v>0.1875</v>
      </c>
      <c r="DB319" s="43">
        <f>VLOOKUP($C319, Table4[#All], 66, 0)</f>
        <v>0.25</v>
      </c>
      <c r="DC319" s="43"/>
      <c r="DD319" s="10">
        <f t="shared" si="76"/>
        <v>4</v>
      </c>
    </row>
    <row r="320" spans="1:108" ht="16.2" thickTop="1" thickBot="1" x14ac:dyDescent="0.4">
      <c r="A320" s="47" t="s">
        <v>697</v>
      </c>
      <c r="B320" s="47" t="s">
        <v>724</v>
      </c>
      <c r="C320" s="47" t="s">
        <v>725</v>
      </c>
      <c r="D320" s="11"/>
      <c r="E320" s="43">
        <f>VLOOKUP($C320, Table4[#All], 2, 0)</f>
        <v>0</v>
      </c>
      <c r="F320" s="43">
        <f>VLOOKUP($C320, Table4[#All], 3, 0)</f>
        <v>1</v>
      </c>
      <c r="G320" s="43">
        <f>VLOOKUP($C320, Table4[#All], 4, 0)</f>
        <v>0</v>
      </c>
      <c r="H320" s="43">
        <f>VLOOKUP($C320, Table4[#All], 5, 0)</f>
        <v>0</v>
      </c>
      <c r="I320" s="43">
        <f>VLOOKUP($C320, Table4[#All], 6, 0)</f>
        <v>0</v>
      </c>
      <c r="J320" s="10">
        <f t="shared" si="62"/>
        <v>2</v>
      </c>
      <c r="K320" s="11"/>
      <c r="L320" s="43">
        <f>VLOOKUP($C320, Table4[#All], 7, 0)</f>
        <v>0.1923</v>
      </c>
      <c r="M320" s="43">
        <f>VLOOKUP($C320, Table4[#All], 8, 0)</f>
        <v>0.76919999999999999</v>
      </c>
      <c r="N320" s="43">
        <f>VLOOKUP($C320, Table4[#All], 9, 0)</f>
        <v>3.85E-2</v>
      </c>
      <c r="O320" s="43">
        <f>VLOOKUP($C320, Table4[#All], 10, 0)</f>
        <v>0</v>
      </c>
      <c r="P320" s="43"/>
      <c r="Q320" s="10">
        <f t="shared" si="63"/>
        <v>2</v>
      </c>
      <c r="R320" s="11"/>
      <c r="S320" s="43">
        <f>VLOOKUP($C320, Table4[#All], 11, 0)</f>
        <v>0.11539999999999999</v>
      </c>
      <c r="T320" s="43">
        <f>VLOOKUP($C320, Table4[#All], 12, 0)</f>
        <v>0.11539999999999999</v>
      </c>
      <c r="U320" s="43">
        <f>VLOOKUP($C320, Table4[#All], 13, 0)</f>
        <v>0.76919999999999999</v>
      </c>
      <c r="V320" s="43">
        <f>VLOOKUP($C320, Table4[#All], 14, 0)</f>
        <v>0</v>
      </c>
      <c r="W320" s="9"/>
      <c r="X320" s="10">
        <f t="shared" si="64"/>
        <v>3</v>
      </c>
      <c r="Y320" s="11"/>
      <c r="Z320" s="43">
        <f>VLOOKUP($C320, Table4[#All], 15, 0)</f>
        <v>0</v>
      </c>
      <c r="AA320" s="43">
        <f>VLOOKUP($C320, Table4[#All], 16, 0)</f>
        <v>0.84620000000000006</v>
      </c>
      <c r="AB320" s="43">
        <f>VLOOKUP($C320, Table4[#All], 17, 0)</f>
        <v>0.15380000000000002</v>
      </c>
      <c r="AC320" s="43">
        <f>VLOOKUP($C320, Table4[#All], 18, 0)</f>
        <v>0</v>
      </c>
      <c r="AD320" s="9">
        <f>VLOOKUP($C320, Table4[#All], 19, 0)</f>
        <v>0</v>
      </c>
      <c r="AE320" s="10">
        <f t="shared" si="65"/>
        <v>2</v>
      </c>
      <c r="AF320" s="11"/>
      <c r="AG320" s="43">
        <f>VLOOKUP($C320, Table4[#All], 20, 0)</f>
        <v>0</v>
      </c>
      <c r="AH320" s="43">
        <f>VLOOKUP($C320, Table4[#All], 21, 0)</f>
        <v>0.69230000000000003</v>
      </c>
      <c r="AI320" s="43">
        <f>VLOOKUP($C320, Table4[#All], 22, 0)</f>
        <v>0.26919999999999999</v>
      </c>
      <c r="AJ320" s="43">
        <f>VLOOKUP($C320, Table4[#All], 23, 0)</f>
        <v>3.85E-2</v>
      </c>
      <c r="AK320" s="43"/>
      <c r="AL320" s="10">
        <f t="shared" si="66"/>
        <v>3</v>
      </c>
      <c r="AM320" s="11"/>
      <c r="AN320" s="43">
        <f>VLOOKUP($C320, Table4[#All], 24, 0)</f>
        <v>0</v>
      </c>
      <c r="AO320" s="43">
        <f>VLOOKUP($C320, Table4[#All], 25, 0)</f>
        <v>0.84</v>
      </c>
      <c r="AP320" s="43">
        <f>VLOOKUP($C320, Table4[#All], 26, 0)</f>
        <v>0.16</v>
      </c>
      <c r="AQ320" s="43"/>
      <c r="AR320" s="9"/>
      <c r="AS320" s="12">
        <f t="shared" si="67"/>
        <v>2</v>
      </c>
      <c r="AT320" s="11"/>
      <c r="AU320" s="43">
        <f>VLOOKUP($C320, Table4[#All], 27, 0)</f>
        <v>7.690000000000001E-2</v>
      </c>
      <c r="AV320" s="43">
        <f>VLOOKUP($C320, Table4[#All], 28, 0)</f>
        <v>0.61539999999999995</v>
      </c>
      <c r="AW320" s="43">
        <f>VLOOKUP($C320, Table4[#All], 29, 0)</f>
        <v>0.30769999999999997</v>
      </c>
      <c r="AX320" s="9"/>
      <c r="AY320" s="9">
        <f>VLOOKUP($C320, Table4[#All], 30, 0)</f>
        <v>0</v>
      </c>
      <c r="AZ320" s="10">
        <f t="shared" si="68"/>
        <v>3</v>
      </c>
      <c r="BA320" s="11"/>
      <c r="BB320" s="43">
        <f>VLOOKUP($C320, Table4[#All], 31, 0)</f>
        <v>0.59089999999999998</v>
      </c>
      <c r="BC320" s="43">
        <f>VLOOKUP($C320, Table4[#All], 32, 0)</f>
        <v>0.36359999999999998</v>
      </c>
      <c r="BD320" s="43">
        <f>VLOOKUP($C320, Table4[#All], 33, 0)</f>
        <v>4.5499999999999999E-2</v>
      </c>
      <c r="BE320" s="43">
        <f>VLOOKUP($C320, Table4[#All], 34, 0)</f>
        <v>0</v>
      </c>
      <c r="BF320" s="9">
        <f>VLOOKUP($C320, Table4[#All], 35, 0)</f>
        <v>0</v>
      </c>
      <c r="BG320" s="10">
        <f t="shared" si="69"/>
        <v>2</v>
      </c>
      <c r="BH320" s="60"/>
      <c r="BI320" s="43">
        <f>VLOOKUP($C320, Table4[#All], 36, 0)</f>
        <v>0.10289999999999999</v>
      </c>
      <c r="BJ320" s="9">
        <f>VLOOKUP($C320, Table4[#All], 37, 0)</f>
        <v>0</v>
      </c>
      <c r="BK320" s="43">
        <f>VLOOKUP($C320, Table4[#All], 38, 0)</f>
        <v>0</v>
      </c>
      <c r="BL320" s="43">
        <f>VLOOKUP($C320, Table4[#All], 39, 0)</f>
        <v>0.1618</v>
      </c>
      <c r="BM320" s="9">
        <f>VLOOKUP($C320, Table4[#All], 40, 0)</f>
        <v>0.73530000000000006</v>
      </c>
      <c r="BN320" s="10">
        <f t="shared" si="70"/>
        <v>5</v>
      </c>
      <c r="BO320" s="11"/>
      <c r="BP320" s="43">
        <f>VLOOKUP($C320, Table4[#All], 41, 0)</f>
        <v>7.690000000000001E-2</v>
      </c>
      <c r="BQ320" s="43">
        <f>VLOOKUP($C320, Table4[#All], 42, 0)</f>
        <v>0.65379999999999994</v>
      </c>
      <c r="BR320" s="43">
        <f>VLOOKUP($C320, Table4[#All], 43, 0)</f>
        <v>0.23079999999999998</v>
      </c>
      <c r="BS320" s="43">
        <f>VLOOKUP($C320, Table4[#All], 44, 0)</f>
        <v>3.85E-2</v>
      </c>
      <c r="BT320" s="43">
        <f>VLOOKUP($C320, Table4[#All], 45, 0)</f>
        <v>0</v>
      </c>
      <c r="BU320" s="10">
        <f t="shared" si="71"/>
        <v>3</v>
      </c>
      <c r="BV320" s="11"/>
      <c r="BW320" s="43">
        <f>VLOOKUP($C320, Table4[#All], 46, 0)</f>
        <v>0</v>
      </c>
      <c r="BX320" s="43">
        <f>VLOOKUP($C320, Table4[#All], 47, 0)</f>
        <v>3.85E-2</v>
      </c>
      <c r="BY320" s="43">
        <f>VLOOKUP($C320, Table4[#All], 48, 0)</f>
        <v>0.15380000000000002</v>
      </c>
      <c r="BZ320" s="43">
        <f>VLOOKUP($C320, Table4[#All], 49, 0)</f>
        <v>0.73080000000000001</v>
      </c>
      <c r="CA320" s="43">
        <f>VLOOKUP($C320, Table4[#All], 50, 0)</f>
        <v>7.690000000000001E-2</v>
      </c>
      <c r="CB320" s="10">
        <f t="shared" si="72"/>
        <v>4</v>
      </c>
      <c r="CC320" s="60"/>
      <c r="CD320" s="43">
        <f>VLOOKUP($C320, Table4[#All], 51, 0)</f>
        <v>0.34619999999999995</v>
      </c>
      <c r="CE320" s="43">
        <f>VLOOKUP($C320, Table4[#All], 52, 0)</f>
        <v>0.42310000000000003</v>
      </c>
      <c r="CF320" s="43">
        <f>VLOOKUP($C320, Table4[#All], 53, 0)</f>
        <v>0.23079999999999998</v>
      </c>
      <c r="CG320" s="43"/>
      <c r="CH320" s="43"/>
      <c r="CI320" s="12">
        <f t="shared" si="73"/>
        <v>3</v>
      </c>
      <c r="CJ320" s="13"/>
      <c r="CK320" s="43">
        <f>VLOOKUP($C320, Table4[#All], 54, 0)</f>
        <v>0</v>
      </c>
      <c r="CL320" s="43">
        <f>VLOOKUP($C320, Table4[#All], 55, 0)</f>
        <v>0.80769999999999997</v>
      </c>
      <c r="CM320" s="43">
        <f>VLOOKUP($C320, Table4[#All], 56, 0)</f>
        <v>0.1923</v>
      </c>
      <c r="CN320" s="9">
        <f>VLOOKUP($C320, Table4[#All], 57, 0)</f>
        <v>0</v>
      </c>
      <c r="CO320" s="9"/>
      <c r="CP320" s="10">
        <f t="shared" si="74"/>
        <v>2</v>
      </c>
      <c r="CQ320" s="11"/>
      <c r="CR320" s="43">
        <f>VLOOKUP($C320, Table4[#All], 58, 0)</f>
        <v>0</v>
      </c>
      <c r="CS320" s="43">
        <f>VLOOKUP($C320, Table4[#All], 59, 0)</f>
        <v>0.76919999999999999</v>
      </c>
      <c r="CT320" s="43">
        <f>VLOOKUP($C320, Table4[#All], 60, 0)</f>
        <v>0.23079999999999998</v>
      </c>
      <c r="CU320" s="43">
        <f>VLOOKUP($C320, Table4[#All], 61, 0)</f>
        <v>0</v>
      </c>
      <c r="CV320" s="9">
        <f>VLOOKUP($C320, Table4[#All], 62, 0)</f>
        <v>0</v>
      </c>
      <c r="CW320" s="10">
        <f t="shared" si="75"/>
        <v>3</v>
      </c>
      <c r="CX320" s="60"/>
      <c r="CY320" s="43">
        <f>VLOOKUP($C320, Table4[#All], 63, 0)</f>
        <v>0.41670000000000001</v>
      </c>
      <c r="CZ320" s="43">
        <f>VLOOKUP($C320, Table4[#All], 64, 0)</f>
        <v>0</v>
      </c>
      <c r="DA320" s="43">
        <f>VLOOKUP($C320, Table4[#All], 65, 0)</f>
        <v>0.58329999999999993</v>
      </c>
      <c r="DB320" s="43">
        <f>VLOOKUP($C320, Table4[#All], 66, 0)</f>
        <v>0</v>
      </c>
      <c r="DC320" s="43"/>
      <c r="DD320" s="10">
        <f t="shared" si="76"/>
        <v>3</v>
      </c>
    </row>
    <row r="321" spans="1:108" ht="16.2" thickTop="1" thickBot="1" x14ac:dyDescent="0.4">
      <c r="A321" s="47" t="s">
        <v>697</v>
      </c>
      <c r="B321" s="47" t="s">
        <v>726</v>
      </c>
      <c r="C321" s="47" t="s">
        <v>727</v>
      </c>
      <c r="D321" s="11"/>
      <c r="E321" s="43">
        <f>VLOOKUP($C321, Table4[#All], 2, 0)</f>
        <v>1</v>
      </c>
      <c r="F321" s="43">
        <f>VLOOKUP($C321, Table4[#All], 3, 0)</f>
        <v>0</v>
      </c>
      <c r="G321" s="43">
        <f>VLOOKUP($C321, Table4[#All], 4, 0)</f>
        <v>0</v>
      </c>
      <c r="H321" s="43">
        <f>VLOOKUP($C321, Table4[#All], 5, 0)</f>
        <v>0</v>
      </c>
      <c r="I321" s="43">
        <f>VLOOKUP($C321, Table4[#All], 6, 0)</f>
        <v>0</v>
      </c>
      <c r="J321" s="10">
        <f t="shared" si="62"/>
        <v>1</v>
      </c>
      <c r="K321" s="11"/>
      <c r="L321" s="43">
        <f>VLOOKUP($C321, Table4[#All], 7, 0)</f>
        <v>0.23680000000000001</v>
      </c>
      <c r="M321" s="43">
        <f>VLOOKUP($C321, Table4[#All], 8, 0)</f>
        <v>0.26319999999999999</v>
      </c>
      <c r="N321" s="43">
        <f>VLOOKUP($C321, Table4[#All], 9, 0)</f>
        <v>0.5</v>
      </c>
      <c r="O321" s="43">
        <f>VLOOKUP($C321, Table4[#All], 10, 0)</f>
        <v>0</v>
      </c>
      <c r="P321" s="43"/>
      <c r="Q321" s="10">
        <f t="shared" si="63"/>
        <v>3</v>
      </c>
      <c r="R321" s="11"/>
      <c r="S321" s="43">
        <f>VLOOKUP($C321, Table4[#All], 11, 0)</f>
        <v>0</v>
      </c>
      <c r="T321" s="43">
        <f>VLOOKUP($C321, Table4[#All], 12, 0)</f>
        <v>0</v>
      </c>
      <c r="U321" s="43">
        <f>VLOOKUP($C321, Table4[#All], 13, 0)</f>
        <v>1</v>
      </c>
      <c r="V321" s="43">
        <f>VLOOKUP($C321, Table4[#All], 14, 0)</f>
        <v>0</v>
      </c>
      <c r="W321" s="9"/>
      <c r="X321" s="10">
        <f t="shared" si="64"/>
        <v>3</v>
      </c>
      <c r="Y321" s="11"/>
      <c r="Z321" s="43">
        <f>VLOOKUP($C321, Table4[#All], 15, 0)</f>
        <v>0</v>
      </c>
      <c r="AA321" s="43">
        <f>VLOOKUP($C321, Table4[#All], 16, 0)</f>
        <v>0.63159999999999994</v>
      </c>
      <c r="AB321" s="43">
        <f>VLOOKUP($C321, Table4[#All], 17, 0)</f>
        <v>0.36840000000000006</v>
      </c>
      <c r="AC321" s="43">
        <f>VLOOKUP($C321, Table4[#All], 18, 0)</f>
        <v>0</v>
      </c>
      <c r="AD321" s="9">
        <f>VLOOKUP($C321, Table4[#All], 19, 0)</f>
        <v>0</v>
      </c>
      <c r="AE321" s="10">
        <f t="shared" si="65"/>
        <v>3</v>
      </c>
      <c r="AF321" s="11"/>
      <c r="AG321" s="43">
        <f>VLOOKUP($C321, Table4[#All], 20, 0)</f>
        <v>0</v>
      </c>
      <c r="AH321" s="43">
        <f>VLOOKUP($C321, Table4[#All], 21, 0)</f>
        <v>0.3947</v>
      </c>
      <c r="AI321" s="43">
        <f>VLOOKUP($C321, Table4[#All], 22, 0)</f>
        <v>0.36840000000000006</v>
      </c>
      <c r="AJ321" s="43">
        <f>VLOOKUP($C321, Table4[#All], 23, 0)</f>
        <v>0.23680000000000001</v>
      </c>
      <c r="AK321" s="43"/>
      <c r="AL321" s="10">
        <f t="shared" si="66"/>
        <v>4</v>
      </c>
      <c r="AM321" s="11"/>
      <c r="AN321" s="43">
        <f>VLOOKUP($C321, Table4[#All], 24, 0)</f>
        <v>0</v>
      </c>
      <c r="AO321" s="43">
        <f>VLOOKUP($C321, Table4[#All], 25, 0)</f>
        <v>0.73680000000000012</v>
      </c>
      <c r="AP321" s="43">
        <f>VLOOKUP($C321, Table4[#All], 26, 0)</f>
        <v>0.26319999999999999</v>
      </c>
      <c r="AQ321" s="43"/>
      <c r="AR321" s="9"/>
      <c r="AS321" s="12">
        <f t="shared" si="67"/>
        <v>3</v>
      </c>
      <c r="AT321" s="11"/>
      <c r="AU321" s="43">
        <f>VLOOKUP($C321, Table4[#All], 27, 0)</f>
        <v>5.2600000000000001E-2</v>
      </c>
      <c r="AV321" s="43">
        <f>VLOOKUP($C321, Table4[#All], 28, 0)</f>
        <v>0.60530000000000006</v>
      </c>
      <c r="AW321" s="43">
        <f>VLOOKUP($C321, Table4[#All], 29, 0)</f>
        <v>0.31579999999999997</v>
      </c>
      <c r="AX321" s="9"/>
      <c r="AY321" s="9">
        <f>VLOOKUP($C321, Table4[#All], 30, 0)</f>
        <v>2.63E-2</v>
      </c>
      <c r="AZ321" s="10">
        <f t="shared" si="68"/>
        <v>3</v>
      </c>
      <c r="BA321" s="11"/>
      <c r="BB321" s="43">
        <f>VLOOKUP($C321, Table4[#All], 31, 0)</f>
        <v>0.5</v>
      </c>
      <c r="BC321" s="43">
        <f>VLOOKUP($C321, Table4[#All], 32, 0)</f>
        <v>0.13639999999999999</v>
      </c>
      <c r="BD321" s="43">
        <f>VLOOKUP($C321, Table4[#All], 33, 0)</f>
        <v>0.2727</v>
      </c>
      <c r="BE321" s="43">
        <f>VLOOKUP($C321, Table4[#All], 34, 0)</f>
        <v>9.0899999999999995E-2</v>
      </c>
      <c r="BF321" s="9">
        <f>VLOOKUP($C321, Table4[#All], 35, 0)</f>
        <v>0</v>
      </c>
      <c r="BG321" s="10">
        <f t="shared" si="69"/>
        <v>3</v>
      </c>
      <c r="BH321" s="60"/>
      <c r="BI321" s="43">
        <f>VLOOKUP($C321, Table4[#All], 36, 0)</f>
        <v>0.10289999999999999</v>
      </c>
      <c r="BJ321" s="9">
        <f>VLOOKUP($C321, Table4[#All], 37, 0)</f>
        <v>0</v>
      </c>
      <c r="BK321" s="43">
        <f>VLOOKUP($C321, Table4[#All], 38, 0)</f>
        <v>0</v>
      </c>
      <c r="BL321" s="43">
        <f>VLOOKUP($C321, Table4[#All], 39, 0)</f>
        <v>0.1618</v>
      </c>
      <c r="BM321" s="9">
        <f>VLOOKUP($C321, Table4[#All], 40, 0)</f>
        <v>0.73530000000000006</v>
      </c>
      <c r="BN321" s="10">
        <f t="shared" si="70"/>
        <v>5</v>
      </c>
      <c r="BO321" s="11"/>
      <c r="BP321" s="43">
        <f>VLOOKUP($C321, Table4[#All], 41, 0)</f>
        <v>7.8899999999999998E-2</v>
      </c>
      <c r="BQ321" s="43">
        <f>VLOOKUP($C321, Table4[#All], 42, 0)</f>
        <v>0.78949999999999998</v>
      </c>
      <c r="BR321" s="43">
        <f>VLOOKUP($C321, Table4[#All], 43, 0)</f>
        <v>0.13159999999999999</v>
      </c>
      <c r="BS321" s="43">
        <f>VLOOKUP($C321, Table4[#All], 44, 0)</f>
        <v>0</v>
      </c>
      <c r="BT321" s="43">
        <f>VLOOKUP($C321, Table4[#All], 45, 0)</f>
        <v>0</v>
      </c>
      <c r="BU321" s="10">
        <f t="shared" si="71"/>
        <v>2</v>
      </c>
      <c r="BV321" s="11"/>
      <c r="BW321" s="43">
        <f>VLOOKUP($C321, Table4[#All], 46, 0)</f>
        <v>0</v>
      </c>
      <c r="BX321" s="43">
        <f>VLOOKUP($C321, Table4[#All], 47, 0)</f>
        <v>0.15789999999999998</v>
      </c>
      <c r="BY321" s="43">
        <f>VLOOKUP($C321, Table4[#All], 48, 0)</f>
        <v>0.18420000000000003</v>
      </c>
      <c r="BZ321" s="43">
        <f>VLOOKUP($C321, Table4[#All], 49, 0)</f>
        <v>0.63159999999999994</v>
      </c>
      <c r="CA321" s="43">
        <f>VLOOKUP($C321, Table4[#All], 50, 0)</f>
        <v>2.63E-2</v>
      </c>
      <c r="CB321" s="10">
        <f t="shared" si="72"/>
        <v>4</v>
      </c>
      <c r="CC321" s="60"/>
      <c r="CD321" s="43">
        <f>VLOOKUP($C321, Table4[#All], 51, 0)</f>
        <v>0.31579999999999997</v>
      </c>
      <c r="CE321" s="43">
        <f>VLOOKUP($C321, Table4[#All], 52, 0)</f>
        <v>0.57889999999999997</v>
      </c>
      <c r="CF321" s="43">
        <f>VLOOKUP($C321, Table4[#All], 53, 0)</f>
        <v>0.10529999999999999</v>
      </c>
      <c r="CG321" s="43"/>
      <c r="CH321" s="43"/>
      <c r="CI321" s="12">
        <f t="shared" si="73"/>
        <v>2</v>
      </c>
      <c r="CJ321" s="13"/>
      <c r="CK321" s="43">
        <f>VLOOKUP($C321, Table4[#All], 54, 0)</f>
        <v>0</v>
      </c>
      <c r="CL321" s="43">
        <f>VLOOKUP($C321, Table4[#All], 55, 0)</f>
        <v>0.86840000000000006</v>
      </c>
      <c r="CM321" s="43">
        <f>VLOOKUP($C321, Table4[#All], 56, 0)</f>
        <v>0.13159999999999999</v>
      </c>
      <c r="CN321" s="9">
        <f>VLOOKUP($C321, Table4[#All], 57, 0)</f>
        <v>0</v>
      </c>
      <c r="CO321" s="9"/>
      <c r="CP321" s="10">
        <f t="shared" si="74"/>
        <v>2</v>
      </c>
      <c r="CQ321" s="11"/>
      <c r="CR321" s="43">
        <f>VLOOKUP($C321, Table4[#All], 58, 0)</f>
        <v>0</v>
      </c>
      <c r="CS321" s="43">
        <f>VLOOKUP($C321, Table4[#All], 59, 0)</f>
        <v>0.86840000000000006</v>
      </c>
      <c r="CT321" s="43">
        <f>VLOOKUP($C321, Table4[#All], 60, 0)</f>
        <v>0.13159999999999999</v>
      </c>
      <c r="CU321" s="43">
        <f>VLOOKUP($C321, Table4[#All], 61, 0)</f>
        <v>0</v>
      </c>
      <c r="CV321" s="9">
        <f>VLOOKUP($C321, Table4[#All], 62, 0)</f>
        <v>0</v>
      </c>
      <c r="CW321" s="10">
        <f t="shared" si="75"/>
        <v>2</v>
      </c>
      <c r="CX321" s="60"/>
      <c r="CY321" s="43">
        <f>VLOOKUP($C321, Table4[#All], 63, 0)</f>
        <v>0.28570000000000001</v>
      </c>
      <c r="CZ321" s="43">
        <f>VLOOKUP($C321, Table4[#All], 64, 0)</f>
        <v>0.1429</v>
      </c>
      <c r="DA321" s="43">
        <f>VLOOKUP($C321, Table4[#All], 65, 0)</f>
        <v>0.42859999999999998</v>
      </c>
      <c r="DB321" s="43">
        <f>VLOOKUP($C321, Table4[#All], 66, 0)</f>
        <v>0.1429</v>
      </c>
      <c r="DC321" s="43"/>
      <c r="DD321" s="10">
        <f t="shared" si="76"/>
        <v>3</v>
      </c>
    </row>
    <row r="322" spans="1:108" ht="16.2" thickTop="1" thickBot="1" x14ac:dyDescent="0.4">
      <c r="A322" s="47" t="s">
        <v>697</v>
      </c>
      <c r="B322" s="47" t="s">
        <v>728</v>
      </c>
      <c r="C322" s="47" t="s">
        <v>729</v>
      </c>
      <c r="D322" s="11"/>
      <c r="E322" s="43">
        <f>VLOOKUP($C322, Table4[#All], 2, 0)</f>
        <v>0</v>
      </c>
      <c r="F322" s="43">
        <f>VLOOKUP($C322, Table4[#All], 3, 0)</f>
        <v>1</v>
      </c>
      <c r="G322" s="43">
        <f>VLOOKUP($C322, Table4[#All], 4, 0)</f>
        <v>0</v>
      </c>
      <c r="H322" s="43">
        <f>VLOOKUP($C322, Table4[#All], 5, 0)</f>
        <v>0</v>
      </c>
      <c r="I322" s="43">
        <f>VLOOKUP($C322, Table4[#All], 6, 0)</f>
        <v>0</v>
      </c>
      <c r="J322" s="10">
        <f t="shared" si="62"/>
        <v>2</v>
      </c>
      <c r="K322" s="11"/>
      <c r="L322" s="43">
        <f>VLOOKUP($C322, Table4[#All], 7, 0)</f>
        <v>9.5199999999999993E-2</v>
      </c>
      <c r="M322" s="43">
        <f>VLOOKUP($C322, Table4[#All], 8, 0)</f>
        <v>0.33329999999999999</v>
      </c>
      <c r="N322" s="43">
        <f>VLOOKUP($C322, Table4[#All], 9, 0)</f>
        <v>0.57140000000000002</v>
      </c>
      <c r="O322" s="43">
        <f>VLOOKUP($C322, Table4[#All], 10, 0)</f>
        <v>0</v>
      </c>
      <c r="P322" s="43"/>
      <c r="Q322" s="10">
        <f t="shared" si="63"/>
        <v>3</v>
      </c>
      <c r="R322" s="11"/>
      <c r="S322" s="43">
        <f>VLOOKUP($C322, Table4[#All], 11, 0)</f>
        <v>0</v>
      </c>
      <c r="T322" s="43">
        <f>VLOOKUP($C322, Table4[#All], 12, 0)</f>
        <v>0.1429</v>
      </c>
      <c r="U322" s="43">
        <f>VLOOKUP($C322, Table4[#All], 13, 0)</f>
        <v>0.85709999999999997</v>
      </c>
      <c r="V322" s="43">
        <f>VLOOKUP($C322, Table4[#All], 14, 0)</f>
        <v>0</v>
      </c>
      <c r="W322" s="9"/>
      <c r="X322" s="10">
        <f t="shared" si="64"/>
        <v>3</v>
      </c>
      <c r="Y322" s="11"/>
      <c r="Z322" s="43">
        <f>VLOOKUP($C322, Table4[#All], 15, 0)</f>
        <v>0</v>
      </c>
      <c r="AA322" s="43">
        <f>VLOOKUP($C322, Table4[#All], 16, 0)</f>
        <v>0.85709999999999997</v>
      </c>
      <c r="AB322" s="43">
        <f>VLOOKUP($C322, Table4[#All], 17, 0)</f>
        <v>0.1429</v>
      </c>
      <c r="AC322" s="43">
        <f>VLOOKUP($C322, Table4[#All], 18, 0)</f>
        <v>0</v>
      </c>
      <c r="AD322" s="9">
        <f>VLOOKUP($C322, Table4[#All], 19, 0)</f>
        <v>0</v>
      </c>
      <c r="AE322" s="10">
        <f t="shared" si="65"/>
        <v>2</v>
      </c>
      <c r="AF322" s="11"/>
      <c r="AG322" s="43">
        <f>VLOOKUP($C322, Table4[#All], 20, 0)</f>
        <v>0</v>
      </c>
      <c r="AH322" s="43">
        <f>VLOOKUP($C322, Table4[#All], 21, 0)</f>
        <v>0.85709999999999997</v>
      </c>
      <c r="AI322" s="43">
        <f>VLOOKUP($C322, Table4[#All], 22, 0)</f>
        <v>0.1429</v>
      </c>
      <c r="AJ322" s="43">
        <f>VLOOKUP($C322, Table4[#All], 23, 0)</f>
        <v>0</v>
      </c>
      <c r="AK322" s="43"/>
      <c r="AL322" s="10">
        <f t="shared" si="66"/>
        <v>2</v>
      </c>
      <c r="AM322" s="11"/>
      <c r="AN322" s="43">
        <f>VLOOKUP($C322, Table4[#All], 24, 0)</f>
        <v>0</v>
      </c>
      <c r="AO322" s="43">
        <f>VLOOKUP($C322, Table4[#All], 25, 0)</f>
        <v>0.9</v>
      </c>
      <c r="AP322" s="43">
        <f>VLOOKUP($C322, Table4[#All], 26, 0)</f>
        <v>0.1</v>
      </c>
      <c r="AQ322" s="43"/>
      <c r="AR322" s="9"/>
      <c r="AS322" s="12">
        <f t="shared" si="67"/>
        <v>2</v>
      </c>
      <c r="AT322" s="11"/>
      <c r="AU322" s="43">
        <f>VLOOKUP($C322, Table4[#All], 27, 0)</f>
        <v>0.1429</v>
      </c>
      <c r="AV322" s="43">
        <f>VLOOKUP($C322, Table4[#All], 28, 0)</f>
        <v>0.85709999999999997</v>
      </c>
      <c r="AW322" s="43">
        <f>VLOOKUP($C322, Table4[#All], 29, 0)</f>
        <v>0</v>
      </c>
      <c r="AX322" s="9"/>
      <c r="AY322" s="9">
        <f>VLOOKUP($C322, Table4[#All], 30, 0)</f>
        <v>0</v>
      </c>
      <c r="AZ322" s="10">
        <f t="shared" si="68"/>
        <v>2</v>
      </c>
      <c r="BA322" s="11"/>
      <c r="BB322" s="43">
        <f>VLOOKUP($C322, Table4[#All], 31, 0)</f>
        <v>0.6875</v>
      </c>
      <c r="BC322" s="43">
        <f>VLOOKUP($C322, Table4[#All], 32, 0)</f>
        <v>0.125</v>
      </c>
      <c r="BD322" s="43">
        <f>VLOOKUP($C322, Table4[#All], 33, 0)</f>
        <v>0.125</v>
      </c>
      <c r="BE322" s="43">
        <f>VLOOKUP($C322, Table4[#All], 34, 0)</f>
        <v>6.25E-2</v>
      </c>
      <c r="BF322" s="9">
        <f>VLOOKUP($C322, Table4[#All], 35, 0)</f>
        <v>0</v>
      </c>
      <c r="BG322" s="10">
        <f t="shared" si="69"/>
        <v>2</v>
      </c>
      <c r="BH322" s="60"/>
      <c r="BI322" s="43">
        <f>VLOOKUP($C322, Table4[#All], 36, 0)</f>
        <v>0.10289999999999999</v>
      </c>
      <c r="BJ322" s="9">
        <f>VLOOKUP($C322, Table4[#All], 37, 0)</f>
        <v>0</v>
      </c>
      <c r="BK322" s="43">
        <f>VLOOKUP($C322, Table4[#All], 38, 0)</f>
        <v>0</v>
      </c>
      <c r="BL322" s="43">
        <f>VLOOKUP($C322, Table4[#All], 39, 0)</f>
        <v>0.1618</v>
      </c>
      <c r="BM322" s="9">
        <f>VLOOKUP($C322, Table4[#All], 40, 0)</f>
        <v>0.73530000000000006</v>
      </c>
      <c r="BN322" s="10">
        <f t="shared" si="70"/>
        <v>5</v>
      </c>
      <c r="BO322" s="11"/>
      <c r="BP322" s="43">
        <f>VLOOKUP($C322, Table4[#All], 41, 0)</f>
        <v>0.1905</v>
      </c>
      <c r="BQ322" s="43">
        <f>VLOOKUP($C322, Table4[#All], 42, 0)</f>
        <v>0.57140000000000002</v>
      </c>
      <c r="BR322" s="43">
        <f>VLOOKUP($C322, Table4[#All], 43, 0)</f>
        <v>9.5199999999999993E-2</v>
      </c>
      <c r="BS322" s="43">
        <f>VLOOKUP($C322, Table4[#All], 44, 0)</f>
        <v>0.1429</v>
      </c>
      <c r="BT322" s="43">
        <f>VLOOKUP($C322, Table4[#All], 45, 0)</f>
        <v>0</v>
      </c>
      <c r="BU322" s="10">
        <f t="shared" si="71"/>
        <v>3</v>
      </c>
      <c r="BV322" s="11"/>
      <c r="BW322" s="43">
        <f>VLOOKUP($C322, Table4[#All], 46, 0)</f>
        <v>0</v>
      </c>
      <c r="BX322" s="43">
        <f>VLOOKUP($C322, Table4[#All], 47, 0)</f>
        <v>4.7599999999999996E-2</v>
      </c>
      <c r="BY322" s="43">
        <f>VLOOKUP($C322, Table4[#All], 48, 0)</f>
        <v>0.1905</v>
      </c>
      <c r="BZ322" s="43">
        <f>VLOOKUP($C322, Table4[#All], 49, 0)</f>
        <v>0.76190000000000002</v>
      </c>
      <c r="CA322" s="43">
        <f>VLOOKUP($C322, Table4[#All], 50, 0)</f>
        <v>0</v>
      </c>
      <c r="CB322" s="10">
        <f t="shared" si="72"/>
        <v>4</v>
      </c>
      <c r="CC322" s="60"/>
      <c r="CD322" s="43">
        <f>VLOOKUP($C322, Table4[#All], 51, 0)</f>
        <v>0.33329999999999999</v>
      </c>
      <c r="CE322" s="43">
        <f>VLOOKUP($C322, Table4[#All], 52, 0)</f>
        <v>0.66670000000000007</v>
      </c>
      <c r="CF322" s="43">
        <f>VLOOKUP($C322, Table4[#All], 53, 0)</f>
        <v>0</v>
      </c>
      <c r="CG322" s="43"/>
      <c r="CH322" s="43"/>
      <c r="CI322" s="12">
        <f t="shared" si="73"/>
        <v>2</v>
      </c>
      <c r="CJ322" s="13"/>
      <c r="CK322" s="43">
        <f>VLOOKUP($C322, Table4[#All], 54, 0)</f>
        <v>0</v>
      </c>
      <c r="CL322" s="43">
        <f>VLOOKUP($C322, Table4[#All], 55, 0)</f>
        <v>0.76190000000000002</v>
      </c>
      <c r="CM322" s="43">
        <f>VLOOKUP($C322, Table4[#All], 56, 0)</f>
        <v>0.1905</v>
      </c>
      <c r="CN322" s="9">
        <f>VLOOKUP($C322, Table4[#All], 57, 0)</f>
        <v>4.7599999999999996E-2</v>
      </c>
      <c r="CO322" s="9"/>
      <c r="CP322" s="10">
        <f t="shared" si="74"/>
        <v>3</v>
      </c>
      <c r="CQ322" s="11"/>
      <c r="CR322" s="43">
        <f>VLOOKUP($C322, Table4[#All], 58, 0)</f>
        <v>0</v>
      </c>
      <c r="CS322" s="43">
        <f>VLOOKUP($C322, Table4[#All], 59, 0)</f>
        <v>0.76190000000000002</v>
      </c>
      <c r="CT322" s="43">
        <f>VLOOKUP($C322, Table4[#All], 60, 0)</f>
        <v>0.23809999999999998</v>
      </c>
      <c r="CU322" s="43">
        <f>VLOOKUP($C322, Table4[#All], 61, 0)</f>
        <v>0</v>
      </c>
      <c r="CV322" s="9">
        <f>VLOOKUP($C322, Table4[#All], 62, 0)</f>
        <v>0</v>
      </c>
      <c r="CW322" s="10">
        <f t="shared" si="75"/>
        <v>3</v>
      </c>
      <c r="CX322" s="60"/>
      <c r="CY322" s="43">
        <f>VLOOKUP($C322, Table4[#All], 63, 0)</f>
        <v>0.22219999999999998</v>
      </c>
      <c r="CZ322" s="43">
        <f>VLOOKUP($C322, Table4[#All], 64, 0)</f>
        <v>0.11109999999999999</v>
      </c>
      <c r="DA322" s="43">
        <f>VLOOKUP($C322, Table4[#All], 65, 0)</f>
        <v>0.66670000000000007</v>
      </c>
      <c r="DB322" s="43">
        <f>VLOOKUP($C322, Table4[#All], 66, 0)</f>
        <v>0</v>
      </c>
      <c r="DC322" s="43"/>
      <c r="DD322" s="10">
        <f t="shared" si="76"/>
        <v>3</v>
      </c>
    </row>
    <row r="323" spans="1:108" ht="16.2" thickTop="1" thickBot="1" x14ac:dyDescent="0.4">
      <c r="A323" s="47" t="s">
        <v>697</v>
      </c>
      <c r="B323" s="47" t="s">
        <v>730</v>
      </c>
      <c r="C323" s="47" t="s">
        <v>731</v>
      </c>
      <c r="D323" s="11"/>
      <c r="E323" s="43">
        <f>VLOOKUP($C323, Table4[#All], 2, 0)</f>
        <v>0</v>
      </c>
      <c r="F323" s="43">
        <f>VLOOKUP($C323, Table4[#All], 3, 0)</f>
        <v>1</v>
      </c>
      <c r="G323" s="43">
        <f>VLOOKUP($C323, Table4[#All], 4, 0)</f>
        <v>0</v>
      </c>
      <c r="H323" s="43">
        <f>VLOOKUP($C323, Table4[#All], 5, 0)</f>
        <v>0</v>
      </c>
      <c r="I323" s="43">
        <f>VLOOKUP($C323, Table4[#All], 6, 0)</f>
        <v>0</v>
      </c>
      <c r="J323" s="10">
        <f t="shared" si="62"/>
        <v>2</v>
      </c>
      <c r="K323" s="11"/>
      <c r="L323" s="43">
        <f>VLOOKUP($C323, Table4[#All], 7, 0)</f>
        <v>0.46509999999999996</v>
      </c>
      <c r="M323" s="43">
        <f>VLOOKUP($C323, Table4[#All], 8, 0)</f>
        <v>0.37209999999999999</v>
      </c>
      <c r="N323" s="43">
        <f>VLOOKUP($C323, Table4[#All], 9, 0)</f>
        <v>0.1628</v>
      </c>
      <c r="O323" s="43">
        <f>VLOOKUP($C323, Table4[#All], 10, 0)</f>
        <v>0</v>
      </c>
      <c r="P323" s="43"/>
      <c r="Q323" s="10">
        <f t="shared" si="63"/>
        <v>2</v>
      </c>
      <c r="R323" s="11"/>
      <c r="S323" s="43">
        <f>VLOOKUP($C323, Table4[#All], 11, 0)</f>
        <v>2.3300000000000001E-2</v>
      </c>
      <c r="T323" s="43">
        <f>VLOOKUP($C323, Table4[#All], 12, 0)</f>
        <v>0.1628</v>
      </c>
      <c r="U323" s="43">
        <f>VLOOKUP($C323, Table4[#All], 13, 0)</f>
        <v>0.81400000000000006</v>
      </c>
      <c r="V323" s="43">
        <f>VLOOKUP($C323, Table4[#All], 14, 0)</f>
        <v>0</v>
      </c>
      <c r="W323" s="9"/>
      <c r="X323" s="10">
        <f t="shared" si="64"/>
        <v>3</v>
      </c>
      <c r="Y323" s="11"/>
      <c r="Z323" s="43">
        <f>VLOOKUP($C323, Table4[#All], 15, 0)</f>
        <v>0</v>
      </c>
      <c r="AA323" s="43">
        <f>VLOOKUP($C323, Table4[#All], 16, 0)</f>
        <v>0.92859999999999998</v>
      </c>
      <c r="AB323" s="43">
        <f>VLOOKUP($C323, Table4[#All], 17, 0)</f>
        <v>7.1399999999999991E-2</v>
      </c>
      <c r="AC323" s="43">
        <f>VLOOKUP($C323, Table4[#All], 18, 0)</f>
        <v>0</v>
      </c>
      <c r="AD323" s="9">
        <f>VLOOKUP($C323, Table4[#All], 19, 0)</f>
        <v>0</v>
      </c>
      <c r="AE323" s="10">
        <f t="shared" si="65"/>
        <v>2</v>
      </c>
      <c r="AF323" s="11"/>
      <c r="AG323" s="43">
        <f>VLOOKUP($C323, Table4[#All], 20, 0)</f>
        <v>0</v>
      </c>
      <c r="AH323" s="43">
        <f>VLOOKUP($C323, Table4[#All], 21, 0)</f>
        <v>0.90700000000000003</v>
      </c>
      <c r="AI323" s="43">
        <f>VLOOKUP($C323, Table4[#All], 22, 0)</f>
        <v>6.9800000000000001E-2</v>
      </c>
      <c r="AJ323" s="43">
        <f>VLOOKUP($C323, Table4[#All], 23, 0)</f>
        <v>2.3300000000000001E-2</v>
      </c>
      <c r="AK323" s="43"/>
      <c r="AL323" s="10">
        <f t="shared" si="66"/>
        <v>2</v>
      </c>
      <c r="AM323" s="11"/>
      <c r="AN323" s="43">
        <f>VLOOKUP($C323, Table4[#All], 24, 0)</f>
        <v>0</v>
      </c>
      <c r="AO323" s="43">
        <f>VLOOKUP($C323, Table4[#All], 25, 0)</f>
        <v>0.95</v>
      </c>
      <c r="AP323" s="43">
        <f>VLOOKUP($C323, Table4[#All], 26, 0)</f>
        <v>0.05</v>
      </c>
      <c r="AQ323" s="43"/>
      <c r="AR323" s="9"/>
      <c r="AS323" s="12">
        <f t="shared" si="67"/>
        <v>2</v>
      </c>
      <c r="AT323" s="11"/>
      <c r="AU323" s="43">
        <f>VLOOKUP($C323, Table4[#All], 27, 0)</f>
        <v>0.18600000000000003</v>
      </c>
      <c r="AV323" s="43">
        <f>VLOOKUP($C323, Table4[#All], 28, 0)</f>
        <v>0.79069999999999996</v>
      </c>
      <c r="AW323" s="43">
        <f>VLOOKUP($C323, Table4[#All], 29, 0)</f>
        <v>2.3300000000000001E-2</v>
      </c>
      <c r="AX323" s="9"/>
      <c r="AY323" s="9">
        <f>VLOOKUP($C323, Table4[#All], 30, 0)</f>
        <v>0</v>
      </c>
      <c r="AZ323" s="10">
        <f t="shared" si="68"/>
        <v>2</v>
      </c>
      <c r="BA323" s="11"/>
      <c r="BB323" s="43">
        <f>VLOOKUP($C323, Table4[#All], 31, 0)</f>
        <v>0.72</v>
      </c>
      <c r="BC323" s="43">
        <f>VLOOKUP($C323, Table4[#All], 32, 0)</f>
        <v>0.24</v>
      </c>
      <c r="BD323" s="43">
        <f>VLOOKUP($C323, Table4[#All], 33, 0)</f>
        <v>0.04</v>
      </c>
      <c r="BE323" s="43">
        <f>VLOOKUP($C323, Table4[#All], 34, 0)</f>
        <v>0</v>
      </c>
      <c r="BF323" s="9">
        <f>VLOOKUP($C323, Table4[#All], 35, 0)</f>
        <v>0</v>
      </c>
      <c r="BG323" s="10">
        <f t="shared" si="69"/>
        <v>2</v>
      </c>
      <c r="BH323" s="60"/>
      <c r="BI323" s="43">
        <f>VLOOKUP($C323, Table4[#All], 36, 0)</f>
        <v>0.10289999999999999</v>
      </c>
      <c r="BJ323" s="9">
        <f>VLOOKUP($C323, Table4[#All], 37, 0)</f>
        <v>0</v>
      </c>
      <c r="BK323" s="43">
        <f>VLOOKUP($C323, Table4[#All], 38, 0)</f>
        <v>0</v>
      </c>
      <c r="BL323" s="43">
        <f>VLOOKUP($C323, Table4[#All], 39, 0)</f>
        <v>0.1618</v>
      </c>
      <c r="BM323" s="9">
        <f>VLOOKUP($C323, Table4[#All], 40, 0)</f>
        <v>0.73530000000000006</v>
      </c>
      <c r="BN323" s="10">
        <f t="shared" si="70"/>
        <v>5</v>
      </c>
      <c r="BO323" s="11"/>
      <c r="BP323" s="43">
        <f>VLOOKUP($C323, Table4[#All], 41, 0)</f>
        <v>6.9800000000000001E-2</v>
      </c>
      <c r="BQ323" s="43">
        <f>VLOOKUP($C323, Table4[#All], 42, 0)</f>
        <v>0.6512</v>
      </c>
      <c r="BR323" s="43">
        <f>VLOOKUP($C323, Table4[#All], 43, 0)</f>
        <v>0.18600000000000003</v>
      </c>
      <c r="BS323" s="43">
        <f>VLOOKUP($C323, Table4[#All], 44, 0)</f>
        <v>9.3000000000000013E-2</v>
      </c>
      <c r="BT323" s="43">
        <f>VLOOKUP($C323, Table4[#All], 45, 0)</f>
        <v>0</v>
      </c>
      <c r="BU323" s="10">
        <f t="shared" si="71"/>
        <v>3</v>
      </c>
      <c r="BV323" s="11"/>
      <c r="BW323" s="43">
        <f>VLOOKUP($C323, Table4[#All], 46, 0)</f>
        <v>0</v>
      </c>
      <c r="BX323" s="43">
        <f>VLOOKUP($C323, Table4[#All], 47, 0)</f>
        <v>2.3300000000000001E-2</v>
      </c>
      <c r="BY323" s="43">
        <f>VLOOKUP($C323, Table4[#All], 48, 0)</f>
        <v>0.30230000000000001</v>
      </c>
      <c r="BZ323" s="43">
        <f>VLOOKUP($C323, Table4[#All], 49, 0)</f>
        <v>0.6744</v>
      </c>
      <c r="CA323" s="43">
        <f>VLOOKUP($C323, Table4[#All], 50, 0)</f>
        <v>0</v>
      </c>
      <c r="CB323" s="10">
        <f t="shared" si="72"/>
        <v>4</v>
      </c>
      <c r="CC323" s="60"/>
      <c r="CD323" s="43">
        <f>VLOOKUP($C323, Table4[#All], 51, 0)</f>
        <v>0.37209999999999999</v>
      </c>
      <c r="CE323" s="43">
        <f>VLOOKUP($C323, Table4[#All], 52, 0)</f>
        <v>0.60470000000000002</v>
      </c>
      <c r="CF323" s="43">
        <f>VLOOKUP($C323, Table4[#All], 53, 0)</f>
        <v>2.3300000000000001E-2</v>
      </c>
      <c r="CG323" s="43"/>
      <c r="CH323" s="43"/>
      <c r="CI323" s="12">
        <f t="shared" si="73"/>
        <v>2</v>
      </c>
      <c r="CJ323" s="13"/>
      <c r="CK323" s="43">
        <f>VLOOKUP($C323, Table4[#All], 54, 0)</f>
        <v>0</v>
      </c>
      <c r="CL323" s="43">
        <f>VLOOKUP($C323, Table4[#All], 55, 0)</f>
        <v>0.88370000000000004</v>
      </c>
      <c r="CM323" s="43">
        <f>VLOOKUP($C323, Table4[#All], 56, 0)</f>
        <v>0.11630000000000001</v>
      </c>
      <c r="CN323" s="9">
        <f>VLOOKUP($C323, Table4[#All], 57, 0)</f>
        <v>0</v>
      </c>
      <c r="CO323" s="9"/>
      <c r="CP323" s="10">
        <f t="shared" si="74"/>
        <v>2</v>
      </c>
      <c r="CQ323" s="11"/>
      <c r="CR323" s="43">
        <f>VLOOKUP($C323, Table4[#All], 58, 0)</f>
        <v>0</v>
      </c>
      <c r="CS323" s="43">
        <f>VLOOKUP($C323, Table4[#All], 59, 0)</f>
        <v>0.74419999999999997</v>
      </c>
      <c r="CT323" s="43">
        <f>VLOOKUP($C323, Table4[#All], 60, 0)</f>
        <v>0.20929999999999999</v>
      </c>
      <c r="CU323" s="43">
        <f>VLOOKUP($C323, Table4[#All], 61, 0)</f>
        <v>4.6500000000000007E-2</v>
      </c>
      <c r="CV323" s="9">
        <f>VLOOKUP($C323, Table4[#All], 62, 0)</f>
        <v>0</v>
      </c>
      <c r="CW323" s="10">
        <f t="shared" si="75"/>
        <v>3</v>
      </c>
      <c r="CX323" s="60"/>
      <c r="CY323" s="43">
        <f>VLOOKUP($C323, Table4[#All], 63, 0)</f>
        <v>6.6699999999999995E-2</v>
      </c>
      <c r="CZ323" s="43">
        <f>VLOOKUP($C323, Table4[#All], 64, 0)</f>
        <v>0.26669999999999999</v>
      </c>
      <c r="DA323" s="43">
        <f>VLOOKUP($C323, Table4[#All], 65, 0)</f>
        <v>0.66670000000000007</v>
      </c>
      <c r="DB323" s="43">
        <f>VLOOKUP($C323, Table4[#All], 66, 0)</f>
        <v>0</v>
      </c>
      <c r="DC323" s="43"/>
      <c r="DD323" s="10">
        <f t="shared" si="76"/>
        <v>3</v>
      </c>
    </row>
    <row r="324" spans="1:108" ht="16.2" thickTop="1" thickBot="1" x14ac:dyDescent="0.4">
      <c r="A324" s="47" t="s">
        <v>697</v>
      </c>
      <c r="B324" s="47" t="s">
        <v>732</v>
      </c>
      <c r="C324" s="47" t="s">
        <v>733</v>
      </c>
      <c r="D324" s="11"/>
      <c r="E324" s="43">
        <f>VLOOKUP($C324, Table4[#All], 2, 0)</f>
        <v>1</v>
      </c>
      <c r="F324" s="43">
        <f>VLOOKUP($C324, Table4[#All], 3, 0)</f>
        <v>0</v>
      </c>
      <c r="G324" s="43">
        <f>VLOOKUP($C324, Table4[#All], 4, 0)</f>
        <v>0</v>
      </c>
      <c r="H324" s="43">
        <f>VLOOKUP($C324, Table4[#All], 5, 0)</f>
        <v>0</v>
      </c>
      <c r="I324" s="43">
        <f>VLOOKUP($C324, Table4[#All], 6, 0)</f>
        <v>0</v>
      </c>
      <c r="J324" s="10">
        <f t="shared" si="62"/>
        <v>1</v>
      </c>
      <c r="K324" s="11"/>
      <c r="L324" s="43">
        <f>VLOOKUP($C324, Table4[#All], 7, 0)</f>
        <v>0.63639999999999997</v>
      </c>
      <c r="M324" s="43">
        <f>VLOOKUP($C324, Table4[#All], 8, 0)</f>
        <v>0.31819999999999998</v>
      </c>
      <c r="N324" s="43">
        <f>VLOOKUP($C324, Table4[#All], 9, 0)</f>
        <v>4.5499999999999999E-2</v>
      </c>
      <c r="O324" s="43">
        <f>VLOOKUP($C324, Table4[#All], 10, 0)</f>
        <v>0</v>
      </c>
      <c r="P324" s="43"/>
      <c r="Q324" s="10">
        <f t="shared" si="63"/>
        <v>2</v>
      </c>
      <c r="R324" s="11"/>
      <c r="S324" s="43">
        <f>VLOOKUP($C324, Table4[#All], 11, 0)</f>
        <v>0</v>
      </c>
      <c r="T324" s="43">
        <f>VLOOKUP($C324, Table4[#All], 12, 0)</f>
        <v>0.19699999999999998</v>
      </c>
      <c r="U324" s="43">
        <f>VLOOKUP($C324, Table4[#All], 13, 0)</f>
        <v>0.80299999999999994</v>
      </c>
      <c r="V324" s="43">
        <f>VLOOKUP($C324, Table4[#All], 14, 0)</f>
        <v>0</v>
      </c>
      <c r="W324" s="9"/>
      <c r="X324" s="10">
        <f t="shared" si="64"/>
        <v>3</v>
      </c>
      <c r="Y324" s="11"/>
      <c r="Z324" s="43">
        <f>VLOOKUP($C324, Table4[#All], 15, 0)</f>
        <v>1.52E-2</v>
      </c>
      <c r="AA324" s="43">
        <f>VLOOKUP($C324, Table4[#All], 16, 0)</f>
        <v>0.42420000000000002</v>
      </c>
      <c r="AB324" s="43">
        <f>VLOOKUP($C324, Table4[#All], 17, 0)</f>
        <v>0.5</v>
      </c>
      <c r="AC324" s="43">
        <f>VLOOKUP($C324, Table4[#All], 18, 0)</f>
        <v>6.0599999999999994E-2</v>
      </c>
      <c r="AD324" s="9">
        <f>VLOOKUP($C324, Table4[#All], 19, 0)</f>
        <v>0</v>
      </c>
      <c r="AE324" s="10">
        <f t="shared" si="65"/>
        <v>3</v>
      </c>
      <c r="AF324" s="11"/>
      <c r="AG324" s="43">
        <f>VLOOKUP($C324, Table4[#All], 20, 0)</f>
        <v>6.0599999999999994E-2</v>
      </c>
      <c r="AH324" s="43">
        <f>VLOOKUP($C324, Table4[#All], 21, 0)</f>
        <v>0.54549999999999998</v>
      </c>
      <c r="AI324" s="43">
        <f>VLOOKUP($C324, Table4[#All], 22, 0)</f>
        <v>0.37880000000000003</v>
      </c>
      <c r="AJ324" s="43">
        <f>VLOOKUP($C324, Table4[#All], 23, 0)</f>
        <v>1.52E-2</v>
      </c>
      <c r="AK324" s="43"/>
      <c r="AL324" s="10">
        <f t="shared" si="66"/>
        <v>3</v>
      </c>
      <c r="AM324" s="11"/>
      <c r="AN324" s="43">
        <f>VLOOKUP($C324, Table4[#All], 24, 0)</f>
        <v>3.1699999999999999E-2</v>
      </c>
      <c r="AO324" s="43">
        <f>VLOOKUP($C324, Table4[#All], 25, 0)</f>
        <v>0.53969999999999996</v>
      </c>
      <c r="AP324" s="43">
        <f>VLOOKUP($C324, Table4[#All], 26, 0)</f>
        <v>0.42859999999999998</v>
      </c>
      <c r="AQ324" s="43"/>
      <c r="AR324" s="9"/>
      <c r="AS324" s="12">
        <f t="shared" si="67"/>
        <v>3</v>
      </c>
      <c r="AT324" s="11"/>
      <c r="AU324" s="43">
        <f>VLOOKUP($C324, Table4[#All], 27, 0)</f>
        <v>0.42420000000000002</v>
      </c>
      <c r="AV324" s="43">
        <f>VLOOKUP($C324, Table4[#All], 28, 0)</f>
        <v>0.48479999999999995</v>
      </c>
      <c r="AW324" s="43">
        <f>VLOOKUP($C324, Table4[#All], 29, 0)</f>
        <v>9.0899999999999995E-2</v>
      </c>
      <c r="AX324" s="9"/>
      <c r="AY324" s="9">
        <f>VLOOKUP($C324, Table4[#All], 30, 0)</f>
        <v>0</v>
      </c>
      <c r="AZ324" s="10">
        <f t="shared" si="68"/>
        <v>2</v>
      </c>
      <c r="BA324" s="11"/>
      <c r="BB324" s="43">
        <f>VLOOKUP($C324, Table4[#All], 31, 0)</f>
        <v>0.59260000000000002</v>
      </c>
      <c r="BC324" s="43">
        <f>VLOOKUP($C324, Table4[#All], 32, 0)</f>
        <v>0.37040000000000001</v>
      </c>
      <c r="BD324" s="43">
        <f>VLOOKUP($C324, Table4[#All], 33, 0)</f>
        <v>0</v>
      </c>
      <c r="BE324" s="43">
        <f>VLOOKUP($C324, Table4[#All], 34, 0)</f>
        <v>3.7000000000000005E-2</v>
      </c>
      <c r="BF324" s="9">
        <f>VLOOKUP($C324, Table4[#All], 35, 0)</f>
        <v>0</v>
      </c>
      <c r="BG324" s="10">
        <f t="shared" si="69"/>
        <v>2</v>
      </c>
      <c r="BH324" s="60"/>
      <c r="BI324" s="43">
        <f>VLOOKUP($C324, Table4[#All], 36, 0)</f>
        <v>0.871</v>
      </c>
      <c r="BJ324" s="9">
        <f>VLOOKUP($C324, Table4[#All], 37, 0)</f>
        <v>0.129</v>
      </c>
      <c r="BK324" s="43">
        <f>VLOOKUP($C324, Table4[#All], 38, 0)</f>
        <v>0</v>
      </c>
      <c r="BL324" s="43">
        <f>VLOOKUP($C324, Table4[#All], 39, 0)</f>
        <v>0</v>
      </c>
      <c r="BM324" s="9">
        <f>VLOOKUP($C324, Table4[#All], 40, 0)</f>
        <v>0</v>
      </c>
      <c r="BN324" s="10">
        <f t="shared" si="70"/>
        <v>1</v>
      </c>
      <c r="BO324" s="11"/>
      <c r="BP324" s="43">
        <f>VLOOKUP($C324, Table4[#All], 41, 0)</f>
        <v>3.0299999999999997E-2</v>
      </c>
      <c r="BQ324" s="43">
        <f>VLOOKUP($C324, Table4[#All], 42, 0)</f>
        <v>0.18179999999999999</v>
      </c>
      <c r="BR324" s="43">
        <f>VLOOKUP($C324, Table4[#All], 43, 0)</f>
        <v>0.37880000000000003</v>
      </c>
      <c r="BS324" s="43">
        <f>VLOOKUP($C324, Table4[#All], 44, 0)</f>
        <v>0.39390000000000003</v>
      </c>
      <c r="BT324" s="43">
        <f>VLOOKUP($C324, Table4[#All], 45, 0)</f>
        <v>1.52E-2</v>
      </c>
      <c r="BU324" s="10">
        <f t="shared" si="71"/>
        <v>4</v>
      </c>
      <c r="BV324" s="11"/>
      <c r="BW324" s="43">
        <f>VLOOKUP($C324, Table4[#All], 46, 0)</f>
        <v>1.52E-2</v>
      </c>
      <c r="BX324" s="43">
        <f>VLOOKUP($C324, Table4[#All], 47, 0)</f>
        <v>0.12119999999999999</v>
      </c>
      <c r="BY324" s="43">
        <f>VLOOKUP($C324, Table4[#All], 48, 0)</f>
        <v>0.34850000000000003</v>
      </c>
      <c r="BZ324" s="43">
        <f>VLOOKUP($C324, Table4[#All], 49, 0)</f>
        <v>0.40909999999999996</v>
      </c>
      <c r="CA324" s="43">
        <f>VLOOKUP($C324, Table4[#All], 50, 0)</f>
        <v>0.1061</v>
      </c>
      <c r="CB324" s="10">
        <f t="shared" si="72"/>
        <v>4</v>
      </c>
      <c r="CC324" s="60"/>
      <c r="CD324" s="43">
        <f>VLOOKUP($C324, Table4[#All], 51, 0)</f>
        <v>0.48479999999999995</v>
      </c>
      <c r="CE324" s="43">
        <f>VLOOKUP($C324, Table4[#All], 52, 0)</f>
        <v>0.30299999999999999</v>
      </c>
      <c r="CF324" s="43">
        <f>VLOOKUP($C324, Table4[#All], 53, 0)</f>
        <v>0.21210000000000001</v>
      </c>
      <c r="CG324" s="43"/>
      <c r="CH324" s="43"/>
      <c r="CI324" s="12">
        <f t="shared" si="73"/>
        <v>3</v>
      </c>
      <c r="CJ324" s="13"/>
      <c r="CK324" s="43">
        <f>VLOOKUP($C324, Table4[#All], 54, 0)</f>
        <v>1.52E-2</v>
      </c>
      <c r="CL324" s="43">
        <f>VLOOKUP($C324, Table4[#All], 55, 0)</f>
        <v>0.37880000000000003</v>
      </c>
      <c r="CM324" s="43">
        <f>VLOOKUP($C324, Table4[#All], 56, 0)</f>
        <v>0.53029999999999999</v>
      </c>
      <c r="CN324" s="9">
        <f>VLOOKUP($C324, Table4[#All], 57, 0)</f>
        <v>7.5800000000000006E-2</v>
      </c>
      <c r="CO324" s="9"/>
      <c r="CP324" s="10">
        <f t="shared" si="74"/>
        <v>3</v>
      </c>
      <c r="CQ324" s="11"/>
      <c r="CR324" s="43">
        <f>VLOOKUP($C324, Table4[#All], 58, 0)</f>
        <v>0.1061</v>
      </c>
      <c r="CS324" s="43">
        <f>VLOOKUP($C324, Table4[#All], 59, 0)</f>
        <v>0.28789999999999999</v>
      </c>
      <c r="CT324" s="43">
        <f>VLOOKUP($C324, Table4[#All], 60, 0)</f>
        <v>0.37880000000000003</v>
      </c>
      <c r="CU324" s="43">
        <f>VLOOKUP($C324, Table4[#All], 61, 0)</f>
        <v>0.21210000000000001</v>
      </c>
      <c r="CV324" s="9">
        <f>VLOOKUP($C324, Table4[#All], 62, 0)</f>
        <v>1.52E-2</v>
      </c>
      <c r="CW324" s="10">
        <f t="shared" si="75"/>
        <v>4</v>
      </c>
      <c r="CX324" s="60"/>
      <c r="CY324" s="43">
        <f>VLOOKUP($C324, Table4[#All], 63, 0)</f>
        <v>0.33329999999999999</v>
      </c>
      <c r="CZ324" s="43">
        <f>VLOOKUP($C324, Table4[#All], 64, 0)</f>
        <v>0.5</v>
      </c>
      <c r="DA324" s="43">
        <f>VLOOKUP($C324, Table4[#All], 65, 0)</f>
        <v>0.16670000000000001</v>
      </c>
      <c r="DB324" s="43">
        <f>VLOOKUP($C324, Table4[#All], 66, 0)</f>
        <v>0</v>
      </c>
      <c r="DC324" s="43"/>
      <c r="DD324" s="10">
        <f t="shared" si="76"/>
        <v>2</v>
      </c>
    </row>
    <row r="325" spans="1:108" ht="16.2" thickTop="1" thickBot="1" x14ac:dyDescent="0.4">
      <c r="A325" s="47" t="s">
        <v>697</v>
      </c>
      <c r="B325" s="47" t="s">
        <v>734</v>
      </c>
      <c r="C325" s="47" t="s">
        <v>735</v>
      </c>
      <c r="D325" s="11"/>
      <c r="E325" s="43">
        <f>VLOOKUP($C325, Table4[#All], 2, 0)</f>
        <v>1</v>
      </c>
      <c r="F325" s="43">
        <f>VLOOKUP($C325, Table4[#All], 3, 0)</f>
        <v>0</v>
      </c>
      <c r="G325" s="43">
        <f>VLOOKUP($C325, Table4[#All], 4, 0)</f>
        <v>0</v>
      </c>
      <c r="H325" s="43">
        <f>VLOOKUP($C325, Table4[#All], 5, 0)</f>
        <v>0</v>
      </c>
      <c r="I325" s="43">
        <f>VLOOKUP($C325, Table4[#All], 6, 0)</f>
        <v>0</v>
      </c>
      <c r="J325" s="10">
        <f t="shared" si="62"/>
        <v>1</v>
      </c>
      <c r="K325" s="11"/>
      <c r="L325" s="43">
        <f>VLOOKUP($C325, Table4[#All], 7, 0)</f>
        <v>0.30769999999999997</v>
      </c>
      <c r="M325" s="43">
        <f>VLOOKUP($C325, Table4[#All], 8, 0)</f>
        <v>0.46149999999999997</v>
      </c>
      <c r="N325" s="43">
        <f>VLOOKUP($C325, Table4[#All], 9, 0)</f>
        <v>0.23079999999999998</v>
      </c>
      <c r="O325" s="43">
        <f>VLOOKUP($C325, Table4[#All], 10, 0)</f>
        <v>0</v>
      </c>
      <c r="P325" s="43"/>
      <c r="Q325" s="10">
        <f t="shared" si="63"/>
        <v>3</v>
      </c>
      <c r="R325" s="11"/>
      <c r="S325" s="43">
        <f>VLOOKUP($C325, Table4[#All], 11, 0)</f>
        <v>0</v>
      </c>
      <c r="T325" s="43">
        <f>VLOOKUP($C325, Table4[#All], 12, 0)</f>
        <v>7.690000000000001E-2</v>
      </c>
      <c r="U325" s="43">
        <f>VLOOKUP($C325, Table4[#All], 13, 0)</f>
        <v>0.92310000000000003</v>
      </c>
      <c r="V325" s="43">
        <f>VLOOKUP($C325, Table4[#All], 14, 0)</f>
        <v>0</v>
      </c>
      <c r="W325" s="9"/>
      <c r="X325" s="10">
        <f t="shared" si="64"/>
        <v>3</v>
      </c>
      <c r="Y325" s="11"/>
      <c r="Z325" s="43">
        <f>VLOOKUP($C325, Table4[#All], 15, 0)</f>
        <v>0</v>
      </c>
      <c r="AA325" s="43">
        <f>VLOOKUP($C325, Table4[#All], 16, 0)</f>
        <v>0.23079999999999998</v>
      </c>
      <c r="AB325" s="43">
        <f>VLOOKUP($C325, Table4[#All], 17, 0)</f>
        <v>0.76919999999999999</v>
      </c>
      <c r="AC325" s="43">
        <f>VLOOKUP($C325, Table4[#All], 18, 0)</f>
        <v>0</v>
      </c>
      <c r="AD325" s="9">
        <f>VLOOKUP($C325, Table4[#All], 19, 0)</f>
        <v>0</v>
      </c>
      <c r="AE325" s="10">
        <f t="shared" si="65"/>
        <v>3</v>
      </c>
      <c r="AF325" s="11"/>
      <c r="AG325" s="43">
        <f>VLOOKUP($C325, Table4[#All], 20, 0)</f>
        <v>0</v>
      </c>
      <c r="AH325" s="43">
        <f>VLOOKUP($C325, Table4[#All], 21, 0)</f>
        <v>0.46149999999999997</v>
      </c>
      <c r="AI325" s="43">
        <f>VLOOKUP($C325, Table4[#All], 22, 0)</f>
        <v>0.53849999999999998</v>
      </c>
      <c r="AJ325" s="43">
        <f>VLOOKUP($C325, Table4[#All], 23, 0)</f>
        <v>0</v>
      </c>
      <c r="AK325" s="43"/>
      <c r="AL325" s="10">
        <f t="shared" si="66"/>
        <v>3</v>
      </c>
      <c r="AM325" s="11"/>
      <c r="AN325" s="43">
        <f>VLOOKUP($C325, Table4[#All], 24, 0)</f>
        <v>0</v>
      </c>
      <c r="AO325" s="43">
        <f>VLOOKUP($C325, Table4[#All], 25, 0)</f>
        <v>0.46149999999999997</v>
      </c>
      <c r="AP325" s="43">
        <f>VLOOKUP($C325, Table4[#All], 26, 0)</f>
        <v>0.53849999999999998</v>
      </c>
      <c r="AQ325" s="43"/>
      <c r="AR325" s="9"/>
      <c r="AS325" s="12">
        <f t="shared" si="67"/>
        <v>3</v>
      </c>
      <c r="AT325" s="11"/>
      <c r="AU325" s="43">
        <f>VLOOKUP($C325, Table4[#All], 27, 0)</f>
        <v>0</v>
      </c>
      <c r="AV325" s="43">
        <f>VLOOKUP($C325, Table4[#All], 28, 0)</f>
        <v>0.76919999999999999</v>
      </c>
      <c r="AW325" s="43">
        <f>VLOOKUP($C325, Table4[#All], 29, 0)</f>
        <v>0.23079999999999998</v>
      </c>
      <c r="AX325" s="9"/>
      <c r="AY325" s="9">
        <f>VLOOKUP($C325, Table4[#All], 30, 0)</f>
        <v>0</v>
      </c>
      <c r="AZ325" s="10">
        <f t="shared" si="68"/>
        <v>3</v>
      </c>
      <c r="BA325" s="11"/>
      <c r="BB325" s="43">
        <f>VLOOKUP($C325, Table4[#All], 31, 0)</f>
        <v>0.33329999999999999</v>
      </c>
      <c r="BC325" s="43">
        <f>VLOOKUP($C325, Table4[#All], 32, 0)</f>
        <v>0.5</v>
      </c>
      <c r="BD325" s="43">
        <f>VLOOKUP($C325, Table4[#All], 33, 0)</f>
        <v>0.16670000000000001</v>
      </c>
      <c r="BE325" s="43">
        <f>VLOOKUP($C325, Table4[#All], 34, 0)</f>
        <v>0</v>
      </c>
      <c r="BF325" s="9">
        <f>VLOOKUP($C325, Table4[#All], 35, 0)</f>
        <v>0</v>
      </c>
      <c r="BG325" s="10">
        <f t="shared" si="69"/>
        <v>2</v>
      </c>
      <c r="BH325" s="60"/>
      <c r="BI325" s="43">
        <f>VLOOKUP($C325, Table4[#All], 36, 0)</f>
        <v>0.10289999999999999</v>
      </c>
      <c r="BJ325" s="9">
        <f>VLOOKUP($C325, Table4[#All], 37, 0)</f>
        <v>0</v>
      </c>
      <c r="BK325" s="43">
        <f>VLOOKUP($C325, Table4[#All], 38, 0)</f>
        <v>0</v>
      </c>
      <c r="BL325" s="43">
        <f>VLOOKUP($C325, Table4[#All], 39, 0)</f>
        <v>0.1618</v>
      </c>
      <c r="BM325" s="9">
        <f>VLOOKUP($C325, Table4[#All], 40, 0)</f>
        <v>0.73530000000000006</v>
      </c>
      <c r="BN325" s="10">
        <f t="shared" si="70"/>
        <v>5</v>
      </c>
      <c r="BO325" s="11"/>
      <c r="BP325" s="43">
        <f>VLOOKUP($C325, Table4[#All], 41, 0)</f>
        <v>7.690000000000001E-2</v>
      </c>
      <c r="BQ325" s="43">
        <f>VLOOKUP($C325, Table4[#All], 42, 0)</f>
        <v>0.46149999999999997</v>
      </c>
      <c r="BR325" s="43">
        <f>VLOOKUP($C325, Table4[#All], 43, 0)</f>
        <v>0.3846</v>
      </c>
      <c r="BS325" s="43">
        <f>VLOOKUP($C325, Table4[#All], 44, 0)</f>
        <v>7.690000000000001E-2</v>
      </c>
      <c r="BT325" s="43">
        <f>VLOOKUP($C325, Table4[#All], 45, 0)</f>
        <v>0</v>
      </c>
      <c r="BU325" s="10">
        <f t="shared" si="71"/>
        <v>3</v>
      </c>
      <c r="BV325" s="11"/>
      <c r="BW325" s="43">
        <f>VLOOKUP($C325, Table4[#All], 46, 0)</f>
        <v>0</v>
      </c>
      <c r="BX325" s="43">
        <f>VLOOKUP($C325, Table4[#All], 47, 0)</f>
        <v>0.23079999999999998</v>
      </c>
      <c r="BY325" s="43">
        <f>VLOOKUP($C325, Table4[#All], 48, 0)</f>
        <v>0.15380000000000002</v>
      </c>
      <c r="BZ325" s="43">
        <f>VLOOKUP($C325, Table4[#All], 49, 0)</f>
        <v>0.46149999999999997</v>
      </c>
      <c r="CA325" s="43">
        <f>VLOOKUP($C325, Table4[#All], 50, 0)</f>
        <v>0.15380000000000002</v>
      </c>
      <c r="CB325" s="10">
        <f t="shared" si="72"/>
        <v>4</v>
      </c>
      <c r="CC325" s="60"/>
      <c r="CD325" s="43">
        <f>VLOOKUP($C325, Table4[#All], 51, 0)</f>
        <v>0.15380000000000002</v>
      </c>
      <c r="CE325" s="43">
        <f>VLOOKUP($C325, Table4[#All], 52, 0)</f>
        <v>0.61539999999999995</v>
      </c>
      <c r="CF325" s="43">
        <f>VLOOKUP($C325, Table4[#All], 53, 0)</f>
        <v>0.23079999999999998</v>
      </c>
      <c r="CG325" s="43"/>
      <c r="CH325" s="43"/>
      <c r="CI325" s="12">
        <f t="shared" si="73"/>
        <v>3</v>
      </c>
      <c r="CJ325" s="13"/>
      <c r="CK325" s="43">
        <f>VLOOKUP($C325, Table4[#All], 54, 0)</f>
        <v>0</v>
      </c>
      <c r="CL325" s="43">
        <f>VLOOKUP($C325, Table4[#All], 55, 0)</f>
        <v>0.61539999999999995</v>
      </c>
      <c r="CM325" s="43">
        <f>VLOOKUP($C325, Table4[#All], 56, 0)</f>
        <v>0.3846</v>
      </c>
      <c r="CN325" s="9">
        <f>VLOOKUP($C325, Table4[#All], 57, 0)</f>
        <v>0</v>
      </c>
      <c r="CO325" s="9"/>
      <c r="CP325" s="10">
        <f t="shared" si="74"/>
        <v>3</v>
      </c>
      <c r="CQ325" s="11"/>
      <c r="CR325" s="43">
        <f>VLOOKUP($C325, Table4[#All], 58, 0)</f>
        <v>0</v>
      </c>
      <c r="CS325" s="43">
        <f>VLOOKUP($C325, Table4[#All], 59, 0)</f>
        <v>0.84620000000000006</v>
      </c>
      <c r="CT325" s="43">
        <f>VLOOKUP($C325, Table4[#All], 60, 0)</f>
        <v>0.15380000000000002</v>
      </c>
      <c r="CU325" s="43">
        <f>VLOOKUP($C325, Table4[#All], 61, 0)</f>
        <v>0</v>
      </c>
      <c r="CV325" s="9">
        <f>VLOOKUP($C325, Table4[#All], 62, 0)</f>
        <v>0</v>
      </c>
      <c r="CW325" s="10">
        <f t="shared" si="75"/>
        <v>2</v>
      </c>
      <c r="CX325" s="60"/>
      <c r="CY325" s="43">
        <f>VLOOKUP($C325, Table4[#All], 63, 0)</f>
        <v>0</v>
      </c>
      <c r="CZ325" s="43">
        <f>VLOOKUP($C325, Table4[#All], 64, 0)</f>
        <v>0</v>
      </c>
      <c r="DA325" s="43">
        <f>VLOOKUP($C325, Table4[#All], 65, 0)</f>
        <v>1</v>
      </c>
      <c r="DB325" s="43">
        <f>VLOOKUP($C325, Table4[#All], 66, 0)</f>
        <v>0</v>
      </c>
      <c r="DC325" s="43"/>
      <c r="DD325" s="10">
        <f t="shared" si="76"/>
        <v>3</v>
      </c>
    </row>
    <row r="326" spans="1:108" ht="16.2" thickTop="1" thickBot="1" x14ac:dyDescent="0.4">
      <c r="A326" s="47" t="s">
        <v>697</v>
      </c>
      <c r="B326" s="47" t="s">
        <v>736</v>
      </c>
      <c r="C326" s="47" t="s">
        <v>737</v>
      </c>
      <c r="D326" s="11"/>
      <c r="E326" s="43">
        <f>VLOOKUP($C326, Table4[#All], 2, 0)</f>
        <v>1</v>
      </c>
      <c r="F326" s="43">
        <f>VLOOKUP($C326, Table4[#All], 3, 0)</f>
        <v>0</v>
      </c>
      <c r="G326" s="43">
        <f>VLOOKUP($C326, Table4[#All], 4, 0)</f>
        <v>0</v>
      </c>
      <c r="H326" s="43">
        <f>VLOOKUP($C326, Table4[#All], 5, 0)</f>
        <v>0</v>
      </c>
      <c r="I326" s="43">
        <f>VLOOKUP($C326, Table4[#All], 6, 0)</f>
        <v>0</v>
      </c>
      <c r="J326" s="10">
        <f t="shared" ref="J326:J389" si="77">IF(I326&gt;=20%, 5, IF(SUM(H326:I326)&gt;=20%, 4, IF(SUM(G326:I326)&gt;=20%, 3, IF(SUM(F326:I326)&gt;=20%, 2, IF(SUM(E326:I326)&gt;=20%, 1, "N/A")))))</f>
        <v>1</v>
      </c>
      <c r="K326" s="11"/>
      <c r="L326" s="43">
        <f>VLOOKUP($C326, Table4[#All], 7, 0)</f>
        <v>0.40619999999999995</v>
      </c>
      <c r="M326" s="43">
        <f>VLOOKUP($C326, Table4[#All], 8, 0)</f>
        <v>0.40619999999999995</v>
      </c>
      <c r="N326" s="43">
        <f>VLOOKUP($C326, Table4[#All], 9, 0)</f>
        <v>0.1875</v>
      </c>
      <c r="O326" s="43">
        <f>VLOOKUP($C326, Table4[#All], 10, 0)</f>
        <v>0</v>
      </c>
      <c r="P326" s="43"/>
      <c r="Q326" s="10">
        <f t="shared" ref="Q326:Q389" si="78">IF(P326&gt;=20%, 5, IF(SUM(O326:P326)&gt;=20%, 4, IF(SUM(N326:P326)&gt;=20%, 3, IF(SUM(M326:P326)&gt;=20%, 2, IF(SUM(L326:P326)&gt;=20%, 1, "N/A")))))</f>
        <v>2</v>
      </c>
      <c r="R326" s="11"/>
      <c r="S326" s="43">
        <f>VLOOKUP($C326, Table4[#All], 11, 0)</f>
        <v>0</v>
      </c>
      <c r="T326" s="43">
        <f>VLOOKUP($C326, Table4[#All], 12, 0)</f>
        <v>0.1875</v>
      </c>
      <c r="U326" s="43">
        <f>VLOOKUP($C326, Table4[#All], 13, 0)</f>
        <v>0.71879999999999999</v>
      </c>
      <c r="V326" s="43">
        <f>VLOOKUP($C326, Table4[#All], 14, 0)</f>
        <v>9.3800000000000008E-2</v>
      </c>
      <c r="W326" s="9"/>
      <c r="X326" s="10">
        <f t="shared" ref="X326:X389" si="79">IF(W326&gt;=20%, 5, IF(SUM(V326:W326)&gt;=20%, 4, IF(SUM(U326:W326)&gt;=20%, 3, IF(SUM(T326:W326)&gt;=20%, 2, IF(SUM(S326:W326)&gt;=20%, 1, "N/A")))))</f>
        <v>3</v>
      </c>
      <c r="Y326" s="11"/>
      <c r="Z326" s="43">
        <f>VLOOKUP($C326, Table4[#All], 15, 0)</f>
        <v>0</v>
      </c>
      <c r="AA326" s="43">
        <f>VLOOKUP($C326, Table4[#All], 16, 0)</f>
        <v>0.3125</v>
      </c>
      <c r="AB326" s="43">
        <f>VLOOKUP($C326, Table4[#All], 17, 0)</f>
        <v>0.6875</v>
      </c>
      <c r="AC326" s="43">
        <f>VLOOKUP($C326, Table4[#All], 18, 0)</f>
        <v>0</v>
      </c>
      <c r="AD326" s="9">
        <f>VLOOKUP($C326, Table4[#All], 19, 0)</f>
        <v>0</v>
      </c>
      <c r="AE326" s="10">
        <f t="shared" ref="AE326:AE389" si="80">IF(AD326&gt;=20%, 5, IF(SUM(AC326:AD326)&gt;=20%, 4, IF(SUM(AB326:AD326)&gt;=20%, 3, IF(SUM(AA326:AD326)&gt;=20%, 2, IF(SUM(Z326:AD326)&gt;=20%, 1, "N/A")))))</f>
        <v>3</v>
      </c>
      <c r="AF326" s="11"/>
      <c r="AG326" s="43">
        <f>VLOOKUP($C326, Table4[#All], 20, 0)</f>
        <v>6.25E-2</v>
      </c>
      <c r="AH326" s="43">
        <f>VLOOKUP($C326, Table4[#All], 21, 0)</f>
        <v>0.4375</v>
      </c>
      <c r="AI326" s="43">
        <f>VLOOKUP($C326, Table4[#All], 22, 0)</f>
        <v>0.4375</v>
      </c>
      <c r="AJ326" s="43">
        <f>VLOOKUP($C326, Table4[#All], 23, 0)</f>
        <v>6.25E-2</v>
      </c>
      <c r="AK326" s="43"/>
      <c r="AL326" s="10">
        <f t="shared" ref="AL326:AL389" si="81">IF(AK326&gt;=20%, 5, IF(SUM(AJ326:AK326)&gt;=20%, 4, IF(SUM(AI326:AK326)&gt;=20%, 3, IF(SUM(AH326:AK326)&gt;=20%, 2, IF(SUM(AG326:AK326)&gt;=20%, 1, "N/A")))))</f>
        <v>3</v>
      </c>
      <c r="AM326" s="11"/>
      <c r="AN326" s="43">
        <f>VLOOKUP($C326, Table4[#All], 24, 0)</f>
        <v>0</v>
      </c>
      <c r="AO326" s="43">
        <f>VLOOKUP($C326, Table4[#All], 25, 0)</f>
        <v>0.5806</v>
      </c>
      <c r="AP326" s="43">
        <f>VLOOKUP($C326, Table4[#All], 26, 0)</f>
        <v>0.4194</v>
      </c>
      <c r="AQ326" s="43"/>
      <c r="AR326" s="9"/>
      <c r="AS326" s="12">
        <f t="shared" ref="AS326:AS389" si="82">IF(AR326&gt;=20%, 5, IF(SUM(AQ326:AR326)&gt;=20%, 4, IF(SUM(AP326:AR326)&gt;=20%, 3, IF(SUM(AO326:AR326)&gt;=20%, 2, IF(SUM(AN326:AR326)&gt;=20%, 1, "N/A")))))</f>
        <v>3</v>
      </c>
      <c r="AT326" s="11"/>
      <c r="AU326" s="43">
        <f>VLOOKUP($C326, Table4[#All], 27, 0)</f>
        <v>3.1200000000000002E-2</v>
      </c>
      <c r="AV326" s="43">
        <f>VLOOKUP($C326, Table4[#All], 28, 0)</f>
        <v>0.71879999999999999</v>
      </c>
      <c r="AW326" s="43">
        <f>VLOOKUP($C326, Table4[#All], 29, 0)</f>
        <v>0.25</v>
      </c>
      <c r="AX326" s="9"/>
      <c r="AY326" s="9">
        <f>VLOOKUP($C326, Table4[#All], 30, 0)</f>
        <v>0</v>
      </c>
      <c r="AZ326" s="10">
        <f t="shared" ref="AZ326:AZ389" si="83">IF(AY326&gt;=20%, 5, IF(SUM(AX326:AY326)&gt;=20%, 4, IF(SUM(AW326:AY326)&gt;=20%, 3, IF(SUM(AV326:AY326)&gt;=20%, 2, IF(SUM(AU326:AY326)&gt;=20%, 1, "N/A")))))</f>
        <v>3</v>
      </c>
      <c r="BA326" s="11"/>
      <c r="BB326" s="43">
        <f>VLOOKUP($C326, Table4[#All], 31, 0)</f>
        <v>0.23530000000000001</v>
      </c>
      <c r="BC326" s="43">
        <f>VLOOKUP($C326, Table4[#All], 32, 0)</f>
        <v>0.35289999999999999</v>
      </c>
      <c r="BD326" s="43">
        <f>VLOOKUP($C326, Table4[#All], 33, 0)</f>
        <v>0.4118</v>
      </c>
      <c r="BE326" s="43">
        <f>VLOOKUP($C326, Table4[#All], 34, 0)</f>
        <v>0</v>
      </c>
      <c r="BF326" s="9">
        <f>VLOOKUP($C326, Table4[#All], 35, 0)</f>
        <v>0</v>
      </c>
      <c r="BG326" s="10">
        <f t="shared" ref="BG326:BG389" si="84">IF(BF326&gt;=20%, 5, IF(SUM(BE326:BF326)&gt;=20%, 4, IF(SUM(BD326:BF326)&gt;=20%, 3, IF(SUM(BC326:BF326)&gt;=20%, 2, IF(SUM(BB326:BF326)&gt;=20%, 1, "N/A")))))</f>
        <v>3</v>
      </c>
      <c r="BH326" s="60"/>
      <c r="BI326" s="43">
        <f>VLOOKUP($C326, Table4[#All], 36, 0)</f>
        <v>0.10289999999999999</v>
      </c>
      <c r="BJ326" s="9">
        <f>VLOOKUP($C326, Table4[#All], 37, 0)</f>
        <v>0</v>
      </c>
      <c r="BK326" s="43">
        <f>VLOOKUP($C326, Table4[#All], 38, 0)</f>
        <v>0</v>
      </c>
      <c r="BL326" s="43">
        <f>VLOOKUP($C326, Table4[#All], 39, 0)</f>
        <v>0.1618</v>
      </c>
      <c r="BM326" s="9">
        <f>VLOOKUP($C326, Table4[#All], 40, 0)</f>
        <v>0.73530000000000006</v>
      </c>
      <c r="BN326" s="10">
        <f t="shared" ref="BN326:BN389" si="85">IF(BM326&gt;=20%, 5, IF(SUM(BL326:BM326)&gt;=20%, 4, IF(SUM(BK326:BM326)&gt;=20%, 3, IF(SUM(BJ326:BM326)&gt;=20%, 2, IF(SUM(BI326:BM326)&gt;=20%, 1, "N/A")))))</f>
        <v>5</v>
      </c>
      <c r="BO326" s="11"/>
      <c r="BP326" s="43">
        <f>VLOOKUP($C326, Table4[#All], 41, 0)</f>
        <v>3.1200000000000002E-2</v>
      </c>
      <c r="BQ326" s="43">
        <f>VLOOKUP($C326, Table4[#All], 42, 0)</f>
        <v>0.59379999999999999</v>
      </c>
      <c r="BR326" s="43">
        <f>VLOOKUP($C326, Table4[#All], 43, 0)</f>
        <v>0.3125</v>
      </c>
      <c r="BS326" s="43">
        <f>VLOOKUP($C326, Table4[#All], 44, 0)</f>
        <v>6.25E-2</v>
      </c>
      <c r="BT326" s="43">
        <f>VLOOKUP($C326, Table4[#All], 45, 0)</f>
        <v>0</v>
      </c>
      <c r="BU326" s="10">
        <f t="shared" ref="BU326:BU389" si="86">IF(BT326&gt;=20%, 5, IF(SUM(BS326:BT326)&gt;=20%, 4, IF(SUM(BR326:BT326)&gt;=20%, 3, IF(SUM(BQ326:BT326)&gt;=20%, 2, IF(SUM(BP326:BT326)&gt;=20%, 1, "N/A")))))</f>
        <v>3</v>
      </c>
      <c r="BV326" s="11"/>
      <c r="BW326" s="43">
        <f>VLOOKUP($C326, Table4[#All], 46, 0)</f>
        <v>6.25E-2</v>
      </c>
      <c r="BX326" s="43">
        <f>VLOOKUP($C326, Table4[#All], 47, 0)</f>
        <v>6.25E-2</v>
      </c>
      <c r="BY326" s="43">
        <f>VLOOKUP($C326, Table4[#All], 48, 0)</f>
        <v>0.28120000000000001</v>
      </c>
      <c r="BZ326" s="43">
        <f>VLOOKUP($C326, Table4[#All], 49, 0)</f>
        <v>0.40619999999999995</v>
      </c>
      <c r="CA326" s="43">
        <f>VLOOKUP($C326, Table4[#All], 50, 0)</f>
        <v>0.1875</v>
      </c>
      <c r="CB326" s="10">
        <f t="shared" ref="CB326:CB389" si="87">IF(CA326&gt;=20%, 5, IF(SUM(BZ326:CA326)&gt;=20%, 4, IF(SUM(BY326:CA326)&gt;=20%, 3, IF(SUM(BX326:CA326)&gt;=20%, 2, IF(SUM(BW326:CA326)&gt;=20%, 1, "N/A")))))</f>
        <v>4</v>
      </c>
      <c r="CC326" s="60"/>
      <c r="CD326" s="43">
        <f>VLOOKUP($C326, Table4[#All], 51, 0)</f>
        <v>0.34380000000000005</v>
      </c>
      <c r="CE326" s="43">
        <f>VLOOKUP($C326, Table4[#All], 52, 0)</f>
        <v>0.375</v>
      </c>
      <c r="CF326" s="43">
        <f>VLOOKUP($C326, Table4[#All], 53, 0)</f>
        <v>0.28120000000000001</v>
      </c>
      <c r="CG326" s="43"/>
      <c r="CH326" s="43"/>
      <c r="CI326" s="12">
        <f t="shared" ref="CI326:CI389" si="88">IF(CH326&gt;=20%, 5, IF(SUM(CG326:CH326)&gt;=20%, 4, IF(SUM(CF326:CH326)&gt;=20%, 3, IF(SUM(CE326:CH326)&gt;=20%, 2, IF(SUM(CD326:CH326)&gt;=20%, 1, "N/A")))))</f>
        <v>3</v>
      </c>
      <c r="CJ326" s="13"/>
      <c r="CK326" s="43">
        <f>VLOOKUP($C326, Table4[#All], 54, 0)</f>
        <v>0</v>
      </c>
      <c r="CL326" s="43">
        <f>VLOOKUP($C326, Table4[#All], 55, 0)</f>
        <v>0.625</v>
      </c>
      <c r="CM326" s="43">
        <f>VLOOKUP($C326, Table4[#All], 56, 0)</f>
        <v>0.3125</v>
      </c>
      <c r="CN326" s="9">
        <f>VLOOKUP($C326, Table4[#All], 57, 0)</f>
        <v>6.25E-2</v>
      </c>
      <c r="CO326" s="9"/>
      <c r="CP326" s="10">
        <f t="shared" ref="CP326:CP389" si="89">IF(CO326&gt;=20%, 5, IF(SUM(CN326:CO326)&gt;=20%, 4, IF(SUM(CM326:CO326)&gt;=20%, 3, IF(SUM(CL326:CO326)&gt;=20%, 2, IF(SUM(CK326:CO326)&gt;=20%, 1, "N/A")))))</f>
        <v>3</v>
      </c>
      <c r="CQ326" s="11"/>
      <c r="CR326" s="43">
        <f>VLOOKUP($C326, Table4[#All], 58, 0)</f>
        <v>6.25E-2</v>
      </c>
      <c r="CS326" s="43">
        <f>VLOOKUP($C326, Table4[#All], 59, 0)</f>
        <v>0.625</v>
      </c>
      <c r="CT326" s="43">
        <f>VLOOKUP($C326, Table4[#All], 60, 0)</f>
        <v>0.1875</v>
      </c>
      <c r="CU326" s="43">
        <f>VLOOKUP($C326, Table4[#All], 61, 0)</f>
        <v>0.125</v>
      </c>
      <c r="CV326" s="9">
        <f>VLOOKUP($C326, Table4[#All], 62, 0)</f>
        <v>0</v>
      </c>
      <c r="CW326" s="10">
        <f t="shared" ref="CW326:CW389" si="90">IF(CV326&gt;=20%, 5, IF(SUM(CU326:CV326)&gt;=20%, 4, IF(SUM(CT326:CV326)&gt;=20%, 3, IF(SUM(CS326:CV326)&gt;=20%, 2, IF(SUM(CR326:CV326)&gt;=20%, 1, "N/A")))))</f>
        <v>3</v>
      </c>
      <c r="CX326" s="60"/>
      <c r="CY326" s="43">
        <f>VLOOKUP($C326, Table4[#All], 63, 0)</f>
        <v>0.33329999999999999</v>
      </c>
      <c r="CZ326" s="43">
        <f>VLOOKUP($C326, Table4[#All], 64, 0)</f>
        <v>0.25</v>
      </c>
      <c r="DA326" s="43">
        <f>VLOOKUP($C326, Table4[#All], 65, 0)</f>
        <v>0.33329999999999999</v>
      </c>
      <c r="DB326" s="43">
        <f>VLOOKUP($C326, Table4[#All], 66, 0)</f>
        <v>8.3299999999999999E-2</v>
      </c>
      <c r="DC326" s="43"/>
      <c r="DD326" s="10">
        <f t="shared" ref="DD326:DD389" si="91">IF(DC326&gt;=20%, 5, IF(SUM(DB326:DC326)&gt;=20%, 4, IF(SUM(DA326:DC326)&gt;=20%, 3, IF(SUM(CZ326:DC326)&gt;=20%, 2, IF(SUM(CY326:DC326)&gt;=20%, 1, "N/A")))))</f>
        <v>3</v>
      </c>
    </row>
    <row r="327" spans="1:108" ht="16.2" thickTop="1" thickBot="1" x14ac:dyDescent="0.4">
      <c r="A327" s="47" t="s">
        <v>697</v>
      </c>
      <c r="B327" s="47" t="s">
        <v>698</v>
      </c>
      <c r="C327" s="47" t="s">
        <v>699</v>
      </c>
      <c r="D327" s="11"/>
      <c r="E327" s="43">
        <f>VLOOKUP($C327, Table4[#All], 2, 0)</f>
        <v>1</v>
      </c>
      <c r="F327" s="43">
        <f>VLOOKUP($C327, Table4[#All], 3, 0)</f>
        <v>0</v>
      </c>
      <c r="G327" s="43">
        <f>VLOOKUP($C327, Table4[#All], 4, 0)</f>
        <v>0</v>
      </c>
      <c r="H327" s="43">
        <f>VLOOKUP($C327, Table4[#All], 5, 0)</f>
        <v>0</v>
      </c>
      <c r="I327" s="43">
        <f>VLOOKUP($C327, Table4[#All], 6, 0)</f>
        <v>0</v>
      </c>
      <c r="J327" s="10">
        <f t="shared" si="77"/>
        <v>1</v>
      </c>
      <c r="K327" s="11"/>
      <c r="L327" s="43">
        <f>VLOOKUP($C327, Table4[#All], 7, 0)</f>
        <v>0.27779999999999999</v>
      </c>
      <c r="M327" s="43">
        <f>VLOOKUP($C327, Table4[#All], 8, 0)</f>
        <v>0.11109999999999999</v>
      </c>
      <c r="N327" s="43">
        <f>VLOOKUP($C327, Table4[#All], 9, 0)</f>
        <v>0.55559999999999998</v>
      </c>
      <c r="O327" s="43">
        <f>VLOOKUP($C327, Table4[#All], 10, 0)</f>
        <v>5.5599999999999997E-2</v>
      </c>
      <c r="P327" s="43"/>
      <c r="Q327" s="10">
        <f t="shared" si="78"/>
        <v>3</v>
      </c>
      <c r="R327" s="11"/>
      <c r="S327" s="43">
        <f>VLOOKUP($C327, Table4[#All], 11, 0)</f>
        <v>0</v>
      </c>
      <c r="T327" s="43">
        <f>VLOOKUP($C327, Table4[#All], 12, 0)</f>
        <v>0.23530000000000001</v>
      </c>
      <c r="U327" s="43">
        <f>VLOOKUP($C327, Table4[#All], 13, 0)</f>
        <v>0.76469999999999994</v>
      </c>
      <c r="V327" s="43">
        <f>VLOOKUP($C327, Table4[#All], 14, 0)</f>
        <v>0</v>
      </c>
      <c r="W327" s="9"/>
      <c r="X327" s="10">
        <f t="shared" si="79"/>
        <v>3</v>
      </c>
      <c r="Y327" s="11"/>
      <c r="Z327" s="43">
        <f>VLOOKUP($C327, Table4[#All], 15, 0)</f>
        <v>0</v>
      </c>
      <c r="AA327" s="43">
        <f>VLOOKUP($C327, Table4[#All], 16, 0)</f>
        <v>0.83329999999999993</v>
      </c>
      <c r="AB327" s="43">
        <f>VLOOKUP($C327, Table4[#All], 17, 0)</f>
        <v>0.16670000000000001</v>
      </c>
      <c r="AC327" s="43">
        <f>VLOOKUP($C327, Table4[#All], 18, 0)</f>
        <v>0</v>
      </c>
      <c r="AD327" s="9">
        <f>VLOOKUP($C327, Table4[#All], 19, 0)</f>
        <v>0</v>
      </c>
      <c r="AE327" s="10">
        <f t="shared" si="80"/>
        <v>2</v>
      </c>
      <c r="AF327" s="11"/>
      <c r="AG327" s="43">
        <f>VLOOKUP($C327, Table4[#All], 20, 0)</f>
        <v>0</v>
      </c>
      <c r="AH327" s="43">
        <f>VLOOKUP($C327, Table4[#All], 21, 0)</f>
        <v>0.72219999999999995</v>
      </c>
      <c r="AI327" s="43">
        <f>VLOOKUP($C327, Table4[#All], 22, 0)</f>
        <v>0.22219999999999998</v>
      </c>
      <c r="AJ327" s="43">
        <f>VLOOKUP($C327, Table4[#All], 23, 0)</f>
        <v>5.5599999999999997E-2</v>
      </c>
      <c r="AK327" s="43"/>
      <c r="AL327" s="10">
        <f t="shared" si="81"/>
        <v>3</v>
      </c>
      <c r="AM327" s="11"/>
      <c r="AN327" s="43">
        <f>VLOOKUP($C327, Table4[#All], 24, 0)</f>
        <v>5.5599999999999997E-2</v>
      </c>
      <c r="AO327" s="43">
        <f>VLOOKUP($C327, Table4[#All], 25, 0)</f>
        <v>0.5</v>
      </c>
      <c r="AP327" s="43">
        <f>VLOOKUP($C327, Table4[#All], 26, 0)</f>
        <v>0.44439999999999996</v>
      </c>
      <c r="AQ327" s="43"/>
      <c r="AR327" s="9"/>
      <c r="AS327" s="12">
        <f t="shared" si="82"/>
        <v>3</v>
      </c>
      <c r="AT327" s="11"/>
      <c r="AU327" s="43">
        <f>VLOOKUP($C327, Table4[#All], 27, 0)</f>
        <v>0.16670000000000001</v>
      </c>
      <c r="AV327" s="43">
        <f>VLOOKUP($C327, Table4[#All], 28, 0)</f>
        <v>0.55559999999999998</v>
      </c>
      <c r="AW327" s="43">
        <f>VLOOKUP($C327, Table4[#All], 29, 0)</f>
        <v>0.22219999999999998</v>
      </c>
      <c r="AX327" s="9"/>
      <c r="AY327" s="9">
        <f>VLOOKUP($C327, Table4[#All], 30, 0)</f>
        <v>5.5599999999999997E-2</v>
      </c>
      <c r="AZ327" s="10">
        <f t="shared" si="83"/>
        <v>3</v>
      </c>
      <c r="BA327" s="11"/>
      <c r="BB327" s="43">
        <f>VLOOKUP($C327, Table4[#All], 31, 0)</f>
        <v>0.625</v>
      </c>
      <c r="BC327" s="43">
        <f>VLOOKUP($C327, Table4[#All], 32, 0)</f>
        <v>0.375</v>
      </c>
      <c r="BD327" s="43">
        <f>VLOOKUP($C327, Table4[#All], 33, 0)</f>
        <v>0</v>
      </c>
      <c r="BE327" s="43">
        <f>VLOOKUP($C327, Table4[#All], 34, 0)</f>
        <v>0</v>
      </c>
      <c r="BF327" s="9">
        <f>VLOOKUP($C327, Table4[#All], 35, 0)</f>
        <v>0</v>
      </c>
      <c r="BG327" s="10">
        <f t="shared" si="84"/>
        <v>2</v>
      </c>
      <c r="BH327" s="60"/>
      <c r="BI327" s="43">
        <f>VLOOKUP($C327, Table4[#All], 36, 0)</f>
        <v>0</v>
      </c>
      <c r="BJ327" s="9">
        <f>VLOOKUP($C327, Table4[#All], 37, 0)</f>
        <v>0.16670000000000001</v>
      </c>
      <c r="BK327" s="43">
        <f>VLOOKUP($C327, Table4[#All], 38, 0)</f>
        <v>0.83329999999999993</v>
      </c>
      <c r="BL327" s="43">
        <f>VLOOKUP($C327, Table4[#All], 39, 0)</f>
        <v>0</v>
      </c>
      <c r="BM327" s="9">
        <f>VLOOKUP($C327, Table4[#All], 40, 0)</f>
        <v>0</v>
      </c>
      <c r="BN327" s="10">
        <f t="shared" si="85"/>
        <v>3</v>
      </c>
      <c r="BO327" s="11"/>
      <c r="BP327" s="43">
        <f>VLOOKUP($C327, Table4[#All], 41, 0)</f>
        <v>5.5599999999999997E-2</v>
      </c>
      <c r="BQ327" s="43">
        <f>VLOOKUP($C327, Table4[#All], 42, 0)</f>
        <v>0.77780000000000005</v>
      </c>
      <c r="BR327" s="43">
        <f>VLOOKUP($C327, Table4[#All], 43, 0)</f>
        <v>0.11109999999999999</v>
      </c>
      <c r="BS327" s="43">
        <f>VLOOKUP($C327, Table4[#All], 44, 0)</f>
        <v>0</v>
      </c>
      <c r="BT327" s="43">
        <f>VLOOKUP($C327, Table4[#All], 45, 0)</f>
        <v>5.5599999999999997E-2</v>
      </c>
      <c r="BU327" s="10">
        <f t="shared" si="86"/>
        <v>2</v>
      </c>
      <c r="BV327" s="11"/>
      <c r="BW327" s="43">
        <f>VLOOKUP($C327, Table4[#All], 46, 0)</f>
        <v>0</v>
      </c>
      <c r="BX327" s="43">
        <f>VLOOKUP($C327, Table4[#All], 47, 0)</f>
        <v>0</v>
      </c>
      <c r="BY327" s="43">
        <f>VLOOKUP($C327, Table4[#All], 48, 0)</f>
        <v>0</v>
      </c>
      <c r="BZ327" s="43">
        <f>VLOOKUP($C327, Table4[#All], 49, 0)</f>
        <v>0.27779999999999999</v>
      </c>
      <c r="CA327" s="43">
        <f>VLOOKUP($C327, Table4[#All], 50, 0)</f>
        <v>0.72219999999999995</v>
      </c>
      <c r="CB327" s="10">
        <f t="shared" si="87"/>
        <v>5</v>
      </c>
      <c r="CC327" s="60"/>
      <c r="CD327" s="43">
        <f>VLOOKUP($C327, Table4[#All], 51, 0)</f>
        <v>0.11109999999999999</v>
      </c>
      <c r="CE327" s="43">
        <f>VLOOKUP($C327, Table4[#All], 52, 0)</f>
        <v>0.55559999999999998</v>
      </c>
      <c r="CF327" s="43">
        <f>VLOOKUP($C327, Table4[#All], 53, 0)</f>
        <v>0.33329999999999999</v>
      </c>
      <c r="CG327" s="43"/>
      <c r="CH327" s="43"/>
      <c r="CI327" s="12">
        <f t="shared" si="88"/>
        <v>3</v>
      </c>
      <c r="CJ327" s="13"/>
      <c r="CK327" s="43">
        <f>VLOOKUP($C327, Table4[#All], 54, 0)</f>
        <v>0</v>
      </c>
      <c r="CL327" s="43">
        <f>VLOOKUP($C327, Table4[#All], 55, 0)</f>
        <v>0.88890000000000002</v>
      </c>
      <c r="CM327" s="43">
        <f>VLOOKUP($C327, Table4[#All], 56, 0)</f>
        <v>0.11109999999999999</v>
      </c>
      <c r="CN327" s="9">
        <f>VLOOKUP($C327, Table4[#All], 57, 0)</f>
        <v>0</v>
      </c>
      <c r="CO327" s="9"/>
      <c r="CP327" s="10">
        <f t="shared" si="89"/>
        <v>2</v>
      </c>
      <c r="CQ327" s="11"/>
      <c r="CR327" s="43">
        <f>VLOOKUP($C327, Table4[#All], 58, 0)</f>
        <v>0</v>
      </c>
      <c r="CS327" s="43">
        <f>VLOOKUP($C327, Table4[#All], 59, 0)</f>
        <v>0.55559999999999998</v>
      </c>
      <c r="CT327" s="43">
        <f>VLOOKUP($C327, Table4[#All], 60, 0)</f>
        <v>0.44439999999999996</v>
      </c>
      <c r="CU327" s="43">
        <f>VLOOKUP($C327, Table4[#All], 61, 0)</f>
        <v>0</v>
      </c>
      <c r="CV327" s="9">
        <f>VLOOKUP($C327, Table4[#All], 62, 0)</f>
        <v>0</v>
      </c>
      <c r="CW327" s="10">
        <f t="shared" si="90"/>
        <v>3</v>
      </c>
      <c r="CX327" s="60"/>
      <c r="CY327" s="43">
        <f>VLOOKUP($C327, Table4[#All], 63, 0)</f>
        <v>0</v>
      </c>
      <c r="CZ327" s="43">
        <f>VLOOKUP($C327, Table4[#All], 64, 0)</f>
        <v>0.28570000000000001</v>
      </c>
      <c r="DA327" s="43">
        <f>VLOOKUP($C327, Table4[#All], 65, 0)</f>
        <v>0.57140000000000002</v>
      </c>
      <c r="DB327" s="43">
        <f>VLOOKUP($C327, Table4[#All], 66, 0)</f>
        <v>0.1429</v>
      </c>
      <c r="DC327" s="43"/>
      <c r="DD327" s="10">
        <f t="shared" si="91"/>
        <v>3</v>
      </c>
    </row>
    <row r="328" spans="1:108" ht="16.2" thickTop="1" thickBot="1" x14ac:dyDescent="0.4">
      <c r="A328" s="47" t="s">
        <v>697</v>
      </c>
      <c r="B328" s="47" t="s">
        <v>741</v>
      </c>
      <c r="C328" s="47" t="s">
        <v>742</v>
      </c>
      <c r="D328" s="11"/>
      <c r="E328" s="43">
        <f>VLOOKUP($C328, Table4[#All], 2, 0)</f>
        <v>0</v>
      </c>
      <c r="F328" s="43">
        <f>VLOOKUP($C328, Table4[#All], 3, 0)</f>
        <v>0</v>
      </c>
      <c r="G328" s="43">
        <f>VLOOKUP($C328, Table4[#All], 4, 0)</f>
        <v>0</v>
      </c>
      <c r="H328" s="43">
        <f>VLOOKUP($C328, Table4[#All], 5, 0)</f>
        <v>0</v>
      </c>
      <c r="I328" s="43">
        <f>VLOOKUP($C328, Table4[#All], 6, 0)</f>
        <v>1</v>
      </c>
      <c r="J328" s="10">
        <f t="shared" si="77"/>
        <v>5</v>
      </c>
      <c r="K328" s="11"/>
      <c r="L328" s="43">
        <f>VLOOKUP($C328, Table4[#All], 7, 0)</f>
        <v>0.48530000000000001</v>
      </c>
      <c r="M328" s="43">
        <f>VLOOKUP($C328, Table4[#All], 8, 0)</f>
        <v>0.23530000000000001</v>
      </c>
      <c r="N328" s="43">
        <f>VLOOKUP($C328, Table4[#All], 9, 0)</f>
        <v>0.27940000000000004</v>
      </c>
      <c r="O328" s="43">
        <f>VLOOKUP($C328, Table4[#All], 10, 0)</f>
        <v>0</v>
      </c>
      <c r="P328" s="43"/>
      <c r="Q328" s="10">
        <f t="shared" si="78"/>
        <v>3</v>
      </c>
      <c r="R328" s="11"/>
      <c r="S328" s="43">
        <f>VLOOKUP($C328, Table4[#All], 11, 0)</f>
        <v>0.58820000000000006</v>
      </c>
      <c r="T328" s="43">
        <f>VLOOKUP($C328, Table4[#All], 12, 0)</f>
        <v>0.19120000000000001</v>
      </c>
      <c r="U328" s="43">
        <f>VLOOKUP($C328, Table4[#All], 13, 0)</f>
        <v>0.22059999999999999</v>
      </c>
      <c r="V328" s="43">
        <f>VLOOKUP($C328, Table4[#All], 14, 0)</f>
        <v>0</v>
      </c>
      <c r="W328" s="9"/>
      <c r="X328" s="10">
        <f t="shared" si="79"/>
        <v>3</v>
      </c>
      <c r="Y328" s="11"/>
      <c r="Z328" s="43">
        <f>VLOOKUP($C328, Table4[#All], 15, 0)</f>
        <v>0</v>
      </c>
      <c r="AA328" s="43">
        <f>VLOOKUP($C328, Table4[#All], 16, 0)</f>
        <v>0.32350000000000001</v>
      </c>
      <c r="AB328" s="43">
        <f>VLOOKUP($C328, Table4[#All], 17, 0)</f>
        <v>0.63240000000000007</v>
      </c>
      <c r="AC328" s="43">
        <f>VLOOKUP($C328, Table4[#All], 18, 0)</f>
        <v>4.41E-2</v>
      </c>
      <c r="AD328" s="9">
        <f>VLOOKUP($C328, Table4[#All], 19, 0)</f>
        <v>0</v>
      </c>
      <c r="AE328" s="10">
        <f t="shared" si="80"/>
        <v>3</v>
      </c>
      <c r="AF328" s="11"/>
      <c r="AG328" s="43">
        <f>VLOOKUP($C328, Table4[#All], 20, 0)</f>
        <v>0.1176</v>
      </c>
      <c r="AH328" s="43">
        <f>VLOOKUP($C328, Table4[#All], 21, 0)</f>
        <v>0.73530000000000006</v>
      </c>
      <c r="AI328" s="43">
        <f>VLOOKUP($C328, Table4[#All], 22, 0)</f>
        <v>0.14710000000000001</v>
      </c>
      <c r="AJ328" s="43">
        <f>VLOOKUP($C328, Table4[#All], 23, 0)</f>
        <v>0</v>
      </c>
      <c r="AK328" s="43"/>
      <c r="AL328" s="10">
        <f t="shared" si="81"/>
        <v>2</v>
      </c>
      <c r="AM328" s="11"/>
      <c r="AN328" s="43">
        <f>VLOOKUP($C328, Table4[#All], 24, 0)</f>
        <v>0</v>
      </c>
      <c r="AO328" s="43">
        <f>VLOOKUP($C328, Table4[#All], 25, 0)</f>
        <v>0.87690000000000001</v>
      </c>
      <c r="AP328" s="43">
        <f>VLOOKUP($C328, Table4[#All], 26, 0)</f>
        <v>0.1231</v>
      </c>
      <c r="AQ328" s="43"/>
      <c r="AR328" s="9"/>
      <c r="AS328" s="12">
        <f t="shared" si="82"/>
        <v>2</v>
      </c>
      <c r="AT328" s="11"/>
      <c r="AU328" s="43">
        <f>VLOOKUP($C328, Table4[#All], 27, 0)</f>
        <v>0.70590000000000008</v>
      </c>
      <c r="AV328" s="43">
        <f>VLOOKUP($C328, Table4[#All], 28, 0)</f>
        <v>0.29410000000000003</v>
      </c>
      <c r="AW328" s="43">
        <f>VLOOKUP($C328, Table4[#All], 29, 0)</f>
        <v>0</v>
      </c>
      <c r="AX328" s="9"/>
      <c r="AY328" s="9">
        <f>VLOOKUP($C328, Table4[#All], 30, 0)</f>
        <v>0</v>
      </c>
      <c r="AZ328" s="10">
        <f t="shared" si="83"/>
        <v>2</v>
      </c>
      <c r="BA328" s="11"/>
      <c r="BB328" s="43">
        <f>VLOOKUP($C328, Table4[#All], 31, 0)</f>
        <v>0.13239999999999999</v>
      </c>
      <c r="BC328" s="43">
        <f>VLOOKUP($C328, Table4[#All], 32, 0)</f>
        <v>0.79409999999999992</v>
      </c>
      <c r="BD328" s="43">
        <f>VLOOKUP($C328, Table4[#All], 33, 0)</f>
        <v>5.8799999999999998E-2</v>
      </c>
      <c r="BE328" s="43">
        <f>VLOOKUP($C328, Table4[#All], 34, 0)</f>
        <v>1.47E-2</v>
      </c>
      <c r="BF328" s="9">
        <f>VLOOKUP($C328, Table4[#All], 35, 0)</f>
        <v>0</v>
      </c>
      <c r="BG328" s="10">
        <f t="shared" si="84"/>
        <v>2</v>
      </c>
      <c r="BH328" s="60"/>
      <c r="BI328" s="43">
        <f>VLOOKUP($C328, Table4[#All], 36, 0)</f>
        <v>0.10289999999999999</v>
      </c>
      <c r="BJ328" s="9">
        <f>VLOOKUP($C328, Table4[#All], 37, 0)</f>
        <v>0</v>
      </c>
      <c r="BK328" s="43">
        <f>VLOOKUP($C328, Table4[#All], 38, 0)</f>
        <v>0</v>
      </c>
      <c r="BL328" s="43">
        <f>VLOOKUP($C328, Table4[#All], 39, 0)</f>
        <v>0.1618</v>
      </c>
      <c r="BM328" s="9">
        <f>VLOOKUP($C328, Table4[#All], 40, 0)</f>
        <v>0.73530000000000006</v>
      </c>
      <c r="BN328" s="10">
        <f t="shared" si="85"/>
        <v>5</v>
      </c>
      <c r="BO328" s="11"/>
      <c r="BP328" s="43">
        <f>VLOOKUP($C328, Table4[#All], 41, 0)</f>
        <v>0.58820000000000006</v>
      </c>
      <c r="BQ328" s="43">
        <f>VLOOKUP($C328, Table4[#All], 42, 0)</f>
        <v>0.36759999999999998</v>
      </c>
      <c r="BR328" s="43">
        <f>VLOOKUP($C328, Table4[#All], 43, 0)</f>
        <v>2.9399999999999999E-2</v>
      </c>
      <c r="BS328" s="43">
        <f>VLOOKUP($C328, Table4[#All], 44, 0)</f>
        <v>1.47E-2</v>
      </c>
      <c r="BT328" s="43">
        <f>VLOOKUP($C328, Table4[#All], 45, 0)</f>
        <v>0</v>
      </c>
      <c r="BU328" s="10">
        <f t="shared" si="86"/>
        <v>2</v>
      </c>
      <c r="BV328" s="11"/>
      <c r="BW328" s="43">
        <f>VLOOKUP($C328, Table4[#All], 46, 0)</f>
        <v>4.41E-2</v>
      </c>
      <c r="BX328" s="43">
        <f>VLOOKUP($C328, Table4[#All], 47, 0)</f>
        <v>0.52939999999999998</v>
      </c>
      <c r="BY328" s="43">
        <f>VLOOKUP($C328, Table4[#All], 48, 0)</f>
        <v>0.4118</v>
      </c>
      <c r="BZ328" s="43">
        <f>VLOOKUP($C328, Table4[#All], 49, 0)</f>
        <v>1.47E-2</v>
      </c>
      <c r="CA328" s="43">
        <f>VLOOKUP($C328, Table4[#All], 50, 0)</f>
        <v>0</v>
      </c>
      <c r="CB328" s="10">
        <f t="shared" si="87"/>
        <v>3</v>
      </c>
      <c r="CC328" s="60"/>
      <c r="CD328" s="43">
        <f>VLOOKUP($C328, Table4[#All], 51, 0)</f>
        <v>1</v>
      </c>
      <c r="CE328" s="43">
        <f>VLOOKUP($C328, Table4[#All], 52, 0)</f>
        <v>0</v>
      </c>
      <c r="CF328" s="43">
        <f>VLOOKUP($C328, Table4[#All], 53, 0)</f>
        <v>0</v>
      </c>
      <c r="CG328" s="43"/>
      <c r="CH328" s="43"/>
      <c r="CI328" s="12">
        <f t="shared" si="88"/>
        <v>1</v>
      </c>
      <c r="CJ328" s="13"/>
      <c r="CK328" s="43">
        <f>VLOOKUP($C328, Table4[#All], 54, 0)</f>
        <v>0</v>
      </c>
      <c r="CL328" s="43">
        <f>VLOOKUP($C328, Table4[#All], 55, 0)</f>
        <v>0.83819999999999995</v>
      </c>
      <c r="CM328" s="43">
        <f>VLOOKUP($C328, Table4[#All], 56, 0)</f>
        <v>0.1618</v>
      </c>
      <c r="CN328" s="9">
        <f>VLOOKUP($C328, Table4[#All], 57, 0)</f>
        <v>0</v>
      </c>
      <c r="CO328" s="9"/>
      <c r="CP328" s="10">
        <f t="shared" si="89"/>
        <v>2</v>
      </c>
      <c r="CQ328" s="11"/>
      <c r="CR328" s="43">
        <f>VLOOKUP($C328, Table4[#All], 58, 0)</f>
        <v>0.10289999999999999</v>
      </c>
      <c r="CS328" s="43">
        <f>VLOOKUP($C328, Table4[#All], 59, 0)</f>
        <v>0.6470999999999999</v>
      </c>
      <c r="CT328" s="43">
        <f>VLOOKUP($C328, Table4[#All], 60, 0)</f>
        <v>0.25</v>
      </c>
      <c r="CU328" s="43">
        <f>VLOOKUP($C328, Table4[#All], 61, 0)</f>
        <v>0</v>
      </c>
      <c r="CV328" s="9">
        <f>VLOOKUP($C328, Table4[#All], 62, 0)</f>
        <v>0</v>
      </c>
      <c r="CW328" s="10">
        <f t="shared" si="90"/>
        <v>3</v>
      </c>
      <c r="CX328" s="60"/>
      <c r="CY328" s="43">
        <f>VLOOKUP($C328, Table4[#All], 63, 0)</f>
        <v>1</v>
      </c>
      <c r="CZ328" s="43">
        <f>VLOOKUP($C328, Table4[#All], 64, 0)</f>
        <v>0</v>
      </c>
      <c r="DA328" s="43">
        <f>VLOOKUP($C328, Table4[#All], 65, 0)</f>
        <v>0</v>
      </c>
      <c r="DB328" s="43">
        <f>VLOOKUP($C328, Table4[#All], 66, 0)</f>
        <v>0</v>
      </c>
      <c r="DC328" s="43"/>
      <c r="DD328" s="10">
        <f t="shared" si="91"/>
        <v>1</v>
      </c>
    </row>
    <row r="329" spans="1:108" ht="16.2" thickTop="1" thickBot="1" x14ac:dyDescent="0.4">
      <c r="A329" s="47" t="s">
        <v>697</v>
      </c>
      <c r="B329" s="47" t="s">
        <v>708</v>
      </c>
      <c r="C329" s="47" t="s">
        <v>709</v>
      </c>
      <c r="D329" s="11"/>
      <c r="E329" s="43">
        <f>VLOOKUP($C329, Table4[#All], 2, 0)</f>
        <v>0</v>
      </c>
      <c r="F329" s="43">
        <f>VLOOKUP($C329, Table4[#All], 3, 0)</f>
        <v>0</v>
      </c>
      <c r="G329" s="43">
        <f>VLOOKUP($C329, Table4[#All], 4, 0)</f>
        <v>0</v>
      </c>
      <c r="H329" s="43">
        <f>VLOOKUP($C329, Table4[#All], 5, 0)</f>
        <v>1</v>
      </c>
      <c r="I329" s="43">
        <f>VLOOKUP($C329, Table4[#All], 6, 0)</f>
        <v>0</v>
      </c>
      <c r="J329" s="10">
        <f t="shared" si="77"/>
        <v>4</v>
      </c>
      <c r="K329" s="11"/>
      <c r="L329" s="43">
        <f>VLOOKUP($C329, Table4[#All], 7, 0)</f>
        <v>5.5599999999999997E-2</v>
      </c>
      <c r="M329" s="43">
        <f>VLOOKUP($C329, Table4[#All], 8, 0)</f>
        <v>5.5599999999999997E-2</v>
      </c>
      <c r="N329" s="43">
        <f>VLOOKUP($C329, Table4[#All], 9, 0)</f>
        <v>0.77780000000000005</v>
      </c>
      <c r="O329" s="43">
        <f>VLOOKUP($C329, Table4[#All], 10, 0)</f>
        <v>0.11109999999999999</v>
      </c>
      <c r="P329" s="43"/>
      <c r="Q329" s="10">
        <f t="shared" si="78"/>
        <v>3</v>
      </c>
      <c r="R329" s="11"/>
      <c r="S329" s="43">
        <f>VLOOKUP($C329, Table4[#All], 11, 0)</f>
        <v>6.25E-2</v>
      </c>
      <c r="T329" s="43">
        <f>VLOOKUP($C329, Table4[#All], 12, 0)</f>
        <v>0.3125</v>
      </c>
      <c r="U329" s="43">
        <f>VLOOKUP($C329, Table4[#All], 13, 0)</f>
        <v>0.625</v>
      </c>
      <c r="V329" s="43">
        <f>VLOOKUP($C329, Table4[#All], 14, 0)</f>
        <v>0</v>
      </c>
      <c r="W329" s="9"/>
      <c r="X329" s="10">
        <f t="shared" si="79"/>
        <v>3</v>
      </c>
      <c r="Y329" s="11"/>
      <c r="Z329" s="43">
        <f>VLOOKUP($C329, Table4[#All], 15, 0)</f>
        <v>0</v>
      </c>
      <c r="AA329" s="43">
        <f>VLOOKUP($C329, Table4[#All], 16, 0)</f>
        <v>0.27779999999999999</v>
      </c>
      <c r="AB329" s="43">
        <f>VLOOKUP($C329, Table4[#All], 17, 0)</f>
        <v>0.61109999999999998</v>
      </c>
      <c r="AC329" s="43">
        <f>VLOOKUP($C329, Table4[#All], 18, 0)</f>
        <v>0.11109999999999999</v>
      </c>
      <c r="AD329" s="9">
        <f>VLOOKUP($C329, Table4[#All], 19, 0)</f>
        <v>0</v>
      </c>
      <c r="AE329" s="10">
        <f t="shared" si="80"/>
        <v>3</v>
      </c>
      <c r="AF329" s="11"/>
      <c r="AG329" s="43">
        <f>VLOOKUP($C329, Table4[#All], 20, 0)</f>
        <v>0</v>
      </c>
      <c r="AH329" s="43">
        <f>VLOOKUP($C329, Table4[#All], 21, 0)</f>
        <v>0.61109999999999998</v>
      </c>
      <c r="AI329" s="43">
        <f>VLOOKUP($C329, Table4[#All], 22, 0)</f>
        <v>0.38890000000000002</v>
      </c>
      <c r="AJ329" s="43">
        <f>VLOOKUP($C329, Table4[#All], 23, 0)</f>
        <v>0</v>
      </c>
      <c r="AK329" s="43"/>
      <c r="AL329" s="10">
        <f t="shared" si="81"/>
        <v>3</v>
      </c>
      <c r="AM329" s="11"/>
      <c r="AN329" s="43">
        <f>VLOOKUP($C329, Table4[#All], 24, 0)</f>
        <v>0</v>
      </c>
      <c r="AO329" s="43">
        <f>VLOOKUP($C329, Table4[#All], 25, 0)</f>
        <v>0.9375</v>
      </c>
      <c r="AP329" s="43">
        <f>VLOOKUP($C329, Table4[#All], 26, 0)</f>
        <v>6.25E-2</v>
      </c>
      <c r="AQ329" s="43"/>
      <c r="AR329" s="9"/>
      <c r="AS329" s="12">
        <f t="shared" si="82"/>
        <v>2</v>
      </c>
      <c r="AT329" s="11"/>
      <c r="AU329" s="43">
        <f>VLOOKUP($C329, Table4[#All], 27, 0)</f>
        <v>0.77780000000000005</v>
      </c>
      <c r="AV329" s="43">
        <f>VLOOKUP($C329, Table4[#All], 28, 0)</f>
        <v>0.22219999999999998</v>
      </c>
      <c r="AW329" s="43">
        <f>VLOOKUP($C329, Table4[#All], 29, 0)</f>
        <v>0</v>
      </c>
      <c r="AX329" s="9"/>
      <c r="AY329" s="9">
        <f>VLOOKUP($C329, Table4[#All], 30, 0)</f>
        <v>0</v>
      </c>
      <c r="AZ329" s="10">
        <f t="shared" si="83"/>
        <v>2</v>
      </c>
      <c r="BA329" s="11"/>
      <c r="BB329" s="43">
        <f>VLOOKUP($C329, Table4[#All], 31, 0)</f>
        <v>0.27779999999999999</v>
      </c>
      <c r="BC329" s="43">
        <f>VLOOKUP($C329, Table4[#All], 32, 0)</f>
        <v>0.66670000000000007</v>
      </c>
      <c r="BD329" s="43">
        <f>VLOOKUP($C329, Table4[#All], 33, 0)</f>
        <v>5.5599999999999997E-2</v>
      </c>
      <c r="BE329" s="43">
        <f>VLOOKUP($C329, Table4[#All], 34, 0)</f>
        <v>0</v>
      </c>
      <c r="BF329" s="9">
        <f>VLOOKUP($C329, Table4[#All], 35, 0)</f>
        <v>0</v>
      </c>
      <c r="BG329" s="10">
        <f t="shared" si="84"/>
        <v>2</v>
      </c>
      <c r="BH329" s="60"/>
      <c r="BI329" s="43">
        <f>VLOOKUP($C329, Table4[#All], 36, 0)</f>
        <v>0.10289999999999999</v>
      </c>
      <c r="BJ329" s="9">
        <f>VLOOKUP($C329, Table4[#All], 37, 0)</f>
        <v>0</v>
      </c>
      <c r="BK329" s="43">
        <f>VLOOKUP($C329, Table4[#All], 38, 0)</f>
        <v>0</v>
      </c>
      <c r="BL329" s="43">
        <f>VLOOKUP($C329, Table4[#All], 39, 0)</f>
        <v>0.1618</v>
      </c>
      <c r="BM329" s="9">
        <f>VLOOKUP($C329, Table4[#All], 40, 0)</f>
        <v>0.73530000000000006</v>
      </c>
      <c r="BN329" s="10">
        <f t="shared" si="85"/>
        <v>5</v>
      </c>
      <c r="BO329" s="11"/>
      <c r="BP329" s="43">
        <f>VLOOKUP($C329, Table4[#All], 41, 0)</f>
        <v>0</v>
      </c>
      <c r="BQ329" s="43">
        <f>VLOOKUP($C329, Table4[#All], 42, 0)</f>
        <v>0.66670000000000007</v>
      </c>
      <c r="BR329" s="43">
        <f>VLOOKUP($C329, Table4[#All], 43, 0)</f>
        <v>0.22219999999999998</v>
      </c>
      <c r="BS329" s="43">
        <f>VLOOKUP($C329, Table4[#All], 44, 0)</f>
        <v>0.11109999999999999</v>
      </c>
      <c r="BT329" s="43">
        <f>VLOOKUP($C329, Table4[#All], 45, 0)</f>
        <v>0</v>
      </c>
      <c r="BU329" s="10">
        <f t="shared" si="86"/>
        <v>3</v>
      </c>
      <c r="BV329" s="11"/>
      <c r="BW329" s="43">
        <f>VLOOKUP($C329, Table4[#All], 46, 0)</f>
        <v>0</v>
      </c>
      <c r="BX329" s="43">
        <f>VLOOKUP($C329, Table4[#All], 47, 0)</f>
        <v>0.33329999999999999</v>
      </c>
      <c r="BY329" s="43">
        <f>VLOOKUP($C329, Table4[#All], 48, 0)</f>
        <v>0.22219999999999998</v>
      </c>
      <c r="BZ329" s="43">
        <f>VLOOKUP($C329, Table4[#All], 49, 0)</f>
        <v>0.22219999999999998</v>
      </c>
      <c r="CA329" s="43">
        <f>VLOOKUP($C329, Table4[#All], 50, 0)</f>
        <v>0.22219999999999998</v>
      </c>
      <c r="CB329" s="10">
        <f t="shared" si="87"/>
        <v>5</v>
      </c>
      <c r="CC329" s="60"/>
      <c r="CD329" s="43">
        <f>VLOOKUP($C329, Table4[#All], 51, 0)</f>
        <v>0.72219999999999995</v>
      </c>
      <c r="CE329" s="43">
        <f>VLOOKUP($C329, Table4[#All], 52, 0)</f>
        <v>0.27779999999999999</v>
      </c>
      <c r="CF329" s="43">
        <f>VLOOKUP($C329, Table4[#All], 53, 0)</f>
        <v>0</v>
      </c>
      <c r="CG329" s="43"/>
      <c r="CH329" s="43"/>
      <c r="CI329" s="12">
        <f t="shared" si="88"/>
        <v>2</v>
      </c>
      <c r="CJ329" s="13"/>
      <c r="CK329" s="43">
        <f>VLOOKUP($C329, Table4[#All], 54, 0)</f>
        <v>0</v>
      </c>
      <c r="CL329" s="43">
        <f>VLOOKUP($C329, Table4[#All], 55, 0)</f>
        <v>0.66670000000000007</v>
      </c>
      <c r="CM329" s="43">
        <f>VLOOKUP($C329, Table4[#All], 56, 0)</f>
        <v>0.33329999999999999</v>
      </c>
      <c r="CN329" s="9">
        <f>VLOOKUP($C329, Table4[#All], 57, 0)</f>
        <v>0</v>
      </c>
      <c r="CO329" s="9"/>
      <c r="CP329" s="10">
        <f t="shared" si="89"/>
        <v>3</v>
      </c>
      <c r="CQ329" s="11"/>
      <c r="CR329" s="43">
        <f>VLOOKUP($C329, Table4[#All], 58, 0)</f>
        <v>0</v>
      </c>
      <c r="CS329" s="43">
        <f>VLOOKUP($C329, Table4[#All], 59, 0)</f>
        <v>0.5</v>
      </c>
      <c r="CT329" s="43">
        <f>VLOOKUP($C329, Table4[#All], 60, 0)</f>
        <v>0.33329999999999999</v>
      </c>
      <c r="CU329" s="43">
        <f>VLOOKUP($C329, Table4[#All], 61, 0)</f>
        <v>0.16670000000000001</v>
      </c>
      <c r="CV329" s="9">
        <f>VLOOKUP($C329, Table4[#All], 62, 0)</f>
        <v>0</v>
      </c>
      <c r="CW329" s="10">
        <f t="shared" si="90"/>
        <v>3</v>
      </c>
      <c r="CX329" s="60"/>
      <c r="CY329" s="43">
        <f>VLOOKUP($C329, Table4[#All], 63, 0)</f>
        <v>0.61109999999999998</v>
      </c>
      <c r="CZ329" s="43">
        <f>VLOOKUP($C329, Table4[#All], 64, 0)</f>
        <v>0.16670000000000001</v>
      </c>
      <c r="DA329" s="43">
        <f>VLOOKUP($C329, Table4[#All], 65, 0)</f>
        <v>0.22219999999999998</v>
      </c>
      <c r="DB329" s="43">
        <f>VLOOKUP($C329, Table4[#All], 66, 0)</f>
        <v>0</v>
      </c>
      <c r="DC329" s="43"/>
      <c r="DD329" s="10">
        <f t="shared" si="91"/>
        <v>3</v>
      </c>
    </row>
    <row r="330" spans="1:108" ht="16.2" thickTop="1" thickBot="1" x14ac:dyDescent="0.4">
      <c r="A330" s="47" t="s">
        <v>745</v>
      </c>
      <c r="B330" s="47" t="s">
        <v>746</v>
      </c>
      <c r="C330" s="47" t="s">
        <v>747</v>
      </c>
      <c r="D330" s="11"/>
      <c r="E330" s="43">
        <f>VLOOKUP($C330, Table4[#All], 2, 0)</f>
        <v>1</v>
      </c>
      <c r="F330" s="43">
        <f>VLOOKUP($C330, Table4[#All], 3, 0)</f>
        <v>0</v>
      </c>
      <c r="G330" s="43">
        <f>VLOOKUP($C330, Table4[#All], 4, 0)</f>
        <v>0</v>
      </c>
      <c r="H330" s="43">
        <f>VLOOKUP($C330, Table4[#All], 5, 0)</f>
        <v>0</v>
      </c>
      <c r="I330" s="43">
        <f>VLOOKUP($C330, Table4[#All], 6, 0)</f>
        <v>0</v>
      </c>
      <c r="J330" s="10">
        <f t="shared" si="77"/>
        <v>1</v>
      </c>
      <c r="K330" s="11"/>
      <c r="L330" s="43">
        <f>VLOOKUP($C330, Table4[#All], 7, 0)</f>
        <v>0.9</v>
      </c>
      <c r="M330" s="43">
        <f>VLOOKUP($C330, Table4[#All], 8, 0)</f>
        <v>0.1</v>
      </c>
      <c r="N330" s="43">
        <f>VLOOKUP($C330, Table4[#All], 9, 0)</f>
        <v>0</v>
      </c>
      <c r="O330" s="43">
        <f>VLOOKUP($C330, Table4[#All], 10, 0)</f>
        <v>0</v>
      </c>
      <c r="P330" s="43"/>
      <c r="Q330" s="10">
        <f t="shared" si="78"/>
        <v>1</v>
      </c>
      <c r="R330" s="11"/>
      <c r="S330" s="43">
        <f>VLOOKUP($C330, Table4[#All], 11, 0)</f>
        <v>0.1333</v>
      </c>
      <c r="T330" s="43">
        <f>VLOOKUP($C330, Table4[#All], 12, 0)</f>
        <v>6.6699999999999995E-2</v>
      </c>
      <c r="U330" s="43">
        <f>VLOOKUP($C330, Table4[#All], 13, 0)</f>
        <v>0.8</v>
      </c>
      <c r="V330" s="43">
        <f>VLOOKUP($C330, Table4[#All], 14, 0)</f>
        <v>0</v>
      </c>
      <c r="W330" s="9"/>
      <c r="X330" s="10">
        <f t="shared" si="79"/>
        <v>3</v>
      </c>
      <c r="Y330" s="11"/>
      <c r="Z330" s="43">
        <f>VLOOKUP($C330, Table4[#All], 15, 0)</f>
        <v>0</v>
      </c>
      <c r="AA330" s="43">
        <f>VLOOKUP($C330, Table4[#All], 16, 0)</f>
        <v>0.6</v>
      </c>
      <c r="AB330" s="43">
        <f>VLOOKUP($C330, Table4[#All], 17, 0)</f>
        <v>0.36670000000000003</v>
      </c>
      <c r="AC330" s="43">
        <f>VLOOKUP($C330, Table4[#All], 18, 0)</f>
        <v>3.3300000000000003E-2</v>
      </c>
      <c r="AD330" s="9">
        <f>VLOOKUP($C330, Table4[#All], 19, 0)</f>
        <v>0</v>
      </c>
      <c r="AE330" s="10">
        <f t="shared" si="80"/>
        <v>3</v>
      </c>
      <c r="AF330" s="11"/>
      <c r="AG330" s="43">
        <f>VLOOKUP($C330, Table4[#All], 20, 0)</f>
        <v>0.23329999999999998</v>
      </c>
      <c r="AH330" s="43">
        <f>VLOOKUP($C330, Table4[#All], 21, 0)</f>
        <v>0.5</v>
      </c>
      <c r="AI330" s="43">
        <f>VLOOKUP($C330, Table4[#All], 22, 0)</f>
        <v>0.23329999999999998</v>
      </c>
      <c r="AJ330" s="43">
        <f>VLOOKUP($C330, Table4[#All], 23, 0)</f>
        <v>3.3300000000000003E-2</v>
      </c>
      <c r="AK330" s="43"/>
      <c r="AL330" s="10">
        <f t="shared" si="81"/>
        <v>3</v>
      </c>
      <c r="AM330" s="11"/>
      <c r="AN330" s="43">
        <f>VLOOKUP($C330, Table4[#All], 24, 0)</f>
        <v>0</v>
      </c>
      <c r="AO330" s="43">
        <f>VLOOKUP($C330, Table4[#All], 25, 0)</f>
        <v>0.71430000000000005</v>
      </c>
      <c r="AP330" s="43">
        <f>VLOOKUP($C330, Table4[#All], 26, 0)</f>
        <v>0.28570000000000001</v>
      </c>
      <c r="AQ330" s="43"/>
      <c r="AR330" s="9"/>
      <c r="AS330" s="12">
        <f t="shared" si="82"/>
        <v>3</v>
      </c>
      <c r="AT330" s="11"/>
      <c r="AU330" s="43">
        <f>VLOOKUP($C330, Table4[#All], 27, 0)</f>
        <v>0.36670000000000003</v>
      </c>
      <c r="AV330" s="43">
        <f>VLOOKUP($C330, Table4[#All], 28, 0)</f>
        <v>0.4</v>
      </c>
      <c r="AW330" s="43">
        <f>VLOOKUP($C330, Table4[#All], 29, 0)</f>
        <v>0.23329999999999998</v>
      </c>
      <c r="AX330" s="9"/>
      <c r="AY330" s="9">
        <f>VLOOKUP($C330, Table4[#All], 30, 0)</f>
        <v>0</v>
      </c>
      <c r="AZ330" s="10">
        <f t="shared" si="83"/>
        <v>3</v>
      </c>
      <c r="BA330" s="11"/>
      <c r="BB330" s="43">
        <f>VLOOKUP($C330, Table4[#All], 31, 0)</f>
        <v>0.8</v>
      </c>
      <c r="BC330" s="43">
        <f>VLOOKUP($C330, Table4[#All], 32, 0)</f>
        <v>0.2</v>
      </c>
      <c r="BD330" s="43">
        <f>VLOOKUP($C330, Table4[#All], 33, 0)</f>
        <v>0</v>
      </c>
      <c r="BE330" s="43">
        <f>VLOOKUP($C330, Table4[#All], 34, 0)</f>
        <v>0</v>
      </c>
      <c r="BF330" s="9">
        <f>VLOOKUP($C330, Table4[#All], 35, 0)</f>
        <v>0</v>
      </c>
      <c r="BG330" s="10">
        <f t="shared" si="84"/>
        <v>2</v>
      </c>
      <c r="BH330" s="60"/>
      <c r="BI330" s="43">
        <f>VLOOKUP($C330, Table4[#All], 36, 0)</f>
        <v>1</v>
      </c>
      <c r="BJ330" s="9">
        <f>VLOOKUP($C330, Table4[#All], 37, 0)</f>
        <v>0</v>
      </c>
      <c r="BK330" s="43">
        <f>VLOOKUP($C330, Table4[#All], 38, 0)</f>
        <v>0</v>
      </c>
      <c r="BL330" s="43">
        <f>VLOOKUP($C330, Table4[#All], 39, 0)</f>
        <v>0</v>
      </c>
      <c r="BM330" s="9">
        <f>VLOOKUP($C330, Table4[#All], 40, 0)</f>
        <v>0</v>
      </c>
      <c r="BN330" s="10">
        <f t="shared" si="85"/>
        <v>1</v>
      </c>
      <c r="BO330" s="11"/>
      <c r="BP330" s="43">
        <f>VLOOKUP($C330, Table4[#All], 41, 0)</f>
        <v>3.3300000000000003E-2</v>
      </c>
      <c r="BQ330" s="43">
        <f>VLOOKUP($C330, Table4[#All], 42, 0)</f>
        <v>0.73329999999999995</v>
      </c>
      <c r="BR330" s="43">
        <f>VLOOKUP($C330, Table4[#All], 43, 0)</f>
        <v>0.23329999999999998</v>
      </c>
      <c r="BS330" s="43">
        <f>VLOOKUP($C330, Table4[#All], 44, 0)</f>
        <v>0</v>
      </c>
      <c r="BT330" s="43">
        <f>VLOOKUP($C330, Table4[#All], 45, 0)</f>
        <v>0</v>
      </c>
      <c r="BU330" s="10">
        <f t="shared" si="86"/>
        <v>3</v>
      </c>
      <c r="BV330" s="11"/>
      <c r="BW330" s="43">
        <f>VLOOKUP($C330, Table4[#All], 46, 0)</f>
        <v>0.16670000000000001</v>
      </c>
      <c r="BX330" s="43">
        <f>VLOOKUP($C330, Table4[#All], 47, 0)</f>
        <v>0.2</v>
      </c>
      <c r="BY330" s="43">
        <f>VLOOKUP($C330, Table4[#All], 48, 0)</f>
        <v>0.3</v>
      </c>
      <c r="BZ330" s="43">
        <f>VLOOKUP($C330, Table4[#All], 49, 0)</f>
        <v>0.33329999999999999</v>
      </c>
      <c r="CA330" s="43">
        <f>VLOOKUP($C330, Table4[#All], 50, 0)</f>
        <v>0</v>
      </c>
      <c r="CB330" s="10">
        <f t="shared" si="87"/>
        <v>4</v>
      </c>
      <c r="CC330" s="60"/>
      <c r="CD330" s="43">
        <f>VLOOKUP($C330, Table4[#All], 51, 0)</f>
        <v>0.9667</v>
      </c>
      <c r="CE330" s="43">
        <f>VLOOKUP($C330, Table4[#All], 52, 0)</f>
        <v>3.3300000000000003E-2</v>
      </c>
      <c r="CF330" s="43">
        <f>VLOOKUP($C330, Table4[#All], 53, 0)</f>
        <v>0</v>
      </c>
      <c r="CG330" s="43"/>
      <c r="CH330" s="43"/>
      <c r="CI330" s="12">
        <f t="shared" si="88"/>
        <v>1</v>
      </c>
      <c r="CJ330" s="13"/>
      <c r="CK330" s="43">
        <f>VLOOKUP($C330, Table4[#All], 54, 0)</f>
        <v>0</v>
      </c>
      <c r="CL330" s="43">
        <f>VLOOKUP($C330, Table4[#All], 55, 0)</f>
        <v>0.5333</v>
      </c>
      <c r="CM330" s="43">
        <f>VLOOKUP($C330, Table4[#All], 56, 0)</f>
        <v>0.4667</v>
      </c>
      <c r="CN330" s="9">
        <f>VLOOKUP($C330, Table4[#All], 57, 0)</f>
        <v>0</v>
      </c>
      <c r="CO330" s="9"/>
      <c r="CP330" s="10">
        <f t="shared" si="89"/>
        <v>3</v>
      </c>
      <c r="CQ330" s="11"/>
      <c r="CR330" s="43">
        <f>VLOOKUP($C330, Table4[#All], 58, 0)</f>
        <v>0</v>
      </c>
      <c r="CS330" s="43">
        <f>VLOOKUP($C330, Table4[#All], 59, 0)</f>
        <v>0.4</v>
      </c>
      <c r="CT330" s="43">
        <f>VLOOKUP($C330, Table4[#All], 60, 0)</f>
        <v>0.6</v>
      </c>
      <c r="CU330" s="43">
        <f>VLOOKUP($C330, Table4[#All], 61, 0)</f>
        <v>0</v>
      </c>
      <c r="CV330" s="9">
        <f>VLOOKUP($C330, Table4[#All], 62, 0)</f>
        <v>0</v>
      </c>
      <c r="CW330" s="10">
        <f t="shared" si="90"/>
        <v>3</v>
      </c>
      <c r="CX330" s="60"/>
      <c r="CY330" s="43">
        <f>VLOOKUP($C330, Table4[#All], 63, 0)</f>
        <v>1</v>
      </c>
      <c r="CZ330" s="43">
        <f>VLOOKUP($C330, Table4[#All], 64, 0)</f>
        <v>0</v>
      </c>
      <c r="DA330" s="43">
        <f>VLOOKUP($C330, Table4[#All], 65, 0)</f>
        <v>0</v>
      </c>
      <c r="DB330" s="43">
        <f>VLOOKUP($C330, Table4[#All], 66, 0)</f>
        <v>0</v>
      </c>
      <c r="DC330" s="43"/>
      <c r="DD330" s="10">
        <f t="shared" si="91"/>
        <v>1</v>
      </c>
    </row>
    <row r="331" spans="1:108" ht="16.2" thickTop="1" thickBot="1" x14ac:dyDescent="0.4">
      <c r="A331" s="47" t="s">
        <v>745</v>
      </c>
      <c r="B331" s="47" t="s">
        <v>748</v>
      </c>
      <c r="C331" s="47" t="s">
        <v>749</v>
      </c>
      <c r="D331" s="11"/>
      <c r="E331" s="43">
        <f>VLOOKUP($C331, Table4[#All], 2, 0)</f>
        <v>1</v>
      </c>
      <c r="F331" s="43">
        <f>VLOOKUP($C331, Table4[#All], 3, 0)</f>
        <v>0</v>
      </c>
      <c r="G331" s="43">
        <f>VLOOKUP($C331, Table4[#All], 4, 0)</f>
        <v>0</v>
      </c>
      <c r="H331" s="43">
        <f>VLOOKUP($C331, Table4[#All], 5, 0)</f>
        <v>0</v>
      </c>
      <c r="I331" s="43">
        <f>VLOOKUP($C331, Table4[#All], 6, 0)</f>
        <v>0</v>
      </c>
      <c r="J331" s="10">
        <f t="shared" si="77"/>
        <v>1</v>
      </c>
      <c r="K331" s="11"/>
      <c r="L331" s="43">
        <f>VLOOKUP($C331, Table4[#All], 7, 0)</f>
        <v>0.57140000000000002</v>
      </c>
      <c r="M331" s="43">
        <f>VLOOKUP($C331, Table4[#All], 8, 0)</f>
        <v>0</v>
      </c>
      <c r="N331" s="43">
        <f>VLOOKUP($C331, Table4[#All], 9, 0)</f>
        <v>0.42859999999999998</v>
      </c>
      <c r="O331" s="43">
        <f>VLOOKUP($C331, Table4[#All], 10, 0)</f>
        <v>0</v>
      </c>
      <c r="P331" s="43"/>
      <c r="Q331" s="10">
        <f t="shared" si="78"/>
        <v>3</v>
      </c>
      <c r="R331" s="11"/>
      <c r="S331" s="43">
        <f>VLOOKUP($C331, Table4[#All], 11, 0)</f>
        <v>9.5199999999999993E-2</v>
      </c>
      <c r="T331" s="43">
        <f>VLOOKUP($C331, Table4[#All], 12, 0)</f>
        <v>9.5199999999999993E-2</v>
      </c>
      <c r="U331" s="43">
        <f>VLOOKUP($C331, Table4[#All], 13, 0)</f>
        <v>0.8095</v>
      </c>
      <c r="V331" s="43">
        <f>VLOOKUP($C331, Table4[#All], 14, 0)</f>
        <v>0</v>
      </c>
      <c r="W331" s="9"/>
      <c r="X331" s="10">
        <f t="shared" si="79"/>
        <v>3</v>
      </c>
      <c r="Y331" s="11"/>
      <c r="Z331" s="43">
        <f>VLOOKUP($C331, Table4[#All], 15, 0)</f>
        <v>0</v>
      </c>
      <c r="AA331" s="43">
        <f>VLOOKUP($C331, Table4[#All], 16, 0)</f>
        <v>0.38100000000000001</v>
      </c>
      <c r="AB331" s="43">
        <f>VLOOKUP($C331, Table4[#All], 17, 0)</f>
        <v>0.52380000000000004</v>
      </c>
      <c r="AC331" s="43">
        <f>VLOOKUP($C331, Table4[#All], 18, 0)</f>
        <v>9.5199999999999993E-2</v>
      </c>
      <c r="AD331" s="9">
        <f>VLOOKUP($C331, Table4[#All], 19, 0)</f>
        <v>0</v>
      </c>
      <c r="AE331" s="10">
        <f t="shared" si="80"/>
        <v>3</v>
      </c>
      <c r="AF331" s="11"/>
      <c r="AG331" s="43">
        <f>VLOOKUP($C331, Table4[#All], 20, 0)</f>
        <v>0.38100000000000001</v>
      </c>
      <c r="AH331" s="43">
        <f>VLOOKUP($C331, Table4[#All], 21, 0)</f>
        <v>0.42859999999999998</v>
      </c>
      <c r="AI331" s="43">
        <f>VLOOKUP($C331, Table4[#All], 22, 0)</f>
        <v>0.1429</v>
      </c>
      <c r="AJ331" s="43">
        <f>VLOOKUP($C331, Table4[#All], 23, 0)</f>
        <v>4.7599999999999996E-2</v>
      </c>
      <c r="AK331" s="43"/>
      <c r="AL331" s="10">
        <f t="shared" si="81"/>
        <v>2</v>
      </c>
      <c r="AM331" s="11"/>
      <c r="AN331" s="43">
        <f>VLOOKUP($C331, Table4[#All], 24, 0)</f>
        <v>0</v>
      </c>
      <c r="AO331" s="43">
        <f>VLOOKUP($C331, Table4[#All], 25, 0)</f>
        <v>0.57140000000000002</v>
      </c>
      <c r="AP331" s="43">
        <f>VLOOKUP($C331, Table4[#All], 26, 0)</f>
        <v>0.42859999999999998</v>
      </c>
      <c r="AQ331" s="43"/>
      <c r="AR331" s="9"/>
      <c r="AS331" s="12">
        <f t="shared" si="82"/>
        <v>3</v>
      </c>
      <c r="AT331" s="11"/>
      <c r="AU331" s="43">
        <f>VLOOKUP($C331, Table4[#All], 27, 0)</f>
        <v>0.71430000000000005</v>
      </c>
      <c r="AV331" s="43">
        <f>VLOOKUP($C331, Table4[#All], 28, 0)</f>
        <v>0.1905</v>
      </c>
      <c r="AW331" s="43">
        <f>VLOOKUP($C331, Table4[#All], 29, 0)</f>
        <v>9.5199999999999993E-2</v>
      </c>
      <c r="AX331" s="9"/>
      <c r="AY331" s="9">
        <f>VLOOKUP($C331, Table4[#All], 30, 0)</f>
        <v>0</v>
      </c>
      <c r="AZ331" s="10">
        <f t="shared" si="83"/>
        <v>2</v>
      </c>
      <c r="BA331" s="11"/>
      <c r="BB331" s="43">
        <f>VLOOKUP($C331, Table4[#All], 31, 0)</f>
        <v>0.7</v>
      </c>
      <c r="BC331" s="43">
        <f>VLOOKUP($C331, Table4[#All], 32, 0)</f>
        <v>0.2</v>
      </c>
      <c r="BD331" s="43">
        <f>VLOOKUP($C331, Table4[#All], 33, 0)</f>
        <v>0</v>
      </c>
      <c r="BE331" s="43">
        <f>VLOOKUP($C331, Table4[#All], 34, 0)</f>
        <v>0.1</v>
      </c>
      <c r="BF331" s="9">
        <f>VLOOKUP($C331, Table4[#All], 35, 0)</f>
        <v>0</v>
      </c>
      <c r="BG331" s="10">
        <f t="shared" si="84"/>
        <v>2</v>
      </c>
      <c r="BH331" s="60"/>
      <c r="BI331" s="43">
        <f>VLOOKUP($C331, Table4[#All], 36, 0)</f>
        <v>0</v>
      </c>
      <c r="BJ331" s="9">
        <f>VLOOKUP($C331, Table4[#All], 37, 0)</f>
        <v>0</v>
      </c>
      <c r="BK331" s="43">
        <f>VLOOKUP($C331, Table4[#All], 38, 0)</f>
        <v>0</v>
      </c>
      <c r="BL331" s="43">
        <f>VLOOKUP($C331, Table4[#All], 39, 0)</f>
        <v>0</v>
      </c>
      <c r="BM331" s="9">
        <f>VLOOKUP($C331, Table4[#All], 40, 0)</f>
        <v>1</v>
      </c>
      <c r="BN331" s="10">
        <f t="shared" si="85"/>
        <v>5</v>
      </c>
      <c r="BO331" s="11"/>
      <c r="BP331" s="43">
        <f>VLOOKUP($C331, Table4[#All], 41, 0)</f>
        <v>0</v>
      </c>
      <c r="BQ331" s="43">
        <f>VLOOKUP($C331, Table4[#All], 42, 0)</f>
        <v>0.28570000000000001</v>
      </c>
      <c r="BR331" s="43">
        <f>VLOOKUP($C331, Table4[#All], 43, 0)</f>
        <v>0.33329999999999999</v>
      </c>
      <c r="BS331" s="43">
        <f>VLOOKUP($C331, Table4[#All], 44, 0)</f>
        <v>0.38100000000000001</v>
      </c>
      <c r="BT331" s="43">
        <f>VLOOKUP($C331, Table4[#All], 45, 0)</f>
        <v>0</v>
      </c>
      <c r="BU331" s="10">
        <f t="shared" si="86"/>
        <v>4</v>
      </c>
      <c r="BV331" s="11"/>
      <c r="BW331" s="43">
        <f>VLOOKUP($C331, Table4[#All], 46, 0)</f>
        <v>0</v>
      </c>
      <c r="BX331" s="43">
        <f>VLOOKUP($C331, Table4[#All], 47, 0)</f>
        <v>0.23809999999999998</v>
      </c>
      <c r="BY331" s="43">
        <f>VLOOKUP($C331, Table4[#All], 48, 0)</f>
        <v>0.47619999999999996</v>
      </c>
      <c r="BZ331" s="43">
        <f>VLOOKUP($C331, Table4[#All], 49, 0)</f>
        <v>0.28570000000000001</v>
      </c>
      <c r="CA331" s="43">
        <f>VLOOKUP($C331, Table4[#All], 50, 0)</f>
        <v>0</v>
      </c>
      <c r="CB331" s="10">
        <f t="shared" si="87"/>
        <v>4</v>
      </c>
      <c r="CC331" s="60"/>
      <c r="CD331" s="43">
        <f>VLOOKUP($C331, Table4[#All], 51, 0)</f>
        <v>0.8095</v>
      </c>
      <c r="CE331" s="43">
        <f>VLOOKUP($C331, Table4[#All], 52, 0)</f>
        <v>0.1905</v>
      </c>
      <c r="CF331" s="43">
        <f>VLOOKUP($C331, Table4[#All], 53, 0)</f>
        <v>0</v>
      </c>
      <c r="CG331" s="43"/>
      <c r="CH331" s="43"/>
      <c r="CI331" s="12">
        <f t="shared" si="88"/>
        <v>1</v>
      </c>
      <c r="CJ331" s="13"/>
      <c r="CK331" s="43">
        <f>VLOOKUP($C331, Table4[#All], 54, 0)</f>
        <v>0</v>
      </c>
      <c r="CL331" s="43">
        <f>VLOOKUP($C331, Table4[#All], 55, 0)</f>
        <v>0.38100000000000001</v>
      </c>
      <c r="CM331" s="43">
        <f>VLOOKUP($C331, Table4[#All], 56, 0)</f>
        <v>0.42859999999999998</v>
      </c>
      <c r="CN331" s="9">
        <f>VLOOKUP($C331, Table4[#All], 57, 0)</f>
        <v>0.1905</v>
      </c>
      <c r="CO331" s="9"/>
      <c r="CP331" s="10">
        <f t="shared" si="89"/>
        <v>3</v>
      </c>
      <c r="CQ331" s="11"/>
      <c r="CR331" s="43">
        <f>VLOOKUP($C331, Table4[#All], 58, 0)</f>
        <v>0</v>
      </c>
      <c r="CS331" s="43">
        <f>VLOOKUP($C331, Table4[#All], 59, 0)</f>
        <v>0.42859999999999998</v>
      </c>
      <c r="CT331" s="43">
        <f>VLOOKUP($C331, Table4[#All], 60, 0)</f>
        <v>0.52380000000000004</v>
      </c>
      <c r="CU331" s="43">
        <f>VLOOKUP($C331, Table4[#All], 61, 0)</f>
        <v>4.7599999999999996E-2</v>
      </c>
      <c r="CV331" s="9">
        <f>VLOOKUP($C331, Table4[#All], 62, 0)</f>
        <v>0</v>
      </c>
      <c r="CW331" s="10">
        <f t="shared" si="90"/>
        <v>3</v>
      </c>
      <c r="CX331" s="60"/>
      <c r="CY331" s="43">
        <f>VLOOKUP($C331, Table4[#All], 63, 0)</f>
        <v>1</v>
      </c>
      <c r="CZ331" s="43">
        <f>VLOOKUP($C331, Table4[#All], 64, 0)</f>
        <v>0</v>
      </c>
      <c r="DA331" s="43">
        <f>VLOOKUP($C331, Table4[#All], 65, 0)</f>
        <v>0</v>
      </c>
      <c r="DB331" s="43">
        <f>VLOOKUP($C331, Table4[#All], 66, 0)</f>
        <v>0</v>
      </c>
      <c r="DC331" s="43"/>
      <c r="DD331" s="10">
        <f t="shared" si="91"/>
        <v>1</v>
      </c>
    </row>
    <row r="332" spans="1:108" ht="16.2" thickTop="1" thickBot="1" x14ac:dyDescent="0.4">
      <c r="A332" s="47" t="s">
        <v>745</v>
      </c>
      <c r="B332" s="47" t="s">
        <v>750</v>
      </c>
      <c r="C332" s="47" t="s">
        <v>751</v>
      </c>
      <c r="D332" s="11"/>
      <c r="E332" s="43">
        <f>VLOOKUP($C332, Table4[#All], 2, 0)</f>
        <v>1</v>
      </c>
      <c r="F332" s="43">
        <f>VLOOKUP($C332, Table4[#All], 3, 0)</f>
        <v>0</v>
      </c>
      <c r="G332" s="43">
        <f>VLOOKUP($C332, Table4[#All], 4, 0)</f>
        <v>0</v>
      </c>
      <c r="H332" s="43">
        <f>VLOOKUP($C332, Table4[#All], 5, 0)</f>
        <v>0</v>
      </c>
      <c r="I332" s="43">
        <f>VLOOKUP($C332, Table4[#All], 6, 0)</f>
        <v>0</v>
      </c>
      <c r="J332" s="10">
        <f t="shared" si="77"/>
        <v>1</v>
      </c>
      <c r="K332" s="11"/>
      <c r="L332" s="43">
        <f>VLOOKUP($C332, Table4[#All], 7, 0)</f>
        <v>0.4</v>
      </c>
      <c r="M332" s="43">
        <f>VLOOKUP($C332, Table4[#All], 8, 0)</f>
        <v>0.5333</v>
      </c>
      <c r="N332" s="43">
        <f>VLOOKUP($C332, Table4[#All], 9, 0)</f>
        <v>6.6699999999999995E-2</v>
      </c>
      <c r="O332" s="43">
        <f>VLOOKUP($C332, Table4[#All], 10, 0)</f>
        <v>0</v>
      </c>
      <c r="P332" s="43"/>
      <c r="Q332" s="10">
        <f t="shared" si="78"/>
        <v>2</v>
      </c>
      <c r="R332" s="11"/>
      <c r="S332" s="43">
        <f>VLOOKUP($C332, Table4[#All], 11, 0)</f>
        <v>0</v>
      </c>
      <c r="T332" s="43">
        <f>VLOOKUP($C332, Table4[#All], 12, 0)</f>
        <v>6.6699999999999995E-2</v>
      </c>
      <c r="U332" s="43">
        <f>VLOOKUP($C332, Table4[#All], 13, 0)</f>
        <v>0.93330000000000002</v>
      </c>
      <c r="V332" s="43">
        <f>VLOOKUP($C332, Table4[#All], 14, 0)</f>
        <v>0</v>
      </c>
      <c r="W332" s="9"/>
      <c r="X332" s="10">
        <f t="shared" si="79"/>
        <v>3</v>
      </c>
      <c r="Y332" s="11"/>
      <c r="Z332" s="43">
        <f>VLOOKUP($C332, Table4[#All], 15, 0)</f>
        <v>0</v>
      </c>
      <c r="AA332" s="43">
        <f>VLOOKUP($C332, Table4[#All], 16, 0)</f>
        <v>0.26669999999999999</v>
      </c>
      <c r="AB332" s="43">
        <f>VLOOKUP($C332, Table4[#All], 17, 0)</f>
        <v>0.4667</v>
      </c>
      <c r="AC332" s="43">
        <f>VLOOKUP($C332, Table4[#All], 18, 0)</f>
        <v>0.26669999999999999</v>
      </c>
      <c r="AD332" s="9">
        <f>VLOOKUP($C332, Table4[#All], 19, 0)</f>
        <v>0</v>
      </c>
      <c r="AE332" s="10">
        <f t="shared" si="80"/>
        <v>4</v>
      </c>
      <c r="AF332" s="11"/>
      <c r="AG332" s="43">
        <f>VLOOKUP($C332, Table4[#All], 20, 0)</f>
        <v>0.6</v>
      </c>
      <c r="AH332" s="43">
        <f>VLOOKUP($C332, Table4[#All], 21, 0)</f>
        <v>0.33329999999999999</v>
      </c>
      <c r="AI332" s="43">
        <f>VLOOKUP($C332, Table4[#All], 22, 0)</f>
        <v>6.6699999999999995E-2</v>
      </c>
      <c r="AJ332" s="43">
        <f>VLOOKUP($C332, Table4[#All], 23, 0)</f>
        <v>0</v>
      </c>
      <c r="AK332" s="43"/>
      <c r="AL332" s="10">
        <f t="shared" si="81"/>
        <v>2</v>
      </c>
      <c r="AM332" s="11"/>
      <c r="AN332" s="43">
        <f>VLOOKUP($C332, Table4[#All], 24, 0)</f>
        <v>0</v>
      </c>
      <c r="AO332" s="43">
        <f>VLOOKUP($C332, Table4[#All], 25, 0)</f>
        <v>0.35710000000000003</v>
      </c>
      <c r="AP332" s="43">
        <f>VLOOKUP($C332, Table4[#All], 26, 0)</f>
        <v>0.64290000000000003</v>
      </c>
      <c r="AQ332" s="43"/>
      <c r="AR332" s="9"/>
      <c r="AS332" s="12">
        <f t="shared" si="82"/>
        <v>3</v>
      </c>
      <c r="AT332" s="11"/>
      <c r="AU332" s="43">
        <f>VLOOKUP($C332, Table4[#All], 27, 0)</f>
        <v>0.8</v>
      </c>
      <c r="AV332" s="43">
        <f>VLOOKUP($C332, Table4[#All], 28, 0)</f>
        <v>0.2</v>
      </c>
      <c r="AW332" s="43">
        <f>VLOOKUP($C332, Table4[#All], 29, 0)</f>
        <v>0</v>
      </c>
      <c r="AX332" s="9"/>
      <c r="AY332" s="9">
        <f>VLOOKUP($C332, Table4[#All], 30, 0)</f>
        <v>0</v>
      </c>
      <c r="AZ332" s="10">
        <f t="shared" si="83"/>
        <v>2</v>
      </c>
      <c r="BA332" s="11"/>
      <c r="BB332" s="43">
        <f>VLOOKUP($C332, Table4[#All], 31, 0)</f>
        <v>0.5</v>
      </c>
      <c r="BC332" s="43">
        <f>VLOOKUP($C332, Table4[#All], 32, 0)</f>
        <v>0.5</v>
      </c>
      <c r="BD332" s="43">
        <f>VLOOKUP($C332, Table4[#All], 33, 0)</f>
        <v>0</v>
      </c>
      <c r="BE332" s="43">
        <f>VLOOKUP($C332, Table4[#All], 34, 0)</f>
        <v>0</v>
      </c>
      <c r="BF332" s="9">
        <f>VLOOKUP($C332, Table4[#All], 35, 0)</f>
        <v>0</v>
      </c>
      <c r="BG332" s="10">
        <f t="shared" si="84"/>
        <v>2</v>
      </c>
      <c r="BH332" s="60"/>
      <c r="BI332" s="43">
        <f>VLOOKUP($C332, Table4[#All], 36, 0)</f>
        <v>0</v>
      </c>
      <c r="BJ332" s="9">
        <f>VLOOKUP($C332, Table4[#All], 37, 0)</f>
        <v>0</v>
      </c>
      <c r="BK332" s="43">
        <f>VLOOKUP($C332, Table4[#All], 38, 0)</f>
        <v>0</v>
      </c>
      <c r="BL332" s="43">
        <f>VLOOKUP($C332, Table4[#All], 39, 0)</f>
        <v>0</v>
      </c>
      <c r="BM332" s="9">
        <f>VLOOKUP($C332, Table4[#All], 40, 0)</f>
        <v>1</v>
      </c>
      <c r="BN332" s="10">
        <f t="shared" si="85"/>
        <v>5</v>
      </c>
      <c r="BO332" s="11"/>
      <c r="BP332" s="43">
        <f>VLOOKUP($C332, Table4[#All], 41, 0)</f>
        <v>0</v>
      </c>
      <c r="BQ332" s="43">
        <f>VLOOKUP($C332, Table4[#All], 42, 0)</f>
        <v>0.33329999999999999</v>
      </c>
      <c r="BR332" s="43">
        <f>VLOOKUP($C332, Table4[#All], 43, 0)</f>
        <v>0.4667</v>
      </c>
      <c r="BS332" s="43">
        <f>VLOOKUP($C332, Table4[#All], 44, 0)</f>
        <v>0.2</v>
      </c>
      <c r="BT332" s="43">
        <f>VLOOKUP($C332, Table4[#All], 45, 0)</f>
        <v>0</v>
      </c>
      <c r="BU332" s="10">
        <f t="shared" si="86"/>
        <v>4</v>
      </c>
      <c r="BV332" s="11"/>
      <c r="BW332" s="43">
        <f>VLOOKUP($C332, Table4[#All], 46, 0)</f>
        <v>6.6699999999999995E-2</v>
      </c>
      <c r="BX332" s="43">
        <f>VLOOKUP($C332, Table4[#All], 47, 0)</f>
        <v>0.33329999999999999</v>
      </c>
      <c r="BY332" s="43">
        <f>VLOOKUP($C332, Table4[#All], 48, 0)</f>
        <v>0.4667</v>
      </c>
      <c r="BZ332" s="43">
        <f>VLOOKUP($C332, Table4[#All], 49, 0)</f>
        <v>0.1333</v>
      </c>
      <c r="CA332" s="43">
        <f>VLOOKUP($C332, Table4[#All], 50, 0)</f>
        <v>0</v>
      </c>
      <c r="CB332" s="10">
        <f t="shared" si="87"/>
        <v>3</v>
      </c>
      <c r="CC332" s="60"/>
      <c r="CD332" s="43">
        <f>VLOOKUP($C332, Table4[#All], 51, 0)</f>
        <v>0.73329999999999995</v>
      </c>
      <c r="CE332" s="43">
        <f>VLOOKUP($C332, Table4[#All], 52, 0)</f>
        <v>0</v>
      </c>
      <c r="CF332" s="43">
        <f>VLOOKUP($C332, Table4[#All], 53, 0)</f>
        <v>0.26669999999999999</v>
      </c>
      <c r="CG332" s="43"/>
      <c r="CH332" s="43"/>
      <c r="CI332" s="12">
        <f t="shared" si="88"/>
        <v>3</v>
      </c>
      <c r="CJ332" s="13"/>
      <c r="CK332" s="43">
        <f>VLOOKUP($C332, Table4[#All], 54, 0)</f>
        <v>0</v>
      </c>
      <c r="CL332" s="43">
        <f>VLOOKUP($C332, Table4[#All], 55, 0)</f>
        <v>0.33329999999999999</v>
      </c>
      <c r="CM332" s="43">
        <f>VLOOKUP($C332, Table4[#All], 56, 0)</f>
        <v>0.4</v>
      </c>
      <c r="CN332" s="9">
        <f>VLOOKUP($C332, Table4[#All], 57, 0)</f>
        <v>0.26669999999999999</v>
      </c>
      <c r="CO332" s="9"/>
      <c r="CP332" s="10">
        <f t="shared" si="89"/>
        <v>4</v>
      </c>
      <c r="CQ332" s="11"/>
      <c r="CR332" s="43">
        <f>VLOOKUP($C332, Table4[#All], 58, 0)</f>
        <v>0</v>
      </c>
      <c r="CS332" s="43">
        <f>VLOOKUP($C332, Table4[#All], 59, 0)</f>
        <v>0.33329999999999999</v>
      </c>
      <c r="CT332" s="43">
        <f>VLOOKUP($C332, Table4[#All], 60, 0)</f>
        <v>0.5333</v>
      </c>
      <c r="CU332" s="43">
        <f>VLOOKUP($C332, Table4[#All], 61, 0)</f>
        <v>0.1333</v>
      </c>
      <c r="CV332" s="9">
        <f>VLOOKUP($C332, Table4[#All], 62, 0)</f>
        <v>0</v>
      </c>
      <c r="CW332" s="10">
        <f t="shared" si="90"/>
        <v>3</v>
      </c>
      <c r="CX332" s="60"/>
      <c r="CY332" s="43">
        <f>VLOOKUP($C332, Table4[#All], 63, 0)</f>
        <v>1</v>
      </c>
      <c r="CZ332" s="43">
        <f>VLOOKUP($C332, Table4[#All], 64, 0)</f>
        <v>0</v>
      </c>
      <c r="DA332" s="43">
        <f>VLOOKUP($C332, Table4[#All], 65, 0)</f>
        <v>0</v>
      </c>
      <c r="DB332" s="43">
        <f>VLOOKUP($C332, Table4[#All], 66, 0)</f>
        <v>0</v>
      </c>
      <c r="DC332" s="43"/>
      <c r="DD332" s="10">
        <f t="shared" si="91"/>
        <v>1</v>
      </c>
    </row>
    <row r="333" spans="1:108" ht="16.2" thickTop="1" thickBot="1" x14ac:dyDescent="0.4">
      <c r="A333" s="47" t="s">
        <v>745</v>
      </c>
      <c r="B333" s="47" t="s">
        <v>752</v>
      </c>
      <c r="C333" s="47" t="s">
        <v>753</v>
      </c>
      <c r="D333" s="11"/>
      <c r="E333" s="43">
        <f>VLOOKUP($C333, Table4[#All], 2, 0)</f>
        <v>1</v>
      </c>
      <c r="F333" s="43">
        <f>VLOOKUP($C333, Table4[#All], 3, 0)</f>
        <v>0</v>
      </c>
      <c r="G333" s="43">
        <f>VLOOKUP($C333, Table4[#All], 4, 0)</f>
        <v>0</v>
      </c>
      <c r="H333" s="43">
        <f>VLOOKUP($C333, Table4[#All], 5, 0)</f>
        <v>0</v>
      </c>
      <c r="I333" s="43">
        <f>VLOOKUP($C333, Table4[#All], 6, 0)</f>
        <v>0</v>
      </c>
      <c r="J333" s="10">
        <f t="shared" si="77"/>
        <v>1</v>
      </c>
      <c r="K333" s="11"/>
      <c r="L333" s="43">
        <f>VLOOKUP($C333, Table4[#All], 7, 0)</f>
        <v>0.52380000000000004</v>
      </c>
      <c r="M333" s="43">
        <f>VLOOKUP($C333, Table4[#All], 8, 0)</f>
        <v>0.33329999999999999</v>
      </c>
      <c r="N333" s="43">
        <f>VLOOKUP($C333, Table4[#All], 9, 0)</f>
        <v>0.1429</v>
      </c>
      <c r="O333" s="43">
        <f>VLOOKUP($C333, Table4[#All], 10, 0)</f>
        <v>0</v>
      </c>
      <c r="P333" s="43"/>
      <c r="Q333" s="10">
        <f t="shared" si="78"/>
        <v>2</v>
      </c>
      <c r="R333" s="11"/>
      <c r="S333" s="43">
        <f>VLOOKUP($C333, Table4[#All], 11, 0)</f>
        <v>4.7599999999999996E-2</v>
      </c>
      <c r="T333" s="43">
        <f>VLOOKUP($C333, Table4[#All], 12, 0)</f>
        <v>0</v>
      </c>
      <c r="U333" s="43">
        <f>VLOOKUP($C333, Table4[#All], 13, 0)</f>
        <v>0.90480000000000005</v>
      </c>
      <c r="V333" s="43">
        <f>VLOOKUP($C333, Table4[#All], 14, 0)</f>
        <v>4.7599999999999996E-2</v>
      </c>
      <c r="W333" s="9"/>
      <c r="X333" s="10">
        <f t="shared" si="79"/>
        <v>3</v>
      </c>
      <c r="Y333" s="11"/>
      <c r="Z333" s="43">
        <f>VLOOKUP($C333, Table4[#All], 15, 0)</f>
        <v>0</v>
      </c>
      <c r="AA333" s="43">
        <f>VLOOKUP($C333, Table4[#All], 16, 0)</f>
        <v>0.23809999999999998</v>
      </c>
      <c r="AB333" s="43">
        <f>VLOOKUP($C333, Table4[#All], 17, 0)</f>
        <v>0.61899999999999999</v>
      </c>
      <c r="AC333" s="43">
        <f>VLOOKUP($C333, Table4[#All], 18, 0)</f>
        <v>0.1429</v>
      </c>
      <c r="AD333" s="9">
        <f>VLOOKUP($C333, Table4[#All], 19, 0)</f>
        <v>0</v>
      </c>
      <c r="AE333" s="10">
        <f t="shared" si="80"/>
        <v>3</v>
      </c>
      <c r="AF333" s="11"/>
      <c r="AG333" s="43">
        <f>VLOOKUP($C333, Table4[#All], 20, 0)</f>
        <v>0.28570000000000001</v>
      </c>
      <c r="AH333" s="43">
        <f>VLOOKUP($C333, Table4[#All], 21, 0)</f>
        <v>0.57140000000000002</v>
      </c>
      <c r="AI333" s="43">
        <f>VLOOKUP($C333, Table4[#All], 22, 0)</f>
        <v>0.1429</v>
      </c>
      <c r="AJ333" s="43">
        <f>VLOOKUP($C333, Table4[#All], 23, 0)</f>
        <v>0</v>
      </c>
      <c r="AK333" s="43"/>
      <c r="AL333" s="10">
        <f t="shared" si="81"/>
        <v>2</v>
      </c>
      <c r="AM333" s="11"/>
      <c r="AN333" s="43">
        <f>VLOOKUP($C333, Table4[#All], 24, 0)</f>
        <v>0</v>
      </c>
      <c r="AO333" s="43">
        <f>VLOOKUP($C333, Table4[#All], 25, 0)</f>
        <v>0.57889999999999997</v>
      </c>
      <c r="AP333" s="43">
        <f>VLOOKUP($C333, Table4[#All], 26, 0)</f>
        <v>0.42109999999999997</v>
      </c>
      <c r="AQ333" s="43"/>
      <c r="AR333" s="9"/>
      <c r="AS333" s="12">
        <f t="shared" si="82"/>
        <v>3</v>
      </c>
      <c r="AT333" s="11"/>
      <c r="AU333" s="43">
        <f>VLOOKUP($C333, Table4[#All], 27, 0)</f>
        <v>0.76190000000000002</v>
      </c>
      <c r="AV333" s="43">
        <f>VLOOKUP($C333, Table4[#All], 28, 0)</f>
        <v>0.1905</v>
      </c>
      <c r="AW333" s="43">
        <f>VLOOKUP($C333, Table4[#All], 29, 0)</f>
        <v>4.7599999999999996E-2</v>
      </c>
      <c r="AX333" s="9"/>
      <c r="AY333" s="9">
        <f>VLOOKUP($C333, Table4[#All], 30, 0)</f>
        <v>0</v>
      </c>
      <c r="AZ333" s="10">
        <f t="shared" si="83"/>
        <v>2</v>
      </c>
      <c r="BA333" s="11"/>
      <c r="BB333" s="43">
        <f>VLOOKUP($C333, Table4[#All], 31, 0)</f>
        <v>0.28570000000000001</v>
      </c>
      <c r="BC333" s="43">
        <f>VLOOKUP($C333, Table4[#All], 32, 0)</f>
        <v>0.57140000000000002</v>
      </c>
      <c r="BD333" s="43">
        <f>VLOOKUP($C333, Table4[#All], 33, 0)</f>
        <v>0.1429</v>
      </c>
      <c r="BE333" s="43">
        <f>VLOOKUP($C333, Table4[#All], 34, 0)</f>
        <v>0</v>
      </c>
      <c r="BF333" s="9">
        <f>VLOOKUP($C333, Table4[#All], 35, 0)</f>
        <v>0</v>
      </c>
      <c r="BG333" s="10">
        <f t="shared" si="84"/>
        <v>2</v>
      </c>
      <c r="BH333" s="60"/>
      <c r="BI333" s="43">
        <f>VLOOKUP($C333, Table4[#All], 36, 0)</f>
        <v>0</v>
      </c>
      <c r="BJ333" s="9">
        <f>VLOOKUP($C333, Table4[#All], 37, 0)</f>
        <v>0</v>
      </c>
      <c r="BK333" s="43">
        <f>VLOOKUP($C333, Table4[#All], 38, 0)</f>
        <v>0</v>
      </c>
      <c r="BL333" s="43">
        <f>VLOOKUP($C333, Table4[#All], 39, 0)</f>
        <v>0</v>
      </c>
      <c r="BM333" s="9">
        <f>VLOOKUP($C333, Table4[#All], 40, 0)</f>
        <v>1</v>
      </c>
      <c r="BN333" s="10">
        <f t="shared" si="85"/>
        <v>5</v>
      </c>
      <c r="BO333" s="11"/>
      <c r="BP333" s="43">
        <f>VLOOKUP($C333, Table4[#All], 41, 0)</f>
        <v>0</v>
      </c>
      <c r="BQ333" s="43">
        <f>VLOOKUP($C333, Table4[#All], 42, 0)</f>
        <v>0.33329999999999999</v>
      </c>
      <c r="BR333" s="43">
        <f>VLOOKUP($C333, Table4[#All], 43, 0)</f>
        <v>0.1429</v>
      </c>
      <c r="BS333" s="43">
        <f>VLOOKUP($C333, Table4[#All], 44, 0)</f>
        <v>0.52380000000000004</v>
      </c>
      <c r="BT333" s="43">
        <f>VLOOKUP($C333, Table4[#All], 45, 0)</f>
        <v>0</v>
      </c>
      <c r="BU333" s="10">
        <f t="shared" si="86"/>
        <v>4</v>
      </c>
      <c r="BV333" s="11"/>
      <c r="BW333" s="43">
        <f>VLOOKUP($C333, Table4[#All], 46, 0)</f>
        <v>0</v>
      </c>
      <c r="BX333" s="43">
        <f>VLOOKUP($C333, Table4[#All], 47, 0)</f>
        <v>0.1905</v>
      </c>
      <c r="BY333" s="43">
        <f>VLOOKUP($C333, Table4[#All], 48, 0)</f>
        <v>0.42859999999999998</v>
      </c>
      <c r="BZ333" s="43">
        <f>VLOOKUP($C333, Table4[#All], 49, 0)</f>
        <v>0.38100000000000001</v>
      </c>
      <c r="CA333" s="43">
        <f>VLOOKUP($C333, Table4[#All], 50, 0)</f>
        <v>0</v>
      </c>
      <c r="CB333" s="10">
        <f t="shared" si="87"/>
        <v>4</v>
      </c>
      <c r="CC333" s="60"/>
      <c r="CD333" s="43">
        <f>VLOOKUP($C333, Table4[#All], 51, 0)</f>
        <v>0.23809999999999998</v>
      </c>
      <c r="CE333" s="43">
        <f>VLOOKUP($C333, Table4[#All], 52, 0)</f>
        <v>9.5199999999999993E-2</v>
      </c>
      <c r="CF333" s="43">
        <f>VLOOKUP($C333, Table4[#All], 53, 0)</f>
        <v>0.66670000000000007</v>
      </c>
      <c r="CG333" s="43"/>
      <c r="CH333" s="43"/>
      <c r="CI333" s="12">
        <f t="shared" si="88"/>
        <v>3</v>
      </c>
      <c r="CJ333" s="13"/>
      <c r="CK333" s="43">
        <f>VLOOKUP($C333, Table4[#All], 54, 0)</f>
        <v>0</v>
      </c>
      <c r="CL333" s="43">
        <f>VLOOKUP($C333, Table4[#All], 55, 0)</f>
        <v>0.1905</v>
      </c>
      <c r="CM333" s="43">
        <f>VLOOKUP($C333, Table4[#All], 56, 0)</f>
        <v>0.71430000000000005</v>
      </c>
      <c r="CN333" s="9">
        <f>VLOOKUP($C333, Table4[#All], 57, 0)</f>
        <v>9.5199999999999993E-2</v>
      </c>
      <c r="CO333" s="9"/>
      <c r="CP333" s="10">
        <f t="shared" si="89"/>
        <v>3</v>
      </c>
      <c r="CQ333" s="11"/>
      <c r="CR333" s="43">
        <f>VLOOKUP($C333, Table4[#All], 58, 0)</f>
        <v>0</v>
      </c>
      <c r="CS333" s="43">
        <f>VLOOKUP($C333, Table4[#All], 59, 0)</f>
        <v>0.28570000000000001</v>
      </c>
      <c r="CT333" s="43">
        <f>VLOOKUP($C333, Table4[#All], 60, 0)</f>
        <v>0.42859999999999998</v>
      </c>
      <c r="CU333" s="43">
        <f>VLOOKUP($C333, Table4[#All], 61, 0)</f>
        <v>0.28570000000000001</v>
      </c>
      <c r="CV333" s="9">
        <f>VLOOKUP($C333, Table4[#All], 62, 0)</f>
        <v>0</v>
      </c>
      <c r="CW333" s="10">
        <f t="shared" si="90"/>
        <v>4</v>
      </c>
      <c r="CX333" s="60"/>
      <c r="CY333" s="43">
        <f>VLOOKUP($C333, Table4[#All], 63, 0)</f>
        <v>1</v>
      </c>
      <c r="CZ333" s="43">
        <f>VLOOKUP($C333, Table4[#All], 64, 0)</f>
        <v>0</v>
      </c>
      <c r="DA333" s="43">
        <f>VLOOKUP($C333, Table4[#All], 65, 0)</f>
        <v>0</v>
      </c>
      <c r="DB333" s="43">
        <f>VLOOKUP($C333, Table4[#All], 66, 0)</f>
        <v>0</v>
      </c>
      <c r="DC333" s="43"/>
      <c r="DD333" s="10">
        <f t="shared" si="91"/>
        <v>1</v>
      </c>
    </row>
    <row r="334" spans="1:108" ht="16.2" thickTop="1" thickBot="1" x14ac:dyDescent="0.4">
      <c r="A334" s="47" t="s">
        <v>745</v>
      </c>
      <c r="B334" s="47" t="s">
        <v>754</v>
      </c>
      <c r="C334" s="47" t="s">
        <v>755</v>
      </c>
      <c r="D334" s="11"/>
      <c r="E334" s="43">
        <f>VLOOKUP($C334, Table4[#All], 2, 0)</f>
        <v>1</v>
      </c>
      <c r="F334" s="43">
        <f>VLOOKUP($C334, Table4[#All], 3, 0)</f>
        <v>0</v>
      </c>
      <c r="G334" s="43">
        <f>VLOOKUP($C334, Table4[#All], 4, 0)</f>
        <v>0</v>
      </c>
      <c r="H334" s="43">
        <f>VLOOKUP($C334, Table4[#All], 5, 0)</f>
        <v>0</v>
      </c>
      <c r="I334" s="43">
        <f>VLOOKUP($C334, Table4[#All], 6, 0)</f>
        <v>0</v>
      </c>
      <c r="J334" s="10">
        <f t="shared" si="77"/>
        <v>1</v>
      </c>
      <c r="K334" s="11"/>
      <c r="L334" s="43">
        <f>VLOOKUP($C334, Table4[#All], 7, 0)</f>
        <v>0.53849999999999998</v>
      </c>
      <c r="M334" s="43">
        <f>VLOOKUP($C334, Table4[#All], 8, 0)</f>
        <v>0.30769999999999997</v>
      </c>
      <c r="N334" s="43">
        <f>VLOOKUP($C334, Table4[#All], 9, 0)</f>
        <v>0.15380000000000002</v>
      </c>
      <c r="O334" s="43">
        <f>VLOOKUP($C334, Table4[#All], 10, 0)</f>
        <v>0</v>
      </c>
      <c r="P334" s="43"/>
      <c r="Q334" s="10">
        <f t="shared" si="78"/>
        <v>2</v>
      </c>
      <c r="R334" s="11"/>
      <c r="S334" s="43">
        <f>VLOOKUP($C334, Table4[#All], 11, 0)</f>
        <v>7.690000000000001E-2</v>
      </c>
      <c r="T334" s="43">
        <f>VLOOKUP($C334, Table4[#All], 12, 0)</f>
        <v>0</v>
      </c>
      <c r="U334" s="43">
        <f>VLOOKUP($C334, Table4[#All], 13, 0)</f>
        <v>0.92310000000000003</v>
      </c>
      <c r="V334" s="43">
        <f>VLOOKUP($C334, Table4[#All], 14, 0)</f>
        <v>0</v>
      </c>
      <c r="W334" s="9"/>
      <c r="X334" s="10">
        <f t="shared" si="79"/>
        <v>3</v>
      </c>
      <c r="Y334" s="11"/>
      <c r="Z334" s="43">
        <f>VLOOKUP($C334, Table4[#All], 15, 0)</f>
        <v>0</v>
      </c>
      <c r="AA334" s="43">
        <f>VLOOKUP($C334, Table4[#All], 16, 0)</f>
        <v>0.3846</v>
      </c>
      <c r="AB334" s="43">
        <f>VLOOKUP($C334, Table4[#All], 17, 0)</f>
        <v>0.53849999999999998</v>
      </c>
      <c r="AC334" s="43">
        <f>VLOOKUP($C334, Table4[#All], 18, 0)</f>
        <v>7.690000000000001E-2</v>
      </c>
      <c r="AD334" s="9">
        <f>VLOOKUP($C334, Table4[#All], 19, 0)</f>
        <v>0</v>
      </c>
      <c r="AE334" s="10">
        <f t="shared" si="80"/>
        <v>3</v>
      </c>
      <c r="AF334" s="11"/>
      <c r="AG334" s="43">
        <f>VLOOKUP($C334, Table4[#All], 20, 0)</f>
        <v>0.3846</v>
      </c>
      <c r="AH334" s="43">
        <f>VLOOKUP($C334, Table4[#All], 21, 0)</f>
        <v>0.46149999999999997</v>
      </c>
      <c r="AI334" s="43">
        <f>VLOOKUP($C334, Table4[#All], 22, 0)</f>
        <v>0.15380000000000002</v>
      </c>
      <c r="AJ334" s="43">
        <f>VLOOKUP($C334, Table4[#All], 23, 0)</f>
        <v>0</v>
      </c>
      <c r="AK334" s="43"/>
      <c r="AL334" s="10">
        <f t="shared" si="81"/>
        <v>2</v>
      </c>
      <c r="AM334" s="11"/>
      <c r="AN334" s="43">
        <f>VLOOKUP($C334, Table4[#All], 24, 0)</f>
        <v>0</v>
      </c>
      <c r="AO334" s="43">
        <f>VLOOKUP($C334, Table4[#All], 25, 0)</f>
        <v>0.41670000000000001</v>
      </c>
      <c r="AP334" s="43">
        <f>VLOOKUP($C334, Table4[#All], 26, 0)</f>
        <v>0.58329999999999993</v>
      </c>
      <c r="AQ334" s="43"/>
      <c r="AR334" s="9"/>
      <c r="AS334" s="12">
        <f t="shared" si="82"/>
        <v>3</v>
      </c>
      <c r="AT334" s="11"/>
      <c r="AU334" s="43">
        <f>VLOOKUP($C334, Table4[#All], 27, 0)</f>
        <v>0.61539999999999995</v>
      </c>
      <c r="AV334" s="43">
        <f>VLOOKUP($C334, Table4[#All], 28, 0)</f>
        <v>0.15380000000000002</v>
      </c>
      <c r="AW334" s="43">
        <f>VLOOKUP($C334, Table4[#All], 29, 0)</f>
        <v>0.23079999999999998</v>
      </c>
      <c r="AX334" s="9"/>
      <c r="AY334" s="9">
        <f>VLOOKUP($C334, Table4[#All], 30, 0)</f>
        <v>0</v>
      </c>
      <c r="AZ334" s="10">
        <f t="shared" si="83"/>
        <v>3</v>
      </c>
      <c r="BA334" s="11"/>
      <c r="BB334" s="43">
        <f>VLOOKUP($C334, Table4[#All], 31, 0)</f>
        <v>0.25</v>
      </c>
      <c r="BC334" s="43">
        <f>VLOOKUP($C334, Table4[#All], 32, 0)</f>
        <v>0.75</v>
      </c>
      <c r="BD334" s="43">
        <f>VLOOKUP($C334, Table4[#All], 33, 0)</f>
        <v>0</v>
      </c>
      <c r="BE334" s="43">
        <f>VLOOKUP($C334, Table4[#All], 34, 0)</f>
        <v>0</v>
      </c>
      <c r="BF334" s="9">
        <f>VLOOKUP($C334, Table4[#All], 35, 0)</f>
        <v>0</v>
      </c>
      <c r="BG334" s="10">
        <f t="shared" si="84"/>
        <v>2</v>
      </c>
      <c r="BH334" s="60"/>
      <c r="BI334" s="43">
        <f>VLOOKUP($C334, Table4[#All], 36, 0)</f>
        <v>0</v>
      </c>
      <c r="BJ334" s="9">
        <f>VLOOKUP($C334, Table4[#All], 37, 0)</f>
        <v>0</v>
      </c>
      <c r="BK334" s="43">
        <f>VLOOKUP($C334, Table4[#All], 38, 0)</f>
        <v>0</v>
      </c>
      <c r="BL334" s="43">
        <f>VLOOKUP($C334, Table4[#All], 39, 0)</f>
        <v>0</v>
      </c>
      <c r="BM334" s="9">
        <f>VLOOKUP($C334, Table4[#All], 40, 0)</f>
        <v>1</v>
      </c>
      <c r="BN334" s="10">
        <f t="shared" si="85"/>
        <v>5</v>
      </c>
      <c r="BO334" s="11"/>
      <c r="BP334" s="43">
        <f>VLOOKUP($C334, Table4[#All], 41, 0)</f>
        <v>0</v>
      </c>
      <c r="BQ334" s="43">
        <f>VLOOKUP($C334, Table4[#All], 42, 0)</f>
        <v>0.30769999999999997</v>
      </c>
      <c r="BR334" s="43">
        <f>VLOOKUP($C334, Table4[#All], 43, 0)</f>
        <v>0.3846</v>
      </c>
      <c r="BS334" s="43">
        <f>VLOOKUP($C334, Table4[#All], 44, 0)</f>
        <v>0.30769999999999997</v>
      </c>
      <c r="BT334" s="43">
        <f>VLOOKUP($C334, Table4[#All], 45, 0)</f>
        <v>0</v>
      </c>
      <c r="BU334" s="10">
        <f t="shared" si="86"/>
        <v>4</v>
      </c>
      <c r="BV334" s="11"/>
      <c r="BW334" s="43">
        <f>VLOOKUP($C334, Table4[#All], 46, 0)</f>
        <v>0</v>
      </c>
      <c r="BX334" s="43">
        <f>VLOOKUP($C334, Table4[#All], 47, 0)</f>
        <v>0.15380000000000002</v>
      </c>
      <c r="BY334" s="43">
        <f>VLOOKUP($C334, Table4[#All], 48, 0)</f>
        <v>0.30769999999999997</v>
      </c>
      <c r="BZ334" s="43">
        <f>VLOOKUP($C334, Table4[#All], 49, 0)</f>
        <v>0.53849999999999998</v>
      </c>
      <c r="CA334" s="43">
        <f>VLOOKUP($C334, Table4[#All], 50, 0)</f>
        <v>0</v>
      </c>
      <c r="CB334" s="10">
        <f t="shared" si="87"/>
        <v>4</v>
      </c>
      <c r="CC334" s="60"/>
      <c r="CD334" s="43">
        <f>VLOOKUP($C334, Table4[#All], 51, 0)</f>
        <v>0.3846</v>
      </c>
      <c r="CE334" s="43">
        <f>VLOOKUP($C334, Table4[#All], 52, 0)</f>
        <v>0.46149999999999997</v>
      </c>
      <c r="CF334" s="43">
        <f>VLOOKUP($C334, Table4[#All], 53, 0)</f>
        <v>0.15380000000000002</v>
      </c>
      <c r="CG334" s="43"/>
      <c r="CH334" s="43"/>
      <c r="CI334" s="12">
        <f t="shared" si="88"/>
        <v>2</v>
      </c>
      <c r="CJ334" s="13"/>
      <c r="CK334" s="43">
        <f>VLOOKUP($C334, Table4[#All], 54, 0)</f>
        <v>0</v>
      </c>
      <c r="CL334" s="43">
        <f>VLOOKUP($C334, Table4[#All], 55, 0)</f>
        <v>0.3846</v>
      </c>
      <c r="CM334" s="43">
        <f>VLOOKUP($C334, Table4[#All], 56, 0)</f>
        <v>0.53849999999999998</v>
      </c>
      <c r="CN334" s="9">
        <f>VLOOKUP($C334, Table4[#All], 57, 0)</f>
        <v>7.690000000000001E-2</v>
      </c>
      <c r="CO334" s="9"/>
      <c r="CP334" s="10">
        <f t="shared" si="89"/>
        <v>3</v>
      </c>
      <c r="CQ334" s="11"/>
      <c r="CR334" s="43">
        <f>VLOOKUP($C334, Table4[#All], 58, 0)</f>
        <v>0</v>
      </c>
      <c r="CS334" s="43">
        <f>VLOOKUP($C334, Table4[#All], 59, 0)</f>
        <v>0.46149999999999997</v>
      </c>
      <c r="CT334" s="43">
        <f>VLOOKUP($C334, Table4[#All], 60, 0)</f>
        <v>0.23079999999999998</v>
      </c>
      <c r="CU334" s="43">
        <f>VLOOKUP($C334, Table4[#All], 61, 0)</f>
        <v>0.30769999999999997</v>
      </c>
      <c r="CV334" s="9">
        <f>VLOOKUP($C334, Table4[#All], 62, 0)</f>
        <v>0</v>
      </c>
      <c r="CW334" s="10">
        <f t="shared" si="90"/>
        <v>4</v>
      </c>
      <c r="CX334" s="60"/>
      <c r="CY334" s="43">
        <f>VLOOKUP($C334, Table4[#All], 63, 0)</f>
        <v>1</v>
      </c>
      <c r="CZ334" s="43">
        <f>VLOOKUP($C334, Table4[#All], 64, 0)</f>
        <v>0</v>
      </c>
      <c r="DA334" s="43">
        <f>VLOOKUP($C334, Table4[#All], 65, 0)</f>
        <v>0</v>
      </c>
      <c r="DB334" s="43">
        <f>VLOOKUP($C334, Table4[#All], 66, 0)</f>
        <v>0</v>
      </c>
      <c r="DC334" s="43"/>
      <c r="DD334" s="10">
        <f t="shared" si="91"/>
        <v>1</v>
      </c>
    </row>
    <row r="335" spans="1:108" ht="16.2" thickTop="1" thickBot="1" x14ac:dyDescent="0.4">
      <c r="A335" s="47" t="s">
        <v>745</v>
      </c>
      <c r="B335" s="47" t="s">
        <v>756</v>
      </c>
      <c r="C335" s="47" t="s">
        <v>757</v>
      </c>
      <c r="D335" s="11"/>
      <c r="E335" s="43">
        <f>VLOOKUP($C335, Table4[#All], 2, 0)</f>
        <v>1</v>
      </c>
      <c r="F335" s="43">
        <f>VLOOKUP($C335, Table4[#All], 3, 0)</f>
        <v>0</v>
      </c>
      <c r="G335" s="43">
        <f>VLOOKUP($C335, Table4[#All], 4, 0)</f>
        <v>0</v>
      </c>
      <c r="H335" s="43">
        <f>VLOOKUP($C335, Table4[#All], 5, 0)</f>
        <v>0</v>
      </c>
      <c r="I335" s="43">
        <f>VLOOKUP($C335, Table4[#All], 6, 0)</f>
        <v>0</v>
      </c>
      <c r="J335" s="10">
        <f t="shared" si="77"/>
        <v>1</v>
      </c>
      <c r="K335" s="11"/>
      <c r="L335" s="43">
        <f>VLOOKUP($C335, Table4[#All], 7, 0)</f>
        <v>1</v>
      </c>
      <c r="M335" s="43">
        <f>VLOOKUP($C335, Table4[#All], 8, 0)</f>
        <v>0</v>
      </c>
      <c r="N335" s="43">
        <f>VLOOKUP($C335, Table4[#All], 9, 0)</f>
        <v>0</v>
      </c>
      <c r="O335" s="43">
        <f>VLOOKUP($C335, Table4[#All], 10, 0)</f>
        <v>0</v>
      </c>
      <c r="P335" s="43"/>
      <c r="Q335" s="10">
        <f t="shared" si="78"/>
        <v>1</v>
      </c>
      <c r="R335" s="11"/>
      <c r="S335" s="43">
        <f>VLOOKUP($C335, Table4[#All], 11, 0)</f>
        <v>0.25</v>
      </c>
      <c r="T335" s="43">
        <f>VLOOKUP($C335, Table4[#All], 12, 0)</f>
        <v>0</v>
      </c>
      <c r="U335" s="43">
        <f>VLOOKUP($C335, Table4[#All], 13, 0)</f>
        <v>0.75</v>
      </c>
      <c r="V335" s="43">
        <f>VLOOKUP($C335, Table4[#All], 14, 0)</f>
        <v>0</v>
      </c>
      <c r="W335" s="9"/>
      <c r="X335" s="10">
        <f t="shared" si="79"/>
        <v>3</v>
      </c>
      <c r="Y335" s="11"/>
      <c r="Z335" s="43">
        <f>VLOOKUP($C335, Table4[#All], 15, 0)</f>
        <v>0</v>
      </c>
      <c r="AA335" s="43">
        <f>VLOOKUP($C335, Table4[#All], 16, 0)</f>
        <v>0.41670000000000001</v>
      </c>
      <c r="AB335" s="43">
        <f>VLOOKUP($C335, Table4[#All], 17, 0)</f>
        <v>0.5</v>
      </c>
      <c r="AC335" s="43">
        <f>VLOOKUP($C335, Table4[#All], 18, 0)</f>
        <v>8.3299999999999999E-2</v>
      </c>
      <c r="AD335" s="9">
        <f>VLOOKUP($C335, Table4[#All], 19, 0)</f>
        <v>0</v>
      </c>
      <c r="AE335" s="10">
        <f t="shared" si="80"/>
        <v>3</v>
      </c>
      <c r="AF335" s="11"/>
      <c r="AG335" s="43">
        <f>VLOOKUP($C335, Table4[#All], 20, 0)</f>
        <v>0.66670000000000007</v>
      </c>
      <c r="AH335" s="43">
        <f>VLOOKUP($C335, Table4[#All], 21, 0)</f>
        <v>0.33329999999999999</v>
      </c>
      <c r="AI335" s="43">
        <f>VLOOKUP($C335, Table4[#All], 22, 0)</f>
        <v>0</v>
      </c>
      <c r="AJ335" s="43">
        <f>VLOOKUP($C335, Table4[#All], 23, 0)</f>
        <v>0</v>
      </c>
      <c r="AK335" s="43"/>
      <c r="AL335" s="10">
        <f t="shared" si="81"/>
        <v>2</v>
      </c>
      <c r="AM335" s="11"/>
      <c r="AN335" s="43">
        <f>VLOOKUP($C335, Table4[#All], 24, 0)</f>
        <v>0</v>
      </c>
      <c r="AO335" s="43">
        <f>VLOOKUP($C335, Table4[#All], 25, 0)</f>
        <v>0.83329999999999993</v>
      </c>
      <c r="AP335" s="43">
        <f>VLOOKUP($C335, Table4[#All], 26, 0)</f>
        <v>0.16670000000000001</v>
      </c>
      <c r="AQ335" s="43"/>
      <c r="AR335" s="9"/>
      <c r="AS335" s="12">
        <f t="shared" si="82"/>
        <v>2</v>
      </c>
      <c r="AT335" s="11"/>
      <c r="AU335" s="43">
        <f>VLOOKUP($C335, Table4[#All], 27, 0)</f>
        <v>0.58329999999999993</v>
      </c>
      <c r="AV335" s="43">
        <f>VLOOKUP($C335, Table4[#All], 28, 0)</f>
        <v>0.41670000000000001</v>
      </c>
      <c r="AW335" s="43">
        <f>VLOOKUP($C335, Table4[#All], 29, 0)</f>
        <v>0</v>
      </c>
      <c r="AX335" s="9"/>
      <c r="AY335" s="9">
        <f>VLOOKUP($C335, Table4[#All], 30, 0)</f>
        <v>0</v>
      </c>
      <c r="AZ335" s="10">
        <f t="shared" si="83"/>
        <v>2</v>
      </c>
      <c r="BA335" s="11"/>
      <c r="BB335" s="43">
        <f>VLOOKUP($C335, Table4[#All], 31, 0)</f>
        <v>0</v>
      </c>
      <c r="BC335" s="43">
        <f>VLOOKUP($C335, Table4[#All], 32, 0)</f>
        <v>1</v>
      </c>
      <c r="BD335" s="43">
        <f>VLOOKUP($C335, Table4[#All], 33, 0)</f>
        <v>0</v>
      </c>
      <c r="BE335" s="43">
        <f>VLOOKUP($C335, Table4[#All], 34, 0)</f>
        <v>0</v>
      </c>
      <c r="BF335" s="9">
        <f>VLOOKUP($C335, Table4[#All], 35, 0)</f>
        <v>0</v>
      </c>
      <c r="BG335" s="10">
        <f t="shared" si="84"/>
        <v>2</v>
      </c>
      <c r="BH335" s="60"/>
      <c r="BI335" s="43">
        <f>VLOOKUP($C335, Table4[#All], 36, 0)</f>
        <v>0</v>
      </c>
      <c r="BJ335" s="9">
        <f>VLOOKUP($C335, Table4[#All], 37, 0)</f>
        <v>0</v>
      </c>
      <c r="BK335" s="43">
        <f>VLOOKUP($C335, Table4[#All], 38, 0)</f>
        <v>0</v>
      </c>
      <c r="BL335" s="43">
        <f>VLOOKUP($C335, Table4[#All], 39, 0)</f>
        <v>0</v>
      </c>
      <c r="BM335" s="9">
        <f>VLOOKUP($C335, Table4[#All], 40, 0)</f>
        <v>1</v>
      </c>
      <c r="BN335" s="10">
        <f t="shared" si="85"/>
        <v>5</v>
      </c>
      <c r="BO335" s="11"/>
      <c r="BP335" s="43">
        <f>VLOOKUP($C335, Table4[#All], 41, 0)</f>
        <v>0.16670000000000001</v>
      </c>
      <c r="BQ335" s="43">
        <f>VLOOKUP($C335, Table4[#All], 42, 0)</f>
        <v>0.83329999999999993</v>
      </c>
      <c r="BR335" s="43">
        <f>VLOOKUP($C335, Table4[#All], 43, 0)</f>
        <v>0</v>
      </c>
      <c r="BS335" s="43">
        <f>VLOOKUP($C335, Table4[#All], 44, 0)</f>
        <v>0</v>
      </c>
      <c r="BT335" s="43">
        <f>VLOOKUP($C335, Table4[#All], 45, 0)</f>
        <v>0</v>
      </c>
      <c r="BU335" s="10">
        <f t="shared" si="86"/>
        <v>2</v>
      </c>
      <c r="BV335" s="11"/>
      <c r="BW335" s="43">
        <f>VLOOKUP($C335, Table4[#All], 46, 0)</f>
        <v>0</v>
      </c>
      <c r="BX335" s="43">
        <f>VLOOKUP($C335, Table4[#All], 47, 0)</f>
        <v>0.33329999999999999</v>
      </c>
      <c r="BY335" s="43">
        <f>VLOOKUP($C335, Table4[#All], 48, 0)</f>
        <v>0.33329999999999999</v>
      </c>
      <c r="BZ335" s="43">
        <f>VLOOKUP($C335, Table4[#All], 49, 0)</f>
        <v>0.33329999999999999</v>
      </c>
      <c r="CA335" s="43">
        <f>VLOOKUP($C335, Table4[#All], 50, 0)</f>
        <v>0</v>
      </c>
      <c r="CB335" s="10">
        <f t="shared" si="87"/>
        <v>4</v>
      </c>
      <c r="CC335" s="60"/>
      <c r="CD335" s="43">
        <f>VLOOKUP($C335, Table4[#All], 51, 0)</f>
        <v>0.66670000000000007</v>
      </c>
      <c r="CE335" s="43">
        <f>VLOOKUP($C335, Table4[#All], 52, 0)</f>
        <v>0</v>
      </c>
      <c r="CF335" s="43">
        <f>VLOOKUP($C335, Table4[#All], 53, 0)</f>
        <v>0.33329999999999999</v>
      </c>
      <c r="CG335" s="43"/>
      <c r="CH335" s="43"/>
      <c r="CI335" s="12">
        <f t="shared" si="88"/>
        <v>3</v>
      </c>
      <c r="CJ335" s="13"/>
      <c r="CK335" s="43">
        <f>VLOOKUP($C335, Table4[#All], 54, 0)</f>
        <v>0</v>
      </c>
      <c r="CL335" s="43">
        <f>VLOOKUP($C335, Table4[#All], 55, 0)</f>
        <v>0.5</v>
      </c>
      <c r="CM335" s="43">
        <f>VLOOKUP($C335, Table4[#All], 56, 0)</f>
        <v>0.5</v>
      </c>
      <c r="CN335" s="9">
        <f>VLOOKUP($C335, Table4[#All], 57, 0)</f>
        <v>0</v>
      </c>
      <c r="CO335" s="9"/>
      <c r="CP335" s="10">
        <f t="shared" si="89"/>
        <v>3</v>
      </c>
      <c r="CQ335" s="11"/>
      <c r="CR335" s="43">
        <f>VLOOKUP($C335, Table4[#All], 58, 0)</f>
        <v>0</v>
      </c>
      <c r="CS335" s="43">
        <f>VLOOKUP($C335, Table4[#All], 59, 0)</f>
        <v>0.25</v>
      </c>
      <c r="CT335" s="43">
        <f>VLOOKUP($C335, Table4[#All], 60, 0)</f>
        <v>0.58329999999999993</v>
      </c>
      <c r="CU335" s="43">
        <f>VLOOKUP($C335, Table4[#All], 61, 0)</f>
        <v>0.16670000000000001</v>
      </c>
      <c r="CV335" s="9">
        <f>VLOOKUP($C335, Table4[#All], 62, 0)</f>
        <v>0</v>
      </c>
      <c r="CW335" s="10">
        <f t="shared" si="90"/>
        <v>3</v>
      </c>
      <c r="CX335" s="60"/>
      <c r="CY335" s="43">
        <f>VLOOKUP($C335, Table4[#All], 63, 0)</f>
        <v>0.5</v>
      </c>
      <c r="CZ335" s="43">
        <f>VLOOKUP($C335, Table4[#All], 64, 0)</f>
        <v>0.5</v>
      </c>
      <c r="DA335" s="43">
        <f>VLOOKUP($C335, Table4[#All], 65, 0)</f>
        <v>0</v>
      </c>
      <c r="DB335" s="43">
        <f>VLOOKUP($C335, Table4[#All], 66, 0)</f>
        <v>0</v>
      </c>
      <c r="DC335" s="43"/>
      <c r="DD335" s="10">
        <f t="shared" si="91"/>
        <v>2</v>
      </c>
    </row>
    <row r="336" spans="1:108" ht="16.2" thickTop="1" thickBot="1" x14ac:dyDescent="0.4">
      <c r="A336" s="47" t="s">
        <v>745</v>
      </c>
      <c r="B336" s="47" t="s">
        <v>758</v>
      </c>
      <c r="C336" s="47" t="s">
        <v>759</v>
      </c>
      <c r="D336" s="11"/>
      <c r="E336" s="43">
        <f>VLOOKUP($C336, Table4[#All], 2, 0)</f>
        <v>1</v>
      </c>
      <c r="F336" s="43">
        <f>VLOOKUP($C336, Table4[#All], 3, 0)</f>
        <v>0</v>
      </c>
      <c r="G336" s="43">
        <f>VLOOKUP($C336, Table4[#All], 4, 0)</f>
        <v>0</v>
      </c>
      <c r="H336" s="43">
        <f>VLOOKUP($C336, Table4[#All], 5, 0)</f>
        <v>0</v>
      </c>
      <c r="I336" s="43">
        <f>VLOOKUP($C336, Table4[#All], 6, 0)</f>
        <v>0</v>
      </c>
      <c r="J336" s="10">
        <f t="shared" si="77"/>
        <v>1</v>
      </c>
      <c r="K336" s="11"/>
      <c r="L336" s="43">
        <f>VLOOKUP($C336, Table4[#All], 7, 0)</f>
        <v>1</v>
      </c>
      <c r="M336" s="43">
        <f>VLOOKUP($C336, Table4[#All], 8, 0)</f>
        <v>0</v>
      </c>
      <c r="N336" s="43">
        <f>VLOOKUP($C336, Table4[#All], 9, 0)</f>
        <v>0</v>
      </c>
      <c r="O336" s="43">
        <f>VLOOKUP($C336, Table4[#All], 10, 0)</f>
        <v>0</v>
      </c>
      <c r="P336" s="43"/>
      <c r="Q336" s="10">
        <f t="shared" si="78"/>
        <v>1</v>
      </c>
      <c r="R336" s="11"/>
      <c r="S336" s="43">
        <f>VLOOKUP($C336, Table4[#All], 11, 0)</f>
        <v>9.0899999999999995E-2</v>
      </c>
      <c r="T336" s="43">
        <f>VLOOKUP($C336, Table4[#All], 12, 0)</f>
        <v>0</v>
      </c>
      <c r="U336" s="43">
        <f>VLOOKUP($C336, Table4[#All], 13, 0)</f>
        <v>0.90910000000000002</v>
      </c>
      <c r="V336" s="43">
        <f>VLOOKUP($C336, Table4[#All], 14, 0)</f>
        <v>0</v>
      </c>
      <c r="W336" s="9"/>
      <c r="X336" s="10">
        <f t="shared" si="79"/>
        <v>3</v>
      </c>
      <c r="Y336" s="11"/>
      <c r="Z336" s="43">
        <f>VLOOKUP($C336, Table4[#All], 15, 0)</f>
        <v>0</v>
      </c>
      <c r="AA336" s="43">
        <f>VLOOKUP($C336, Table4[#All], 16, 0)</f>
        <v>0.63639999999999997</v>
      </c>
      <c r="AB336" s="43">
        <f>VLOOKUP($C336, Table4[#All], 17, 0)</f>
        <v>0.36359999999999998</v>
      </c>
      <c r="AC336" s="43">
        <f>VLOOKUP($C336, Table4[#All], 18, 0)</f>
        <v>0</v>
      </c>
      <c r="AD336" s="9">
        <f>VLOOKUP($C336, Table4[#All], 19, 0)</f>
        <v>0</v>
      </c>
      <c r="AE336" s="10">
        <f t="shared" si="80"/>
        <v>3</v>
      </c>
      <c r="AF336" s="11"/>
      <c r="AG336" s="43">
        <f>VLOOKUP($C336, Table4[#All], 20, 0)</f>
        <v>0.45450000000000002</v>
      </c>
      <c r="AH336" s="43">
        <f>VLOOKUP($C336, Table4[#All], 21, 0)</f>
        <v>0.45450000000000002</v>
      </c>
      <c r="AI336" s="43">
        <f>VLOOKUP($C336, Table4[#All], 22, 0)</f>
        <v>9.0899999999999995E-2</v>
      </c>
      <c r="AJ336" s="43">
        <f>VLOOKUP($C336, Table4[#All], 23, 0)</f>
        <v>0</v>
      </c>
      <c r="AK336" s="43"/>
      <c r="AL336" s="10">
        <f t="shared" si="81"/>
        <v>2</v>
      </c>
      <c r="AM336" s="11"/>
      <c r="AN336" s="43">
        <f>VLOOKUP($C336, Table4[#All], 24, 0)</f>
        <v>0</v>
      </c>
      <c r="AO336" s="43">
        <f>VLOOKUP($C336, Table4[#All], 25, 0)</f>
        <v>0.90910000000000002</v>
      </c>
      <c r="AP336" s="43">
        <f>VLOOKUP($C336, Table4[#All], 26, 0)</f>
        <v>9.0899999999999995E-2</v>
      </c>
      <c r="AQ336" s="43"/>
      <c r="AR336" s="9"/>
      <c r="AS336" s="12">
        <f t="shared" si="82"/>
        <v>2</v>
      </c>
      <c r="AT336" s="11"/>
      <c r="AU336" s="43">
        <f>VLOOKUP($C336, Table4[#All], 27, 0)</f>
        <v>0.45450000000000002</v>
      </c>
      <c r="AV336" s="43">
        <f>VLOOKUP($C336, Table4[#All], 28, 0)</f>
        <v>0.2727</v>
      </c>
      <c r="AW336" s="43">
        <f>VLOOKUP($C336, Table4[#All], 29, 0)</f>
        <v>0.2727</v>
      </c>
      <c r="AX336" s="9"/>
      <c r="AY336" s="9">
        <f>VLOOKUP($C336, Table4[#All], 30, 0)</f>
        <v>0</v>
      </c>
      <c r="AZ336" s="10">
        <f t="shared" si="83"/>
        <v>3</v>
      </c>
      <c r="BA336" s="11"/>
      <c r="BB336" s="43">
        <f>VLOOKUP($C336, Table4[#All], 31, 0)</f>
        <v>1</v>
      </c>
      <c r="BC336" s="43">
        <f>VLOOKUP($C336, Table4[#All], 32, 0)</f>
        <v>0</v>
      </c>
      <c r="BD336" s="43">
        <f>VLOOKUP($C336, Table4[#All], 33, 0)</f>
        <v>0</v>
      </c>
      <c r="BE336" s="43">
        <f>VLOOKUP($C336, Table4[#All], 34, 0)</f>
        <v>0</v>
      </c>
      <c r="BF336" s="9">
        <f>VLOOKUP($C336, Table4[#All], 35, 0)</f>
        <v>0</v>
      </c>
      <c r="BG336" s="10">
        <f t="shared" si="84"/>
        <v>1</v>
      </c>
      <c r="BH336" s="60"/>
      <c r="BI336" s="43">
        <f>VLOOKUP($C336, Table4[#All], 36, 0)</f>
        <v>0</v>
      </c>
      <c r="BJ336" s="9">
        <f>VLOOKUP($C336, Table4[#All], 37, 0)</f>
        <v>0</v>
      </c>
      <c r="BK336" s="43">
        <f>VLOOKUP($C336, Table4[#All], 38, 0)</f>
        <v>0</v>
      </c>
      <c r="BL336" s="43">
        <f>VLOOKUP($C336, Table4[#All], 39, 0)</f>
        <v>0</v>
      </c>
      <c r="BM336" s="9">
        <f>VLOOKUP($C336, Table4[#All], 40, 0)</f>
        <v>1</v>
      </c>
      <c r="BN336" s="10">
        <f t="shared" si="85"/>
        <v>5</v>
      </c>
      <c r="BO336" s="11"/>
      <c r="BP336" s="43">
        <f>VLOOKUP($C336, Table4[#All], 41, 0)</f>
        <v>0</v>
      </c>
      <c r="BQ336" s="43">
        <f>VLOOKUP($C336, Table4[#All], 42, 0)</f>
        <v>1</v>
      </c>
      <c r="BR336" s="43">
        <f>VLOOKUP($C336, Table4[#All], 43, 0)</f>
        <v>0</v>
      </c>
      <c r="BS336" s="43">
        <f>VLOOKUP($C336, Table4[#All], 44, 0)</f>
        <v>0</v>
      </c>
      <c r="BT336" s="43">
        <f>VLOOKUP($C336, Table4[#All], 45, 0)</f>
        <v>0</v>
      </c>
      <c r="BU336" s="10">
        <f t="shared" si="86"/>
        <v>2</v>
      </c>
      <c r="BV336" s="11"/>
      <c r="BW336" s="43">
        <f>VLOOKUP($C336, Table4[#All], 46, 0)</f>
        <v>0</v>
      </c>
      <c r="BX336" s="43">
        <f>VLOOKUP($C336, Table4[#All], 47, 0)</f>
        <v>0.2727</v>
      </c>
      <c r="BY336" s="43">
        <f>VLOOKUP($C336, Table4[#All], 48, 0)</f>
        <v>9.0899999999999995E-2</v>
      </c>
      <c r="BZ336" s="43">
        <f>VLOOKUP($C336, Table4[#All], 49, 0)</f>
        <v>0.63639999999999997</v>
      </c>
      <c r="CA336" s="43">
        <f>VLOOKUP($C336, Table4[#All], 50, 0)</f>
        <v>0</v>
      </c>
      <c r="CB336" s="10">
        <f t="shared" si="87"/>
        <v>4</v>
      </c>
      <c r="CC336" s="60"/>
      <c r="CD336" s="43">
        <f>VLOOKUP($C336, Table4[#All], 51, 0)</f>
        <v>0.54549999999999998</v>
      </c>
      <c r="CE336" s="43">
        <f>VLOOKUP($C336, Table4[#All], 52, 0)</f>
        <v>0.2727</v>
      </c>
      <c r="CF336" s="43">
        <f>VLOOKUP($C336, Table4[#All], 53, 0)</f>
        <v>0.18179999999999999</v>
      </c>
      <c r="CG336" s="43"/>
      <c r="CH336" s="43"/>
      <c r="CI336" s="12">
        <f t="shared" si="88"/>
        <v>2</v>
      </c>
      <c r="CJ336" s="13"/>
      <c r="CK336" s="43">
        <f>VLOOKUP($C336, Table4[#All], 54, 0)</f>
        <v>0</v>
      </c>
      <c r="CL336" s="43">
        <f>VLOOKUP($C336, Table4[#All], 55, 0)</f>
        <v>1</v>
      </c>
      <c r="CM336" s="43">
        <f>VLOOKUP($C336, Table4[#All], 56, 0)</f>
        <v>0</v>
      </c>
      <c r="CN336" s="9">
        <f>VLOOKUP($C336, Table4[#All], 57, 0)</f>
        <v>0</v>
      </c>
      <c r="CO336" s="9"/>
      <c r="CP336" s="10">
        <f t="shared" si="89"/>
        <v>2</v>
      </c>
      <c r="CQ336" s="11"/>
      <c r="CR336" s="43">
        <f>VLOOKUP($C336, Table4[#All], 58, 0)</f>
        <v>0</v>
      </c>
      <c r="CS336" s="43">
        <f>VLOOKUP($C336, Table4[#All], 59, 0)</f>
        <v>0.54549999999999998</v>
      </c>
      <c r="CT336" s="43">
        <f>VLOOKUP($C336, Table4[#All], 60, 0)</f>
        <v>0.45450000000000002</v>
      </c>
      <c r="CU336" s="43">
        <f>VLOOKUP($C336, Table4[#All], 61, 0)</f>
        <v>0</v>
      </c>
      <c r="CV336" s="9">
        <f>VLOOKUP($C336, Table4[#All], 62, 0)</f>
        <v>0</v>
      </c>
      <c r="CW336" s="10">
        <f t="shared" si="90"/>
        <v>3</v>
      </c>
      <c r="CX336" s="60"/>
      <c r="CY336" s="43">
        <f>VLOOKUP($C336, Table4[#All], 63, 0)</f>
        <v>1</v>
      </c>
      <c r="CZ336" s="43">
        <f>VLOOKUP($C336, Table4[#All], 64, 0)</f>
        <v>0</v>
      </c>
      <c r="DA336" s="43">
        <f>VLOOKUP($C336, Table4[#All], 65, 0)</f>
        <v>0</v>
      </c>
      <c r="DB336" s="43">
        <f>VLOOKUP($C336, Table4[#All], 66, 0)</f>
        <v>0</v>
      </c>
      <c r="DC336" s="43"/>
      <c r="DD336" s="10">
        <f t="shared" si="91"/>
        <v>1</v>
      </c>
    </row>
    <row r="337" spans="1:108" ht="16.2" thickTop="1" thickBot="1" x14ac:dyDescent="0.4">
      <c r="A337" s="47" t="s">
        <v>745</v>
      </c>
      <c r="B337" s="47" t="s">
        <v>760</v>
      </c>
      <c r="C337" s="47" t="s">
        <v>761</v>
      </c>
      <c r="D337" s="11"/>
      <c r="E337" s="43">
        <f>VLOOKUP($C337, Table4[#All], 2, 0)</f>
        <v>0</v>
      </c>
      <c r="F337" s="43">
        <f>VLOOKUP($C337, Table4[#All], 3, 0)</f>
        <v>1</v>
      </c>
      <c r="G337" s="43">
        <f>VLOOKUP($C337, Table4[#All], 4, 0)</f>
        <v>0</v>
      </c>
      <c r="H337" s="43">
        <f>VLOOKUP($C337, Table4[#All], 5, 0)</f>
        <v>0</v>
      </c>
      <c r="I337" s="43">
        <f>VLOOKUP($C337, Table4[#All], 6, 0)</f>
        <v>0</v>
      </c>
      <c r="J337" s="10">
        <f t="shared" si="77"/>
        <v>2</v>
      </c>
      <c r="K337" s="11"/>
      <c r="L337" s="43">
        <f>VLOOKUP($C337, Table4[#All], 7, 0)</f>
        <v>0.75</v>
      </c>
      <c r="M337" s="43">
        <f>VLOOKUP($C337, Table4[#All], 8, 0)</f>
        <v>0</v>
      </c>
      <c r="N337" s="43">
        <f>VLOOKUP($C337, Table4[#All], 9, 0)</f>
        <v>0.25</v>
      </c>
      <c r="O337" s="43">
        <f>VLOOKUP($C337, Table4[#All], 10, 0)</f>
        <v>0</v>
      </c>
      <c r="P337" s="43"/>
      <c r="Q337" s="10">
        <f t="shared" si="78"/>
        <v>3</v>
      </c>
      <c r="R337" s="11"/>
      <c r="S337" s="43">
        <f>VLOOKUP($C337, Table4[#All], 11, 0)</f>
        <v>0</v>
      </c>
      <c r="T337" s="43">
        <f>VLOOKUP($C337, Table4[#All], 12, 0)</f>
        <v>0</v>
      </c>
      <c r="U337" s="43">
        <f>VLOOKUP($C337, Table4[#All], 13, 0)</f>
        <v>1</v>
      </c>
      <c r="V337" s="43">
        <f>VLOOKUP($C337, Table4[#All], 14, 0)</f>
        <v>0</v>
      </c>
      <c r="W337" s="9"/>
      <c r="X337" s="10">
        <f t="shared" si="79"/>
        <v>3</v>
      </c>
      <c r="Y337" s="11"/>
      <c r="Z337" s="43">
        <f>VLOOKUP($C337, Table4[#All], 15, 0)</f>
        <v>0</v>
      </c>
      <c r="AA337" s="43">
        <f>VLOOKUP($C337, Table4[#All], 16, 0)</f>
        <v>0.5</v>
      </c>
      <c r="AB337" s="43">
        <f>VLOOKUP($C337, Table4[#All], 17, 0)</f>
        <v>0.5</v>
      </c>
      <c r="AC337" s="43">
        <f>VLOOKUP($C337, Table4[#All], 18, 0)</f>
        <v>0</v>
      </c>
      <c r="AD337" s="9">
        <f>VLOOKUP($C337, Table4[#All], 19, 0)</f>
        <v>0</v>
      </c>
      <c r="AE337" s="10">
        <f t="shared" si="80"/>
        <v>3</v>
      </c>
      <c r="AF337" s="11"/>
      <c r="AG337" s="43">
        <f>VLOOKUP($C337, Table4[#All], 20, 0)</f>
        <v>0.25</v>
      </c>
      <c r="AH337" s="43">
        <f>VLOOKUP($C337, Table4[#All], 21, 0)</f>
        <v>0.625</v>
      </c>
      <c r="AI337" s="43">
        <f>VLOOKUP($C337, Table4[#All], 22, 0)</f>
        <v>0.125</v>
      </c>
      <c r="AJ337" s="43">
        <f>VLOOKUP($C337, Table4[#All], 23, 0)</f>
        <v>0</v>
      </c>
      <c r="AK337" s="43"/>
      <c r="AL337" s="10">
        <f t="shared" si="81"/>
        <v>2</v>
      </c>
      <c r="AM337" s="11"/>
      <c r="AN337" s="43">
        <f>VLOOKUP($C337, Table4[#All], 24, 0)</f>
        <v>0</v>
      </c>
      <c r="AO337" s="43">
        <f>VLOOKUP($C337, Table4[#All], 25, 0)</f>
        <v>0.71430000000000005</v>
      </c>
      <c r="AP337" s="43">
        <f>VLOOKUP($C337, Table4[#All], 26, 0)</f>
        <v>0.28570000000000001</v>
      </c>
      <c r="AQ337" s="43"/>
      <c r="AR337" s="9"/>
      <c r="AS337" s="12">
        <f t="shared" si="82"/>
        <v>3</v>
      </c>
      <c r="AT337" s="11"/>
      <c r="AU337" s="43">
        <f>VLOOKUP($C337, Table4[#All], 27, 0)</f>
        <v>0.25</v>
      </c>
      <c r="AV337" s="43">
        <f>VLOOKUP($C337, Table4[#All], 28, 0)</f>
        <v>0.5</v>
      </c>
      <c r="AW337" s="43">
        <f>VLOOKUP($C337, Table4[#All], 29, 0)</f>
        <v>0.25</v>
      </c>
      <c r="AX337" s="9"/>
      <c r="AY337" s="9">
        <f>VLOOKUP($C337, Table4[#All], 30, 0)</f>
        <v>0</v>
      </c>
      <c r="AZ337" s="10">
        <f t="shared" si="83"/>
        <v>3</v>
      </c>
      <c r="BA337" s="11"/>
      <c r="BB337" s="43">
        <f>VLOOKUP($C337, Table4[#All], 31, 0)</f>
        <v>0</v>
      </c>
      <c r="BC337" s="43">
        <f>VLOOKUP($C337, Table4[#All], 32, 0)</f>
        <v>1</v>
      </c>
      <c r="BD337" s="43">
        <f>VLOOKUP($C337, Table4[#All], 33, 0)</f>
        <v>0</v>
      </c>
      <c r="BE337" s="43">
        <f>VLOOKUP($C337, Table4[#All], 34, 0)</f>
        <v>0</v>
      </c>
      <c r="BF337" s="9">
        <f>VLOOKUP($C337, Table4[#All], 35, 0)</f>
        <v>0</v>
      </c>
      <c r="BG337" s="10">
        <f t="shared" si="84"/>
        <v>2</v>
      </c>
      <c r="BH337" s="60"/>
      <c r="BI337" s="43">
        <f>VLOOKUP($C337, Table4[#All], 36, 0)</f>
        <v>0</v>
      </c>
      <c r="BJ337" s="9">
        <f>VLOOKUP($C337, Table4[#All], 37, 0)</f>
        <v>0</v>
      </c>
      <c r="BK337" s="43">
        <f>VLOOKUP($C337, Table4[#All], 38, 0)</f>
        <v>0</v>
      </c>
      <c r="BL337" s="43">
        <f>VLOOKUP($C337, Table4[#All], 39, 0)</f>
        <v>0</v>
      </c>
      <c r="BM337" s="9">
        <f>VLOOKUP($C337, Table4[#All], 40, 0)</f>
        <v>1</v>
      </c>
      <c r="BN337" s="10">
        <f t="shared" si="85"/>
        <v>5</v>
      </c>
      <c r="BO337" s="11"/>
      <c r="BP337" s="43">
        <f>VLOOKUP($C337, Table4[#All], 41, 0)</f>
        <v>0</v>
      </c>
      <c r="BQ337" s="43">
        <f>VLOOKUP($C337, Table4[#All], 42, 0)</f>
        <v>0.875</v>
      </c>
      <c r="BR337" s="43">
        <f>VLOOKUP($C337, Table4[#All], 43, 0)</f>
        <v>0</v>
      </c>
      <c r="BS337" s="43">
        <f>VLOOKUP($C337, Table4[#All], 44, 0)</f>
        <v>0.125</v>
      </c>
      <c r="BT337" s="43">
        <f>VLOOKUP($C337, Table4[#All], 45, 0)</f>
        <v>0</v>
      </c>
      <c r="BU337" s="10">
        <f t="shared" si="86"/>
        <v>2</v>
      </c>
      <c r="BV337" s="11"/>
      <c r="BW337" s="43">
        <f>VLOOKUP($C337, Table4[#All], 46, 0)</f>
        <v>0</v>
      </c>
      <c r="BX337" s="43">
        <f>VLOOKUP($C337, Table4[#All], 47, 0)</f>
        <v>0.125</v>
      </c>
      <c r="BY337" s="43">
        <f>VLOOKUP($C337, Table4[#All], 48, 0)</f>
        <v>0.125</v>
      </c>
      <c r="BZ337" s="43">
        <f>VLOOKUP($C337, Table4[#All], 49, 0)</f>
        <v>0.75</v>
      </c>
      <c r="CA337" s="43">
        <f>VLOOKUP($C337, Table4[#All], 50, 0)</f>
        <v>0</v>
      </c>
      <c r="CB337" s="10">
        <f t="shared" si="87"/>
        <v>4</v>
      </c>
      <c r="CC337" s="60"/>
      <c r="CD337" s="43">
        <f>VLOOKUP($C337, Table4[#All], 51, 0)</f>
        <v>0.125</v>
      </c>
      <c r="CE337" s="43">
        <f>VLOOKUP($C337, Table4[#All], 52, 0)</f>
        <v>0.25</v>
      </c>
      <c r="CF337" s="43">
        <f>VLOOKUP($C337, Table4[#All], 53, 0)</f>
        <v>0.625</v>
      </c>
      <c r="CG337" s="43"/>
      <c r="CH337" s="43"/>
      <c r="CI337" s="12">
        <f t="shared" si="88"/>
        <v>3</v>
      </c>
      <c r="CJ337" s="13"/>
      <c r="CK337" s="43">
        <f>VLOOKUP($C337, Table4[#All], 54, 0)</f>
        <v>0</v>
      </c>
      <c r="CL337" s="43">
        <f>VLOOKUP($C337, Table4[#All], 55, 0)</f>
        <v>0.5</v>
      </c>
      <c r="CM337" s="43">
        <f>VLOOKUP($C337, Table4[#All], 56, 0)</f>
        <v>0.5</v>
      </c>
      <c r="CN337" s="9">
        <f>VLOOKUP($C337, Table4[#All], 57, 0)</f>
        <v>0</v>
      </c>
      <c r="CO337" s="9"/>
      <c r="CP337" s="10">
        <f t="shared" si="89"/>
        <v>3</v>
      </c>
      <c r="CQ337" s="11"/>
      <c r="CR337" s="43">
        <f>VLOOKUP($C337, Table4[#All], 58, 0)</f>
        <v>0</v>
      </c>
      <c r="CS337" s="43">
        <f>VLOOKUP($C337, Table4[#All], 59, 0)</f>
        <v>0.25</v>
      </c>
      <c r="CT337" s="43">
        <f>VLOOKUP($C337, Table4[#All], 60, 0)</f>
        <v>0.625</v>
      </c>
      <c r="CU337" s="43">
        <f>VLOOKUP($C337, Table4[#All], 61, 0)</f>
        <v>0.125</v>
      </c>
      <c r="CV337" s="9">
        <f>VLOOKUP($C337, Table4[#All], 62, 0)</f>
        <v>0</v>
      </c>
      <c r="CW337" s="10">
        <f t="shared" si="90"/>
        <v>3</v>
      </c>
      <c r="CX337" s="60"/>
      <c r="CY337" s="43">
        <f>VLOOKUP($C337, Table4[#All], 63, 0)</f>
        <v>1</v>
      </c>
      <c r="CZ337" s="43">
        <f>VLOOKUP($C337, Table4[#All], 64, 0)</f>
        <v>0</v>
      </c>
      <c r="DA337" s="43">
        <f>VLOOKUP($C337, Table4[#All], 65, 0)</f>
        <v>0</v>
      </c>
      <c r="DB337" s="43">
        <f>VLOOKUP($C337, Table4[#All], 66, 0)</f>
        <v>0</v>
      </c>
      <c r="DC337" s="43"/>
      <c r="DD337" s="10">
        <f t="shared" si="91"/>
        <v>1</v>
      </c>
    </row>
    <row r="338" spans="1:108" ht="16.2" thickTop="1" thickBot="1" x14ac:dyDescent="0.4">
      <c r="A338" s="47" t="s">
        <v>745</v>
      </c>
      <c r="B338" s="47" t="s">
        <v>762</v>
      </c>
      <c r="C338" s="47" t="s">
        <v>763</v>
      </c>
      <c r="D338" s="11"/>
      <c r="E338" s="43">
        <f>VLOOKUP($C338, Table4[#All], 2, 0)</f>
        <v>0</v>
      </c>
      <c r="F338" s="43">
        <f>VLOOKUP($C338, Table4[#All], 3, 0)</f>
        <v>1</v>
      </c>
      <c r="G338" s="43">
        <f>VLOOKUP($C338, Table4[#All], 4, 0)</f>
        <v>0</v>
      </c>
      <c r="H338" s="43">
        <f>VLOOKUP($C338, Table4[#All], 5, 0)</f>
        <v>0</v>
      </c>
      <c r="I338" s="43">
        <f>VLOOKUP($C338, Table4[#All], 6, 0)</f>
        <v>0</v>
      </c>
      <c r="J338" s="10">
        <f t="shared" si="77"/>
        <v>2</v>
      </c>
      <c r="K338" s="11"/>
      <c r="L338" s="43">
        <f>VLOOKUP($C338, Table4[#All], 7, 0)</f>
        <v>0.875</v>
      </c>
      <c r="M338" s="43">
        <f>VLOOKUP($C338, Table4[#All], 8, 0)</f>
        <v>0.125</v>
      </c>
      <c r="N338" s="43">
        <f>VLOOKUP($C338, Table4[#All], 9, 0)</f>
        <v>0</v>
      </c>
      <c r="O338" s="43">
        <f>VLOOKUP($C338, Table4[#All], 10, 0)</f>
        <v>0</v>
      </c>
      <c r="P338" s="43"/>
      <c r="Q338" s="10">
        <f t="shared" si="78"/>
        <v>1</v>
      </c>
      <c r="R338" s="11"/>
      <c r="S338" s="43">
        <f>VLOOKUP($C338, Table4[#All], 11, 0)</f>
        <v>0</v>
      </c>
      <c r="T338" s="43">
        <f>VLOOKUP($C338, Table4[#All], 12, 0)</f>
        <v>0</v>
      </c>
      <c r="U338" s="43">
        <f>VLOOKUP($C338, Table4[#All], 13, 0)</f>
        <v>1</v>
      </c>
      <c r="V338" s="43">
        <f>VLOOKUP($C338, Table4[#All], 14, 0)</f>
        <v>0</v>
      </c>
      <c r="W338" s="9"/>
      <c r="X338" s="10">
        <f t="shared" si="79"/>
        <v>3</v>
      </c>
      <c r="Y338" s="11"/>
      <c r="Z338" s="43">
        <f>VLOOKUP($C338, Table4[#All], 15, 0)</f>
        <v>0</v>
      </c>
      <c r="AA338" s="43">
        <f>VLOOKUP($C338, Table4[#All], 16, 0)</f>
        <v>0.5</v>
      </c>
      <c r="AB338" s="43">
        <f>VLOOKUP($C338, Table4[#All], 17, 0)</f>
        <v>0.375</v>
      </c>
      <c r="AC338" s="43">
        <f>VLOOKUP($C338, Table4[#All], 18, 0)</f>
        <v>0.125</v>
      </c>
      <c r="AD338" s="9">
        <f>VLOOKUP($C338, Table4[#All], 19, 0)</f>
        <v>0</v>
      </c>
      <c r="AE338" s="10">
        <f t="shared" si="80"/>
        <v>3</v>
      </c>
      <c r="AF338" s="11"/>
      <c r="AG338" s="43">
        <f>VLOOKUP($C338, Table4[#All], 20, 0)</f>
        <v>0.375</v>
      </c>
      <c r="AH338" s="43">
        <f>VLOOKUP($C338, Table4[#All], 21, 0)</f>
        <v>0.625</v>
      </c>
      <c r="AI338" s="43">
        <f>VLOOKUP($C338, Table4[#All], 22, 0)</f>
        <v>0</v>
      </c>
      <c r="AJ338" s="43">
        <f>VLOOKUP($C338, Table4[#All], 23, 0)</f>
        <v>0</v>
      </c>
      <c r="AK338" s="43"/>
      <c r="AL338" s="10">
        <f t="shared" si="81"/>
        <v>2</v>
      </c>
      <c r="AM338" s="11"/>
      <c r="AN338" s="43">
        <f>VLOOKUP($C338, Table4[#All], 24, 0)</f>
        <v>0</v>
      </c>
      <c r="AO338" s="43">
        <f>VLOOKUP($C338, Table4[#All], 25, 0)</f>
        <v>0.75</v>
      </c>
      <c r="AP338" s="43">
        <f>VLOOKUP($C338, Table4[#All], 26, 0)</f>
        <v>0.25</v>
      </c>
      <c r="AQ338" s="43"/>
      <c r="AR338" s="9"/>
      <c r="AS338" s="12">
        <f t="shared" si="82"/>
        <v>3</v>
      </c>
      <c r="AT338" s="11"/>
      <c r="AU338" s="43">
        <f>VLOOKUP($C338, Table4[#All], 27, 0)</f>
        <v>0.5</v>
      </c>
      <c r="AV338" s="43">
        <f>VLOOKUP($C338, Table4[#All], 28, 0)</f>
        <v>0.375</v>
      </c>
      <c r="AW338" s="43">
        <f>VLOOKUP($C338, Table4[#All], 29, 0)</f>
        <v>0.125</v>
      </c>
      <c r="AX338" s="9"/>
      <c r="AY338" s="9">
        <f>VLOOKUP($C338, Table4[#All], 30, 0)</f>
        <v>0</v>
      </c>
      <c r="AZ338" s="10">
        <f t="shared" si="83"/>
        <v>2</v>
      </c>
      <c r="BA338" s="11"/>
      <c r="BB338" s="43">
        <f>VLOOKUP($C338, Table4[#All], 31, 0)</f>
        <v>0.5</v>
      </c>
      <c r="BC338" s="43">
        <f>VLOOKUP($C338, Table4[#All], 32, 0)</f>
        <v>0.5</v>
      </c>
      <c r="BD338" s="43">
        <f>VLOOKUP($C338, Table4[#All], 33, 0)</f>
        <v>0</v>
      </c>
      <c r="BE338" s="43">
        <f>VLOOKUP($C338, Table4[#All], 34, 0)</f>
        <v>0</v>
      </c>
      <c r="BF338" s="9">
        <f>VLOOKUP($C338, Table4[#All], 35, 0)</f>
        <v>0</v>
      </c>
      <c r="BG338" s="10">
        <f t="shared" si="84"/>
        <v>2</v>
      </c>
      <c r="BH338" s="60"/>
      <c r="BI338" s="43">
        <f>VLOOKUP($C338, Table4[#All], 36, 0)</f>
        <v>0</v>
      </c>
      <c r="BJ338" s="9">
        <f>VLOOKUP($C338, Table4[#All], 37, 0)</f>
        <v>0</v>
      </c>
      <c r="BK338" s="43">
        <f>VLOOKUP($C338, Table4[#All], 38, 0)</f>
        <v>0</v>
      </c>
      <c r="BL338" s="43">
        <f>VLOOKUP($C338, Table4[#All], 39, 0)</f>
        <v>0</v>
      </c>
      <c r="BM338" s="9">
        <f>VLOOKUP($C338, Table4[#All], 40, 0)</f>
        <v>1</v>
      </c>
      <c r="BN338" s="10">
        <f t="shared" si="85"/>
        <v>5</v>
      </c>
      <c r="BO338" s="11"/>
      <c r="BP338" s="43">
        <f>VLOOKUP($C338, Table4[#All], 41, 0)</f>
        <v>0</v>
      </c>
      <c r="BQ338" s="43">
        <f>VLOOKUP($C338, Table4[#All], 42, 0)</f>
        <v>0.625</v>
      </c>
      <c r="BR338" s="43">
        <f>VLOOKUP($C338, Table4[#All], 43, 0)</f>
        <v>0</v>
      </c>
      <c r="BS338" s="43">
        <f>VLOOKUP($C338, Table4[#All], 44, 0)</f>
        <v>0.375</v>
      </c>
      <c r="BT338" s="43">
        <f>VLOOKUP($C338, Table4[#All], 45, 0)</f>
        <v>0</v>
      </c>
      <c r="BU338" s="10">
        <f t="shared" si="86"/>
        <v>4</v>
      </c>
      <c r="BV338" s="11"/>
      <c r="BW338" s="43">
        <f>VLOOKUP($C338, Table4[#All], 46, 0)</f>
        <v>0</v>
      </c>
      <c r="BX338" s="43">
        <f>VLOOKUP($C338, Table4[#All], 47, 0)</f>
        <v>0</v>
      </c>
      <c r="BY338" s="43">
        <f>VLOOKUP($C338, Table4[#All], 48, 0)</f>
        <v>0.375</v>
      </c>
      <c r="BZ338" s="43">
        <f>VLOOKUP($C338, Table4[#All], 49, 0)</f>
        <v>0.625</v>
      </c>
      <c r="CA338" s="43">
        <f>VLOOKUP($C338, Table4[#All], 50, 0)</f>
        <v>0</v>
      </c>
      <c r="CB338" s="10">
        <f t="shared" si="87"/>
        <v>4</v>
      </c>
      <c r="CC338" s="60"/>
      <c r="CD338" s="43">
        <f>VLOOKUP($C338, Table4[#All], 51, 0)</f>
        <v>0.125</v>
      </c>
      <c r="CE338" s="43">
        <f>VLOOKUP($C338, Table4[#All], 52, 0)</f>
        <v>0.625</v>
      </c>
      <c r="CF338" s="43">
        <f>VLOOKUP($C338, Table4[#All], 53, 0)</f>
        <v>0.25</v>
      </c>
      <c r="CG338" s="43"/>
      <c r="CH338" s="43"/>
      <c r="CI338" s="12">
        <f t="shared" si="88"/>
        <v>3</v>
      </c>
      <c r="CJ338" s="13"/>
      <c r="CK338" s="43">
        <f>VLOOKUP($C338, Table4[#All], 54, 0)</f>
        <v>0</v>
      </c>
      <c r="CL338" s="43">
        <f>VLOOKUP($C338, Table4[#All], 55, 0)</f>
        <v>0.5</v>
      </c>
      <c r="CM338" s="43">
        <f>VLOOKUP($C338, Table4[#All], 56, 0)</f>
        <v>0.375</v>
      </c>
      <c r="CN338" s="9">
        <f>VLOOKUP($C338, Table4[#All], 57, 0)</f>
        <v>0.125</v>
      </c>
      <c r="CO338" s="9"/>
      <c r="CP338" s="10">
        <f t="shared" si="89"/>
        <v>3</v>
      </c>
      <c r="CQ338" s="11"/>
      <c r="CR338" s="43">
        <f>VLOOKUP($C338, Table4[#All], 58, 0)</f>
        <v>0</v>
      </c>
      <c r="CS338" s="43">
        <f>VLOOKUP($C338, Table4[#All], 59, 0)</f>
        <v>0.625</v>
      </c>
      <c r="CT338" s="43">
        <f>VLOOKUP($C338, Table4[#All], 60, 0)</f>
        <v>0.375</v>
      </c>
      <c r="CU338" s="43">
        <f>VLOOKUP($C338, Table4[#All], 61, 0)</f>
        <v>0</v>
      </c>
      <c r="CV338" s="9">
        <f>VLOOKUP($C338, Table4[#All], 62, 0)</f>
        <v>0</v>
      </c>
      <c r="CW338" s="10">
        <f t="shared" si="90"/>
        <v>3</v>
      </c>
      <c r="CX338" s="60"/>
      <c r="CY338" s="43">
        <f>VLOOKUP($C338, Table4[#All], 63, 0)</f>
        <v>1</v>
      </c>
      <c r="CZ338" s="43">
        <f>VLOOKUP($C338, Table4[#All], 64, 0)</f>
        <v>0</v>
      </c>
      <c r="DA338" s="43">
        <f>VLOOKUP($C338, Table4[#All], 65, 0)</f>
        <v>0</v>
      </c>
      <c r="DB338" s="43">
        <f>VLOOKUP($C338, Table4[#All], 66, 0)</f>
        <v>0</v>
      </c>
      <c r="DC338" s="43"/>
      <c r="DD338" s="10">
        <f t="shared" si="91"/>
        <v>1</v>
      </c>
    </row>
    <row r="339" spans="1:108" ht="16.2" thickTop="1" thickBot="1" x14ac:dyDescent="0.4">
      <c r="A339" s="47" t="s">
        <v>745</v>
      </c>
      <c r="B339" s="47" t="s">
        <v>764</v>
      </c>
      <c r="C339" s="47" t="s">
        <v>765</v>
      </c>
      <c r="D339" s="11"/>
      <c r="E339" s="43">
        <f>VLOOKUP($C339, Table4[#All], 2, 0)</f>
        <v>1</v>
      </c>
      <c r="F339" s="43">
        <f>VLOOKUP($C339, Table4[#All], 3, 0)</f>
        <v>0</v>
      </c>
      <c r="G339" s="43">
        <f>VLOOKUP($C339, Table4[#All], 4, 0)</f>
        <v>0</v>
      </c>
      <c r="H339" s="43">
        <f>VLOOKUP($C339, Table4[#All], 5, 0)</f>
        <v>0</v>
      </c>
      <c r="I339" s="43">
        <f>VLOOKUP($C339, Table4[#All], 6, 0)</f>
        <v>0</v>
      </c>
      <c r="J339" s="10">
        <f t="shared" si="77"/>
        <v>1</v>
      </c>
      <c r="K339" s="11"/>
      <c r="L339" s="43">
        <f>VLOOKUP($C339, Table4[#All], 7, 0)</f>
        <v>1</v>
      </c>
      <c r="M339" s="43">
        <f>VLOOKUP($C339, Table4[#All], 8, 0)</f>
        <v>0</v>
      </c>
      <c r="N339" s="43">
        <f>VLOOKUP($C339, Table4[#All], 9, 0)</f>
        <v>0</v>
      </c>
      <c r="O339" s="43">
        <f>VLOOKUP($C339, Table4[#All], 10, 0)</f>
        <v>0</v>
      </c>
      <c r="P339" s="43"/>
      <c r="Q339" s="10">
        <f t="shared" si="78"/>
        <v>1</v>
      </c>
      <c r="R339" s="11"/>
      <c r="S339" s="43">
        <f>VLOOKUP($C339, Table4[#All], 11, 0)</f>
        <v>0.16670000000000001</v>
      </c>
      <c r="T339" s="43">
        <f>VLOOKUP($C339, Table4[#All], 12, 0)</f>
        <v>0</v>
      </c>
      <c r="U339" s="43">
        <f>VLOOKUP($C339, Table4[#All], 13, 0)</f>
        <v>0.83329999999999993</v>
      </c>
      <c r="V339" s="43">
        <f>VLOOKUP($C339, Table4[#All], 14, 0)</f>
        <v>0</v>
      </c>
      <c r="W339" s="9"/>
      <c r="X339" s="10">
        <f t="shared" si="79"/>
        <v>3</v>
      </c>
      <c r="Y339" s="11"/>
      <c r="Z339" s="43">
        <f>VLOOKUP($C339, Table4[#All], 15, 0)</f>
        <v>0</v>
      </c>
      <c r="AA339" s="43">
        <f>VLOOKUP($C339, Table4[#All], 16, 0)</f>
        <v>0.33329999999999999</v>
      </c>
      <c r="AB339" s="43">
        <f>VLOOKUP($C339, Table4[#All], 17, 0)</f>
        <v>0.58329999999999993</v>
      </c>
      <c r="AC339" s="43">
        <f>VLOOKUP($C339, Table4[#All], 18, 0)</f>
        <v>8.3299999999999999E-2</v>
      </c>
      <c r="AD339" s="9">
        <f>VLOOKUP($C339, Table4[#All], 19, 0)</f>
        <v>0</v>
      </c>
      <c r="AE339" s="10">
        <f t="shared" si="80"/>
        <v>3</v>
      </c>
      <c r="AF339" s="11"/>
      <c r="AG339" s="43">
        <f>VLOOKUP($C339, Table4[#All], 20, 0)</f>
        <v>0.58329999999999993</v>
      </c>
      <c r="AH339" s="43">
        <f>VLOOKUP($C339, Table4[#All], 21, 0)</f>
        <v>0.41670000000000001</v>
      </c>
      <c r="AI339" s="43">
        <f>VLOOKUP($C339, Table4[#All], 22, 0)</f>
        <v>0</v>
      </c>
      <c r="AJ339" s="43">
        <f>VLOOKUP($C339, Table4[#All], 23, 0)</f>
        <v>0</v>
      </c>
      <c r="AK339" s="43"/>
      <c r="AL339" s="10">
        <f t="shared" si="81"/>
        <v>2</v>
      </c>
      <c r="AM339" s="11"/>
      <c r="AN339" s="43">
        <f>VLOOKUP($C339, Table4[#All], 24, 0)</f>
        <v>0</v>
      </c>
      <c r="AO339" s="43">
        <f>VLOOKUP($C339, Table4[#All], 25, 0)</f>
        <v>0.58329999999999993</v>
      </c>
      <c r="AP339" s="43">
        <f>VLOOKUP($C339, Table4[#All], 26, 0)</f>
        <v>0.41670000000000001</v>
      </c>
      <c r="AQ339" s="43"/>
      <c r="AR339" s="9"/>
      <c r="AS339" s="12">
        <f t="shared" si="82"/>
        <v>3</v>
      </c>
      <c r="AT339" s="11"/>
      <c r="AU339" s="43">
        <f>VLOOKUP($C339, Table4[#All], 27, 0)</f>
        <v>0.58329999999999993</v>
      </c>
      <c r="AV339" s="43">
        <f>VLOOKUP($C339, Table4[#All], 28, 0)</f>
        <v>0.25</v>
      </c>
      <c r="AW339" s="43">
        <f>VLOOKUP($C339, Table4[#All], 29, 0)</f>
        <v>0.16670000000000001</v>
      </c>
      <c r="AX339" s="9"/>
      <c r="AY339" s="9">
        <f>VLOOKUP($C339, Table4[#All], 30, 0)</f>
        <v>0</v>
      </c>
      <c r="AZ339" s="10">
        <f t="shared" si="83"/>
        <v>2</v>
      </c>
      <c r="BA339" s="11"/>
      <c r="BB339" s="43">
        <f>VLOOKUP($C339, Table4[#All], 31, 0)</f>
        <v>0.5</v>
      </c>
      <c r="BC339" s="43">
        <f>VLOOKUP($C339, Table4[#All], 32, 0)</f>
        <v>0.5</v>
      </c>
      <c r="BD339" s="43">
        <f>VLOOKUP($C339, Table4[#All], 33, 0)</f>
        <v>0</v>
      </c>
      <c r="BE339" s="43">
        <f>VLOOKUP($C339, Table4[#All], 34, 0)</f>
        <v>0</v>
      </c>
      <c r="BF339" s="9">
        <f>VLOOKUP($C339, Table4[#All], 35, 0)</f>
        <v>0</v>
      </c>
      <c r="BG339" s="10">
        <f t="shared" si="84"/>
        <v>2</v>
      </c>
      <c r="BH339" s="60"/>
      <c r="BI339" s="43">
        <f>VLOOKUP($C339, Table4[#All], 36, 0)</f>
        <v>0</v>
      </c>
      <c r="BJ339" s="9">
        <f>VLOOKUP($C339, Table4[#All], 37, 0)</f>
        <v>0</v>
      </c>
      <c r="BK339" s="43">
        <f>VLOOKUP($C339, Table4[#All], 38, 0)</f>
        <v>0</v>
      </c>
      <c r="BL339" s="43">
        <f>VLOOKUP($C339, Table4[#All], 39, 0)</f>
        <v>0</v>
      </c>
      <c r="BM339" s="9">
        <f>VLOOKUP($C339, Table4[#All], 40, 0)</f>
        <v>1</v>
      </c>
      <c r="BN339" s="10">
        <f t="shared" si="85"/>
        <v>5</v>
      </c>
      <c r="BO339" s="11"/>
      <c r="BP339" s="43">
        <f>VLOOKUP($C339, Table4[#All], 41, 0)</f>
        <v>0.25</v>
      </c>
      <c r="BQ339" s="43">
        <f>VLOOKUP($C339, Table4[#All], 42, 0)</f>
        <v>0.75</v>
      </c>
      <c r="BR339" s="43">
        <f>VLOOKUP($C339, Table4[#All], 43, 0)</f>
        <v>0</v>
      </c>
      <c r="BS339" s="43">
        <f>VLOOKUP($C339, Table4[#All], 44, 0)</f>
        <v>0</v>
      </c>
      <c r="BT339" s="43">
        <f>VLOOKUP($C339, Table4[#All], 45, 0)</f>
        <v>0</v>
      </c>
      <c r="BU339" s="10">
        <f t="shared" si="86"/>
        <v>2</v>
      </c>
      <c r="BV339" s="11"/>
      <c r="BW339" s="43">
        <f>VLOOKUP($C339, Table4[#All], 46, 0)</f>
        <v>8.3299999999999999E-2</v>
      </c>
      <c r="BX339" s="43">
        <f>VLOOKUP($C339, Table4[#All], 47, 0)</f>
        <v>0.25</v>
      </c>
      <c r="BY339" s="43">
        <f>VLOOKUP($C339, Table4[#All], 48, 0)</f>
        <v>0.33329999999999999</v>
      </c>
      <c r="BZ339" s="43">
        <f>VLOOKUP($C339, Table4[#All], 49, 0)</f>
        <v>0.33329999999999999</v>
      </c>
      <c r="CA339" s="43">
        <f>VLOOKUP($C339, Table4[#All], 50, 0)</f>
        <v>0</v>
      </c>
      <c r="CB339" s="10">
        <f t="shared" si="87"/>
        <v>4</v>
      </c>
      <c r="CC339" s="60"/>
      <c r="CD339" s="43">
        <f>VLOOKUP($C339, Table4[#All], 51, 0)</f>
        <v>0.66670000000000007</v>
      </c>
      <c r="CE339" s="43">
        <f>VLOOKUP($C339, Table4[#All], 52, 0)</f>
        <v>0</v>
      </c>
      <c r="CF339" s="43">
        <f>VLOOKUP($C339, Table4[#All], 53, 0)</f>
        <v>0.33329999999999999</v>
      </c>
      <c r="CG339" s="43"/>
      <c r="CH339" s="43"/>
      <c r="CI339" s="12">
        <f t="shared" si="88"/>
        <v>3</v>
      </c>
      <c r="CJ339" s="13"/>
      <c r="CK339" s="43">
        <f>VLOOKUP($C339, Table4[#All], 54, 0)</f>
        <v>0</v>
      </c>
      <c r="CL339" s="43">
        <f>VLOOKUP($C339, Table4[#All], 55, 0)</f>
        <v>0.33329999999999999</v>
      </c>
      <c r="CM339" s="43">
        <f>VLOOKUP($C339, Table4[#All], 56, 0)</f>
        <v>0.66670000000000007</v>
      </c>
      <c r="CN339" s="9">
        <f>VLOOKUP($C339, Table4[#All], 57, 0)</f>
        <v>0</v>
      </c>
      <c r="CO339" s="9"/>
      <c r="CP339" s="10">
        <f t="shared" si="89"/>
        <v>3</v>
      </c>
      <c r="CQ339" s="11"/>
      <c r="CR339" s="43">
        <f>VLOOKUP($C339, Table4[#All], 58, 0)</f>
        <v>0</v>
      </c>
      <c r="CS339" s="43">
        <f>VLOOKUP($C339, Table4[#All], 59, 0)</f>
        <v>0.5</v>
      </c>
      <c r="CT339" s="43">
        <f>VLOOKUP($C339, Table4[#All], 60, 0)</f>
        <v>0.25</v>
      </c>
      <c r="CU339" s="43">
        <f>VLOOKUP($C339, Table4[#All], 61, 0)</f>
        <v>0.25</v>
      </c>
      <c r="CV339" s="9">
        <f>VLOOKUP($C339, Table4[#All], 62, 0)</f>
        <v>0</v>
      </c>
      <c r="CW339" s="10">
        <f t="shared" si="90"/>
        <v>4</v>
      </c>
      <c r="CX339" s="60"/>
      <c r="CY339" s="43">
        <f>VLOOKUP($C339, Table4[#All], 63, 0)</f>
        <v>0</v>
      </c>
      <c r="CZ339" s="43">
        <f>VLOOKUP($C339, Table4[#All], 64, 0)</f>
        <v>0</v>
      </c>
      <c r="DA339" s="43">
        <f>VLOOKUP($C339, Table4[#All], 65, 0)</f>
        <v>0</v>
      </c>
      <c r="DB339" s="43">
        <f>VLOOKUP($C339, Table4[#All], 66, 0)</f>
        <v>0</v>
      </c>
      <c r="DC339" s="43"/>
      <c r="DD339" s="10" t="str">
        <f t="shared" si="91"/>
        <v>N/A</v>
      </c>
    </row>
    <row r="340" spans="1:108" ht="16.2" thickTop="1" thickBot="1" x14ac:dyDescent="0.4">
      <c r="A340" s="47" t="s">
        <v>745</v>
      </c>
      <c r="B340" s="47" t="s">
        <v>766</v>
      </c>
      <c r="C340" s="47" t="s">
        <v>767</v>
      </c>
      <c r="D340" s="11"/>
      <c r="E340" s="43">
        <f>VLOOKUP($C340, Table4[#All], 2, 0)</f>
        <v>1</v>
      </c>
      <c r="F340" s="43">
        <f>VLOOKUP($C340, Table4[#All], 3, 0)</f>
        <v>0</v>
      </c>
      <c r="G340" s="43">
        <f>VLOOKUP($C340, Table4[#All], 4, 0)</f>
        <v>0</v>
      </c>
      <c r="H340" s="43">
        <f>VLOOKUP($C340, Table4[#All], 5, 0)</f>
        <v>0</v>
      </c>
      <c r="I340" s="43">
        <f>VLOOKUP($C340, Table4[#All], 6, 0)</f>
        <v>0</v>
      </c>
      <c r="J340" s="10">
        <f t="shared" si="77"/>
        <v>1</v>
      </c>
      <c r="K340" s="11"/>
      <c r="L340" s="43">
        <f>VLOOKUP($C340, Table4[#All], 7, 0)</f>
        <v>0.58329999999999993</v>
      </c>
      <c r="M340" s="43">
        <f>VLOOKUP($C340, Table4[#All], 8, 0)</f>
        <v>8.3299999999999999E-2</v>
      </c>
      <c r="N340" s="43">
        <f>VLOOKUP($C340, Table4[#All], 9, 0)</f>
        <v>0.33329999999999999</v>
      </c>
      <c r="O340" s="43">
        <f>VLOOKUP($C340, Table4[#All], 10, 0)</f>
        <v>0</v>
      </c>
      <c r="P340" s="43"/>
      <c r="Q340" s="10">
        <f t="shared" si="78"/>
        <v>3</v>
      </c>
      <c r="R340" s="11"/>
      <c r="S340" s="43">
        <f>VLOOKUP($C340, Table4[#All], 11, 0)</f>
        <v>8.3299999999999999E-2</v>
      </c>
      <c r="T340" s="43">
        <f>VLOOKUP($C340, Table4[#All], 12, 0)</f>
        <v>0</v>
      </c>
      <c r="U340" s="43">
        <f>VLOOKUP($C340, Table4[#All], 13, 0)</f>
        <v>0.91670000000000007</v>
      </c>
      <c r="V340" s="43">
        <f>VLOOKUP($C340, Table4[#All], 14, 0)</f>
        <v>0</v>
      </c>
      <c r="W340" s="9"/>
      <c r="X340" s="10">
        <f t="shared" si="79"/>
        <v>3</v>
      </c>
      <c r="Y340" s="11"/>
      <c r="Z340" s="43">
        <f>VLOOKUP($C340, Table4[#All], 15, 0)</f>
        <v>0</v>
      </c>
      <c r="AA340" s="43">
        <f>VLOOKUP($C340, Table4[#All], 16, 0)</f>
        <v>0.33329999999999999</v>
      </c>
      <c r="AB340" s="43">
        <f>VLOOKUP($C340, Table4[#All], 17, 0)</f>
        <v>0.41670000000000001</v>
      </c>
      <c r="AC340" s="43">
        <f>VLOOKUP($C340, Table4[#All], 18, 0)</f>
        <v>0.25</v>
      </c>
      <c r="AD340" s="9">
        <f>VLOOKUP($C340, Table4[#All], 19, 0)</f>
        <v>0</v>
      </c>
      <c r="AE340" s="10">
        <f t="shared" si="80"/>
        <v>4</v>
      </c>
      <c r="AF340" s="11"/>
      <c r="AG340" s="43">
        <f>VLOOKUP($C340, Table4[#All], 20, 0)</f>
        <v>0.33329999999999999</v>
      </c>
      <c r="AH340" s="43">
        <f>VLOOKUP($C340, Table4[#All], 21, 0)</f>
        <v>0.33329999999999999</v>
      </c>
      <c r="AI340" s="43">
        <f>VLOOKUP($C340, Table4[#All], 22, 0)</f>
        <v>0.25</v>
      </c>
      <c r="AJ340" s="43">
        <f>VLOOKUP($C340, Table4[#All], 23, 0)</f>
        <v>8.3299999999999999E-2</v>
      </c>
      <c r="AK340" s="43"/>
      <c r="AL340" s="10">
        <f t="shared" si="81"/>
        <v>3</v>
      </c>
      <c r="AM340" s="11"/>
      <c r="AN340" s="43">
        <f>VLOOKUP($C340, Table4[#All], 24, 0)</f>
        <v>0</v>
      </c>
      <c r="AO340" s="43">
        <f>VLOOKUP($C340, Table4[#All], 25, 0)</f>
        <v>0.45450000000000002</v>
      </c>
      <c r="AP340" s="43">
        <f>VLOOKUP($C340, Table4[#All], 26, 0)</f>
        <v>0.54549999999999998</v>
      </c>
      <c r="AQ340" s="43"/>
      <c r="AR340" s="9"/>
      <c r="AS340" s="12">
        <f t="shared" si="82"/>
        <v>3</v>
      </c>
      <c r="AT340" s="11"/>
      <c r="AU340" s="43">
        <f>VLOOKUP($C340, Table4[#All], 27, 0)</f>
        <v>0.33329999999999999</v>
      </c>
      <c r="AV340" s="43">
        <f>VLOOKUP($C340, Table4[#All], 28, 0)</f>
        <v>0.33329999999999999</v>
      </c>
      <c r="AW340" s="43">
        <f>VLOOKUP($C340, Table4[#All], 29, 0)</f>
        <v>0.16670000000000001</v>
      </c>
      <c r="AX340" s="9"/>
      <c r="AY340" s="9">
        <f>VLOOKUP($C340, Table4[#All], 30, 0)</f>
        <v>0.16670000000000001</v>
      </c>
      <c r="AZ340" s="10">
        <f t="shared" si="83"/>
        <v>3</v>
      </c>
      <c r="BA340" s="11"/>
      <c r="BB340" s="43">
        <f>VLOOKUP($C340, Table4[#All], 31, 0)</f>
        <v>0</v>
      </c>
      <c r="BC340" s="43">
        <f>VLOOKUP($C340, Table4[#All], 32, 0)</f>
        <v>0.75</v>
      </c>
      <c r="BD340" s="43">
        <f>VLOOKUP($C340, Table4[#All], 33, 0)</f>
        <v>0.25</v>
      </c>
      <c r="BE340" s="43">
        <f>VLOOKUP($C340, Table4[#All], 34, 0)</f>
        <v>0</v>
      </c>
      <c r="BF340" s="9">
        <f>VLOOKUP($C340, Table4[#All], 35, 0)</f>
        <v>0</v>
      </c>
      <c r="BG340" s="10">
        <f t="shared" si="84"/>
        <v>3</v>
      </c>
      <c r="BH340" s="60"/>
      <c r="BI340" s="43">
        <f>VLOOKUP($C340, Table4[#All], 36, 0)</f>
        <v>0</v>
      </c>
      <c r="BJ340" s="9">
        <f>VLOOKUP($C340, Table4[#All], 37, 0)</f>
        <v>0</v>
      </c>
      <c r="BK340" s="43">
        <f>VLOOKUP($C340, Table4[#All], 38, 0)</f>
        <v>0</v>
      </c>
      <c r="BL340" s="43">
        <f>VLOOKUP($C340, Table4[#All], 39, 0)</f>
        <v>0</v>
      </c>
      <c r="BM340" s="9">
        <f>VLOOKUP($C340, Table4[#All], 40, 0)</f>
        <v>1</v>
      </c>
      <c r="BN340" s="10">
        <f t="shared" si="85"/>
        <v>5</v>
      </c>
      <c r="BO340" s="11"/>
      <c r="BP340" s="43">
        <f>VLOOKUP($C340, Table4[#All], 41, 0)</f>
        <v>0</v>
      </c>
      <c r="BQ340" s="43">
        <f>VLOOKUP($C340, Table4[#All], 42, 0)</f>
        <v>0.5</v>
      </c>
      <c r="BR340" s="43">
        <f>VLOOKUP($C340, Table4[#All], 43, 0)</f>
        <v>0.25</v>
      </c>
      <c r="BS340" s="43">
        <f>VLOOKUP($C340, Table4[#All], 44, 0)</f>
        <v>0.25</v>
      </c>
      <c r="BT340" s="43">
        <f>VLOOKUP($C340, Table4[#All], 45, 0)</f>
        <v>0</v>
      </c>
      <c r="BU340" s="10">
        <f t="shared" si="86"/>
        <v>4</v>
      </c>
      <c r="BV340" s="11"/>
      <c r="BW340" s="43">
        <f>VLOOKUP($C340, Table4[#All], 46, 0)</f>
        <v>0</v>
      </c>
      <c r="BX340" s="43">
        <f>VLOOKUP($C340, Table4[#All], 47, 0)</f>
        <v>0.16670000000000001</v>
      </c>
      <c r="BY340" s="43">
        <f>VLOOKUP($C340, Table4[#All], 48, 0)</f>
        <v>0.25</v>
      </c>
      <c r="BZ340" s="43">
        <f>VLOOKUP($C340, Table4[#All], 49, 0)</f>
        <v>0.58329999999999993</v>
      </c>
      <c r="CA340" s="43">
        <f>VLOOKUP($C340, Table4[#All], 50, 0)</f>
        <v>0</v>
      </c>
      <c r="CB340" s="10">
        <f t="shared" si="87"/>
        <v>4</v>
      </c>
      <c r="CC340" s="60"/>
      <c r="CD340" s="43">
        <f>VLOOKUP($C340, Table4[#All], 51, 0)</f>
        <v>8.3299999999999999E-2</v>
      </c>
      <c r="CE340" s="43">
        <f>VLOOKUP($C340, Table4[#All], 52, 0)</f>
        <v>8.3299999999999999E-2</v>
      </c>
      <c r="CF340" s="43">
        <f>VLOOKUP($C340, Table4[#All], 53, 0)</f>
        <v>0.83329999999999993</v>
      </c>
      <c r="CG340" s="43"/>
      <c r="CH340" s="43"/>
      <c r="CI340" s="12">
        <f t="shared" si="88"/>
        <v>3</v>
      </c>
      <c r="CJ340" s="13"/>
      <c r="CK340" s="43">
        <f>VLOOKUP($C340, Table4[#All], 54, 0)</f>
        <v>0</v>
      </c>
      <c r="CL340" s="43">
        <f>VLOOKUP($C340, Table4[#All], 55, 0)</f>
        <v>0.41670000000000001</v>
      </c>
      <c r="CM340" s="43">
        <f>VLOOKUP($C340, Table4[#All], 56, 0)</f>
        <v>0.5</v>
      </c>
      <c r="CN340" s="9">
        <f>VLOOKUP($C340, Table4[#All], 57, 0)</f>
        <v>8.3299999999999999E-2</v>
      </c>
      <c r="CO340" s="9"/>
      <c r="CP340" s="10">
        <f t="shared" si="89"/>
        <v>3</v>
      </c>
      <c r="CQ340" s="11"/>
      <c r="CR340" s="43">
        <f>VLOOKUP($C340, Table4[#All], 58, 0)</f>
        <v>0</v>
      </c>
      <c r="CS340" s="43">
        <f>VLOOKUP($C340, Table4[#All], 59, 0)</f>
        <v>0.41670000000000001</v>
      </c>
      <c r="CT340" s="43">
        <f>VLOOKUP($C340, Table4[#All], 60, 0)</f>
        <v>0.33329999999999999</v>
      </c>
      <c r="CU340" s="43">
        <f>VLOOKUP($C340, Table4[#All], 61, 0)</f>
        <v>0.25</v>
      </c>
      <c r="CV340" s="9">
        <f>VLOOKUP($C340, Table4[#All], 62, 0)</f>
        <v>0</v>
      </c>
      <c r="CW340" s="10">
        <f t="shared" si="90"/>
        <v>4</v>
      </c>
      <c r="CX340" s="60"/>
      <c r="CY340" s="43">
        <f>VLOOKUP($C340, Table4[#All], 63, 0)</f>
        <v>1</v>
      </c>
      <c r="CZ340" s="43">
        <f>VLOOKUP($C340, Table4[#All], 64, 0)</f>
        <v>0</v>
      </c>
      <c r="DA340" s="43">
        <f>VLOOKUP($C340, Table4[#All], 65, 0)</f>
        <v>0</v>
      </c>
      <c r="DB340" s="43">
        <f>VLOOKUP($C340, Table4[#All], 66, 0)</f>
        <v>0</v>
      </c>
      <c r="DC340" s="43"/>
      <c r="DD340" s="10">
        <f t="shared" si="91"/>
        <v>1</v>
      </c>
    </row>
    <row r="341" spans="1:108" ht="16.2" thickTop="1" thickBot="1" x14ac:dyDescent="0.4">
      <c r="A341" s="47" t="s">
        <v>738</v>
      </c>
      <c r="B341" s="47" t="s">
        <v>739</v>
      </c>
      <c r="C341" s="47" t="s">
        <v>740</v>
      </c>
      <c r="D341" s="11"/>
      <c r="E341" s="43">
        <f>VLOOKUP($C341, Table4[#All], 2, 0)</f>
        <v>1</v>
      </c>
      <c r="F341" s="43">
        <f>VLOOKUP($C341, Table4[#All], 3, 0)</f>
        <v>0</v>
      </c>
      <c r="G341" s="43">
        <f>VLOOKUP($C341, Table4[#All], 4, 0)</f>
        <v>0</v>
      </c>
      <c r="H341" s="43">
        <f>VLOOKUP($C341, Table4[#All], 5, 0)</f>
        <v>0</v>
      </c>
      <c r="I341" s="43">
        <f>VLOOKUP($C341, Table4[#All], 6, 0)</f>
        <v>0</v>
      </c>
      <c r="J341" s="10">
        <f t="shared" si="77"/>
        <v>1</v>
      </c>
      <c r="K341" s="11"/>
      <c r="L341" s="43">
        <f>VLOOKUP($C341, Table4[#All], 7, 0)</f>
        <v>0.94739999999999991</v>
      </c>
      <c r="M341" s="43">
        <f>VLOOKUP($C341, Table4[#All], 8, 0)</f>
        <v>5.2600000000000001E-2</v>
      </c>
      <c r="N341" s="43">
        <f>VLOOKUP($C341, Table4[#All], 9, 0)</f>
        <v>0</v>
      </c>
      <c r="O341" s="43">
        <f>VLOOKUP($C341, Table4[#All], 10, 0)</f>
        <v>0</v>
      </c>
      <c r="P341" s="43"/>
      <c r="Q341" s="10">
        <f t="shared" si="78"/>
        <v>1</v>
      </c>
      <c r="R341" s="11"/>
      <c r="S341" s="43">
        <f>VLOOKUP($C341, Table4[#All], 11, 0)</f>
        <v>0.26319999999999999</v>
      </c>
      <c r="T341" s="43">
        <f>VLOOKUP($C341, Table4[#All], 12, 0)</f>
        <v>0</v>
      </c>
      <c r="U341" s="43">
        <f>VLOOKUP($C341, Table4[#All], 13, 0)</f>
        <v>0.73680000000000012</v>
      </c>
      <c r="V341" s="43">
        <f>VLOOKUP($C341, Table4[#All], 14, 0)</f>
        <v>0</v>
      </c>
      <c r="W341" s="9"/>
      <c r="X341" s="10">
        <f t="shared" si="79"/>
        <v>3</v>
      </c>
      <c r="Y341" s="11"/>
      <c r="Z341" s="43">
        <f>VLOOKUP($C341, Table4[#All], 15, 0)</f>
        <v>0</v>
      </c>
      <c r="AA341" s="43">
        <f>VLOOKUP($C341, Table4[#All], 16, 0)</f>
        <v>0.21050000000000002</v>
      </c>
      <c r="AB341" s="43">
        <f>VLOOKUP($C341, Table4[#All], 17, 0)</f>
        <v>0.36840000000000006</v>
      </c>
      <c r="AC341" s="43">
        <f>VLOOKUP($C341, Table4[#All], 18, 0)</f>
        <v>0.42109999999999997</v>
      </c>
      <c r="AD341" s="9">
        <f>VLOOKUP($C341, Table4[#All], 19, 0)</f>
        <v>0</v>
      </c>
      <c r="AE341" s="10">
        <f t="shared" si="80"/>
        <v>4</v>
      </c>
      <c r="AF341" s="11"/>
      <c r="AG341" s="43">
        <f>VLOOKUP($C341, Table4[#All], 20, 0)</f>
        <v>0.21050000000000002</v>
      </c>
      <c r="AH341" s="43">
        <f>VLOOKUP($C341, Table4[#All], 21, 0)</f>
        <v>0.57889999999999997</v>
      </c>
      <c r="AI341" s="43">
        <f>VLOOKUP($C341, Table4[#All], 22, 0)</f>
        <v>0.21050000000000002</v>
      </c>
      <c r="AJ341" s="43">
        <f>VLOOKUP($C341, Table4[#All], 23, 0)</f>
        <v>0</v>
      </c>
      <c r="AK341" s="43"/>
      <c r="AL341" s="10">
        <f t="shared" si="81"/>
        <v>3</v>
      </c>
      <c r="AM341" s="11"/>
      <c r="AN341" s="43">
        <f>VLOOKUP($C341, Table4[#All], 24, 0)</f>
        <v>0</v>
      </c>
      <c r="AO341" s="43">
        <f>VLOOKUP($C341, Table4[#All], 25, 0)</f>
        <v>0.16670000000000001</v>
      </c>
      <c r="AP341" s="43">
        <f>VLOOKUP($C341, Table4[#All], 26, 0)</f>
        <v>0.83329999999999993</v>
      </c>
      <c r="AQ341" s="43"/>
      <c r="AR341" s="9"/>
      <c r="AS341" s="12">
        <f t="shared" si="82"/>
        <v>3</v>
      </c>
      <c r="AT341" s="11"/>
      <c r="AU341" s="43">
        <f>VLOOKUP($C341, Table4[#All], 27, 0)</f>
        <v>0.15789999999999998</v>
      </c>
      <c r="AV341" s="43">
        <f>VLOOKUP($C341, Table4[#All], 28, 0)</f>
        <v>0.21050000000000002</v>
      </c>
      <c r="AW341" s="43">
        <f>VLOOKUP($C341, Table4[#All], 29, 0)</f>
        <v>0.52629999999999999</v>
      </c>
      <c r="AX341" s="9"/>
      <c r="AY341" s="9">
        <f>VLOOKUP($C341, Table4[#All], 30, 0)</f>
        <v>0.10529999999999999</v>
      </c>
      <c r="AZ341" s="10">
        <f t="shared" si="83"/>
        <v>3</v>
      </c>
      <c r="BA341" s="11"/>
      <c r="BB341" s="43">
        <f>VLOOKUP($C341, Table4[#All], 31, 0)</f>
        <v>0</v>
      </c>
      <c r="BC341" s="43">
        <f>VLOOKUP($C341, Table4[#All], 32, 0)</f>
        <v>0</v>
      </c>
      <c r="BD341" s="43">
        <f>VLOOKUP($C341, Table4[#All], 33, 0)</f>
        <v>0</v>
      </c>
      <c r="BE341" s="43">
        <f>VLOOKUP($C341, Table4[#All], 34, 0)</f>
        <v>0</v>
      </c>
      <c r="BF341" s="9">
        <f>VLOOKUP($C341, Table4[#All], 35, 0)</f>
        <v>0</v>
      </c>
      <c r="BG341" s="10" t="str">
        <f t="shared" si="84"/>
        <v>N/A</v>
      </c>
      <c r="BH341" s="60"/>
      <c r="BI341" s="43">
        <f>VLOOKUP($C341, Table4[#All], 36, 0)</f>
        <v>0.94739999999999991</v>
      </c>
      <c r="BJ341" s="9">
        <f>VLOOKUP($C341, Table4[#All], 37, 0)</f>
        <v>5.2600000000000001E-2</v>
      </c>
      <c r="BK341" s="43">
        <f>VLOOKUP($C341, Table4[#All], 38, 0)</f>
        <v>0</v>
      </c>
      <c r="BL341" s="43">
        <f>VLOOKUP($C341, Table4[#All], 39, 0)</f>
        <v>0</v>
      </c>
      <c r="BM341" s="9">
        <f>VLOOKUP($C341, Table4[#All], 40, 0)</f>
        <v>0</v>
      </c>
      <c r="BN341" s="10">
        <f t="shared" si="85"/>
        <v>1</v>
      </c>
      <c r="BO341" s="11"/>
      <c r="BP341" s="43">
        <f>VLOOKUP($C341, Table4[#All], 41, 0)</f>
        <v>0</v>
      </c>
      <c r="BQ341" s="43">
        <f>VLOOKUP($C341, Table4[#All], 42, 0)</f>
        <v>0.26319999999999999</v>
      </c>
      <c r="BR341" s="43">
        <f>VLOOKUP($C341, Table4[#All], 43, 0)</f>
        <v>0.63159999999999994</v>
      </c>
      <c r="BS341" s="43">
        <f>VLOOKUP($C341, Table4[#All], 44, 0)</f>
        <v>0.10529999999999999</v>
      </c>
      <c r="BT341" s="43">
        <f>VLOOKUP($C341, Table4[#All], 45, 0)</f>
        <v>0</v>
      </c>
      <c r="BU341" s="10">
        <f t="shared" si="86"/>
        <v>3</v>
      </c>
      <c r="BV341" s="11"/>
      <c r="BW341" s="43">
        <f>VLOOKUP($C341, Table4[#All], 46, 0)</f>
        <v>0.36840000000000006</v>
      </c>
      <c r="BX341" s="43">
        <f>VLOOKUP($C341, Table4[#All], 47, 0)</f>
        <v>0.52629999999999999</v>
      </c>
      <c r="BY341" s="43">
        <f>VLOOKUP($C341, Table4[#All], 48, 0)</f>
        <v>5.2600000000000001E-2</v>
      </c>
      <c r="BZ341" s="43">
        <f>VLOOKUP($C341, Table4[#All], 49, 0)</f>
        <v>5.2600000000000001E-2</v>
      </c>
      <c r="CA341" s="43">
        <f>VLOOKUP($C341, Table4[#All], 50, 0)</f>
        <v>0</v>
      </c>
      <c r="CB341" s="10">
        <f t="shared" si="87"/>
        <v>2</v>
      </c>
      <c r="CC341" s="60"/>
      <c r="CD341" s="43">
        <f>VLOOKUP($C341, Table4[#All], 51, 0)</f>
        <v>0.94739999999999991</v>
      </c>
      <c r="CE341" s="43">
        <f>VLOOKUP($C341, Table4[#All], 52, 0)</f>
        <v>5.2600000000000001E-2</v>
      </c>
      <c r="CF341" s="43">
        <f>VLOOKUP($C341, Table4[#All], 53, 0)</f>
        <v>0</v>
      </c>
      <c r="CG341" s="43"/>
      <c r="CH341" s="43"/>
      <c r="CI341" s="12">
        <f t="shared" si="88"/>
        <v>1</v>
      </c>
      <c r="CJ341" s="13"/>
      <c r="CK341" s="43">
        <f>VLOOKUP($C341, Table4[#All], 54, 0)</f>
        <v>0</v>
      </c>
      <c r="CL341" s="43">
        <f>VLOOKUP($C341, Table4[#All], 55, 0)</f>
        <v>5.2600000000000001E-2</v>
      </c>
      <c r="CM341" s="43">
        <f>VLOOKUP($C341, Table4[#All], 56, 0)</f>
        <v>0.89469999999999994</v>
      </c>
      <c r="CN341" s="9">
        <f>VLOOKUP($C341, Table4[#All], 57, 0)</f>
        <v>5.2600000000000001E-2</v>
      </c>
      <c r="CO341" s="9"/>
      <c r="CP341" s="10">
        <f t="shared" si="89"/>
        <v>3</v>
      </c>
      <c r="CQ341" s="11"/>
      <c r="CR341" s="43">
        <f>VLOOKUP($C341, Table4[#All], 58, 0)</f>
        <v>0</v>
      </c>
      <c r="CS341" s="43">
        <f>VLOOKUP($C341, Table4[#All], 59, 0)</f>
        <v>0</v>
      </c>
      <c r="CT341" s="43">
        <f>VLOOKUP($C341, Table4[#All], 60, 0)</f>
        <v>0.42109999999999997</v>
      </c>
      <c r="CU341" s="43">
        <f>VLOOKUP($C341, Table4[#All], 61, 0)</f>
        <v>0.57889999999999997</v>
      </c>
      <c r="CV341" s="9">
        <f>VLOOKUP($C341, Table4[#All], 62, 0)</f>
        <v>0</v>
      </c>
      <c r="CW341" s="10">
        <f t="shared" si="90"/>
        <v>4</v>
      </c>
      <c r="CX341" s="60"/>
      <c r="CY341" s="43">
        <f>VLOOKUP($C341, Table4[#All], 63, 0)</f>
        <v>0</v>
      </c>
      <c r="CZ341" s="43">
        <f>VLOOKUP($C341, Table4[#All], 64, 0)</f>
        <v>0</v>
      </c>
      <c r="DA341" s="43">
        <f>VLOOKUP($C341, Table4[#All], 65, 0)</f>
        <v>0</v>
      </c>
      <c r="DB341" s="43">
        <f>VLOOKUP($C341, Table4[#All], 66, 0)</f>
        <v>0</v>
      </c>
      <c r="DC341" s="43"/>
      <c r="DD341" s="10" t="str">
        <f t="shared" si="91"/>
        <v>N/A</v>
      </c>
    </row>
    <row r="342" spans="1:108" ht="16.2" thickTop="1" thickBot="1" x14ac:dyDescent="0.4">
      <c r="A342" s="47" t="s">
        <v>738</v>
      </c>
      <c r="B342" s="47" t="s">
        <v>770</v>
      </c>
      <c r="C342" s="47" t="s">
        <v>771</v>
      </c>
      <c r="D342" s="11"/>
      <c r="E342" s="43">
        <f>VLOOKUP($C342, Table4[#All], 2, 0)</f>
        <v>1</v>
      </c>
      <c r="F342" s="43">
        <f>VLOOKUP($C342, Table4[#All], 3, 0)</f>
        <v>0</v>
      </c>
      <c r="G342" s="43">
        <f>VLOOKUP($C342, Table4[#All], 4, 0)</f>
        <v>0</v>
      </c>
      <c r="H342" s="43">
        <f>VLOOKUP($C342, Table4[#All], 5, 0)</f>
        <v>0</v>
      </c>
      <c r="I342" s="43">
        <f>VLOOKUP($C342, Table4[#All], 6, 0)</f>
        <v>0</v>
      </c>
      <c r="J342" s="10">
        <f t="shared" si="77"/>
        <v>1</v>
      </c>
      <c r="K342" s="11"/>
      <c r="L342" s="43">
        <f>VLOOKUP($C342, Table4[#All], 7, 0)</f>
        <v>0.30859999999999999</v>
      </c>
      <c r="M342" s="43">
        <f>VLOOKUP($C342, Table4[#All], 8, 0)</f>
        <v>0.30859999999999999</v>
      </c>
      <c r="N342" s="43">
        <f>VLOOKUP($C342, Table4[#All], 9, 0)</f>
        <v>0.38270000000000004</v>
      </c>
      <c r="O342" s="43">
        <f>VLOOKUP($C342, Table4[#All], 10, 0)</f>
        <v>0</v>
      </c>
      <c r="P342" s="43"/>
      <c r="Q342" s="10">
        <f t="shared" si="78"/>
        <v>3</v>
      </c>
      <c r="R342" s="11"/>
      <c r="S342" s="43">
        <f>VLOOKUP($C342, Table4[#All], 11, 0)</f>
        <v>1.23E-2</v>
      </c>
      <c r="T342" s="43">
        <f>VLOOKUP($C342, Table4[#All], 12, 0)</f>
        <v>0.11109999999999999</v>
      </c>
      <c r="U342" s="43">
        <f>VLOOKUP($C342, Table4[#All], 13, 0)</f>
        <v>0.87650000000000006</v>
      </c>
      <c r="V342" s="43">
        <f>VLOOKUP($C342, Table4[#All], 14, 0)</f>
        <v>0</v>
      </c>
      <c r="W342" s="9"/>
      <c r="X342" s="10">
        <f t="shared" si="79"/>
        <v>3</v>
      </c>
      <c r="Y342" s="11"/>
      <c r="Z342" s="43">
        <f>VLOOKUP($C342, Table4[#All], 15, 0)</f>
        <v>0</v>
      </c>
      <c r="AA342" s="43">
        <f>VLOOKUP($C342, Table4[#All], 16, 0)</f>
        <v>8.6400000000000005E-2</v>
      </c>
      <c r="AB342" s="43">
        <f>VLOOKUP($C342, Table4[#All], 17, 0)</f>
        <v>0.59260000000000002</v>
      </c>
      <c r="AC342" s="43">
        <f>VLOOKUP($C342, Table4[#All], 18, 0)</f>
        <v>0.32100000000000001</v>
      </c>
      <c r="AD342" s="9">
        <f>VLOOKUP($C342, Table4[#All], 19, 0)</f>
        <v>0</v>
      </c>
      <c r="AE342" s="10">
        <f t="shared" si="80"/>
        <v>4</v>
      </c>
      <c r="AF342" s="11"/>
      <c r="AG342" s="43">
        <f>VLOOKUP($C342, Table4[#All], 20, 0)</f>
        <v>8.6400000000000005E-2</v>
      </c>
      <c r="AH342" s="43">
        <f>VLOOKUP($C342, Table4[#All], 21, 0)</f>
        <v>0.46909999999999996</v>
      </c>
      <c r="AI342" s="43">
        <f>VLOOKUP($C342, Table4[#All], 22, 0)</f>
        <v>0.44439999999999996</v>
      </c>
      <c r="AJ342" s="43">
        <f>VLOOKUP($C342, Table4[#All], 23, 0)</f>
        <v>0</v>
      </c>
      <c r="AK342" s="43"/>
      <c r="AL342" s="10">
        <f t="shared" si="81"/>
        <v>3</v>
      </c>
      <c r="AM342" s="11"/>
      <c r="AN342" s="43">
        <f>VLOOKUP($C342, Table4[#All], 24, 0)</f>
        <v>0</v>
      </c>
      <c r="AO342" s="43">
        <f>VLOOKUP($C342, Table4[#All], 25, 0)</f>
        <v>7.4999999999999997E-2</v>
      </c>
      <c r="AP342" s="43">
        <f>VLOOKUP($C342, Table4[#All], 26, 0)</f>
        <v>0.92500000000000004</v>
      </c>
      <c r="AQ342" s="43"/>
      <c r="AR342" s="9"/>
      <c r="AS342" s="12">
        <f t="shared" si="82"/>
        <v>3</v>
      </c>
      <c r="AT342" s="11"/>
      <c r="AU342" s="43">
        <f>VLOOKUP($C342, Table4[#All], 27, 0)</f>
        <v>2.4700000000000003E-2</v>
      </c>
      <c r="AV342" s="43">
        <f>VLOOKUP($C342, Table4[#All], 28, 0)</f>
        <v>0.29630000000000001</v>
      </c>
      <c r="AW342" s="43">
        <f>VLOOKUP($C342, Table4[#All], 29, 0)</f>
        <v>0.43209999999999998</v>
      </c>
      <c r="AX342" s="9"/>
      <c r="AY342" s="9">
        <f>VLOOKUP($C342, Table4[#All], 30, 0)</f>
        <v>0.24690000000000001</v>
      </c>
      <c r="AZ342" s="10">
        <f t="shared" si="83"/>
        <v>5</v>
      </c>
      <c r="BA342" s="11"/>
      <c r="BB342" s="43">
        <f>VLOOKUP($C342, Table4[#All], 31, 0)</f>
        <v>0.5</v>
      </c>
      <c r="BC342" s="43">
        <f>VLOOKUP($C342, Table4[#All], 32, 0)</f>
        <v>0.3</v>
      </c>
      <c r="BD342" s="43">
        <f>VLOOKUP($C342, Table4[#All], 33, 0)</f>
        <v>0.2</v>
      </c>
      <c r="BE342" s="43">
        <f>VLOOKUP($C342, Table4[#All], 34, 0)</f>
        <v>0</v>
      </c>
      <c r="BF342" s="9">
        <f>VLOOKUP($C342, Table4[#All], 35, 0)</f>
        <v>0</v>
      </c>
      <c r="BG342" s="10">
        <f t="shared" si="84"/>
        <v>3</v>
      </c>
      <c r="BH342" s="60"/>
      <c r="BI342" s="43">
        <f>VLOOKUP($C342, Table4[#All], 36, 0)</f>
        <v>1.89E-2</v>
      </c>
      <c r="BJ342" s="9">
        <f>VLOOKUP($C342, Table4[#All], 37, 0)</f>
        <v>0</v>
      </c>
      <c r="BK342" s="43">
        <f>VLOOKUP($C342, Table4[#All], 38, 0)</f>
        <v>0</v>
      </c>
      <c r="BL342" s="43">
        <f>VLOOKUP($C342, Table4[#All], 39, 0)</f>
        <v>0</v>
      </c>
      <c r="BM342" s="9">
        <f>VLOOKUP($C342, Table4[#All], 40, 0)</f>
        <v>0.98109999999999997</v>
      </c>
      <c r="BN342" s="10">
        <f t="shared" si="85"/>
        <v>5</v>
      </c>
      <c r="BO342" s="11"/>
      <c r="BP342" s="43">
        <f>VLOOKUP($C342, Table4[#All], 41, 0)</f>
        <v>1.23E-2</v>
      </c>
      <c r="BQ342" s="43">
        <f>VLOOKUP($C342, Table4[#All], 42, 0)</f>
        <v>0.24690000000000001</v>
      </c>
      <c r="BR342" s="43">
        <f>VLOOKUP($C342, Table4[#All], 43, 0)</f>
        <v>0.38270000000000004</v>
      </c>
      <c r="BS342" s="43">
        <f>VLOOKUP($C342, Table4[#All], 44, 0)</f>
        <v>0.35799999999999998</v>
      </c>
      <c r="BT342" s="43">
        <f>VLOOKUP($C342, Table4[#All], 45, 0)</f>
        <v>0</v>
      </c>
      <c r="BU342" s="10">
        <f t="shared" si="86"/>
        <v>4</v>
      </c>
      <c r="BV342" s="11"/>
      <c r="BW342" s="43">
        <f>VLOOKUP($C342, Table4[#All], 46, 0)</f>
        <v>8.6400000000000005E-2</v>
      </c>
      <c r="BX342" s="43">
        <f>VLOOKUP($C342, Table4[#All], 47, 0)</f>
        <v>0.20989999999999998</v>
      </c>
      <c r="BY342" s="43">
        <f>VLOOKUP($C342, Table4[#All], 48, 0)</f>
        <v>0.38270000000000004</v>
      </c>
      <c r="BZ342" s="43">
        <f>VLOOKUP($C342, Table4[#All], 49, 0)</f>
        <v>0.30859999999999999</v>
      </c>
      <c r="CA342" s="43">
        <f>VLOOKUP($C342, Table4[#All], 50, 0)</f>
        <v>1.23E-2</v>
      </c>
      <c r="CB342" s="10">
        <f t="shared" si="87"/>
        <v>4</v>
      </c>
      <c r="CC342" s="60"/>
      <c r="CD342" s="43">
        <f>VLOOKUP($C342, Table4[#All], 51, 0)</f>
        <v>0.19750000000000001</v>
      </c>
      <c r="CE342" s="43">
        <f>VLOOKUP($C342, Table4[#All], 52, 0)</f>
        <v>0.56789999999999996</v>
      </c>
      <c r="CF342" s="43">
        <f>VLOOKUP($C342, Table4[#All], 53, 0)</f>
        <v>0.2346</v>
      </c>
      <c r="CG342" s="43"/>
      <c r="CH342" s="43"/>
      <c r="CI342" s="12">
        <f t="shared" si="88"/>
        <v>3</v>
      </c>
      <c r="CJ342" s="13"/>
      <c r="CK342" s="43">
        <f>VLOOKUP($C342, Table4[#All], 54, 0)</f>
        <v>0</v>
      </c>
      <c r="CL342" s="43">
        <f>VLOOKUP($C342, Table4[#All], 55, 0)</f>
        <v>1.23E-2</v>
      </c>
      <c r="CM342" s="43">
        <f>VLOOKUP($C342, Table4[#All], 56, 0)</f>
        <v>0.85189999999999999</v>
      </c>
      <c r="CN342" s="9">
        <f>VLOOKUP($C342, Table4[#All], 57, 0)</f>
        <v>0.1358</v>
      </c>
      <c r="CO342" s="9"/>
      <c r="CP342" s="10">
        <f t="shared" si="89"/>
        <v>3</v>
      </c>
      <c r="CQ342" s="11"/>
      <c r="CR342" s="43">
        <f>VLOOKUP($C342, Table4[#All], 58, 0)</f>
        <v>0</v>
      </c>
      <c r="CS342" s="43">
        <f>VLOOKUP($C342, Table4[#All], 59, 0)</f>
        <v>0</v>
      </c>
      <c r="CT342" s="43">
        <f>VLOOKUP($C342, Table4[#All], 60, 0)</f>
        <v>0.32100000000000001</v>
      </c>
      <c r="CU342" s="43">
        <f>VLOOKUP($C342, Table4[#All], 61, 0)</f>
        <v>0.67900000000000005</v>
      </c>
      <c r="CV342" s="9">
        <f>VLOOKUP($C342, Table4[#All], 62, 0)</f>
        <v>0</v>
      </c>
      <c r="CW342" s="10">
        <f t="shared" si="90"/>
        <v>4</v>
      </c>
      <c r="CX342" s="60"/>
      <c r="CY342" s="43">
        <f>VLOOKUP($C342, Table4[#All], 63, 0)</f>
        <v>1</v>
      </c>
      <c r="CZ342" s="43">
        <f>VLOOKUP($C342, Table4[#All], 64, 0)</f>
        <v>0</v>
      </c>
      <c r="DA342" s="43">
        <f>VLOOKUP($C342, Table4[#All], 65, 0)</f>
        <v>0</v>
      </c>
      <c r="DB342" s="43">
        <f>VLOOKUP($C342, Table4[#All], 66, 0)</f>
        <v>0</v>
      </c>
      <c r="DC342" s="43"/>
      <c r="DD342" s="10">
        <f t="shared" si="91"/>
        <v>1</v>
      </c>
    </row>
    <row r="343" spans="1:108" ht="16.2" thickTop="1" thickBot="1" x14ac:dyDescent="0.4">
      <c r="A343" s="47" t="s">
        <v>738</v>
      </c>
      <c r="B343" s="47" t="s">
        <v>772</v>
      </c>
      <c r="C343" s="47" t="s">
        <v>773</v>
      </c>
      <c r="D343" s="11"/>
      <c r="E343" s="43">
        <f>VLOOKUP($C343, Table4[#All], 2, 0)</f>
        <v>1</v>
      </c>
      <c r="F343" s="43">
        <f>VLOOKUP($C343, Table4[#All], 3, 0)</f>
        <v>0</v>
      </c>
      <c r="G343" s="43">
        <f>VLOOKUP($C343, Table4[#All], 4, 0)</f>
        <v>0</v>
      </c>
      <c r="H343" s="43">
        <f>VLOOKUP($C343, Table4[#All], 5, 0)</f>
        <v>0</v>
      </c>
      <c r="I343" s="43">
        <f>VLOOKUP($C343, Table4[#All], 6, 0)</f>
        <v>0</v>
      </c>
      <c r="J343" s="10">
        <f t="shared" si="77"/>
        <v>1</v>
      </c>
      <c r="K343" s="11"/>
      <c r="L343" s="43">
        <f>VLOOKUP($C343, Table4[#All], 7, 0)</f>
        <v>0.85709999999999997</v>
      </c>
      <c r="M343" s="43">
        <f>VLOOKUP($C343, Table4[#All], 8, 0)</f>
        <v>0.1429</v>
      </c>
      <c r="N343" s="43">
        <f>VLOOKUP($C343, Table4[#All], 9, 0)</f>
        <v>0</v>
      </c>
      <c r="O343" s="43">
        <f>VLOOKUP($C343, Table4[#All], 10, 0)</f>
        <v>0</v>
      </c>
      <c r="P343" s="43"/>
      <c r="Q343" s="10">
        <f t="shared" si="78"/>
        <v>1</v>
      </c>
      <c r="R343" s="11"/>
      <c r="S343" s="43">
        <f>VLOOKUP($C343, Table4[#All], 11, 0)</f>
        <v>0</v>
      </c>
      <c r="T343" s="43">
        <f>VLOOKUP($C343, Table4[#All], 12, 0)</f>
        <v>0.1429</v>
      </c>
      <c r="U343" s="43">
        <f>VLOOKUP($C343, Table4[#All], 13, 0)</f>
        <v>0.85709999999999997</v>
      </c>
      <c r="V343" s="43">
        <f>VLOOKUP($C343, Table4[#All], 14, 0)</f>
        <v>0</v>
      </c>
      <c r="W343" s="9"/>
      <c r="X343" s="10">
        <f t="shared" si="79"/>
        <v>3</v>
      </c>
      <c r="Y343" s="11"/>
      <c r="Z343" s="43">
        <f>VLOOKUP($C343, Table4[#All], 15, 0)</f>
        <v>0</v>
      </c>
      <c r="AA343" s="43">
        <f>VLOOKUP($C343, Table4[#All], 16, 0)</f>
        <v>0.35710000000000003</v>
      </c>
      <c r="AB343" s="43">
        <f>VLOOKUP($C343, Table4[#All], 17, 0)</f>
        <v>0.35710000000000003</v>
      </c>
      <c r="AC343" s="43">
        <f>VLOOKUP($C343, Table4[#All], 18, 0)</f>
        <v>0.28570000000000001</v>
      </c>
      <c r="AD343" s="9">
        <f>VLOOKUP($C343, Table4[#All], 19, 0)</f>
        <v>0</v>
      </c>
      <c r="AE343" s="10">
        <f t="shared" si="80"/>
        <v>4</v>
      </c>
      <c r="AF343" s="11"/>
      <c r="AG343" s="43">
        <f>VLOOKUP($C343, Table4[#All], 20, 0)</f>
        <v>0.28570000000000001</v>
      </c>
      <c r="AH343" s="43">
        <f>VLOOKUP($C343, Table4[#All], 21, 0)</f>
        <v>0.35710000000000003</v>
      </c>
      <c r="AI343" s="43">
        <f>VLOOKUP($C343, Table4[#All], 22, 0)</f>
        <v>0.35710000000000003</v>
      </c>
      <c r="AJ343" s="43">
        <f>VLOOKUP($C343, Table4[#All], 23, 0)</f>
        <v>0</v>
      </c>
      <c r="AK343" s="43"/>
      <c r="AL343" s="10">
        <f t="shared" si="81"/>
        <v>3</v>
      </c>
      <c r="AM343" s="11"/>
      <c r="AN343" s="43">
        <f>VLOOKUP($C343, Table4[#All], 24, 0)</f>
        <v>0</v>
      </c>
      <c r="AO343" s="43">
        <f>VLOOKUP($C343, Table4[#All], 25, 0)</f>
        <v>0.28570000000000001</v>
      </c>
      <c r="AP343" s="43">
        <f>VLOOKUP($C343, Table4[#All], 26, 0)</f>
        <v>0.71430000000000005</v>
      </c>
      <c r="AQ343" s="43"/>
      <c r="AR343" s="9"/>
      <c r="AS343" s="12">
        <f t="shared" si="82"/>
        <v>3</v>
      </c>
      <c r="AT343" s="11"/>
      <c r="AU343" s="43">
        <f>VLOOKUP($C343, Table4[#All], 27, 0)</f>
        <v>0.1429</v>
      </c>
      <c r="AV343" s="43">
        <f>VLOOKUP($C343, Table4[#All], 28, 0)</f>
        <v>0.57140000000000002</v>
      </c>
      <c r="AW343" s="43">
        <f>VLOOKUP($C343, Table4[#All], 29, 0)</f>
        <v>0.21429999999999999</v>
      </c>
      <c r="AX343" s="9"/>
      <c r="AY343" s="9">
        <f>VLOOKUP($C343, Table4[#All], 30, 0)</f>
        <v>7.1399999999999991E-2</v>
      </c>
      <c r="AZ343" s="10">
        <f t="shared" si="83"/>
        <v>3</v>
      </c>
      <c r="BA343" s="11"/>
      <c r="BB343" s="43">
        <f>VLOOKUP($C343, Table4[#All], 31, 0)</f>
        <v>1</v>
      </c>
      <c r="BC343" s="43">
        <f>VLOOKUP($C343, Table4[#All], 32, 0)</f>
        <v>0</v>
      </c>
      <c r="BD343" s="43">
        <f>VLOOKUP($C343, Table4[#All], 33, 0)</f>
        <v>0</v>
      </c>
      <c r="BE343" s="43">
        <f>VLOOKUP($C343, Table4[#All], 34, 0)</f>
        <v>0</v>
      </c>
      <c r="BF343" s="9">
        <f>VLOOKUP($C343, Table4[#All], 35, 0)</f>
        <v>0</v>
      </c>
      <c r="BG343" s="10">
        <f t="shared" si="84"/>
        <v>1</v>
      </c>
      <c r="BH343" s="60"/>
      <c r="BI343" s="43">
        <f>VLOOKUP($C343, Table4[#All], 36, 0)</f>
        <v>1.89E-2</v>
      </c>
      <c r="BJ343" s="9">
        <f>VLOOKUP($C343, Table4[#All], 37, 0)</f>
        <v>0</v>
      </c>
      <c r="BK343" s="43">
        <f>VLOOKUP($C343, Table4[#All], 38, 0)</f>
        <v>0</v>
      </c>
      <c r="BL343" s="43">
        <f>VLOOKUP($C343, Table4[#All], 39, 0)</f>
        <v>0</v>
      </c>
      <c r="BM343" s="9">
        <f>VLOOKUP($C343, Table4[#All], 40, 0)</f>
        <v>0.98109999999999997</v>
      </c>
      <c r="BN343" s="10">
        <f t="shared" si="85"/>
        <v>5</v>
      </c>
      <c r="BO343" s="11"/>
      <c r="BP343" s="43">
        <f>VLOOKUP($C343, Table4[#All], 41, 0)</f>
        <v>7.1399999999999991E-2</v>
      </c>
      <c r="BQ343" s="43">
        <f>VLOOKUP($C343, Table4[#All], 42, 0)</f>
        <v>0.28570000000000001</v>
      </c>
      <c r="BR343" s="43">
        <f>VLOOKUP($C343, Table4[#All], 43, 0)</f>
        <v>0.5</v>
      </c>
      <c r="BS343" s="43">
        <f>VLOOKUP($C343, Table4[#All], 44, 0)</f>
        <v>0.1429</v>
      </c>
      <c r="BT343" s="43">
        <f>VLOOKUP($C343, Table4[#All], 45, 0)</f>
        <v>0</v>
      </c>
      <c r="BU343" s="10">
        <f t="shared" si="86"/>
        <v>3</v>
      </c>
      <c r="BV343" s="11"/>
      <c r="BW343" s="43">
        <f>VLOOKUP($C343, Table4[#All], 46, 0)</f>
        <v>0.57140000000000002</v>
      </c>
      <c r="BX343" s="43">
        <f>VLOOKUP($C343, Table4[#All], 47, 0)</f>
        <v>0</v>
      </c>
      <c r="BY343" s="43">
        <f>VLOOKUP($C343, Table4[#All], 48, 0)</f>
        <v>0.35710000000000003</v>
      </c>
      <c r="BZ343" s="43">
        <f>VLOOKUP($C343, Table4[#All], 49, 0)</f>
        <v>7.1399999999999991E-2</v>
      </c>
      <c r="CA343" s="43">
        <f>VLOOKUP($C343, Table4[#All], 50, 0)</f>
        <v>0</v>
      </c>
      <c r="CB343" s="10">
        <f t="shared" si="87"/>
        <v>3</v>
      </c>
      <c r="CC343" s="60"/>
      <c r="CD343" s="43">
        <f>VLOOKUP($C343, Table4[#All], 51, 0)</f>
        <v>0.64290000000000003</v>
      </c>
      <c r="CE343" s="43">
        <f>VLOOKUP($C343, Table4[#All], 52, 0)</f>
        <v>0.28570000000000001</v>
      </c>
      <c r="CF343" s="43">
        <f>VLOOKUP($C343, Table4[#All], 53, 0)</f>
        <v>7.1399999999999991E-2</v>
      </c>
      <c r="CG343" s="43"/>
      <c r="CH343" s="43"/>
      <c r="CI343" s="12">
        <f t="shared" si="88"/>
        <v>2</v>
      </c>
      <c r="CJ343" s="13"/>
      <c r="CK343" s="43">
        <f>VLOOKUP($C343, Table4[#All], 54, 0)</f>
        <v>0</v>
      </c>
      <c r="CL343" s="43">
        <f>VLOOKUP($C343, Table4[#All], 55, 0)</f>
        <v>0.1429</v>
      </c>
      <c r="CM343" s="43">
        <f>VLOOKUP($C343, Table4[#All], 56, 0)</f>
        <v>0.78569999999999995</v>
      </c>
      <c r="CN343" s="9">
        <f>VLOOKUP($C343, Table4[#All], 57, 0)</f>
        <v>7.1399999999999991E-2</v>
      </c>
      <c r="CO343" s="9"/>
      <c r="CP343" s="10">
        <f t="shared" si="89"/>
        <v>3</v>
      </c>
      <c r="CQ343" s="11"/>
      <c r="CR343" s="43">
        <f>VLOOKUP($C343, Table4[#All], 58, 0)</f>
        <v>0</v>
      </c>
      <c r="CS343" s="43">
        <f>VLOOKUP($C343, Table4[#All], 59, 0)</f>
        <v>7.1399999999999991E-2</v>
      </c>
      <c r="CT343" s="43">
        <f>VLOOKUP($C343, Table4[#All], 60, 0)</f>
        <v>7.1399999999999991E-2</v>
      </c>
      <c r="CU343" s="43">
        <f>VLOOKUP($C343, Table4[#All], 61, 0)</f>
        <v>0.85709999999999997</v>
      </c>
      <c r="CV343" s="9">
        <f>VLOOKUP($C343, Table4[#All], 62, 0)</f>
        <v>0</v>
      </c>
      <c r="CW343" s="10">
        <f t="shared" si="90"/>
        <v>4</v>
      </c>
      <c r="CX343" s="60"/>
      <c r="CY343" s="43">
        <f>VLOOKUP($C343, Table4[#All], 63, 0)</f>
        <v>1</v>
      </c>
      <c r="CZ343" s="43">
        <f>VLOOKUP($C343, Table4[#All], 64, 0)</f>
        <v>0</v>
      </c>
      <c r="DA343" s="43">
        <f>VLOOKUP($C343, Table4[#All], 65, 0)</f>
        <v>0</v>
      </c>
      <c r="DB343" s="43">
        <f>VLOOKUP($C343, Table4[#All], 66, 0)</f>
        <v>0</v>
      </c>
      <c r="DC343" s="43"/>
      <c r="DD343" s="10">
        <f t="shared" si="91"/>
        <v>1</v>
      </c>
    </row>
    <row r="344" spans="1:108" ht="16.2" thickTop="1" thickBot="1" x14ac:dyDescent="0.4">
      <c r="A344" s="47" t="s">
        <v>738</v>
      </c>
      <c r="B344" s="47" t="s">
        <v>743</v>
      </c>
      <c r="C344" s="47" t="s">
        <v>744</v>
      </c>
      <c r="D344" s="11"/>
      <c r="E344" s="43">
        <f>VLOOKUP($C344, Table4[#All], 2, 0)</f>
        <v>1</v>
      </c>
      <c r="F344" s="43">
        <f>VLOOKUP($C344, Table4[#All], 3, 0)</f>
        <v>0</v>
      </c>
      <c r="G344" s="43">
        <f>VLOOKUP($C344, Table4[#All], 4, 0)</f>
        <v>0</v>
      </c>
      <c r="H344" s="43">
        <f>VLOOKUP($C344, Table4[#All], 5, 0)</f>
        <v>0</v>
      </c>
      <c r="I344" s="43">
        <f>VLOOKUP($C344, Table4[#All], 6, 0)</f>
        <v>0</v>
      </c>
      <c r="J344" s="10">
        <f t="shared" si="77"/>
        <v>1</v>
      </c>
      <c r="K344" s="11"/>
      <c r="L344" s="43">
        <f>VLOOKUP($C344, Table4[#All], 7, 0)</f>
        <v>0.35139999999999999</v>
      </c>
      <c r="M344" s="43">
        <f>VLOOKUP($C344, Table4[#All], 8, 0)</f>
        <v>0.32429999999999998</v>
      </c>
      <c r="N344" s="43">
        <f>VLOOKUP($C344, Table4[#All], 9, 0)</f>
        <v>0.32429999999999998</v>
      </c>
      <c r="O344" s="43">
        <f>VLOOKUP($C344, Table4[#All], 10, 0)</f>
        <v>0</v>
      </c>
      <c r="P344" s="43"/>
      <c r="Q344" s="10">
        <f t="shared" si="78"/>
        <v>3</v>
      </c>
      <c r="R344" s="11"/>
      <c r="S344" s="43">
        <f>VLOOKUP($C344, Table4[#All], 11, 0)</f>
        <v>0</v>
      </c>
      <c r="T344" s="43">
        <f>VLOOKUP($C344, Table4[#All], 12, 0)</f>
        <v>0</v>
      </c>
      <c r="U344" s="43">
        <f>VLOOKUP($C344, Table4[#All], 13, 0)</f>
        <v>1</v>
      </c>
      <c r="V344" s="43">
        <f>VLOOKUP($C344, Table4[#All], 14, 0)</f>
        <v>0</v>
      </c>
      <c r="W344" s="9"/>
      <c r="X344" s="10">
        <f t="shared" si="79"/>
        <v>3</v>
      </c>
      <c r="Y344" s="11"/>
      <c r="Z344" s="43">
        <f>VLOOKUP($C344, Table4[#All], 15, 0)</f>
        <v>0</v>
      </c>
      <c r="AA344" s="43">
        <f>VLOOKUP($C344, Table4[#All], 16, 0)</f>
        <v>0.16219999999999998</v>
      </c>
      <c r="AB344" s="43">
        <f>VLOOKUP($C344, Table4[#All], 17, 0)</f>
        <v>0.70269999999999999</v>
      </c>
      <c r="AC344" s="43">
        <f>VLOOKUP($C344, Table4[#All], 18, 0)</f>
        <v>0.1351</v>
      </c>
      <c r="AD344" s="9">
        <f>VLOOKUP($C344, Table4[#All], 19, 0)</f>
        <v>0</v>
      </c>
      <c r="AE344" s="10">
        <f t="shared" si="80"/>
        <v>3</v>
      </c>
      <c r="AF344" s="11"/>
      <c r="AG344" s="43">
        <f>VLOOKUP($C344, Table4[#All], 20, 0)</f>
        <v>0.1081</v>
      </c>
      <c r="AH344" s="43">
        <f>VLOOKUP($C344, Table4[#All], 21, 0)</f>
        <v>0.56759999999999999</v>
      </c>
      <c r="AI344" s="43">
        <f>VLOOKUP($C344, Table4[#All], 22, 0)</f>
        <v>0.32429999999999998</v>
      </c>
      <c r="AJ344" s="43">
        <f>VLOOKUP($C344, Table4[#All], 23, 0)</f>
        <v>0</v>
      </c>
      <c r="AK344" s="43"/>
      <c r="AL344" s="10">
        <f t="shared" si="81"/>
        <v>3</v>
      </c>
      <c r="AM344" s="11"/>
      <c r="AN344" s="43">
        <f>VLOOKUP($C344, Table4[#All], 24, 0)</f>
        <v>0</v>
      </c>
      <c r="AO344" s="43">
        <f>VLOOKUP($C344, Table4[#All], 25, 0)</f>
        <v>8.3299999999999999E-2</v>
      </c>
      <c r="AP344" s="43">
        <f>VLOOKUP($C344, Table4[#All], 26, 0)</f>
        <v>0.91670000000000007</v>
      </c>
      <c r="AQ344" s="43"/>
      <c r="AR344" s="9"/>
      <c r="AS344" s="12">
        <f t="shared" si="82"/>
        <v>3</v>
      </c>
      <c r="AT344" s="11"/>
      <c r="AU344" s="43">
        <f>VLOOKUP($C344, Table4[#All], 27, 0)</f>
        <v>5.4100000000000002E-2</v>
      </c>
      <c r="AV344" s="43">
        <f>VLOOKUP($C344, Table4[#All], 28, 0)</f>
        <v>0.27029999999999998</v>
      </c>
      <c r="AW344" s="43">
        <f>VLOOKUP($C344, Table4[#All], 29, 0)</f>
        <v>0.32429999999999998</v>
      </c>
      <c r="AX344" s="9"/>
      <c r="AY344" s="9">
        <f>VLOOKUP($C344, Table4[#All], 30, 0)</f>
        <v>0.35139999999999999</v>
      </c>
      <c r="AZ344" s="10">
        <f t="shared" si="83"/>
        <v>5</v>
      </c>
      <c r="BA344" s="11"/>
      <c r="BB344" s="43">
        <f>VLOOKUP($C344, Table4[#All], 31, 0)</f>
        <v>0</v>
      </c>
      <c r="BC344" s="43">
        <f>VLOOKUP($C344, Table4[#All], 32, 0)</f>
        <v>0.5</v>
      </c>
      <c r="BD344" s="43">
        <f>VLOOKUP($C344, Table4[#All], 33, 0)</f>
        <v>0.25</v>
      </c>
      <c r="BE344" s="43">
        <f>VLOOKUP($C344, Table4[#All], 34, 0)</f>
        <v>0.25</v>
      </c>
      <c r="BF344" s="9">
        <f>VLOOKUP($C344, Table4[#All], 35, 0)</f>
        <v>0</v>
      </c>
      <c r="BG344" s="10">
        <f t="shared" si="84"/>
        <v>4</v>
      </c>
      <c r="BH344" s="60"/>
      <c r="BI344" s="43">
        <f>VLOOKUP($C344, Table4[#All], 36, 0)</f>
        <v>1.89E-2</v>
      </c>
      <c r="BJ344" s="9">
        <f>VLOOKUP($C344, Table4[#All], 37, 0)</f>
        <v>0</v>
      </c>
      <c r="BK344" s="43">
        <f>VLOOKUP($C344, Table4[#All], 38, 0)</f>
        <v>0</v>
      </c>
      <c r="BL344" s="43">
        <f>VLOOKUP($C344, Table4[#All], 39, 0)</f>
        <v>0</v>
      </c>
      <c r="BM344" s="9">
        <f>VLOOKUP($C344, Table4[#All], 40, 0)</f>
        <v>0.98109999999999997</v>
      </c>
      <c r="BN344" s="10">
        <f t="shared" si="85"/>
        <v>5</v>
      </c>
      <c r="BO344" s="11"/>
      <c r="BP344" s="43">
        <f>VLOOKUP($C344, Table4[#All], 41, 0)</f>
        <v>2.7000000000000003E-2</v>
      </c>
      <c r="BQ344" s="43">
        <f>VLOOKUP($C344, Table4[#All], 42, 0)</f>
        <v>0.2162</v>
      </c>
      <c r="BR344" s="43">
        <f>VLOOKUP($C344, Table4[#All], 43, 0)</f>
        <v>0.45950000000000002</v>
      </c>
      <c r="BS344" s="43">
        <f>VLOOKUP($C344, Table4[#All], 44, 0)</f>
        <v>0.29730000000000001</v>
      </c>
      <c r="BT344" s="43">
        <f>VLOOKUP($C344, Table4[#All], 45, 0)</f>
        <v>0</v>
      </c>
      <c r="BU344" s="10">
        <f t="shared" si="86"/>
        <v>4</v>
      </c>
      <c r="BV344" s="11"/>
      <c r="BW344" s="43">
        <f>VLOOKUP($C344, Table4[#All], 46, 0)</f>
        <v>0.1081</v>
      </c>
      <c r="BX344" s="43">
        <f>VLOOKUP($C344, Table4[#All], 47, 0)</f>
        <v>5.4100000000000002E-2</v>
      </c>
      <c r="BY344" s="43">
        <f>VLOOKUP($C344, Table4[#All], 48, 0)</f>
        <v>0.43240000000000001</v>
      </c>
      <c r="BZ344" s="43">
        <f>VLOOKUP($C344, Table4[#All], 49, 0)</f>
        <v>0.40539999999999998</v>
      </c>
      <c r="CA344" s="43">
        <f>VLOOKUP($C344, Table4[#All], 50, 0)</f>
        <v>0</v>
      </c>
      <c r="CB344" s="10">
        <f t="shared" si="87"/>
        <v>4</v>
      </c>
      <c r="CC344" s="60"/>
      <c r="CD344" s="43">
        <f>VLOOKUP($C344, Table4[#All], 51, 0)</f>
        <v>0.35139999999999999</v>
      </c>
      <c r="CE344" s="43">
        <f>VLOOKUP($C344, Table4[#All], 52, 0)</f>
        <v>0.59460000000000002</v>
      </c>
      <c r="CF344" s="43">
        <f>VLOOKUP($C344, Table4[#All], 53, 0)</f>
        <v>5.4100000000000002E-2</v>
      </c>
      <c r="CG344" s="43"/>
      <c r="CH344" s="43"/>
      <c r="CI344" s="12">
        <f t="shared" si="88"/>
        <v>2</v>
      </c>
      <c r="CJ344" s="13"/>
      <c r="CK344" s="43">
        <f>VLOOKUP($C344, Table4[#All], 54, 0)</f>
        <v>0</v>
      </c>
      <c r="CL344" s="43">
        <f>VLOOKUP($C344, Table4[#All], 55, 0)</f>
        <v>0.1081</v>
      </c>
      <c r="CM344" s="43">
        <f>VLOOKUP($C344, Table4[#All], 56, 0)</f>
        <v>0.78379999999999994</v>
      </c>
      <c r="CN344" s="9">
        <f>VLOOKUP($C344, Table4[#All], 57, 0)</f>
        <v>0.1081</v>
      </c>
      <c r="CO344" s="9"/>
      <c r="CP344" s="10">
        <f t="shared" si="89"/>
        <v>3</v>
      </c>
      <c r="CQ344" s="11"/>
      <c r="CR344" s="43">
        <f>VLOOKUP($C344, Table4[#All], 58, 0)</f>
        <v>0</v>
      </c>
      <c r="CS344" s="43">
        <f>VLOOKUP($C344, Table4[#All], 59, 0)</f>
        <v>0</v>
      </c>
      <c r="CT344" s="43">
        <f>VLOOKUP($C344, Table4[#All], 60, 0)</f>
        <v>0.27029999999999998</v>
      </c>
      <c r="CU344" s="43">
        <f>VLOOKUP($C344, Table4[#All], 61, 0)</f>
        <v>0.72970000000000002</v>
      </c>
      <c r="CV344" s="9">
        <f>VLOOKUP($C344, Table4[#All], 62, 0)</f>
        <v>0</v>
      </c>
      <c r="CW344" s="10">
        <f t="shared" si="90"/>
        <v>4</v>
      </c>
      <c r="CX344" s="60"/>
      <c r="CY344" s="43">
        <f>VLOOKUP($C344, Table4[#All], 63, 0)</f>
        <v>1</v>
      </c>
      <c r="CZ344" s="43">
        <f>VLOOKUP($C344, Table4[#All], 64, 0)</f>
        <v>0</v>
      </c>
      <c r="DA344" s="43">
        <f>VLOOKUP($C344, Table4[#All], 65, 0)</f>
        <v>0</v>
      </c>
      <c r="DB344" s="43">
        <f>VLOOKUP($C344, Table4[#All], 66, 0)</f>
        <v>0</v>
      </c>
      <c r="DC344" s="43"/>
      <c r="DD344" s="10">
        <f t="shared" si="91"/>
        <v>1</v>
      </c>
    </row>
    <row r="345" spans="1:108" ht="16.2" thickTop="1" thickBot="1" x14ac:dyDescent="0.4">
      <c r="A345" s="47" t="s">
        <v>738</v>
      </c>
      <c r="B345" s="47" t="s">
        <v>776</v>
      </c>
      <c r="C345" s="47" t="s">
        <v>777</v>
      </c>
      <c r="D345" s="11"/>
      <c r="E345" s="43">
        <f>VLOOKUP($C345, Table4[#All], 2, 0)</f>
        <v>1</v>
      </c>
      <c r="F345" s="43">
        <f>VLOOKUP($C345, Table4[#All], 3, 0)</f>
        <v>0</v>
      </c>
      <c r="G345" s="43">
        <f>VLOOKUP($C345, Table4[#All], 4, 0)</f>
        <v>0</v>
      </c>
      <c r="H345" s="43">
        <f>VLOOKUP($C345, Table4[#All], 5, 0)</f>
        <v>0</v>
      </c>
      <c r="I345" s="43">
        <f>VLOOKUP($C345, Table4[#All], 6, 0)</f>
        <v>0</v>
      </c>
      <c r="J345" s="10">
        <f t="shared" si="77"/>
        <v>1</v>
      </c>
      <c r="K345" s="11"/>
      <c r="L345" s="43">
        <f>VLOOKUP($C345, Table4[#All], 7, 0)</f>
        <v>0.61109999999999998</v>
      </c>
      <c r="M345" s="43">
        <f>VLOOKUP($C345, Table4[#All], 8, 0)</f>
        <v>0.11109999999999999</v>
      </c>
      <c r="N345" s="43">
        <f>VLOOKUP($C345, Table4[#All], 9, 0)</f>
        <v>0.27779999999999999</v>
      </c>
      <c r="O345" s="43">
        <f>VLOOKUP($C345, Table4[#All], 10, 0)</f>
        <v>0</v>
      </c>
      <c r="P345" s="43"/>
      <c r="Q345" s="10">
        <f t="shared" si="78"/>
        <v>3</v>
      </c>
      <c r="R345" s="11"/>
      <c r="S345" s="43">
        <f>VLOOKUP($C345, Table4[#All], 11, 0)</f>
        <v>0</v>
      </c>
      <c r="T345" s="43">
        <f>VLOOKUP($C345, Table4[#All], 12, 0)</f>
        <v>0</v>
      </c>
      <c r="U345" s="43">
        <f>VLOOKUP($C345, Table4[#All], 13, 0)</f>
        <v>1</v>
      </c>
      <c r="V345" s="43">
        <f>VLOOKUP($C345, Table4[#All], 14, 0)</f>
        <v>0</v>
      </c>
      <c r="W345" s="9"/>
      <c r="X345" s="10">
        <f t="shared" si="79"/>
        <v>3</v>
      </c>
      <c r="Y345" s="11"/>
      <c r="Z345" s="43">
        <f>VLOOKUP($C345, Table4[#All], 15, 0)</f>
        <v>0</v>
      </c>
      <c r="AA345" s="43">
        <f>VLOOKUP($C345, Table4[#All], 16, 0)</f>
        <v>0.27779999999999999</v>
      </c>
      <c r="AB345" s="43">
        <f>VLOOKUP($C345, Table4[#All], 17, 0)</f>
        <v>5.5599999999999997E-2</v>
      </c>
      <c r="AC345" s="43">
        <f>VLOOKUP($C345, Table4[#All], 18, 0)</f>
        <v>0.66670000000000007</v>
      </c>
      <c r="AD345" s="9">
        <f>VLOOKUP($C345, Table4[#All], 19, 0)</f>
        <v>0</v>
      </c>
      <c r="AE345" s="10">
        <f t="shared" si="80"/>
        <v>4</v>
      </c>
      <c r="AF345" s="11"/>
      <c r="AG345" s="43">
        <f>VLOOKUP($C345, Table4[#All], 20, 0)</f>
        <v>0.27779999999999999</v>
      </c>
      <c r="AH345" s="43">
        <f>VLOOKUP($C345, Table4[#All], 21, 0)</f>
        <v>0.11109999999999999</v>
      </c>
      <c r="AI345" s="43">
        <f>VLOOKUP($C345, Table4[#All], 22, 0)</f>
        <v>0.61109999999999998</v>
      </c>
      <c r="AJ345" s="43">
        <f>VLOOKUP($C345, Table4[#All], 23, 0)</f>
        <v>0</v>
      </c>
      <c r="AK345" s="43"/>
      <c r="AL345" s="10">
        <f t="shared" si="81"/>
        <v>3</v>
      </c>
      <c r="AM345" s="11"/>
      <c r="AN345" s="43">
        <f>VLOOKUP($C345, Table4[#All], 24, 0)</f>
        <v>0</v>
      </c>
      <c r="AO345" s="43">
        <f>VLOOKUP($C345, Table4[#All], 25, 0)</f>
        <v>0.27779999999999999</v>
      </c>
      <c r="AP345" s="43">
        <f>VLOOKUP($C345, Table4[#All], 26, 0)</f>
        <v>0.72219999999999995</v>
      </c>
      <c r="AQ345" s="43"/>
      <c r="AR345" s="9"/>
      <c r="AS345" s="12">
        <f t="shared" si="82"/>
        <v>3</v>
      </c>
      <c r="AT345" s="11"/>
      <c r="AU345" s="43">
        <f>VLOOKUP($C345, Table4[#All], 27, 0)</f>
        <v>0.11109999999999999</v>
      </c>
      <c r="AV345" s="43">
        <f>VLOOKUP($C345, Table4[#All], 28, 0)</f>
        <v>0.16670000000000001</v>
      </c>
      <c r="AW345" s="43">
        <f>VLOOKUP($C345, Table4[#All], 29, 0)</f>
        <v>0.72219999999999995</v>
      </c>
      <c r="AX345" s="9"/>
      <c r="AY345" s="9">
        <f>VLOOKUP($C345, Table4[#All], 30, 0)</f>
        <v>0</v>
      </c>
      <c r="AZ345" s="10">
        <f t="shared" si="83"/>
        <v>3</v>
      </c>
      <c r="BA345" s="11"/>
      <c r="BB345" s="43">
        <f>VLOOKUP($C345, Table4[#All], 31, 0)</f>
        <v>1</v>
      </c>
      <c r="BC345" s="43">
        <f>VLOOKUP($C345, Table4[#All], 32, 0)</f>
        <v>0</v>
      </c>
      <c r="BD345" s="43">
        <f>VLOOKUP($C345, Table4[#All], 33, 0)</f>
        <v>0</v>
      </c>
      <c r="BE345" s="43">
        <f>VLOOKUP($C345, Table4[#All], 34, 0)</f>
        <v>0</v>
      </c>
      <c r="BF345" s="9">
        <f>VLOOKUP($C345, Table4[#All], 35, 0)</f>
        <v>0</v>
      </c>
      <c r="BG345" s="10">
        <f t="shared" si="84"/>
        <v>1</v>
      </c>
      <c r="BH345" s="60"/>
      <c r="BI345" s="43">
        <f>VLOOKUP($C345, Table4[#All], 36, 0)</f>
        <v>1.89E-2</v>
      </c>
      <c r="BJ345" s="9">
        <f>VLOOKUP($C345, Table4[#All], 37, 0)</f>
        <v>0</v>
      </c>
      <c r="BK345" s="43">
        <f>VLOOKUP($C345, Table4[#All], 38, 0)</f>
        <v>0</v>
      </c>
      <c r="BL345" s="43">
        <f>VLOOKUP($C345, Table4[#All], 39, 0)</f>
        <v>0</v>
      </c>
      <c r="BM345" s="9">
        <f>VLOOKUP($C345, Table4[#All], 40, 0)</f>
        <v>0.98109999999999997</v>
      </c>
      <c r="BN345" s="10">
        <f t="shared" si="85"/>
        <v>5</v>
      </c>
      <c r="BO345" s="11"/>
      <c r="BP345" s="43">
        <f>VLOOKUP($C345, Table4[#All], 41, 0)</f>
        <v>0</v>
      </c>
      <c r="BQ345" s="43">
        <f>VLOOKUP($C345, Table4[#All], 42, 0)</f>
        <v>0.22219999999999998</v>
      </c>
      <c r="BR345" s="43">
        <f>VLOOKUP($C345, Table4[#All], 43, 0)</f>
        <v>0.61109999999999998</v>
      </c>
      <c r="BS345" s="43">
        <f>VLOOKUP($C345, Table4[#All], 44, 0)</f>
        <v>0.11109999999999999</v>
      </c>
      <c r="BT345" s="43">
        <f>VLOOKUP($C345, Table4[#All], 45, 0)</f>
        <v>5.5599999999999997E-2</v>
      </c>
      <c r="BU345" s="10">
        <f t="shared" si="86"/>
        <v>3</v>
      </c>
      <c r="BV345" s="11"/>
      <c r="BW345" s="43">
        <f>VLOOKUP($C345, Table4[#All], 46, 0)</f>
        <v>0.27779999999999999</v>
      </c>
      <c r="BX345" s="43">
        <f>VLOOKUP($C345, Table4[#All], 47, 0)</f>
        <v>0.72219999999999995</v>
      </c>
      <c r="BY345" s="43">
        <f>VLOOKUP($C345, Table4[#All], 48, 0)</f>
        <v>0</v>
      </c>
      <c r="BZ345" s="43">
        <f>VLOOKUP($C345, Table4[#All], 49, 0)</f>
        <v>0</v>
      </c>
      <c r="CA345" s="43">
        <f>VLOOKUP($C345, Table4[#All], 50, 0)</f>
        <v>0</v>
      </c>
      <c r="CB345" s="10">
        <f t="shared" si="87"/>
        <v>2</v>
      </c>
      <c r="CC345" s="60"/>
      <c r="CD345" s="43">
        <f>VLOOKUP($C345, Table4[#All], 51, 0)</f>
        <v>0.27779999999999999</v>
      </c>
      <c r="CE345" s="43">
        <f>VLOOKUP($C345, Table4[#All], 52, 0)</f>
        <v>0.27779999999999999</v>
      </c>
      <c r="CF345" s="43">
        <f>VLOOKUP($C345, Table4[#All], 53, 0)</f>
        <v>0.44439999999999996</v>
      </c>
      <c r="CG345" s="43"/>
      <c r="CH345" s="43"/>
      <c r="CI345" s="12">
        <f t="shared" si="88"/>
        <v>3</v>
      </c>
      <c r="CJ345" s="13"/>
      <c r="CK345" s="43">
        <f>VLOOKUP($C345, Table4[#All], 54, 0)</f>
        <v>0</v>
      </c>
      <c r="CL345" s="43">
        <f>VLOOKUP($C345, Table4[#All], 55, 0)</f>
        <v>0</v>
      </c>
      <c r="CM345" s="43">
        <f>VLOOKUP($C345, Table4[#All], 56, 0)</f>
        <v>1</v>
      </c>
      <c r="CN345" s="9">
        <f>VLOOKUP($C345, Table4[#All], 57, 0)</f>
        <v>0</v>
      </c>
      <c r="CO345" s="9"/>
      <c r="CP345" s="10">
        <f t="shared" si="89"/>
        <v>3</v>
      </c>
      <c r="CQ345" s="11"/>
      <c r="CR345" s="43">
        <f>VLOOKUP($C345, Table4[#All], 58, 0)</f>
        <v>0</v>
      </c>
      <c r="CS345" s="43">
        <f>VLOOKUP($C345, Table4[#All], 59, 0)</f>
        <v>0</v>
      </c>
      <c r="CT345" s="43">
        <f>VLOOKUP($C345, Table4[#All], 60, 0)</f>
        <v>0.77780000000000005</v>
      </c>
      <c r="CU345" s="43">
        <f>VLOOKUP($C345, Table4[#All], 61, 0)</f>
        <v>0.22219999999999998</v>
      </c>
      <c r="CV345" s="9">
        <f>VLOOKUP($C345, Table4[#All], 62, 0)</f>
        <v>0</v>
      </c>
      <c r="CW345" s="10">
        <f t="shared" si="90"/>
        <v>4</v>
      </c>
      <c r="CX345" s="60"/>
      <c r="CY345" s="43">
        <f>VLOOKUP($C345, Table4[#All], 63, 0)</f>
        <v>1</v>
      </c>
      <c r="CZ345" s="43">
        <f>VLOOKUP($C345, Table4[#All], 64, 0)</f>
        <v>0</v>
      </c>
      <c r="DA345" s="43">
        <f>VLOOKUP($C345, Table4[#All], 65, 0)</f>
        <v>0</v>
      </c>
      <c r="DB345" s="43">
        <f>VLOOKUP($C345, Table4[#All], 66, 0)</f>
        <v>0</v>
      </c>
      <c r="DC345" s="43"/>
      <c r="DD345" s="10">
        <f t="shared" si="91"/>
        <v>1</v>
      </c>
    </row>
    <row r="346" spans="1:108" ht="16.2" thickTop="1" thickBot="1" x14ac:dyDescent="0.4">
      <c r="A346" s="47" t="s">
        <v>738</v>
      </c>
      <c r="B346" s="47" t="s">
        <v>778</v>
      </c>
      <c r="C346" s="47" t="s">
        <v>779</v>
      </c>
      <c r="D346" s="11"/>
      <c r="E346" s="43">
        <f>VLOOKUP($C346, Table4[#All], 2, 0)</f>
        <v>0</v>
      </c>
      <c r="F346" s="43">
        <f>VLOOKUP($C346, Table4[#All], 3, 0)</f>
        <v>1</v>
      </c>
      <c r="G346" s="43">
        <f>VLOOKUP($C346, Table4[#All], 4, 0)</f>
        <v>0</v>
      </c>
      <c r="H346" s="43">
        <f>VLOOKUP($C346, Table4[#All], 5, 0)</f>
        <v>0</v>
      </c>
      <c r="I346" s="43">
        <f>VLOOKUP($C346, Table4[#All], 6, 0)</f>
        <v>0</v>
      </c>
      <c r="J346" s="10">
        <f t="shared" si="77"/>
        <v>2</v>
      </c>
      <c r="K346" s="11"/>
      <c r="L346" s="43">
        <f>VLOOKUP($C346, Table4[#All], 7, 0)</f>
        <v>0.33329999999999999</v>
      </c>
      <c r="M346" s="43">
        <f>VLOOKUP($C346, Table4[#All], 8, 0)</f>
        <v>0.27779999999999999</v>
      </c>
      <c r="N346" s="43">
        <f>VLOOKUP($C346, Table4[#All], 9, 0)</f>
        <v>0.38890000000000002</v>
      </c>
      <c r="O346" s="43">
        <f>VLOOKUP($C346, Table4[#All], 10, 0)</f>
        <v>0</v>
      </c>
      <c r="P346" s="43"/>
      <c r="Q346" s="10">
        <f t="shared" si="78"/>
        <v>3</v>
      </c>
      <c r="R346" s="11"/>
      <c r="S346" s="43">
        <f>VLOOKUP($C346, Table4[#All], 11, 0)</f>
        <v>0.16670000000000001</v>
      </c>
      <c r="T346" s="43">
        <f>VLOOKUP($C346, Table4[#All], 12, 0)</f>
        <v>0.16670000000000001</v>
      </c>
      <c r="U346" s="43">
        <f>VLOOKUP($C346, Table4[#All], 13, 0)</f>
        <v>0.61109999999999998</v>
      </c>
      <c r="V346" s="43">
        <f>VLOOKUP($C346, Table4[#All], 14, 0)</f>
        <v>5.5599999999999997E-2</v>
      </c>
      <c r="W346" s="9"/>
      <c r="X346" s="10">
        <f t="shared" si="79"/>
        <v>3</v>
      </c>
      <c r="Y346" s="11"/>
      <c r="Z346" s="43">
        <f>VLOOKUP($C346, Table4[#All], 15, 0)</f>
        <v>0</v>
      </c>
      <c r="AA346" s="43">
        <f>VLOOKUP($C346, Table4[#All], 16, 0)</f>
        <v>0.16670000000000001</v>
      </c>
      <c r="AB346" s="43">
        <f>VLOOKUP($C346, Table4[#All], 17, 0)</f>
        <v>5.5599999999999997E-2</v>
      </c>
      <c r="AC346" s="43">
        <f>VLOOKUP($C346, Table4[#All], 18, 0)</f>
        <v>0.55559999999999998</v>
      </c>
      <c r="AD346" s="9">
        <f>VLOOKUP($C346, Table4[#All], 19, 0)</f>
        <v>0.22219999999999998</v>
      </c>
      <c r="AE346" s="10">
        <f t="shared" si="80"/>
        <v>5</v>
      </c>
      <c r="AF346" s="11"/>
      <c r="AG346" s="43">
        <f>VLOOKUP($C346, Table4[#All], 20, 0)</f>
        <v>0.16670000000000001</v>
      </c>
      <c r="AH346" s="43">
        <f>VLOOKUP($C346, Table4[#All], 21, 0)</f>
        <v>0</v>
      </c>
      <c r="AI346" s="43">
        <f>VLOOKUP($C346, Table4[#All], 22, 0)</f>
        <v>0.27779999999999999</v>
      </c>
      <c r="AJ346" s="43">
        <f>VLOOKUP($C346, Table4[#All], 23, 0)</f>
        <v>0.55559999999999998</v>
      </c>
      <c r="AK346" s="43"/>
      <c r="AL346" s="10">
        <f t="shared" si="81"/>
        <v>4</v>
      </c>
      <c r="AM346" s="11"/>
      <c r="AN346" s="43">
        <f>VLOOKUP($C346, Table4[#All], 24, 0)</f>
        <v>0</v>
      </c>
      <c r="AO346" s="43">
        <f>VLOOKUP($C346, Table4[#All], 25, 0)</f>
        <v>0.16670000000000001</v>
      </c>
      <c r="AP346" s="43">
        <f>VLOOKUP($C346, Table4[#All], 26, 0)</f>
        <v>0.83329999999999993</v>
      </c>
      <c r="AQ346" s="43"/>
      <c r="AR346" s="9"/>
      <c r="AS346" s="12">
        <f t="shared" si="82"/>
        <v>3</v>
      </c>
      <c r="AT346" s="11"/>
      <c r="AU346" s="43">
        <f>VLOOKUP($C346, Table4[#All], 27, 0)</f>
        <v>0.88890000000000002</v>
      </c>
      <c r="AV346" s="43">
        <f>VLOOKUP($C346, Table4[#All], 28, 0)</f>
        <v>0.11109999999999999</v>
      </c>
      <c r="AW346" s="43">
        <f>VLOOKUP($C346, Table4[#All], 29, 0)</f>
        <v>0</v>
      </c>
      <c r="AX346" s="9"/>
      <c r="AY346" s="9">
        <f>VLOOKUP($C346, Table4[#All], 30, 0)</f>
        <v>0</v>
      </c>
      <c r="AZ346" s="10">
        <f t="shared" si="83"/>
        <v>1</v>
      </c>
      <c r="BA346" s="11"/>
      <c r="BB346" s="43">
        <f>VLOOKUP($C346, Table4[#All], 31, 0)</f>
        <v>0</v>
      </c>
      <c r="BC346" s="43">
        <f>VLOOKUP($C346, Table4[#All], 32, 0)</f>
        <v>9.0899999999999995E-2</v>
      </c>
      <c r="BD346" s="43">
        <f>VLOOKUP($C346, Table4[#All], 33, 0)</f>
        <v>0.2727</v>
      </c>
      <c r="BE346" s="43">
        <f>VLOOKUP($C346, Table4[#All], 34, 0)</f>
        <v>0.63639999999999997</v>
      </c>
      <c r="BF346" s="9">
        <f>VLOOKUP($C346, Table4[#All], 35, 0)</f>
        <v>0</v>
      </c>
      <c r="BG346" s="10">
        <f t="shared" si="84"/>
        <v>4</v>
      </c>
      <c r="BH346" s="60"/>
      <c r="BI346" s="43">
        <f>VLOOKUP($C346, Table4[#All], 36, 0)</f>
        <v>1.89E-2</v>
      </c>
      <c r="BJ346" s="9">
        <f>VLOOKUP($C346, Table4[#All], 37, 0)</f>
        <v>0</v>
      </c>
      <c r="BK346" s="43">
        <f>VLOOKUP($C346, Table4[#All], 38, 0)</f>
        <v>0</v>
      </c>
      <c r="BL346" s="43">
        <f>VLOOKUP($C346, Table4[#All], 39, 0)</f>
        <v>0</v>
      </c>
      <c r="BM346" s="9">
        <f>VLOOKUP($C346, Table4[#All], 40, 0)</f>
        <v>0.98109999999999997</v>
      </c>
      <c r="BN346" s="10">
        <f t="shared" si="85"/>
        <v>5</v>
      </c>
      <c r="BO346" s="11"/>
      <c r="BP346" s="43">
        <f>VLOOKUP($C346, Table4[#All], 41, 0)</f>
        <v>0.22219999999999998</v>
      </c>
      <c r="BQ346" s="43">
        <f>VLOOKUP($C346, Table4[#All], 42, 0)</f>
        <v>0.22219999999999998</v>
      </c>
      <c r="BR346" s="43">
        <f>VLOOKUP($C346, Table4[#All], 43, 0)</f>
        <v>0.38890000000000002</v>
      </c>
      <c r="BS346" s="43">
        <f>VLOOKUP($C346, Table4[#All], 44, 0)</f>
        <v>0.11109999999999999</v>
      </c>
      <c r="BT346" s="43">
        <f>VLOOKUP($C346, Table4[#All], 45, 0)</f>
        <v>5.5599999999999997E-2</v>
      </c>
      <c r="BU346" s="10">
        <f t="shared" si="86"/>
        <v>3</v>
      </c>
      <c r="BV346" s="11"/>
      <c r="BW346" s="43">
        <f>VLOOKUP($C346, Table4[#All], 46, 0)</f>
        <v>0.16670000000000001</v>
      </c>
      <c r="BX346" s="43">
        <f>VLOOKUP($C346, Table4[#All], 47, 0)</f>
        <v>0</v>
      </c>
      <c r="BY346" s="43">
        <f>VLOOKUP($C346, Table4[#All], 48, 0)</f>
        <v>0</v>
      </c>
      <c r="BZ346" s="43">
        <f>VLOOKUP($C346, Table4[#All], 49, 0)</f>
        <v>0.55559999999999998</v>
      </c>
      <c r="CA346" s="43">
        <f>VLOOKUP($C346, Table4[#All], 50, 0)</f>
        <v>0.27779999999999999</v>
      </c>
      <c r="CB346" s="10">
        <f t="shared" si="87"/>
        <v>5</v>
      </c>
      <c r="CC346" s="60"/>
      <c r="CD346" s="43">
        <f>VLOOKUP($C346, Table4[#All], 51, 0)</f>
        <v>1</v>
      </c>
      <c r="CE346" s="43">
        <f>VLOOKUP($C346, Table4[#All], 52, 0)</f>
        <v>0</v>
      </c>
      <c r="CF346" s="43">
        <f>VLOOKUP($C346, Table4[#All], 53, 0)</f>
        <v>0</v>
      </c>
      <c r="CG346" s="43"/>
      <c r="CH346" s="43"/>
      <c r="CI346" s="12">
        <f t="shared" si="88"/>
        <v>1</v>
      </c>
      <c r="CJ346" s="13"/>
      <c r="CK346" s="43">
        <f>VLOOKUP($C346, Table4[#All], 54, 0)</f>
        <v>0</v>
      </c>
      <c r="CL346" s="43">
        <f>VLOOKUP($C346, Table4[#All], 55, 0)</f>
        <v>0</v>
      </c>
      <c r="CM346" s="43">
        <f>VLOOKUP($C346, Table4[#All], 56, 0)</f>
        <v>0.61109999999999998</v>
      </c>
      <c r="CN346" s="9">
        <f>VLOOKUP($C346, Table4[#All], 57, 0)</f>
        <v>0.38890000000000002</v>
      </c>
      <c r="CO346" s="9"/>
      <c r="CP346" s="10">
        <f t="shared" si="89"/>
        <v>4</v>
      </c>
      <c r="CQ346" s="11"/>
      <c r="CR346" s="43">
        <f>VLOOKUP($C346, Table4[#All], 58, 0)</f>
        <v>0</v>
      </c>
      <c r="CS346" s="43">
        <f>VLOOKUP($C346, Table4[#All], 59, 0)</f>
        <v>0</v>
      </c>
      <c r="CT346" s="43">
        <f>VLOOKUP($C346, Table4[#All], 60, 0)</f>
        <v>0</v>
      </c>
      <c r="CU346" s="43">
        <f>VLOOKUP($C346, Table4[#All], 61, 0)</f>
        <v>0.66670000000000007</v>
      </c>
      <c r="CV346" s="9">
        <f>VLOOKUP($C346, Table4[#All], 62, 0)</f>
        <v>0.33329999999999999</v>
      </c>
      <c r="CW346" s="10">
        <f t="shared" si="90"/>
        <v>5</v>
      </c>
      <c r="CX346" s="60"/>
      <c r="CY346" s="43">
        <f>VLOOKUP($C346, Table4[#All], 63, 0)</f>
        <v>1</v>
      </c>
      <c r="CZ346" s="43">
        <f>VLOOKUP($C346, Table4[#All], 64, 0)</f>
        <v>0</v>
      </c>
      <c r="DA346" s="43">
        <f>VLOOKUP($C346, Table4[#All], 65, 0)</f>
        <v>0</v>
      </c>
      <c r="DB346" s="43">
        <f>VLOOKUP($C346, Table4[#All], 66, 0)</f>
        <v>0</v>
      </c>
      <c r="DC346" s="43"/>
      <c r="DD346" s="10">
        <f t="shared" si="91"/>
        <v>1</v>
      </c>
    </row>
    <row r="347" spans="1:108" ht="16.2" thickTop="1" thickBot="1" x14ac:dyDescent="0.4">
      <c r="A347" s="47" t="s">
        <v>738</v>
      </c>
      <c r="B347" s="47" t="s">
        <v>768</v>
      </c>
      <c r="C347" s="47" t="s">
        <v>769</v>
      </c>
      <c r="D347" s="11"/>
      <c r="E347" s="43">
        <f>VLOOKUP($C347, Table4[#All], 2, 0)</f>
        <v>1</v>
      </c>
      <c r="F347" s="43">
        <f>VLOOKUP($C347, Table4[#All], 3, 0)</f>
        <v>0</v>
      </c>
      <c r="G347" s="43">
        <f>VLOOKUP($C347, Table4[#All], 4, 0)</f>
        <v>0</v>
      </c>
      <c r="H347" s="43">
        <f>VLOOKUP($C347, Table4[#All], 5, 0)</f>
        <v>0</v>
      </c>
      <c r="I347" s="43">
        <f>VLOOKUP($C347, Table4[#All], 6, 0)</f>
        <v>0</v>
      </c>
      <c r="J347" s="10">
        <f t="shared" si="77"/>
        <v>1</v>
      </c>
      <c r="K347" s="11"/>
      <c r="L347" s="43">
        <f>VLOOKUP($C347, Table4[#All], 7, 0)</f>
        <v>0.54549999999999998</v>
      </c>
      <c r="M347" s="43">
        <f>VLOOKUP($C347, Table4[#All], 8, 0)</f>
        <v>0.38640000000000002</v>
      </c>
      <c r="N347" s="43">
        <f>VLOOKUP($C347, Table4[#All], 9, 0)</f>
        <v>4.5499999999999999E-2</v>
      </c>
      <c r="O347" s="43">
        <f>VLOOKUP($C347, Table4[#All], 10, 0)</f>
        <v>2.2700000000000001E-2</v>
      </c>
      <c r="P347" s="43"/>
      <c r="Q347" s="10">
        <f t="shared" si="78"/>
        <v>2</v>
      </c>
      <c r="R347" s="11"/>
      <c r="S347" s="43">
        <f>VLOOKUP($C347, Table4[#All], 11, 0)</f>
        <v>6.9800000000000001E-2</v>
      </c>
      <c r="T347" s="43">
        <f>VLOOKUP($C347, Table4[#All], 12, 0)</f>
        <v>0.13949999999999999</v>
      </c>
      <c r="U347" s="43">
        <f>VLOOKUP($C347, Table4[#All], 13, 0)</f>
        <v>0.79069999999999996</v>
      </c>
      <c r="V347" s="43">
        <f>VLOOKUP($C347, Table4[#All], 14, 0)</f>
        <v>0</v>
      </c>
      <c r="W347" s="9"/>
      <c r="X347" s="10">
        <f t="shared" si="79"/>
        <v>3</v>
      </c>
      <c r="Y347" s="11"/>
      <c r="Z347" s="43">
        <f>VLOOKUP($C347, Table4[#All], 15, 0)</f>
        <v>0</v>
      </c>
      <c r="AA347" s="43">
        <f>VLOOKUP($C347, Table4[#All], 16, 0)</f>
        <v>0.38640000000000002</v>
      </c>
      <c r="AB347" s="43">
        <f>VLOOKUP($C347, Table4[#All], 17, 0)</f>
        <v>0.52270000000000005</v>
      </c>
      <c r="AC347" s="43">
        <f>VLOOKUP($C347, Table4[#All], 18, 0)</f>
        <v>9.0899999999999995E-2</v>
      </c>
      <c r="AD347" s="9">
        <f>VLOOKUP($C347, Table4[#All], 19, 0)</f>
        <v>0</v>
      </c>
      <c r="AE347" s="10">
        <f t="shared" si="80"/>
        <v>3</v>
      </c>
      <c r="AF347" s="11"/>
      <c r="AG347" s="43">
        <f>VLOOKUP($C347, Table4[#All], 20, 0)</f>
        <v>0.29549999999999998</v>
      </c>
      <c r="AH347" s="43">
        <f>VLOOKUP($C347, Table4[#All], 21, 0)</f>
        <v>0.43180000000000002</v>
      </c>
      <c r="AI347" s="43">
        <f>VLOOKUP($C347, Table4[#All], 22, 0)</f>
        <v>0.2727</v>
      </c>
      <c r="AJ347" s="43">
        <f>VLOOKUP($C347, Table4[#All], 23, 0)</f>
        <v>0</v>
      </c>
      <c r="AK347" s="43"/>
      <c r="AL347" s="10">
        <f t="shared" si="81"/>
        <v>3</v>
      </c>
      <c r="AM347" s="11"/>
      <c r="AN347" s="43">
        <f>VLOOKUP($C347, Table4[#All], 24, 0)</f>
        <v>2.3799999999999998E-2</v>
      </c>
      <c r="AO347" s="43">
        <f>VLOOKUP($C347, Table4[#All], 25, 0)</f>
        <v>0.23809999999999998</v>
      </c>
      <c r="AP347" s="43">
        <f>VLOOKUP($C347, Table4[#All], 26, 0)</f>
        <v>0.73809999999999998</v>
      </c>
      <c r="AQ347" s="43"/>
      <c r="AR347" s="9"/>
      <c r="AS347" s="12">
        <f t="shared" si="82"/>
        <v>3</v>
      </c>
      <c r="AT347" s="11"/>
      <c r="AU347" s="43">
        <f>VLOOKUP($C347, Table4[#All], 27, 0)</f>
        <v>0.11359999999999999</v>
      </c>
      <c r="AV347" s="43">
        <f>VLOOKUP($C347, Table4[#All], 28, 0)</f>
        <v>0.61360000000000003</v>
      </c>
      <c r="AW347" s="43">
        <f>VLOOKUP($C347, Table4[#All], 29, 0)</f>
        <v>0.2727</v>
      </c>
      <c r="AX347" s="9"/>
      <c r="AY347" s="9">
        <f>VLOOKUP($C347, Table4[#All], 30, 0)</f>
        <v>0</v>
      </c>
      <c r="AZ347" s="10">
        <f t="shared" si="83"/>
        <v>3</v>
      </c>
      <c r="BA347" s="11"/>
      <c r="BB347" s="43">
        <f>VLOOKUP($C347, Table4[#All], 31, 0)</f>
        <v>0.66670000000000007</v>
      </c>
      <c r="BC347" s="43">
        <f>VLOOKUP($C347, Table4[#All], 32, 0)</f>
        <v>0.33329999999999999</v>
      </c>
      <c r="BD347" s="43">
        <f>VLOOKUP($C347, Table4[#All], 33, 0)</f>
        <v>0</v>
      </c>
      <c r="BE347" s="43">
        <f>VLOOKUP($C347, Table4[#All], 34, 0)</f>
        <v>0</v>
      </c>
      <c r="BF347" s="9">
        <f>VLOOKUP($C347, Table4[#All], 35, 0)</f>
        <v>0</v>
      </c>
      <c r="BG347" s="10">
        <f t="shared" si="84"/>
        <v>2</v>
      </c>
      <c r="BH347" s="60"/>
      <c r="BI347" s="43">
        <f>VLOOKUP($C347, Table4[#All], 36, 0)</f>
        <v>1</v>
      </c>
      <c r="BJ347" s="9">
        <f>VLOOKUP($C347, Table4[#All], 37, 0)</f>
        <v>0</v>
      </c>
      <c r="BK347" s="43">
        <f>VLOOKUP($C347, Table4[#All], 38, 0)</f>
        <v>0</v>
      </c>
      <c r="BL347" s="43">
        <f>VLOOKUP($C347, Table4[#All], 39, 0)</f>
        <v>0</v>
      </c>
      <c r="BM347" s="9">
        <f>VLOOKUP($C347, Table4[#All], 40, 0)</f>
        <v>0</v>
      </c>
      <c r="BN347" s="10">
        <f t="shared" si="85"/>
        <v>1</v>
      </c>
      <c r="BO347" s="11"/>
      <c r="BP347" s="43">
        <f>VLOOKUP($C347, Table4[#All], 41, 0)</f>
        <v>0</v>
      </c>
      <c r="BQ347" s="43">
        <f>VLOOKUP($C347, Table4[#All], 42, 0)</f>
        <v>0.20449999999999999</v>
      </c>
      <c r="BR347" s="43">
        <f>VLOOKUP($C347, Table4[#All], 43, 0)</f>
        <v>0.65910000000000002</v>
      </c>
      <c r="BS347" s="43">
        <f>VLOOKUP($C347, Table4[#All], 44, 0)</f>
        <v>0.13639999999999999</v>
      </c>
      <c r="BT347" s="43">
        <f>VLOOKUP($C347, Table4[#All], 45, 0)</f>
        <v>0</v>
      </c>
      <c r="BU347" s="10">
        <f t="shared" si="86"/>
        <v>3</v>
      </c>
      <c r="BV347" s="11"/>
      <c r="BW347" s="43">
        <f>VLOOKUP($C347, Table4[#All], 46, 0)</f>
        <v>0.2727</v>
      </c>
      <c r="BX347" s="43">
        <f>VLOOKUP($C347, Table4[#All], 47, 0)</f>
        <v>2.2700000000000001E-2</v>
      </c>
      <c r="BY347" s="43">
        <f>VLOOKUP($C347, Table4[#All], 48, 0)</f>
        <v>0.61360000000000003</v>
      </c>
      <c r="BZ347" s="43">
        <f>VLOOKUP($C347, Table4[#All], 49, 0)</f>
        <v>9.0899999999999995E-2</v>
      </c>
      <c r="CA347" s="43">
        <f>VLOOKUP($C347, Table4[#All], 50, 0)</f>
        <v>0</v>
      </c>
      <c r="CB347" s="10">
        <f t="shared" si="87"/>
        <v>3</v>
      </c>
      <c r="CC347" s="60"/>
      <c r="CD347" s="43">
        <f>VLOOKUP($C347, Table4[#All], 51, 0)</f>
        <v>0.72730000000000006</v>
      </c>
      <c r="CE347" s="43">
        <f>VLOOKUP($C347, Table4[#All], 52, 0)</f>
        <v>0.15909999999999999</v>
      </c>
      <c r="CF347" s="43">
        <f>VLOOKUP($C347, Table4[#All], 53, 0)</f>
        <v>0.11359999999999999</v>
      </c>
      <c r="CG347" s="43"/>
      <c r="CH347" s="43"/>
      <c r="CI347" s="12">
        <f t="shared" si="88"/>
        <v>2</v>
      </c>
      <c r="CJ347" s="13"/>
      <c r="CK347" s="43">
        <f>VLOOKUP($C347, Table4[#All], 54, 0)</f>
        <v>0</v>
      </c>
      <c r="CL347" s="43">
        <f>VLOOKUP($C347, Table4[#All], 55, 0)</f>
        <v>0.13639999999999999</v>
      </c>
      <c r="CM347" s="43">
        <f>VLOOKUP($C347, Table4[#All], 56, 0)</f>
        <v>0.84089999999999998</v>
      </c>
      <c r="CN347" s="9">
        <f>VLOOKUP($C347, Table4[#All], 57, 0)</f>
        <v>2.2700000000000001E-2</v>
      </c>
      <c r="CO347" s="9"/>
      <c r="CP347" s="10">
        <f t="shared" si="89"/>
        <v>3</v>
      </c>
      <c r="CQ347" s="11"/>
      <c r="CR347" s="43">
        <f>VLOOKUP($C347, Table4[#All], 58, 0)</f>
        <v>0</v>
      </c>
      <c r="CS347" s="43">
        <f>VLOOKUP($C347, Table4[#All], 59, 0)</f>
        <v>0</v>
      </c>
      <c r="CT347" s="43">
        <f>VLOOKUP($C347, Table4[#All], 60, 0)</f>
        <v>0.40909999999999996</v>
      </c>
      <c r="CU347" s="43">
        <f>VLOOKUP($C347, Table4[#All], 61, 0)</f>
        <v>0.59089999999999998</v>
      </c>
      <c r="CV347" s="9">
        <f>VLOOKUP($C347, Table4[#All], 62, 0)</f>
        <v>0</v>
      </c>
      <c r="CW347" s="10">
        <f t="shared" si="90"/>
        <v>4</v>
      </c>
      <c r="CX347" s="60"/>
      <c r="CY347" s="43">
        <f>VLOOKUP($C347, Table4[#All], 63, 0)</f>
        <v>0.88890000000000002</v>
      </c>
      <c r="CZ347" s="43">
        <f>VLOOKUP($C347, Table4[#All], 64, 0)</f>
        <v>0.11109999999999999</v>
      </c>
      <c r="DA347" s="43">
        <f>VLOOKUP($C347, Table4[#All], 65, 0)</f>
        <v>0</v>
      </c>
      <c r="DB347" s="43">
        <f>VLOOKUP($C347, Table4[#All], 66, 0)</f>
        <v>0</v>
      </c>
      <c r="DC347" s="43"/>
      <c r="DD347" s="10">
        <f t="shared" si="91"/>
        <v>1</v>
      </c>
    </row>
    <row r="348" spans="1:108" ht="16.2" thickTop="1" thickBot="1" x14ac:dyDescent="0.4">
      <c r="A348" s="47" t="s">
        <v>738</v>
      </c>
      <c r="B348" s="47" t="s">
        <v>782</v>
      </c>
      <c r="C348" s="47" t="s">
        <v>783</v>
      </c>
      <c r="D348" s="11"/>
      <c r="E348" s="43">
        <f>VLOOKUP($C348, Table4[#All], 2, 0)</f>
        <v>1</v>
      </c>
      <c r="F348" s="43">
        <f>VLOOKUP($C348, Table4[#All], 3, 0)</f>
        <v>0</v>
      </c>
      <c r="G348" s="43">
        <f>VLOOKUP($C348, Table4[#All], 4, 0)</f>
        <v>0</v>
      </c>
      <c r="H348" s="43">
        <f>VLOOKUP($C348, Table4[#All], 5, 0)</f>
        <v>0</v>
      </c>
      <c r="I348" s="43">
        <f>VLOOKUP($C348, Table4[#All], 6, 0)</f>
        <v>0</v>
      </c>
      <c r="J348" s="10">
        <f t="shared" si="77"/>
        <v>1</v>
      </c>
      <c r="K348" s="11"/>
      <c r="L348" s="43">
        <f>VLOOKUP($C348, Table4[#All], 7, 0)</f>
        <v>0.81480000000000008</v>
      </c>
      <c r="M348" s="43">
        <f>VLOOKUP($C348, Table4[#All], 8, 0)</f>
        <v>0.1852</v>
      </c>
      <c r="N348" s="43">
        <f>VLOOKUP($C348, Table4[#All], 9, 0)</f>
        <v>0</v>
      </c>
      <c r="O348" s="43">
        <f>VLOOKUP($C348, Table4[#All], 10, 0)</f>
        <v>0</v>
      </c>
      <c r="P348" s="43"/>
      <c r="Q348" s="10">
        <f t="shared" si="78"/>
        <v>1</v>
      </c>
      <c r="R348" s="11"/>
      <c r="S348" s="43">
        <f>VLOOKUP($C348, Table4[#All], 11, 0)</f>
        <v>0</v>
      </c>
      <c r="T348" s="43">
        <f>VLOOKUP($C348, Table4[#All], 12, 0)</f>
        <v>0.11109999999999999</v>
      </c>
      <c r="U348" s="43">
        <f>VLOOKUP($C348, Table4[#All], 13, 0)</f>
        <v>0.88890000000000002</v>
      </c>
      <c r="V348" s="43">
        <f>VLOOKUP($C348, Table4[#All], 14, 0)</f>
        <v>0</v>
      </c>
      <c r="W348" s="9"/>
      <c r="X348" s="10">
        <f t="shared" si="79"/>
        <v>3</v>
      </c>
      <c r="Y348" s="11"/>
      <c r="Z348" s="43">
        <f>VLOOKUP($C348, Table4[#All], 15, 0)</f>
        <v>0</v>
      </c>
      <c r="AA348" s="43">
        <f>VLOOKUP($C348, Table4[#All], 16, 0)</f>
        <v>0.33329999999999999</v>
      </c>
      <c r="AB348" s="43">
        <f>VLOOKUP($C348, Table4[#All], 17, 0)</f>
        <v>0.40740000000000004</v>
      </c>
      <c r="AC348" s="43">
        <f>VLOOKUP($C348, Table4[#All], 18, 0)</f>
        <v>0.25929999999999997</v>
      </c>
      <c r="AD348" s="9">
        <f>VLOOKUP($C348, Table4[#All], 19, 0)</f>
        <v>0</v>
      </c>
      <c r="AE348" s="10">
        <f t="shared" si="80"/>
        <v>4</v>
      </c>
      <c r="AF348" s="11"/>
      <c r="AG348" s="43">
        <f>VLOOKUP($C348, Table4[#All], 20, 0)</f>
        <v>0.33329999999999999</v>
      </c>
      <c r="AH348" s="43">
        <f>VLOOKUP($C348, Table4[#All], 21, 0)</f>
        <v>0.14810000000000001</v>
      </c>
      <c r="AI348" s="43">
        <f>VLOOKUP($C348, Table4[#All], 22, 0)</f>
        <v>0.51849999999999996</v>
      </c>
      <c r="AJ348" s="43">
        <f>VLOOKUP($C348, Table4[#All], 23, 0)</f>
        <v>0</v>
      </c>
      <c r="AK348" s="43"/>
      <c r="AL348" s="10">
        <f t="shared" si="81"/>
        <v>3</v>
      </c>
      <c r="AM348" s="11"/>
      <c r="AN348" s="43">
        <f>VLOOKUP($C348, Table4[#All], 24, 0)</f>
        <v>0</v>
      </c>
      <c r="AO348" s="43">
        <f>VLOOKUP($C348, Table4[#All], 25, 0)</f>
        <v>0.21739999999999998</v>
      </c>
      <c r="AP348" s="43">
        <f>VLOOKUP($C348, Table4[#All], 26, 0)</f>
        <v>0.78260000000000007</v>
      </c>
      <c r="AQ348" s="43"/>
      <c r="AR348" s="9"/>
      <c r="AS348" s="12">
        <f t="shared" si="82"/>
        <v>3</v>
      </c>
      <c r="AT348" s="11"/>
      <c r="AU348" s="43">
        <f>VLOOKUP($C348, Table4[#All], 27, 0)</f>
        <v>7.4099999999999999E-2</v>
      </c>
      <c r="AV348" s="43">
        <f>VLOOKUP($C348, Table4[#All], 28, 0)</f>
        <v>0.25929999999999997</v>
      </c>
      <c r="AW348" s="43">
        <f>VLOOKUP($C348, Table4[#All], 29, 0)</f>
        <v>0.66670000000000007</v>
      </c>
      <c r="AX348" s="9"/>
      <c r="AY348" s="9">
        <f>VLOOKUP($C348, Table4[#All], 30, 0)</f>
        <v>0</v>
      </c>
      <c r="AZ348" s="10">
        <f t="shared" si="83"/>
        <v>3</v>
      </c>
      <c r="BA348" s="11"/>
      <c r="BB348" s="43">
        <f>VLOOKUP($C348, Table4[#All], 31, 0)</f>
        <v>0</v>
      </c>
      <c r="BC348" s="43">
        <f>VLOOKUP($C348, Table4[#All], 32, 0)</f>
        <v>1</v>
      </c>
      <c r="BD348" s="43">
        <f>VLOOKUP($C348, Table4[#All], 33, 0)</f>
        <v>0</v>
      </c>
      <c r="BE348" s="43">
        <f>VLOOKUP($C348, Table4[#All], 34, 0)</f>
        <v>0</v>
      </c>
      <c r="BF348" s="9">
        <f>VLOOKUP($C348, Table4[#All], 35, 0)</f>
        <v>0</v>
      </c>
      <c r="BG348" s="10">
        <f t="shared" si="84"/>
        <v>2</v>
      </c>
      <c r="BH348" s="60"/>
      <c r="BI348" s="43">
        <f>VLOOKUP($C348, Table4[#All], 36, 0)</f>
        <v>1.89E-2</v>
      </c>
      <c r="BJ348" s="9">
        <f>VLOOKUP($C348, Table4[#All], 37, 0)</f>
        <v>0</v>
      </c>
      <c r="BK348" s="43">
        <f>VLOOKUP($C348, Table4[#All], 38, 0)</f>
        <v>0</v>
      </c>
      <c r="BL348" s="43">
        <f>VLOOKUP($C348, Table4[#All], 39, 0)</f>
        <v>0</v>
      </c>
      <c r="BM348" s="9">
        <f>VLOOKUP($C348, Table4[#All], 40, 0)</f>
        <v>0.98109999999999997</v>
      </c>
      <c r="BN348" s="10">
        <f t="shared" si="85"/>
        <v>5</v>
      </c>
      <c r="BO348" s="11"/>
      <c r="BP348" s="43">
        <f>VLOOKUP($C348, Table4[#All], 41, 0)</f>
        <v>0</v>
      </c>
      <c r="BQ348" s="43">
        <f>VLOOKUP($C348, Table4[#All], 42, 0)</f>
        <v>0.33329999999999999</v>
      </c>
      <c r="BR348" s="43">
        <f>VLOOKUP($C348, Table4[#All], 43, 0)</f>
        <v>0.66670000000000007</v>
      </c>
      <c r="BS348" s="43">
        <f>VLOOKUP($C348, Table4[#All], 44, 0)</f>
        <v>0</v>
      </c>
      <c r="BT348" s="43">
        <f>VLOOKUP($C348, Table4[#All], 45, 0)</f>
        <v>0</v>
      </c>
      <c r="BU348" s="10">
        <f t="shared" si="86"/>
        <v>3</v>
      </c>
      <c r="BV348" s="11"/>
      <c r="BW348" s="43">
        <f>VLOOKUP($C348, Table4[#All], 46, 0)</f>
        <v>0.33329999999999999</v>
      </c>
      <c r="BX348" s="43">
        <f>VLOOKUP($C348, Table4[#All], 47, 0)</f>
        <v>0.66670000000000007</v>
      </c>
      <c r="BY348" s="43">
        <f>VLOOKUP($C348, Table4[#All], 48, 0)</f>
        <v>0</v>
      </c>
      <c r="BZ348" s="43">
        <f>VLOOKUP($C348, Table4[#All], 49, 0)</f>
        <v>0</v>
      </c>
      <c r="CA348" s="43">
        <f>VLOOKUP($C348, Table4[#All], 50, 0)</f>
        <v>0</v>
      </c>
      <c r="CB348" s="10">
        <f t="shared" si="87"/>
        <v>2</v>
      </c>
      <c r="CC348" s="60"/>
      <c r="CD348" s="43">
        <f>VLOOKUP($C348, Table4[#All], 51, 0)</f>
        <v>0.37040000000000001</v>
      </c>
      <c r="CE348" s="43">
        <f>VLOOKUP($C348, Table4[#All], 52, 0)</f>
        <v>0.22219999999999998</v>
      </c>
      <c r="CF348" s="43">
        <f>VLOOKUP($C348, Table4[#All], 53, 0)</f>
        <v>0.40740000000000004</v>
      </c>
      <c r="CG348" s="43"/>
      <c r="CH348" s="43"/>
      <c r="CI348" s="12">
        <f t="shared" si="88"/>
        <v>3</v>
      </c>
      <c r="CJ348" s="13"/>
      <c r="CK348" s="43">
        <f>VLOOKUP($C348, Table4[#All], 54, 0)</f>
        <v>0</v>
      </c>
      <c r="CL348" s="43">
        <f>VLOOKUP($C348, Table4[#All], 55, 0)</f>
        <v>0</v>
      </c>
      <c r="CM348" s="43">
        <f>VLOOKUP($C348, Table4[#All], 56, 0)</f>
        <v>1</v>
      </c>
      <c r="CN348" s="9">
        <f>VLOOKUP($C348, Table4[#All], 57, 0)</f>
        <v>0</v>
      </c>
      <c r="CO348" s="9"/>
      <c r="CP348" s="10">
        <f t="shared" si="89"/>
        <v>3</v>
      </c>
      <c r="CQ348" s="11"/>
      <c r="CR348" s="43">
        <f>VLOOKUP($C348, Table4[#All], 58, 0)</f>
        <v>0</v>
      </c>
      <c r="CS348" s="43">
        <f>VLOOKUP($C348, Table4[#All], 59, 0)</f>
        <v>3.7000000000000005E-2</v>
      </c>
      <c r="CT348" s="43">
        <f>VLOOKUP($C348, Table4[#All], 60, 0)</f>
        <v>0.85189999999999999</v>
      </c>
      <c r="CU348" s="43">
        <f>VLOOKUP($C348, Table4[#All], 61, 0)</f>
        <v>0.11109999999999999</v>
      </c>
      <c r="CV348" s="9">
        <f>VLOOKUP($C348, Table4[#All], 62, 0)</f>
        <v>0</v>
      </c>
      <c r="CW348" s="10">
        <f t="shared" si="90"/>
        <v>3</v>
      </c>
      <c r="CX348" s="60"/>
      <c r="CY348" s="43">
        <f>VLOOKUP($C348, Table4[#All], 63, 0)</f>
        <v>1</v>
      </c>
      <c r="CZ348" s="43">
        <f>VLOOKUP($C348, Table4[#All], 64, 0)</f>
        <v>0</v>
      </c>
      <c r="DA348" s="43">
        <f>VLOOKUP($C348, Table4[#All], 65, 0)</f>
        <v>0</v>
      </c>
      <c r="DB348" s="43">
        <f>VLOOKUP($C348, Table4[#All], 66, 0)</f>
        <v>0</v>
      </c>
      <c r="DC348" s="43"/>
      <c r="DD348" s="10">
        <f t="shared" si="91"/>
        <v>1</v>
      </c>
    </row>
    <row r="349" spans="1:108" ht="16.2" thickTop="1" thickBot="1" x14ac:dyDescent="0.4">
      <c r="A349" s="47" t="s">
        <v>738</v>
      </c>
      <c r="B349" s="47" t="s">
        <v>774</v>
      </c>
      <c r="C349" s="47" t="s">
        <v>775</v>
      </c>
      <c r="D349" s="11"/>
      <c r="E349" s="43">
        <f>VLOOKUP($C349, Table4[#All], 2, 0)</f>
        <v>1</v>
      </c>
      <c r="F349" s="43">
        <f>VLOOKUP($C349, Table4[#All], 3, 0)</f>
        <v>0</v>
      </c>
      <c r="G349" s="43">
        <f>VLOOKUP($C349, Table4[#All], 4, 0)</f>
        <v>0</v>
      </c>
      <c r="H349" s="43">
        <f>VLOOKUP($C349, Table4[#All], 5, 0)</f>
        <v>0</v>
      </c>
      <c r="I349" s="43">
        <f>VLOOKUP($C349, Table4[#All], 6, 0)</f>
        <v>0</v>
      </c>
      <c r="J349" s="10">
        <f t="shared" si="77"/>
        <v>1</v>
      </c>
      <c r="K349" s="11"/>
      <c r="L349" s="43">
        <f>VLOOKUP($C349, Table4[#All], 7, 0)</f>
        <v>0.3</v>
      </c>
      <c r="M349" s="43">
        <f>VLOOKUP($C349, Table4[#All], 8, 0)</f>
        <v>0.2</v>
      </c>
      <c r="N349" s="43">
        <f>VLOOKUP($C349, Table4[#All], 9, 0)</f>
        <v>0.5</v>
      </c>
      <c r="O349" s="43">
        <f>VLOOKUP($C349, Table4[#All], 10, 0)</f>
        <v>0</v>
      </c>
      <c r="P349" s="43"/>
      <c r="Q349" s="10">
        <f t="shared" si="78"/>
        <v>3</v>
      </c>
      <c r="R349" s="11"/>
      <c r="S349" s="43">
        <f>VLOOKUP($C349, Table4[#All], 11, 0)</f>
        <v>0</v>
      </c>
      <c r="T349" s="43">
        <f>VLOOKUP($C349, Table4[#All], 12, 0)</f>
        <v>0.1</v>
      </c>
      <c r="U349" s="43">
        <f>VLOOKUP($C349, Table4[#All], 13, 0)</f>
        <v>0.9</v>
      </c>
      <c r="V349" s="43">
        <f>VLOOKUP($C349, Table4[#All], 14, 0)</f>
        <v>0</v>
      </c>
      <c r="W349" s="9"/>
      <c r="X349" s="10">
        <f t="shared" si="79"/>
        <v>3</v>
      </c>
      <c r="Y349" s="11"/>
      <c r="Z349" s="43">
        <f>VLOOKUP($C349, Table4[#All], 15, 0)</f>
        <v>0</v>
      </c>
      <c r="AA349" s="43">
        <f>VLOOKUP($C349, Table4[#All], 16, 0)</f>
        <v>0.2</v>
      </c>
      <c r="AB349" s="43">
        <f>VLOOKUP($C349, Table4[#All], 17, 0)</f>
        <v>0</v>
      </c>
      <c r="AC349" s="43">
        <f>VLOOKUP($C349, Table4[#All], 18, 0)</f>
        <v>0.7</v>
      </c>
      <c r="AD349" s="9">
        <f>VLOOKUP($C349, Table4[#All], 19, 0)</f>
        <v>0.1</v>
      </c>
      <c r="AE349" s="10">
        <f t="shared" si="80"/>
        <v>4</v>
      </c>
      <c r="AF349" s="11"/>
      <c r="AG349" s="43">
        <f>VLOOKUP($C349, Table4[#All], 20, 0)</f>
        <v>0.2</v>
      </c>
      <c r="AH349" s="43">
        <f>VLOOKUP($C349, Table4[#All], 21, 0)</f>
        <v>0</v>
      </c>
      <c r="AI349" s="43">
        <f>VLOOKUP($C349, Table4[#All], 22, 0)</f>
        <v>0.2</v>
      </c>
      <c r="AJ349" s="43">
        <f>VLOOKUP($C349, Table4[#All], 23, 0)</f>
        <v>0.6</v>
      </c>
      <c r="AK349" s="43"/>
      <c r="AL349" s="10">
        <f t="shared" si="81"/>
        <v>4</v>
      </c>
      <c r="AM349" s="11"/>
      <c r="AN349" s="43">
        <f>VLOOKUP($C349, Table4[#All], 24, 0)</f>
        <v>0</v>
      </c>
      <c r="AO349" s="43">
        <f>VLOOKUP($C349, Table4[#All], 25, 0)</f>
        <v>0.2</v>
      </c>
      <c r="AP349" s="43">
        <f>VLOOKUP($C349, Table4[#All], 26, 0)</f>
        <v>0.8</v>
      </c>
      <c r="AQ349" s="43"/>
      <c r="AR349" s="9"/>
      <c r="AS349" s="12">
        <f t="shared" si="82"/>
        <v>3</v>
      </c>
      <c r="AT349" s="11"/>
      <c r="AU349" s="43">
        <f>VLOOKUP($C349, Table4[#All], 27, 0)</f>
        <v>0.9</v>
      </c>
      <c r="AV349" s="43">
        <f>VLOOKUP($C349, Table4[#All], 28, 0)</f>
        <v>0.1</v>
      </c>
      <c r="AW349" s="43">
        <f>VLOOKUP($C349, Table4[#All], 29, 0)</f>
        <v>0</v>
      </c>
      <c r="AX349" s="9"/>
      <c r="AY349" s="9">
        <f>VLOOKUP($C349, Table4[#All], 30, 0)</f>
        <v>0</v>
      </c>
      <c r="AZ349" s="10">
        <f t="shared" si="83"/>
        <v>1</v>
      </c>
      <c r="BA349" s="11"/>
      <c r="BB349" s="43">
        <f>VLOOKUP($C349, Table4[#All], 31, 0)</f>
        <v>0.16670000000000001</v>
      </c>
      <c r="BC349" s="43">
        <f>VLOOKUP($C349, Table4[#All], 32, 0)</f>
        <v>0</v>
      </c>
      <c r="BD349" s="43">
        <f>VLOOKUP($C349, Table4[#All], 33, 0)</f>
        <v>0</v>
      </c>
      <c r="BE349" s="43">
        <f>VLOOKUP($C349, Table4[#All], 34, 0)</f>
        <v>0.83329999999999993</v>
      </c>
      <c r="BF349" s="9">
        <f>VLOOKUP($C349, Table4[#All], 35, 0)</f>
        <v>0</v>
      </c>
      <c r="BG349" s="10">
        <f t="shared" si="84"/>
        <v>4</v>
      </c>
      <c r="BH349" s="60"/>
      <c r="BI349" s="43">
        <f>VLOOKUP($C349, Table4[#All], 36, 0)</f>
        <v>1.89E-2</v>
      </c>
      <c r="BJ349" s="9">
        <f>VLOOKUP($C349, Table4[#All], 37, 0)</f>
        <v>0</v>
      </c>
      <c r="BK349" s="43">
        <f>VLOOKUP($C349, Table4[#All], 38, 0)</f>
        <v>0</v>
      </c>
      <c r="BL349" s="43">
        <f>VLOOKUP($C349, Table4[#All], 39, 0)</f>
        <v>0</v>
      </c>
      <c r="BM349" s="9">
        <f>VLOOKUP($C349, Table4[#All], 40, 0)</f>
        <v>0.98109999999999997</v>
      </c>
      <c r="BN349" s="10">
        <f t="shared" si="85"/>
        <v>5</v>
      </c>
      <c r="BO349" s="11"/>
      <c r="BP349" s="43">
        <f>VLOOKUP($C349, Table4[#All], 41, 0)</f>
        <v>0.2</v>
      </c>
      <c r="BQ349" s="43">
        <f>VLOOKUP($C349, Table4[#All], 42, 0)</f>
        <v>0.5</v>
      </c>
      <c r="BR349" s="43">
        <f>VLOOKUP($C349, Table4[#All], 43, 0)</f>
        <v>0.2</v>
      </c>
      <c r="BS349" s="43">
        <f>VLOOKUP($C349, Table4[#All], 44, 0)</f>
        <v>0.1</v>
      </c>
      <c r="BT349" s="43">
        <f>VLOOKUP($C349, Table4[#All], 45, 0)</f>
        <v>0</v>
      </c>
      <c r="BU349" s="10">
        <f t="shared" si="86"/>
        <v>3</v>
      </c>
      <c r="BV349" s="11"/>
      <c r="BW349" s="43">
        <f>VLOOKUP($C349, Table4[#All], 46, 0)</f>
        <v>0.2</v>
      </c>
      <c r="BX349" s="43">
        <f>VLOOKUP($C349, Table4[#All], 47, 0)</f>
        <v>0</v>
      </c>
      <c r="BY349" s="43">
        <f>VLOOKUP($C349, Table4[#All], 48, 0)</f>
        <v>0.1</v>
      </c>
      <c r="BZ349" s="43">
        <f>VLOOKUP($C349, Table4[#All], 49, 0)</f>
        <v>0.4</v>
      </c>
      <c r="CA349" s="43">
        <f>VLOOKUP($C349, Table4[#All], 50, 0)</f>
        <v>0.3</v>
      </c>
      <c r="CB349" s="10">
        <f t="shared" si="87"/>
        <v>5</v>
      </c>
      <c r="CC349" s="60"/>
      <c r="CD349" s="43">
        <f>VLOOKUP($C349, Table4[#All], 51, 0)</f>
        <v>1</v>
      </c>
      <c r="CE349" s="43">
        <f>VLOOKUP($C349, Table4[#All], 52, 0)</f>
        <v>0</v>
      </c>
      <c r="CF349" s="43">
        <f>VLOOKUP($C349, Table4[#All], 53, 0)</f>
        <v>0</v>
      </c>
      <c r="CG349" s="43"/>
      <c r="CH349" s="43"/>
      <c r="CI349" s="12">
        <f t="shared" si="88"/>
        <v>1</v>
      </c>
      <c r="CJ349" s="13"/>
      <c r="CK349" s="43">
        <f>VLOOKUP($C349, Table4[#All], 54, 0)</f>
        <v>0</v>
      </c>
      <c r="CL349" s="43">
        <f>VLOOKUP($C349, Table4[#All], 55, 0)</f>
        <v>0</v>
      </c>
      <c r="CM349" s="43">
        <f>VLOOKUP($C349, Table4[#All], 56, 0)</f>
        <v>1</v>
      </c>
      <c r="CN349" s="9">
        <f>VLOOKUP($C349, Table4[#All], 57, 0)</f>
        <v>0</v>
      </c>
      <c r="CO349" s="9"/>
      <c r="CP349" s="10">
        <f t="shared" si="89"/>
        <v>3</v>
      </c>
      <c r="CQ349" s="11"/>
      <c r="CR349" s="43">
        <f>VLOOKUP($C349, Table4[#All], 58, 0)</f>
        <v>0</v>
      </c>
      <c r="CS349" s="43">
        <f>VLOOKUP($C349, Table4[#All], 59, 0)</f>
        <v>0</v>
      </c>
      <c r="CT349" s="43">
        <f>VLOOKUP($C349, Table4[#All], 60, 0)</f>
        <v>0.2</v>
      </c>
      <c r="CU349" s="43">
        <f>VLOOKUP($C349, Table4[#All], 61, 0)</f>
        <v>0.5</v>
      </c>
      <c r="CV349" s="9">
        <f>VLOOKUP($C349, Table4[#All], 62, 0)</f>
        <v>0.3</v>
      </c>
      <c r="CW349" s="10">
        <f t="shared" si="90"/>
        <v>5</v>
      </c>
      <c r="CX349" s="60"/>
      <c r="CY349" s="43">
        <f>VLOOKUP($C349, Table4[#All], 63, 0)</f>
        <v>1</v>
      </c>
      <c r="CZ349" s="43">
        <f>VLOOKUP($C349, Table4[#All], 64, 0)</f>
        <v>0</v>
      </c>
      <c r="DA349" s="43">
        <f>VLOOKUP($C349, Table4[#All], 65, 0)</f>
        <v>0</v>
      </c>
      <c r="DB349" s="43">
        <f>VLOOKUP($C349, Table4[#All], 66, 0)</f>
        <v>0</v>
      </c>
      <c r="DC349" s="43"/>
      <c r="DD349" s="10">
        <f t="shared" si="91"/>
        <v>1</v>
      </c>
    </row>
    <row r="350" spans="1:108" ht="16.2" thickTop="1" thickBot="1" x14ac:dyDescent="0.4">
      <c r="A350" s="47" t="s">
        <v>738</v>
      </c>
      <c r="B350" s="47" t="s">
        <v>787</v>
      </c>
      <c r="C350" s="47" t="s">
        <v>788</v>
      </c>
      <c r="D350" s="11"/>
      <c r="E350" s="43">
        <f>VLOOKUP($C350, Table4[#All], 2, 0)</f>
        <v>1</v>
      </c>
      <c r="F350" s="43">
        <f>VLOOKUP($C350, Table4[#All], 3, 0)</f>
        <v>0</v>
      </c>
      <c r="G350" s="43">
        <f>VLOOKUP($C350, Table4[#All], 4, 0)</f>
        <v>0</v>
      </c>
      <c r="H350" s="43">
        <f>VLOOKUP($C350, Table4[#All], 5, 0)</f>
        <v>0</v>
      </c>
      <c r="I350" s="43">
        <f>VLOOKUP($C350, Table4[#All], 6, 0)</f>
        <v>0</v>
      </c>
      <c r="J350" s="10">
        <f t="shared" si="77"/>
        <v>1</v>
      </c>
      <c r="K350" s="11"/>
      <c r="L350" s="43">
        <f>VLOOKUP($C350, Table4[#All], 7, 0)</f>
        <v>0.41670000000000001</v>
      </c>
      <c r="M350" s="43">
        <f>VLOOKUP($C350, Table4[#All], 8, 0)</f>
        <v>0.20829999999999999</v>
      </c>
      <c r="N350" s="43">
        <f>VLOOKUP($C350, Table4[#All], 9, 0)</f>
        <v>0.375</v>
      </c>
      <c r="O350" s="43">
        <f>VLOOKUP($C350, Table4[#All], 10, 0)</f>
        <v>0</v>
      </c>
      <c r="P350" s="43"/>
      <c r="Q350" s="10">
        <f t="shared" si="78"/>
        <v>3</v>
      </c>
      <c r="R350" s="11"/>
      <c r="S350" s="43">
        <f>VLOOKUP($C350, Table4[#All], 11, 0)</f>
        <v>0</v>
      </c>
      <c r="T350" s="43">
        <f>VLOOKUP($C350, Table4[#All], 12, 0)</f>
        <v>0</v>
      </c>
      <c r="U350" s="43">
        <f>VLOOKUP($C350, Table4[#All], 13, 0)</f>
        <v>1</v>
      </c>
      <c r="V350" s="43">
        <f>VLOOKUP($C350, Table4[#All], 14, 0)</f>
        <v>0</v>
      </c>
      <c r="W350" s="9"/>
      <c r="X350" s="10">
        <f t="shared" si="79"/>
        <v>3</v>
      </c>
      <c r="Y350" s="11"/>
      <c r="Z350" s="43">
        <f>VLOOKUP($C350, Table4[#All], 15, 0)</f>
        <v>0</v>
      </c>
      <c r="AA350" s="43">
        <f>VLOOKUP($C350, Table4[#All], 16, 0)</f>
        <v>0.125</v>
      </c>
      <c r="AB350" s="43">
        <f>VLOOKUP($C350, Table4[#All], 17, 0)</f>
        <v>0.75</v>
      </c>
      <c r="AC350" s="43">
        <f>VLOOKUP($C350, Table4[#All], 18, 0)</f>
        <v>0.125</v>
      </c>
      <c r="AD350" s="9">
        <f>VLOOKUP($C350, Table4[#All], 19, 0)</f>
        <v>0</v>
      </c>
      <c r="AE350" s="10">
        <f t="shared" si="80"/>
        <v>3</v>
      </c>
      <c r="AF350" s="11"/>
      <c r="AG350" s="43">
        <f>VLOOKUP($C350, Table4[#All], 20, 0)</f>
        <v>0.125</v>
      </c>
      <c r="AH350" s="43">
        <f>VLOOKUP($C350, Table4[#All], 21, 0)</f>
        <v>0.33329999999999999</v>
      </c>
      <c r="AI350" s="43">
        <f>VLOOKUP($C350, Table4[#All], 22, 0)</f>
        <v>0.54170000000000007</v>
      </c>
      <c r="AJ350" s="43">
        <f>VLOOKUP($C350, Table4[#All], 23, 0)</f>
        <v>0</v>
      </c>
      <c r="AK350" s="43"/>
      <c r="AL350" s="10">
        <f t="shared" si="81"/>
        <v>3</v>
      </c>
      <c r="AM350" s="11"/>
      <c r="AN350" s="43">
        <f>VLOOKUP($C350, Table4[#All], 24, 0)</f>
        <v>4.3499999999999997E-2</v>
      </c>
      <c r="AO350" s="43">
        <f>VLOOKUP($C350, Table4[#All], 25, 0)</f>
        <v>4.3499999999999997E-2</v>
      </c>
      <c r="AP350" s="43">
        <f>VLOOKUP($C350, Table4[#All], 26, 0)</f>
        <v>0.91299999999999992</v>
      </c>
      <c r="AQ350" s="43"/>
      <c r="AR350" s="9"/>
      <c r="AS350" s="12">
        <f t="shared" si="82"/>
        <v>3</v>
      </c>
      <c r="AT350" s="11"/>
      <c r="AU350" s="43">
        <f>VLOOKUP($C350, Table4[#All], 27, 0)</f>
        <v>0.125</v>
      </c>
      <c r="AV350" s="43">
        <f>VLOOKUP($C350, Table4[#All], 28, 0)</f>
        <v>0</v>
      </c>
      <c r="AW350" s="43">
        <f>VLOOKUP($C350, Table4[#All], 29, 0)</f>
        <v>0.875</v>
      </c>
      <c r="AX350" s="9"/>
      <c r="AY350" s="9">
        <f>VLOOKUP($C350, Table4[#All], 30, 0)</f>
        <v>0</v>
      </c>
      <c r="AZ350" s="10">
        <f t="shared" si="83"/>
        <v>3</v>
      </c>
      <c r="BA350" s="11"/>
      <c r="BB350" s="43">
        <f>VLOOKUP($C350, Table4[#All], 31, 0)</f>
        <v>0.85709999999999997</v>
      </c>
      <c r="BC350" s="43">
        <f>VLOOKUP($C350, Table4[#All], 32, 0)</f>
        <v>0.1429</v>
      </c>
      <c r="BD350" s="43">
        <f>VLOOKUP($C350, Table4[#All], 33, 0)</f>
        <v>0</v>
      </c>
      <c r="BE350" s="43">
        <f>VLOOKUP($C350, Table4[#All], 34, 0)</f>
        <v>0</v>
      </c>
      <c r="BF350" s="9">
        <f>VLOOKUP($C350, Table4[#All], 35, 0)</f>
        <v>0</v>
      </c>
      <c r="BG350" s="10">
        <f t="shared" si="84"/>
        <v>1</v>
      </c>
      <c r="BH350" s="60"/>
      <c r="BI350" s="43">
        <f>VLOOKUP($C350, Table4[#All], 36, 0)</f>
        <v>1.89E-2</v>
      </c>
      <c r="BJ350" s="9">
        <f>VLOOKUP($C350, Table4[#All], 37, 0)</f>
        <v>0</v>
      </c>
      <c r="BK350" s="43">
        <f>VLOOKUP($C350, Table4[#All], 38, 0)</f>
        <v>0</v>
      </c>
      <c r="BL350" s="43">
        <f>VLOOKUP($C350, Table4[#All], 39, 0)</f>
        <v>0</v>
      </c>
      <c r="BM350" s="9">
        <f>VLOOKUP($C350, Table4[#All], 40, 0)</f>
        <v>0.98109999999999997</v>
      </c>
      <c r="BN350" s="10">
        <f t="shared" si="85"/>
        <v>5</v>
      </c>
      <c r="BO350" s="11"/>
      <c r="BP350" s="43">
        <f>VLOOKUP($C350, Table4[#All], 41, 0)</f>
        <v>0</v>
      </c>
      <c r="BQ350" s="43">
        <f>VLOOKUP($C350, Table4[#All], 42, 0)</f>
        <v>0.41670000000000001</v>
      </c>
      <c r="BR350" s="43">
        <f>VLOOKUP($C350, Table4[#All], 43, 0)</f>
        <v>0.45829999999999999</v>
      </c>
      <c r="BS350" s="43">
        <f>VLOOKUP($C350, Table4[#All], 44, 0)</f>
        <v>0.125</v>
      </c>
      <c r="BT350" s="43">
        <f>VLOOKUP($C350, Table4[#All], 45, 0)</f>
        <v>0</v>
      </c>
      <c r="BU350" s="10">
        <f t="shared" si="86"/>
        <v>3</v>
      </c>
      <c r="BV350" s="11"/>
      <c r="BW350" s="43">
        <f>VLOOKUP($C350, Table4[#All], 46, 0)</f>
        <v>0.125</v>
      </c>
      <c r="BX350" s="43">
        <f>VLOOKUP($C350, Table4[#All], 47, 0)</f>
        <v>0.20829999999999999</v>
      </c>
      <c r="BY350" s="43">
        <f>VLOOKUP($C350, Table4[#All], 48, 0)</f>
        <v>0.45829999999999999</v>
      </c>
      <c r="BZ350" s="43">
        <f>VLOOKUP($C350, Table4[#All], 49, 0)</f>
        <v>0.20829999999999999</v>
      </c>
      <c r="CA350" s="43">
        <f>VLOOKUP($C350, Table4[#All], 50, 0)</f>
        <v>0</v>
      </c>
      <c r="CB350" s="10">
        <f t="shared" si="87"/>
        <v>4</v>
      </c>
      <c r="CC350" s="60"/>
      <c r="CD350" s="43">
        <f>VLOOKUP($C350, Table4[#All], 51, 0)</f>
        <v>0.125</v>
      </c>
      <c r="CE350" s="43">
        <f>VLOOKUP($C350, Table4[#All], 52, 0)</f>
        <v>0.375</v>
      </c>
      <c r="CF350" s="43">
        <f>VLOOKUP($C350, Table4[#All], 53, 0)</f>
        <v>0.5</v>
      </c>
      <c r="CG350" s="43"/>
      <c r="CH350" s="43"/>
      <c r="CI350" s="12">
        <f t="shared" si="88"/>
        <v>3</v>
      </c>
      <c r="CJ350" s="13"/>
      <c r="CK350" s="43">
        <f>VLOOKUP($C350, Table4[#All], 54, 0)</f>
        <v>0</v>
      </c>
      <c r="CL350" s="43">
        <f>VLOOKUP($C350, Table4[#All], 55, 0)</f>
        <v>0</v>
      </c>
      <c r="CM350" s="43">
        <f>VLOOKUP($C350, Table4[#All], 56, 0)</f>
        <v>1</v>
      </c>
      <c r="CN350" s="9">
        <f>VLOOKUP($C350, Table4[#All], 57, 0)</f>
        <v>0</v>
      </c>
      <c r="CO350" s="9"/>
      <c r="CP350" s="10">
        <f t="shared" si="89"/>
        <v>3</v>
      </c>
      <c r="CQ350" s="11"/>
      <c r="CR350" s="43">
        <f>VLOOKUP($C350, Table4[#All], 58, 0)</f>
        <v>0</v>
      </c>
      <c r="CS350" s="43">
        <f>VLOOKUP($C350, Table4[#All], 59, 0)</f>
        <v>0</v>
      </c>
      <c r="CT350" s="43">
        <f>VLOOKUP($C350, Table4[#All], 60, 0)</f>
        <v>0.91670000000000007</v>
      </c>
      <c r="CU350" s="43">
        <f>VLOOKUP($C350, Table4[#All], 61, 0)</f>
        <v>8.3299999999999999E-2</v>
      </c>
      <c r="CV350" s="9">
        <f>VLOOKUP($C350, Table4[#All], 62, 0)</f>
        <v>0</v>
      </c>
      <c r="CW350" s="10">
        <f t="shared" si="90"/>
        <v>3</v>
      </c>
      <c r="CX350" s="60"/>
      <c r="CY350" s="43">
        <f>VLOOKUP($C350, Table4[#All], 63, 0)</f>
        <v>1</v>
      </c>
      <c r="CZ350" s="43">
        <f>VLOOKUP($C350, Table4[#All], 64, 0)</f>
        <v>0</v>
      </c>
      <c r="DA350" s="43">
        <f>VLOOKUP($C350, Table4[#All], 65, 0)</f>
        <v>0</v>
      </c>
      <c r="DB350" s="43">
        <f>VLOOKUP($C350, Table4[#All], 66, 0)</f>
        <v>0</v>
      </c>
      <c r="DC350" s="43"/>
      <c r="DD350" s="10">
        <f t="shared" si="91"/>
        <v>1</v>
      </c>
    </row>
    <row r="351" spans="1:108" ht="16.2" thickTop="1" thickBot="1" x14ac:dyDescent="0.4">
      <c r="A351" s="47" t="s">
        <v>738</v>
      </c>
      <c r="B351" s="47" t="s">
        <v>789</v>
      </c>
      <c r="C351" s="47" t="s">
        <v>790</v>
      </c>
      <c r="D351" s="11"/>
      <c r="E351" s="43">
        <f>VLOOKUP($C351, Table4[#All], 2, 0)</f>
        <v>1</v>
      </c>
      <c r="F351" s="43">
        <f>VLOOKUP($C351, Table4[#All], 3, 0)</f>
        <v>0</v>
      </c>
      <c r="G351" s="43">
        <f>VLOOKUP($C351, Table4[#All], 4, 0)</f>
        <v>0</v>
      </c>
      <c r="H351" s="43">
        <f>VLOOKUP($C351, Table4[#All], 5, 0)</f>
        <v>0</v>
      </c>
      <c r="I351" s="43">
        <f>VLOOKUP($C351, Table4[#All], 6, 0)</f>
        <v>0</v>
      </c>
      <c r="J351" s="10">
        <f t="shared" si="77"/>
        <v>1</v>
      </c>
      <c r="K351" s="11"/>
      <c r="L351" s="43">
        <f>VLOOKUP($C351, Table4[#All], 7, 0)</f>
        <v>0.25</v>
      </c>
      <c r="M351" s="43">
        <f>VLOOKUP($C351, Table4[#All], 8, 0)</f>
        <v>0.5</v>
      </c>
      <c r="N351" s="43">
        <f>VLOOKUP($C351, Table4[#All], 9, 0)</f>
        <v>0.25</v>
      </c>
      <c r="O351" s="43">
        <f>VLOOKUP($C351, Table4[#All], 10, 0)</f>
        <v>0</v>
      </c>
      <c r="P351" s="43"/>
      <c r="Q351" s="10">
        <f t="shared" si="78"/>
        <v>3</v>
      </c>
      <c r="R351" s="11"/>
      <c r="S351" s="43">
        <f>VLOOKUP($C351, Table4[#All], 11, 0)</f>
        <v>0</v>
      </c>
      <c r="T351" s="43">
        <f>VLOOKUP($C351, Table4[#All], 12, 0)</f>
        <v>0.125</v>
      </c>
      <c r="U351" s="43">
        <f>VLOOKUP($C351, Table4[#All], 13, 0)</f>
        <v>0.875</v>
      </c>
      <c r="V351" s="43">
        <f>VLOOKUP($C351, Table4[#All], 14, 0)</f>
        <v>0</v>
      </c>
      <c r="W351" s="9"/>
      <c r="X351" s="10">
        <f t="shared" si="79"/>
        <v>3</v>
      </c>
      <c r="Y351" s="11"/>
      <c r="Z351" s="43">
        <f>VLOOKUP($C351, Table4[#All], 15, 0)</f>
        <v>0</v>
      </c>
      <c r="AA351" s="43">
        <f>VLOOKUP($C351, Table4[#All], 16, 0)</f>
        <v>0.25</v>
      </c>
      <c r="AB351" s="43">
        <f>VLOOKUP($C351, Table4[#All], 17, 0)</f>
        <v>0</v>
      </c>
      <c r="AC351" s="43">
        <f>VLOOKUP($C351, Table4[#All], 18, 0)</f>
        <v>0.375</v>
      </c>
      <c r="AD351" s="9">
        <f>VLOOKUP($C351, Table4[#All], 19, 0)</f>
        <v>0.375</v>
      </c>
      <c r="AE351" s="10">
        <f t="shared" si="80"/>
        <v>5</v>
      </c>
      <c r="AF351" s="11"/>
      <c r="AG351" s="43">
        <f>VLOOKUP($C351, Table4[#All], 20, 0)</f>
        <v>0.25</v>
      </c>
      <c r="AH351" s="43">
        <f>VLOOKUP($C351, Table4[#All], 21, 0)</f>
        <v>0</v>
      </c>
      <c r="AI351" s="43">
        <f>VLOOKUP($C351, Table4[#All], 22, 0)</f>
        <v>0.125</v>
      </c>
      <c r="AJ351" s="43">
        <f>VLOOKUP($C351, Table4[#All], 23, 0)</f>
        <v>0.625</v>
      </c>
      <c r="AK351" s="43"/>
      <c r="AL351" s="10">
        <f t="shared" si="81"/>
        <v>4</v>
      </c>
      <c r="AM351" s="11"/>
      <c r="AN351" s="43">
        <f>VLOOKUP($C351, Table4[#All], 24, 0)</f>
        <v>0</v>
      </c>
      <c r="AO351" s="43">
        <f>VLOOKUP($C351, Table4[#All], 25, 0)</f>
        <v>0.1429</v>
      </c>
      <c r="AP351" s="43">
        <f>VLOOKUP($C351, Table4[#All], 26, 0)</f>
        <v>0.85709999999999997</v>
      </c>
      <c r="AQ351" s="43"/>
      <c r="AR351" s="9"/>
      <c r="AS351" s="12">
        <f t="shared" si="82"/>
        <v>3</v>
      </c>
      <c r="AT351" s="11"/>
      <c r="AU351" s="43">
        <f>VLOOKUP($C351, Table4[#All], 27, 0)</f>
        <v>0.875</v>
      </c>
      <c r="AV351" s="43">
        <f>VLOOKUP($C351, Table4[#All], 28, 0)</f>
        <v>0.125</v>
      </c>
      <c r="AW351" s="43">
        <f>VLOOKUP($C351, Table4[#All], 29, 0)</f>
        <v>0</v>
      </c>
      <c r="AX351" s="9"/>
      <c r="AY351" s="9">
        <f>VLOOKUP($C351, Table4[#All], 30, 0)</f>
        <v>0</v>
      </c>
      <c r="AZ351" s="10">
        <f t="shared" si="83"/>
        <v>1</v>
      </c>
      <c r="BA351" s="11"/>
      <c r="BB351" s="43">
        <f>VLOOKUP($C351, Table4[#All], 31, 0)</f>
        <v>0</v>
      </c>
      <c r="BC351" s="43">
        <f>VLOOKUP($C351, Table4[#All], 32, 0)</f>
        <v>0</v>
      </c>
      <c r="BD351" s="43">
        <f>VLOOKUP($C351, Table4[#All], 33, 0)</f>
        <v>0</v>
      </c>
      <c r="BE351" s="43">
        <f>VLOOKUP($C351, Table4[#All], 34, 0)</f>
        <v>1</v>
      </c>
      <c r="BF351" s="9">
        <f>VLOOKUP($C351, Table4[#All], 35, 0)</f>
        <v>0</v>
      </c>
      <c r="BG351" s="10">
        <f t="shared" si="84"/>
        <v>4</v>
      </c>
      <c r="BH351" s="60"/>
      <c r="BI351" s="43">
        <f>VLOOKUP($C351, Table4[#All], 36, 0)</f>
        <v>1.89E-2</v>
      </c>
      <c r="BJ351" s="9">
        <f>VLOOKUP($C351, Table4[#All], 37, 0)</f>
        <v>0</v>
      </c>
      <c r="BK351" s="43">
        <f>VLOOKUP($C351, Table4[#All], 38, 0)</f>
        <v>0</v>
      </c>
      <c r="BL351" s="43">
        <f>VLOOKUP($C351, Table4[#All], 39, 0)</f>
        <v>0</v>
      </c>
      <c r="BM351" s="9">
        <f>VLOOKUP($C351, Table4[#All], 40, 0)</f>
        <v>0.98109999999999997</v>
      </c>
      <c r="BN351" s="10">
        <f t="shared" si="85"/>
        <v>5</v>
      </c>
      <c r="BO351" s="11"/>
      <c r="BP351" s="43">
        <f>VLOOKUP($C351, Table4[#All], 41, 0)</f>
        <v>0.375</v>
      </c>
      <c r="BQ351" s="43">
        <f>VLOOKUP($C351, Table4[#All], 42, 0)</f>
        <v>0.25</v>
      </c>
      <c r="BR351" s="43">
        <f>VLOOKUP($C351, Table4[#All], 43, 0)</f>
        <v>0.125</v>
      </c>
      <c r="BS351" s="43">
        <f>VLOOKUP($C351, Table4[#All], 44, 0)</f>
        <v>0.125</v>
      </c>
      <c r="BT351" s="43">
        <f>VLOOKUP($C351, Table4[#All], 45, 0)</f>
        <v>0.125</v>
      </c>
      <c r="BU351" s="10">
        <f t="shared" si="86"/>
        <v>4</v>
      </c>
      <c r="BV351" s="11"/>
      <c r="BW351" s="43">
        <f>VLOOKUP($C351, Table4[#All], 46, 0)</f>
        <v>0.25</v>
      </c>
      <c r="BX351" s="43">
        <f>VLOOKUP($C351, Table4[#All], 47, 0)</f>
        <v>0</v>
      </c>
      <c r="BY351" s="43">
        <f>VLOOKUP($C351, Table4[#All], 48, 0)</f>
        <v>0</v>
      </c>
      <c r="BZ351" s="43">
        <f>VLOOKUP($C351, Table4[#All], 49, 0)</f>
        <v>0.375</v>
      </c>
      <c r="CA351" s="43">
        <f>VLOOKUP($C351, Table4[#All], 50, 0)</f>
        <v>0.375</v>
      </c>
      <c r="CB351" s="10">
        <f t="shared" si="87"/>
        <v>5</v>
      </c>
      <c r="CC351" s="60"/>
      <c r="CD351" s="43">
        <f>VLOOKUP($C351, Table4[#All], 51, 0)</f>
        <v>1</v>
      </c>
      <c r="CE351" s="43">
        <f>VLOOKUP($C351, Table4[#All], 52, 0)</f>
        <v>0</v>
      </c>
      <c r="CF351" s="43">
        <f>VLOOKUP($C351, Table4[#All], 53, 0)</f>
        <v>0</v>
      </c>
      <c r="CG351" s="43"/>
      <c r="CH351" s="43"/>
      <c r="CI351" s="12">
        <f t="shared" si="88"/>
        <v>1</v>
      </c>
      <c r="CJ351" s="13"/>
      <c r="CK351" s="43">
        <f>VLOOKUP($C351, Table4[#All], 54, 0)</f>
        <v>0</v>
      </c>
      <c r="CL351" s="43">
        <f>VLOOKUP($C351, Table4[#All], 55, 0)</f>
        <v>0</v>
      </c>
      <c r="CM351" s="43">
        <f>VLOOKUP($C351, Table4[#All], 56, 0)</f>
        <v>0.375</v>
      </c>
      <c r="CN351" s="9">
        <f>VLOOKUP($C351, Table4[#All], 57, 0)</f>
        <v>0.625</v>
      </c>
      <c r="CO351" s="9"/>
      <c r="CP351" s="10">
        <f t="shared" si="89"/>
        <v>4</v>
      </c>
      <c r="CQ351" s="11"/>
      <c r="CR351" s="43">
        <f>VLOOKUP($C351, Table4[#All], 58, 0)</f>
        <v>0</v>
      </c>
      <c r="CS351" s="43">
        <f>VLOOKUP($C351, Table4[#All], 59, 0)</f>
        <v>0</v>
      </c>
      <c r="CT351" s="43">
        <f>VLOOKUP($C351, Table4[#All], 60, 0)</f>
        <v>0.25</v>
      </c>
      <c r="CU351" s="43">
        <f>VLOOKUP($C351, Table4[#All], 61, 0)</f>
        <v>0.125</v>
      </c>
      <c r="CV351" s="9">
        <f>VLOOKUP($C351, Table4[#All], 62, 0)</f>
        <v>0.625</v>
      </c>
      <c r="CW351" s="10">
        <f t="shared" si="90"/>
        <v>5</v>
      </c>
      <c r="CX351" s="60"/>
      <c r="CY351" s="43">
        <f>VLOOKUP($C351, Table4[#All], 63, 0)</f>
        <v>1</v>
      </c>
      <c r="CZ351" s="43">
        <f>VLOOKUP($C351, Table4[#All], 64, 0)</f>
        <v>0</v>
      </c>
      <c r="DA351" s="43">
        <f>VLOOKUP($C351, Table4[#All], 65, 0)</f>
        <v>0</v>
      </c>
      <c r="DB351" s="43">
        <f>VLOOKUP($C351, Table4[#All], 66, 0)</f>
        <v>0</v>
      </c>
      <c r="DC351" s="43"/>
      <c r="DD351" s="10">
        <f t="shared" si="91"/>
        <v>1</v>
      </c>
    </row>
    <row r="352" spans="1:108" ht="16.2" thickTop="1" thickBot="1" x14ac:dyDescent="0.4">
      <c r="A352" s="47" t="s">
        <v>738</v>
      </c>
      <c r="B352" s="47" t="s">
        <v>791</v>
      </c>
      <c r="C352" s="47" t="s">
        <v>792</v>
      </c>
      <c r="D352" s="11"/>
      <c r="E352" s="43">
        <f>VLOOKUP($C352, Table4[#All], 2, 0)</f>
        <v>1</v>
      </c>
      <c r="F352" s="43">
        <f>VLOOKUP($C352, Table4[#All], 3, 0)</f>
        <v>0</v>
      </c>
      <c r="G352" s="43">
        <f>VLOOKUP($C352, Table4[#All], 4, 0)</f>
        <v>0</v>
      </c>
      <c r="H352" s="43">
        <f>VLOOKUP($C352, Table4[#All], 5, 0)</f>
        <v>0</v>
      </c>
      <c r="I352" s="43">
        <f>VLOOKUP($C352, Table4[#All], 6, 0)</f>
        <v>0</v>
      </c>
      <c r="J352" s="10">
        <f t="shared" si="77"/>
        <v>1</v>
      </c>
      <c r="K352" s="11"/>
      <c r="L352" s="43">
        <f>VLOOKUP($C352, Table4[#All], 7, 0)</f>
        <v>0.88890000000000002</v>
      </c>
      <c r="M352" s="43">
        <f>VLOOKUP($C352, Table4[#All], 8, 0)</f>
        <v>5.5599999999999997E-2</v>
      </c>
      <c r="N352" s="43">
        <f>VLOOKUP($C352, Table4[#All], 9, 0)</f>
        <v>5.5599999999999997E-2</v>
      </c>
      <c r="O352" s="43">
        <f>VLOOKUP($C352, Table4[#All], 10, 0)</f>
        <v>0</v>
      </c>
      <c r="P352" s="43"/>
      <c r="Q352" s="10">
        <f t="shared" si="78"/>
        <v>1</v>
      </c>
      <c r="R352" s="11"/>
      <c r="S352" s="43">
        <f>VLOOKUP($C352, Table4[#All], 11, 0)</f>
        <v>0</v>
      </c>
      <c r="T352" s="43">
        <f>VLOOKUP($C352, Table4[#All], 12, 0)</f>
        <v>0</v>
      </c>
      <c r="U352" s="43">
        <f>VLOOKUP($C352, Table4[#All], 13, 0)</f>
        <v>1</v>
      </c>
      <c r="V352" s="43">
        <f>VLOOKUP($C352, Table4[#All], 14, 0)</f>
        <v>0</v>
      </c>
      <c r="W352" s="9"/>
      <c r="X352" s="10">
        <f t="shared" si="79"/>
        <v>3</v>
      </c>
      <c r="Y352" s="11"/>
      <c r="Z352" s="43">
        <f>VLOOKUP($C352, Table4[#All], 15, 0)</f>
        <v>0</v>
      </c>
      <c r="AA352" s="43">
        <f>VLOOKUP($C352, Table4[#All], 16, 0)</f>
        <v>0.33329999999999999</v>
      </c>
      <c r="AB352" s="43">
        <f>VLOOKUP($C352, Table4[#All], 17, 0)</f>
        <v>0.11109999999999999</v>
      </c>
      <c r="AC352" s="43">
        <f>VLOOKUP($C352, Table4[#All], 18, 0)</f>
        <v>0.5</v>
      </c>
      <c r="AD352" s="9">
        <f>VLOOKUP($C352, Table4[#All], 19, 0)</f>
        <v>5.5599999999999997E-2</v>
      </c>
      <c r="AE352" s="10">
        <f t="shared" si="80"/>
        <v>4</v>
      </c>
      <c r="AF352" s="11"/>
      <c r="AG352" s="43">
        <f>VLOOKUP($C352, Table4[#All], 20, 0)</f>
        <v>0.33329999999999999</v>
      </c>
      <c r="AH352" s="43">
        <f>VLOOKUP($C352, Table4[#All], 21, 0)</f>
        <v>5.5599999999999997E-2</v>
      </c>
      <c r="AI352" s="43">
        <f>VLOOKUP($C352, Table4[#All], 22, 0)</f>
        <v>0.11109999999999999</v>
      </c>
      <c r="AJ352" s="43">
        <f>VLOOKUP($C352, Table4[#All], 23, 0)</f>
        <v>0.5</v>
      </c>
      <c r="AK352" s="43"/>
      <c r="AL352" s="10">
        <f t="shared" si="81"/>
        <v>4</v>
      </c>
      <c r="AM352" s="11"/>
      <c r="AN352" s="43">
        <f>VLOOKUP($C352, Table4[#All], 24, 0)</f>
        <v>0</v>
      </c>
      <c r="AO352" s="43">
        <f>VLOOKUP($C352, Table4[#All], 25, 0)</f>
        <v>0.29410000000000003</v>
      </c>
      <c r="AP352" s="43">
        <f>VLOOKUP($C352, Table4[#All], 26, 0)</f>
        <v>0.70590000000000008</v>
      </c>
      <c r="AQ352" s="43"/>
      <c r="AR352" s="9"/>
      <c r="AS352" s="12">
        <f t="shared" si="82"/>
        <v>3</v>
      </c>
      <c r="AT352" s="11"/>
      <c r="AU352" s="43">
        <f>VLOOKUP($C352, Table4[#All], 27, 0)</f>
        <v>0.61109999999999998</v>
      </c>
      <c r="AV352" s="43">
        <f>VLOOKUP($C352, Table4[#All], 28, 0)</f>
        <v>0.33329999999999999</v>
      </c>
      <c r="AW352" s="43">
        <f>VLOOKUP($C352, Table4[#All], 29, 0)</f>
        <v>5.5599999999999997E-2</v>
      </c>
      <c r="AX352" s="9"/>
      <c r="AY352" s="9">
        <f>VLOOKUP($C352, Table4[#All], 30, 0)</f>
        <v>0</v>
      </c>
      <c r="AZ352" s="10">
        <f t="shared" si="83"/>
        <v>2</v>
      </c>
      <c r="BA352" s="11"/>
      <c r="BB352" s="43">
        <f>VLOOKUP($C352, Table4[#All], 31, 0)</f>
        <v>0.1429</v>
      </c>
      <c r="BC352" s="43">
        <f>VLOOKUP($C352, Table4[#All], 32, 0)</f>
        <v>0.28570000000000001</v>
      </c>
      <c r="BD352" s="43">
        <f>VLOOKUP($C352, Table4[#All], 33, 0)</f>
        <v>0.1429</v>
      </c>
      <c r="BE352" s="43">
        <f>VLOOKUP($C352, Table4[#All], 34, 0)</f>
        <v>0.42859999999999998</v>
      </c>
      <c r="BF352" s="9">
        <f>VLOOKUP($C352, Table4[#All], 35, 0)</f>
        <v>0</v>
      </c>
      <c r="BG352" s="10">
        <f t="shared" si="84"/>
        <v>4</v>
      </c>
      <c r="BH352" s="60"/>
      <c r="BI352" s="43">
        <f>VLOOKUP($C352, Table4[#All], 36, 0)</f>
        <v>1.89E-2</v>
      </c>
      <c r="BJ352" s="9">
        <f>VLOOKUP($C352, Table4[#All], 37, 0)</f>
        <v>0</v>
      </c>
      <c r="BK352" s="43">
        <f>VLOOKUP($C352, Table4[#All], 38, 0)</f>
        <v>0</v>
      </c>
      <c r="BL352" s="43">
        <f>VLOOKUP($C352, Table4[#All], 39, 0)</f>
        <v>0</v>
      </c>
      <c r="BM352" s="9">
        <f>VLOOKUP($C352, Table4[#All], 40, 0)</f>
        <v>0.98109999999999997</v>
      </c>
      <c r="BN352" s="10">
        <f t="shared" si="85"/>
        <v>5</v>
      </c>
      <c r="BO352" s="11"/>
      <c r="BP352" s="43">
        <f>VLOOKUP($C352, Table4[#All], 41, 0)</f>
        <v>0</v>
      </c>
      <c r="BQ352" s="43">
        <f>VLOOKUP($C352, Table4[#All], 42, 0)</f>
        <v>0</v>
      </c>
      <c r="BR352" s="43">
        <f>VLOOKUP($C352, Table4[#All], 43, 0)</f>
        <v>0.44439999999999996</v>
      </c>
      <c r="BS352" s="43">
        <f>VLOOKUP($C352, Table4[#All], 44, 0)</f>
        <v>0.44439999999999996</v>
      </c>
      <c r="BT352" s="43">
        <f>VLOOKUP($C352, Table4[#All], 45, 0)</f>
        <v>0.11109999999999999</v>
      </c>
      <c r="BU352" s="10">
        <f t="shared" si="86"/>
        <v>4</v>
      </c>
      <c r="BV352" s="11"/>
      <c r="BW352" s="43">
        <f>VLOOKUP($C352, Table4[#All], 46, 0)</f>
        <v>0.5</v>
      </c>
      <c r="BX352" s="43">
        <f>VLOOKUP($C352, Table4[#All], 47, 0)</f>
        <v>0.22219999999999998</v>
      </c>
      <c r="BY352" s="43">
        <f>VLOOKUP($C352, Table4[#All], 48, 0)</f>
        <v>5.5599999999999997E-2</v>
      </c>
      <c r="BZ352" s="43">
        <f>VLOOKUP($C352, Table4[#All], 49, 0)</f>
        <v>0.22219999999999998</v>
      </c>
      <c r="CA352" s="43">
        <f>VLOOKUP($C352, Table4[#All], 50, 0)</f>
        <v>0</v>
      </c>
      <c r="CB352" s="10">
        <f t="shared" si="87"/>
        <v>4</v>
      </c>
      <c r="CC352" s="60"/>
      <c r="CD352" s="43">
        <f>VLOOKUP($C352, Table4[#All], 51, 0)</f>
        <v>1</v>
      </c>
      <c r="CE352" s="43">
        <f>VLOOKUP($C352, Table4[#All], 52, 0)</f>
        <v>0</v>
      </c>
      <c r="CF352" s="43">
        <f>VLOOKUP($C352, Table4[#All], 53, 0)</f>
        <v>0</v>
      </c>
      <c r="CG352" s="43"/>
      <c r="CH352" s="43"/>
      <c r="CI352" s="12">
        <f t="shared" si="88"/>
        <v>1</v>
      </c>
      <c r="CJ352" s="13"/>
      <c r="CK352" s="43">
        <f>VLOOKUP($C352, Table4[#All], 54, 0)</f>
        <v>0</v>
      </c>
      <c r="CL352" s="43">
        <f>VLOOKUP($C352, Table4[#All], 55, 0)</f>
        <v>5.5599999999999997E-2</v>
      </c>
      <c r="CM352" s="43">
        <f>VLOOKUP($C352, Table4[#All], 56, 0)</f>
        <v>0.66670000000000007</v>
      </c>
      <c r="CN352" s="9">
        <f>VLOOKUP($C352, Table4[#All], 57, 0)</f>
        <v>0.27779999999999999</v>
      </c>
      <c r="CO352" s="9"/>
      <c r="CP352" s="10">
        <f t="shared" si="89"/>
        <v>4</v>
      </c>
      <c r="CQ352" s="11"/>
      <c r="CR352" s="43">
        <f>VLOOKUP($C352, Table4[#All], 58, 0)</f>
        <v>0</v>
      </c>
      <c r="CS352" s="43">
        <f>VLOOKUP($C352, Table4[#All], 59, 0)</f>
        <v>0</v>
      </c>
      <c r="CT352" s="43">
        <f>VLOOKUP($C352, Table4[#All], 60, 0)</f>
        <v>0.33329999999999999</v>
      </c>
      <c r="CU352" s="43">
        <f>VLOOKUP($C352, Table4[#All], 61, 0)</f>
        <v>0.44439999999999996</v>
      </c>
      <c r="CV352" s="9">
        <f>VLOOKUP($C352, Table4[#All], 62, 0)</f>
        <v>0.22219999999999998</v>
      </c>
      <c r="CW352" s="10">
        <f t="shared" si="90"/>
        <v>5</v>
      </c>
      <c r="CX352" s="60"/>
      <c r="CY352" s="43">
        <f>VLOOKUP($C352, Table4[#All], 63, 0)</f>
        <v>1</v>
      </c>
      <c r="CZ352" s="43">
        <f>VLOOKUP($C352, Table4[#All], 64, 0)</f>
        <v>0</v>
      </c>
      <c r="DA352" s="43">
        <f>VLOOKUP($C352, Table4[#All], 65, 0)</f>
        <v>0</v>
      </c>
      <c r="DB352" s="43">
        <f>VLOOKUP($C352, Table4[#All], 66, 0)</f>
        <v>0</v>
      </c>
      <c r="DC352" s="43"/>
      <c r="DD352" s="10">
        <f t="shared" si="91"/>
        <v>1</v>
      </c>
    </row>
    <row r="353" spans="1:108" ht="16.2" thickTop="1" thickBot="1" x14ac:dyDescent="0.4">
      <c r="A353" s="47" t="s">
        <v>738</v>
      </c>
      <c r="B353" s="47" t="s">
        <v>780</v>
      </c>
      <c r="C353" s="47" t="s">
        <v>781</v>
      </c>
      <c r="D353" s="11"/>
      <c r="E353" s="43">
        <f>VLOOKUP($C353, Table4[#All], 2, 0)</f>
        <v>1</v>
      </c>
      <c r="F353" s="43">
        <f>VLOOKUP($C353, Table4[#All], 3, 0)</f>
        <v>0</v>
      </c>
      <c r="G353" s="43">
        <f>VLOOKUP($C353, Table4[#All], 4, 0)</f>
        <v>0</v>
      </c>
      <c r="H353" s="43">
        <f>VLOOKUP($C353, Table4[#All], 5, 0)</f>
        <v>0</v>
      </c>
      <c r="I353" s="43">
        <f>VLOOKUP($C353, Table4[#All], 6, 0)</f>
        <v>0</v>
      </c>
      <c r="J353" s="10">
        <f t="shared" si="77"/>
        <v>1</v>
      </c>
      <c r="K353" s="11"/>
      <c r="L353" s="43">
        <f>VLOOKUP($C353, Table4[#All], 7, 0)</f>
        <v>0.80769999999999997</v>
      </c>
      <c r="M353" s="43">
        <f>VLOOKUP($C353, Table4[#All], 8, 0)</f>
        <v>0.1923</v>
      </c>
      <c r="N353" s="43">
        <f>VLOOKUP($C353, Table4[#All], 9, 0)</f>
        <v>0</v>
      </c>
      <c r="O353" s="43">
        <f>VLOOKUP($C353, Table4[#All], 10, 0)</f>
        <v>0</v>
      </c>
      <c r="P353" s="43"/>
      <c r="Q353" s="10">
        <f t="shared" si="78"/>
        <v>1</v>
      </c>
      <c r="R353" s="11"/>
      <c r="S353" s="43">
        <f>VLOOKUP($C353, Table4[#All], 11, 0)</f>
        <v>7.690000000000001E-2</v>
      </c>
      <c r="T353" s="43">
        <f>VLOOKUP($C353, Table4[#All], 12, 0)</f>
        <v>0</v>
      </c>
      <c r="U353" s="43">
        <f>VLOOKUP($C353, Table4[#All], 13, 0)</f>
        <v>0.92310000000000003</v>
      </c>
      <c r="V353" s="43">
        <f>VLOOKUP($C353, Table4[#All], 14, 0)</f>
        <v>0</v>
      </c>
      <c r="W353" s="9"/>
      <c r="X353" s="10">
        <f t="shared" si="79"/>
        <v>3</v>
      </c>
      <c r="Y353" s="11"/>
      <c r="Z353" s="43">
        <f>VLOOKUP($C353, Table4[#All], 15, 0)</f>
        <v>0</v>
      </c>
      <c r="AA353" s="43">
        <f>VLOOKUP($C353, Table4[#All], 16, 0)</f>
        <v>0.30769999999999997</v>
      </c>
      <c r="AB353" s="43">
        <f>VLOOKUP($C353, Table4[#All], 17, 0)</f>
        <v>0.1923</v>
      </c>
      <c r="AC353" s="43">
        <f>VLOOKUP($C353, Table4[#All], 18, 0)</f>
        <v>0.42310000000000003</v>
      </c>
      <c r="AD353" s="9">
        <f>VLOOKUP($C353, Table4[#All], 19, 0)</f>
        <v>7.690000000000001E-2</v>
      </c>
      <c r="AE353" s="10">
        <f t="shared" si="80"/>
        <v>4</v>
      </c>
      <c r="AF353" s="11"/>
      <c r="AG353" s="43">
        <f>VLOOKUP($C353, Table4[#All], 20, 0)</f>
        <v>0.26919999999999999</v>
      </c>
      <c r="AH353" s="43">
        <f>VLOOKUP($C353, Table4[#All], 21, 0)</f>
        <v>7.690000000000001E-2</v>
      </c>
      <c r="AI353" s="43">
        <f>VLOOKUP($C353, Table4[#All], 22, 0)</f>
        <v>0.3846</v>
      </c>
      <c r="AJ353" s="43">
        <f>VLOOKUP($C353, Table4[#All], 23, 0)</f>
        <v>0.26919999999999999</v>
      </c>
      <c r="AK353" s="43"/>
      <c r="AL353" s="10">
        <f t="shared" si="81"/>
        <v>4</v>
      </c>
      <c r="AM353" s="11"/>
      <c r="AN353" s="43">
        <f>VLOOKUP($C353, Table4[#All], 24, 0)</f>
        <v>0</v>
      </c>
      <c r="AO353" s="43">
        <f>VLOOKUP($C353, Table4[#All], 25, 0)</f>
        <v>0.28000000000000003</v>
      </c>
      <c r="AP353" s="43">
        <f>VLOOKUP($C353, Table4[#All], 26, 0)</f>
        <v>0.72</v>
      </c>
      <c r="AQ353" s="43"/>
      <c r="AR353" s="9"/>
      <c r="AS353" s="12">
        <f t="shared" si="82"/>
        <v>3</v>
      </c>
      <c r="AT353" s="11"/>
      <c r="AU353" s="43">
        <f>VLOOKUP($C353, Table4[#All], 27, 0)</f>
        <v>0.88459999999999994</v>
      </c>
      <c r="AV353" s="43">
        <f>VLOOKUP($C353, Table4[#All], 28, 0)</f>
        <v>7.690000000000001E-2</v>
      </c>
      <c r="AW353" s="43">
        <f>VLOOKUP($C353, Table4[#All], 29, 0)</f>
        <v>3.85E-2</v>
      </c>
      <c r="AX353" s="9"/>
      <c r="AY353" s="9">
        <f>VLOOKUP($C353, Table4[#All], 30, 0)</f>
        <v>0</v>
      </c>
      <c r="AZ353" s="10">
        <f t="shared" si="83"/>
        <v>1</v>
      </c>
      <c r="BA353" s="11"/>
      <c r="BB353" s="43">
        <f>VLOOKUP($C353, Table4[#All], 31, 0)</f>
        <v>0.33329999999999999</v>
      </c>
      <c r="BC353" s="43">
        <f>VLOOKUP($C353, Table4[#All], 32, 0)</f>
        <v>0</v>
      </c>
      <c r="BD353" s="43">
        <f>VLOOKUP($C353, Table4[#All], 33, 0)</f>
        <v>0</v>
      </c>
      <c r="BE353" s="43">
        <f>VLOOKUP($C353, Table4[#All], 34, 0)</f>
        <v>0.66670000000000007</v>
      </c>
      <c r="BF353" s="9">
        <f>VLOOKUP($C353, Table4[#All], 35, 0)</f>
        <v>0</v>
      </c>
      <c r="BG353" s="10">
        <f t="shared" si="84"/>
        <v>4</v>
      </c>
      <c r="BH353" s="60"/>
      <c r="BI353" s="43">
        <f>VLOOKUP($C353, Table4[#All], 36, 0)</f>
        <v>1</v>
      </c>
      <c r="BJ353" s="9">
        <f>VLOOKUP($C353, Table4[#All], 37, 0)</f>
        <v>0</v>
      </c>
      <c r="BK353" s="43">
        <f>VLOOKUP($C353, Table4[#All], 38, 0)</f>
        <v>0</v>
      </c>
      <c r="BL353" s="43">
        <f>VLOOKUP($C353, Table4[#All], 39, 0)</f>
        <v>0</v>
      </c>
      <c r="BM353" s="9">
        <f>VLOOKUP($C353, Table4[#All], 40, 0)</f>
        <v>0</v>
      </c>
      <c r="BN353" s="10">
        <f t="shared" si="85"/>
        <v>1</v>
      </c>
      <c r="BO353" s="11"/>
      <c r="BP353" s="43">
        <f>VLOOKUP($C353, Table4[#All], 41, 0)</f>
        <v>0</v>
      </c>
      <c r="BQ353" s="43">
        <f>VLOOKUP($C353, Table4[#All], 42, 0)</f>
        <v>0.42310000000000003</v>
      </c>
      <c r="BR353" s="43">
        <f>VLOOKUP($C353, Table4[#All], 43, 0)</f>
        <v>0.42310000000000003</v>
      </c>
      <c r="BS353" s="43">
        <f>VLOOKUP($C353, Table4[#All], 44, 0)</f>
        <v>0.15380000000000002</v>
      </c>
      <c r="BT353" s="43">
        <f>VLOOKUP($C353, Table4[#All], 45, 0)</f>
        <v>0</v>
      </c>
      <c r="BU353" s="10">
        <f t="shared" si="86"/>
        <v>3</v>
      </c>
      <c r="BV353" s="11"/>
      <c r="BW353" s="43">
        <f>VLOOKUP($C353, Table4[#All], 46, 0)</f>
        <v>0.66670000000000007</v>
      </c>
      <c r="BX353" s="43">
        <f>VLOOKUP($C353, Table4[#All], 47, 0)</f>
        <v>0.20829999999999999</v>
      </c>
      <c r="BY353" s="43">
        <f>VLOOKUP($C353, Table4[#All], 48, 0)</f>
        <v>8.3299999999999999E-2</v>
      </c>
      <c r="BZ353" s="43">
        <f>VLOOKUP($C353, Table4[#All], 49, 0)</f>
        <v>4.1700000000000001E-2</v>
      </c>
      <c r="CA353" s="43">
        <f>VLOOKUP($C353, Table4[#All], 50, 0)</f>
        <v>0</v>
      </c>
      <c r="CB353" s="10">
        <f t="shared" si="87"/>
        <v>2</v>
      </c>
      <c r="CC353" s="60"/>
      <c r="CD353" s="43">
        <f>VLOOKUP($C353, Table4[#All], 51, 0)</f>
        <v>1</v>
      </c>
      <c r="CE353" s="43">
        <f>VLOOKUP($C353, Table4[#All], 52, 0)</f>
        <v>0</v>
      </c>
      <c r="CF353" s="43">
        <f>VLOOKUP($C353, Table4[#All], 53, 0)</f>
        <v>0</v>
      </c>
      <c r="CG353" s="43"/>
      <c r="CH353" s="43"/>
      <c r="CI353" s="12">
        <f t="shared" si="88"/>
        <v>1</v>
      </c>
      <c r="CJ353" s="13"/>
      <c r="CK353" s="43">
        <f>VLOOKUP($C353, Table4[#All], 54, 0)</f>
        <v>0</v>
      </c>
      <c r="CL353" s="43">
        <f>VLOOKUP($C353, Table4[#All], 55, 0)</f>
        <v>3.85E-2</v>
      </c>
      <c r="CM353" s="43">
        <f>VLOOKUP($C353, Table4[#All], 56, 0)</f>
        <v>0.84620000000000006</v>
      </c>
      <c r="CN353" s="9">
        <f>VLOOKUP($C353, Table4[#All], 57, 0)</f>
        <v>0.11539999999999999</v>
      </c>
      <c r="CO353" s="9"/>
      <c r="CP353" s="10">
        <f t="shared" si="89"/>
        <v>3</v>
      </c>
      <c r="CQ353" s="11"/>
      <c r="CR353" s="43">
        <f>VLOOKUP($C353, Table4[#All], 58, 0)</f>
        <v>0</v>
      </c>
      <c r="CS353" s="43">
        <f>VLOOKUP($C353, Table4[#All], 59, 0)</f>
        <v>0</v>
      </c>
      <c r="CT353" s="43">
        <f>VLOOKUP($C353, Table4[#All], 60, 0)</f>
        <v>0.30769999999999997</v>
      </c>
      <c r="CU353" s="43">
        <f>VLOOKUP($C353, Table4[#All], 61, 0)</f>
        <v>0.65379999999999994</v>
      </c>
      <c r="CV353" s="9">
        <f>VLOOKUP($C353, Table4[#All], 62, 0)</f>
        <v>3.85E-2</v>
      </c>
      <c r="CW353" s="10">
        <f t="shared" si="90"/>
        <v>4</v>
      </c>
      <c r="CX353" s="60"/>
      <c r="CY353" s="43">
        <f>VLOOKUP($C353, Table4[#All], 63, 0)</f>
        <v>1</v>
      </c>
      <c r="CZ353" s="43">
        <f>VLOOKUP($C353, Table4[#All], 64, 0)</f>
        <v>0</v>
      </c>
      <c r="DA353" s="43">
        <f>VLOOKUP($C353, Table4[#All], 65, 0)</f>
        <v>0</v>
      </c>
      <c r="DB353" s="43">
        <f>VLOOKUP($C353, Table4[#All], 66, 0)</f>
        <v>0</v>
      </c>
      <c r="DC353" s="43"/>
      <c r="DD353" s="10">
        <f t="shared" si="91"/>
        <v>1</v>
      </c>
    </row>
    <row r="354" spans="1:108" ht="16.2" thickTop="1" thickBot="1" x14ac:dyDescent="0.4">
      <c r="A354" s="47" t="s">
        <v>738</v>
      </c>
      <c r="B354" s="47" t="s">
        <v>796</v>
      </c>
      <c r="C354" s="47" t="s">
        <v>797</v>
      </c>
      <c r="D354" s="11"/>
      <c r="E354" s="43">
        <f>VLOOKUP($C354, Table4[#All], 2, 0)</f>
        <v>1</v>
      </c>
      <c r="F354" s="43">
        <f>VLOOKUP($C354, Table4[#All], 3, 0)</f>
        <v>0</v>
      </c>
      <c r="G354" s="43">
        <f>VLOOKUP($C354, Table4[#All], 4, 0)</f>
        <v>0</v>
      </c>
      <c r="H354" s="43">
        <f>VLOOKUP($C354, Table4[#All], 5, 0)</f>
        <v>0</v>
      </c>
      <c r="I354" s="43">
        <f>VLOOKUP($C354, Table4[#All], 6, 0)</f>
        <v>0</v>
      </c>
      <c r="J354" s="10">
        <f t="shared" si="77"/>
        <v>1</v>
      </c>
      <c r="K354" s="11"/>
      <c r="L354" s="43">
        <f>VLOOKUP($C354, Table4[#All], 7, 0)</f>
        <v>0.54549999999999998</v>
      </c>
      <c r="M354" s="43">
        <f>VLOOKUP($C354, Table4[#All], 8, 0)</f>
        <v>0.18179999999999999</v>
      </c>
      <c r="N354" s="43">
        <f>VLOOKUP($C354, Table4[#All], 9, 0)</f>
        <v>0.2727</v>
      </c>
      <c r="O354" s="43">
        <f>VLOOKUP($C354, Table4[#All], 10, 0)</f>
        <v>0</v>
      </c>
      <c r="P354" s="43"/>
      <c r="Q354" s="10">
        <f t="shared" si="78"/>
        <v>3</v>
      </c>
      <c r="R354" s="11"/>
      <c r="S354" s="43">
        <f>VLOOKUP($C354, Table4[#All], 11, 0)</f>
        <v>0</v>
      </c>
      <c r="T354" s="43">
        <f>VLOOKUP($C354, Table4[#All], 12, 0)</f>
        <v>0.18179999999999999</v>
      </c>
      <c r="U354" s="43">
        <f>VLOOKUP($C354, Table4[#All], 13, 0)</f>
        <v>0.81819999999999993</v>
      </c>
      <c r="V354" s="43">
        <f>VLOOKUP($C354, Table4[#All], 14, 0)</f>
        <v>0</v>
      </c>
      <c r="W354" s="9"/>
      <c r="X354" s="10">
        <f t="shared" si="79"/>
        <v>3</v>
      </c>
      <c r="Y354" s="11"/>
      <c r="Z354" s="43">
        <f>VLOOKUP($C354, Table4[#All], 15, 0)</f>
        <v>0</v>
      </c>
      <c r="AA354" s="43">
        <f>VLOOKUP($C354, Table4[#All], 16, 0)</f>
        <v>0.2727</v>
      </c>
      <c r="AB354" s="43">
        <f>VLOOKUP($C354, Table4[#All], 17, 0)</f>
        <v>0</v>
      </c>
      <c r="AC354" s="43">
        <f>VLOOKUP($C354, Table4[#All], 18, 0)</f>
        <v>0.72730000000000006</v>
      </c>
      <c r="AD354" s="9">
        <f>VLOOKUP($C354, Table4[#All], 19, 0)</f>
        <v>0</v>
      </c>
      <c r="AE354" s="10">
        <f t="shared" si="80"/>
        <v>4</v>
      </c>
      <c r="AF354" s="11"/>
      <c r="AG354" s="43">
        <f>VLOOKUP($C354, Table4[#All], 20, 0)</f>
        <v>0.2727</v>
      </c>
      <c r="AH354" s="43">
        <f>VLOOKUP($C354, Table4[#All], 21, 0)</f>
        <v>0</v>
      </c>
      <c r="AI354" s="43">
        <f>VLOOKUP($C354, Table4[#All], 22, 0)</f>
        <v>0.18179999999999999</v>
      </c>
      <c r="AJ354" s="43">
        <f>VLOOKUP($C354, Table4[#All], 23, 0)</f>
        <v>0.54549999999999998</v>
      </c>
      <c r="AK354" s="43"/>
      <c r="AL354" s="10">
        <f t="shared" si="81"/>
        <v>4</v>
      </c>
      <c r="AM354" s="11"/>
      <c r="AN354" s="43">
        <f>VLOOKUP($C354, Table4[#All], 24, 0)</f>
        <v>0</v>
      </c>
      <c r="AO354" s="43">
        <f>VLOOKUP($C354, Table4[#All], 25, 0)</f>
        <v>0.2</v>
      </c>
      <c r="AP354" s="43">
        <f>VLOOKUP($C354, Table4[#All], 26, 0)</f>
        <v>0.8</v>
      </c>
      <c r="AQ354" s="43"/>
      <c r="AR354" s="9"/>
      <c r="AS354" s="12">
        <f t="shared" si="82"/>
        <v>3</v>
      </c>
      <c r="AT354" s="11"/>
      <c r="AU354" s="43">
        <f>VLOOKUP($C354, Table4[#All], 27, 0)</f>
        <v>0.90910000000000002</v>
      </c>
      <c r="AV354" s="43">
        <f>VLOOKUP($C354, Table4[#All], 28, 0)</f>
        <v>9.0899999999999995E-2</v>
      </c>
      <c r="AW354" s="43">
        <f>VLOOKUP($C354, Table4[#All], 29, 0)</f>
        <v>0</v>
      </c>
      <c r="AX354" s="9"/>
      <c r="AY354" s="9">
        <f>VLOOKUP($C354, Table4[#All], 30, 0)</f>
        <v>0</v>
      </c>
      <c r="AZ354" s="10">
        <f t="shared" si="83"/>
        <v>1</v>
      </c>
      <c r="BA354" s="11"/>
      <c r="BB354" s="43">
        <f>VLOOKUP($C354, Table4[#All], 31, 0)</f>
        <v>0</v>
      </c>
      <c r="BC354" s="43">
        <f>VLOOKUP($C354, Table4[#All], 32, 0)</f>
        <v>0</v>
      </c>
      <c r="BD354" s="43">
        <f>VLOOKUP($C354, Table4[#All], 33, 0)</f>
        <v>0</v>
      </c>
      <c r="BE354" s="43">
        <f>VLOOKUP($C354, Table4[#All], 34, 0)</f>
        <v>1</v>
      </c>
      <c r="BF354" s="9">
        <f>VLOOKUP($C354, Table4[#All], 35, 0)</f>
        <v>0</v>
      </c>
      <c r="BG354" s="10">
        <f t="shared" si="84"/>
        <v>4</v>
      </c>
      <c r="BH354" s="60"/>
      <c r="BI354" s="43">
        <f>VLOOKUP($C354, Table4[#All], 36, 0)</f>
        <v>1.89E-2</v>
      </c>
      <c r="BJ354" s="9">
        <f>VLOOKUP($C354, Table4[#All], 37, 0)</f>
        <v>0</v>
      </c>
      <c r="BK354" s="43">
        <f>VLOOKUP($C354, Table4[#All], 38, 0)</f>
        <v>0</v>
      </c>
      <c r="BL354" s="43">
        <f>VLOOKUP($C354, Table4[#All], 39, 0)</f>
        <v>0</v>
      </c>
      <c r="BM354" s="9">
        <f>VLOOKUP($C354, Table4[#All], 40, 0)</f>
        <v>0.98109999999999997</v>
      </c>
      <c r="BN354" s="10">
        <f t="shared" si="85"/>
        <v>5</v>
      </c>
      <c r="BO354" s="11"/>
      <c r="BP354" s="43">
        <f>VLOOKUP($C354, Table4[#All], 41, 0)</f>
        <v>9.0899999999999995E-2</v>
      </c>
      <c r="BQ354" s="43">
        <f>VLOOKUP($C354, Table4[#All], 42, 0)</f>
        <v>0.2727</v>
      </c>
      <c r="BR354" s="43">
        <f>VLOOKUP($C354, Table4[#All], 43, 0)</f>
        <v>0.45450000000000002</v>
      </c>
      <c r="BS354" s="43">
        <f>VLOOKUP($C354, Table4[#All], 44, 0)</f>
        <v>0.18179999999999999</v>
      </c>
      <c r="BT354" s="43">
        <f>VLOOKUP($C354, Table4[#All], 45, 0)</f>
        <v>0</v>
      </c>
      <c r="BU354" s="10">
        <f t="shared" si="86"/>
        <v>3</v>
      </c>
      <c r="BV354" s="11"/>
      <c r="BW354" s="43">
        <f>VLOOKUP($C354, Table4[#All], 46, 0)</f>
        <v>0.2727</v>
      </c>
      <c r="BX354" s="43">
        <f>VLOOKUP($C354, Table4[#All], 47, 0)</f>
        <v>0</v>
      </c>
      <c r="BY354" s="43">
        <f>VLOOKUP($C354, Table4[#All], 48, 0)</f>
        <v>0</v>
      </c>
      <c r="BZ354" s="43">
        <f>VLOOKUP($C354, Table4[#All], 49, 0)</f>
        <v>0.45450000000000002</v>
      </c>
      <c r="CA354" s="43">
        <f>VLOOKUP($C354, Table4[#All], 50, 0)</f>
        <v>0.2727</v>
      </c>
      <c r="CB354" s="10">
        <f t="shared" si="87"/>
        <v>5</v>
      </c>
      <c r="CC354" s="60"/>
      <c r="CD354" s="43">
        <f>VLOOKUP($C354, Table4[#All], 51, 0)</f>
        <v>0.90910000000000002</v>
      </c>
      <c r="CE354" s="43">
        <f>VLOOKUP($C354, Table4[#All], 52, 0)</f>
        <v>0</v>
      </c>
      <c r="CF354" s="43">
        <f>VLOOKUP($C354, Table4[#All], 53, 0)</f>
        <v>9.0899999999999995E-2</v>
      </c>
      <c r="CG354" s="43"/>
      <c r="CH354" s="43"/>
      <c r="CI354" s="12">
        <f t="shared" si="88"/>
        <v>1</v>
      </c>
      <c r="CJ354" s="13"/>
      <c r="CK354" s="43">
        <f>VLOOKUP($C354, Table4[#All], 54, 0)</f>
        <v>0</v>
      </c>
      <c r="CL354" s="43">
        <f>VLOOKUP($C354, Table4[#All], 55, 0)</f>
        <v>0</v>
      </c>
      <c r="CM354" s="43">
        <f>VLOOKUP($C354, Table4[#All], 56, 0)</f>
        <v>0.81819999999999993</v>
      </c>
      <c r="CN354" s="9">
        <f>VLOOKUP($C354, Table4[#All], 57, 0)</f>
        <v>0.18179999999999999</v>
      </c>
      <c r="CO354" s="9"/>
      <c r="CP354" s="10">
        <f t="shared" si="89"/>
        <v>3</v>
      </c>
      <c r="CQ354" s="11"/>
      <c r="CR354" s="43">
        <f>VLOOKUP($C354, Table4[#All], 58, 0)</f>
        <v>0</v>
      </c>
      <c r="CS354" s="43">
        <f>VLOOKUP($C354, Table4[#All], 59, 0)</f>
        <v>0</v>
      </c>
      <c r="CT354" s="43">
        <f>VLOOKUP($C354, Table4[#All], 60, 0)</f>
        <v>0</v>
      </c>
      <c r="CU354" s="43">
        <f>VLOOKUP($C354, Table4[#All], 61, 0)</f>
        <v>0.63639999999999997</v>
      </c>
      <c r="CV354" s="9">
        <f>VLOOKUP($C354, Table4[#All], 62, 0)</f>
        <v>0.36359999999999998</v>
      </c>
      <c r="CW354" s="10">
        <f t="shared" si="90"/>
        <v>5</v>
      </c>
      <c r="CX354" s="60"/>
      <c r="CY354" s="43">
        <f>VLOOKUP($C354, Table4[#All], 63, 0)</f>
        <v>1</v>
      </c>
      <c r="CZ354" s="43">
        <f>VLOOKUP($C354, Table4[#All], 64, 0)</f>
        <v>0</v>
      </c>
      <c r="DA354" s="43">
        <f>VLOOKUP($C354, Table4[#All], 65, 0)</f>
        <v>0</v>
      </c>
      <c r="DB354" s="43">
        <f>VLOOKUP($C354, Table4[#All], 66, 0)</f>
        <v>0</v>
      </c>
      <c r="DC354" s="43"/>
      <c r="DD354" s="10">
        <f t="shared" si="91"/>
        <v>1</v>
      </c>
    </row>
    <row r="355" spans="1:108" ht="16.2" thickTop="1" thickBot="1" x14ac:dyDescent="0.4">
      <c r="A355" s="47" t="s">
        <v>798</v>
      </c>
      <c r="B355" s="47" t="s">
        <v>799</v>
      </c>
      <c r="C355" s="47" t="s">
        <v>800</v>
      </c>
      <c r="D355" s="11"/>
      <c r="E355" s="43">
        <f>VLOOKUP($C355, Table4[#All], 2, 0)</f>
        <v>1</v>
      </c>
      <c r="F355" s="43">
        <f>VLOOKUP($C355, Table4[#All], 3, 0)</f>
        <v>0</v>
      </c>
      <c r="G355" s="43">
        <f>VLOOKUP($C355, Table4[#All], 4, 0)</f>
        <v>0</v>
      </c>
      <c r="H355" s="43">
        <f>VLOOKUP($C355, Table4[#All], 5, 0)</f>
        <v>0</v>
      </c>
      <c r="I355" s="43">
        <f>VLOOKUP($C355, Table4[#All], 6, 0)</f>
        <v>0</v>
      </c>
      <c r="J355" s="10">
        <f t="shared" si="77"/>
        <v>1</v>
      </c>
      <c r="K355" s="11"/>
      <c r="L355" s="43">
        <f>VLOOKUP($C355, Table4[#All], 7, 0)</f>
        <v>0.86150000000000004</v>
      </c>
      <c r="M355" s="43">
        <f>VLOOKUP($C355, Table4[#All], 8, 0)</f>
        <v>0.1231</v>
      </c>
      <c r="N355" s="43">
        <f>VLOOKUP($C355, Table4[#All], 9, 0)</f>
        <v>1.54E-2</v>
      </c>
      <c r="O355" s="43">
        <f>VLOOKUP($C355, Table4[#All], 10, 0)</f>
        <v>0</v>
      </c>
      <c r="P355" s="43"/>
      <c r="Q355" s="10">
        <f t="shared" si="78"/>
        <v>1</v>
      </c>
      <c r="R355" s="11"/>
      <c r="S355" s="43">
        <f>VLOOKUP($C355, Table4[#All], 11, 0)</f>
        <v>0.66150000000000009</v>
      </c>
      <c r="T355" s="43">
        <f>VLOOKUP($C355, Table4[#All], 12, 0)</f>
        <v>4.6199999999999998E-2</v>
      </c>
      <c r="U355" s="43">
        <f>VLOOKUP($C355, Table4[#All], 13, 0)</f>
        <v>0.23079999999999998</v>
      </c>
      <c r="V355" s="43">
        <f>VLOOKUP($C355, Table4[#All], 14, 0)</f>
        <v>6.1500000000000006E-2</v>
      </c>
      <c r="W355" s="9"/>
      <c r="X355" s="10">
        <f t="shared" si="79"/>
        <v>3</v>
      </c>
      <c r="Y355" s="11"/>
      <c r="Z355" s="43">
        <f>VLOOKUP($C355, Table4[#All], 15, 0)</f>
        <v>6.1500000000000006E-2</v>
      </c>
      <c r="AA355" s="43">
        <f>VLOOKUP($C355, Table4[#All], 16, 0)</f>
        <v>0.75379999999999991</v>
      </c>
      <c r="AB355" s="43">
        <f>VLOOKUP($C355, Table4[#All], 17, 0)</f>
        <v>0.15380000000000002</v>
      </c>
      <c r="AC355" s="43">
        <f>VLOOKUP($C355, Table4[#All], 18, 0)</f>
        <v>3.0800000000000001E-2</v>
      </c>
      <c r="AD355" s="9">
        <f>VLOOKUP($C355, Table4[#All], 19, 0)</f>
        <v>0</v>
      </c>
      <c r="AE355" s="10">
        <f t="shared" si="80"/>
        <v>2</v>
      </c>
      <c r="AF355" s="11"/>
      <c r="AG355" s="43">
        <f>VLOOKUP($C355, Table4[#All], 20, 0)</f>
        <v>0.1231</v>
      </c>
      <c r="AH355" s="43">
        <f>VLOOKUP($C355, Table4[#All], 21, 0)</f>
        <v>0.84620000000000006</v>
      </c>
      <c r="AI355" s="43">
        <f>VLOOKUP($C355, Table4[#All], 22, 0)</f>
        <v>3.0800000000000001E-2</v>
      </c>
      <c r="AJ355" s="43">
        <f>VLOOKUP($C355, Table4[#All], 23, 0)</f>
        <v>0</v>
      </c>
      <c r="AK355" s="43"/>
      <c r="AL355" s="10">
        <f t="shared" si="81"/>
        <v>2</v>
      </c>
      <c r="AM355" s="11"/>
      <c r="AN355" s="43">
        <f>VLOOKUP($C355, Table4[#All], 24, 0)</f>
        <v>0</v>
      </c>
      <c r="AO355" s="43">
        <f>VLOOKUP($C355, Table4[#All], 25, 0)</f>
        <v>0.61539999999999995</v>
      </c>
      <c r="AP355" s="43">
        <f>VLOOKUP($C355, Table4[#All], 26, 0)</f>
        <v>0.3846</v>
      </c>
      <c r="AQ355" s="43"/>
      <c r="AR355" s="9"/>
      <c r="AS355" s="12">
        <f t="shared" si="82"/>
        <v>3</v>
      </c>
      <c r="AT355" s="11"/>
      <c r="AU355" s="43">
        <f>VLOOKUP($C355, Table4[#All], 27, 0)</f>
        <v>0.33850000000000002</v>
      </c>
      <c r="AV355" s="43">
        <f>VLOOKUP($C355, Table4[#All], 28, 0)</f>
        <v>0.44619999999999999</v>
      </c>
      <c r="AW355" s="43">
        <f>VLOOKUP($C355, Table4[#All], 29, 0)</f>
        <v>0.21539999999999998</v>
      </c>
      <c r="AX355" s="9"/>
      <c r="AY355" s="9">
        <f>VLOOKUP($C355, Table4[#All], 30, 0)</f>
        <v>0</v>
      </c>
      <c r="AZ355" s="10">
        <f t="shared" si="83"/>
        <v>3</v>
      </c>
      <c r="BA355" s="11"/>
      <c r="BB355" s="43">
        <f>VLOOKUP($C355, Table4[#All], 31, 0)</f>
        <v>0.22219999999999998</v>
      </c>
      <c r="BC355" s="43">
        <f>VLOOKUP($C355, Table4[#All], 32, 0)</f>
        <v>0.44439999999999996</v>
      </c>
      <c r="BD355" s="43">
        <f>VLOOKUP($C355, Table4[#All], 33, 0)</f>
        <v>0.33329999999999999</v>
      </c>
      <c r="BE355" s="43">
        <f>VLOOKUP($C355, Table4[#All], 34, 0)</f>
        <v>0</v>
      </c>
      <c r="BF355" s="9">
        <f>VLOOKUP($C355, Table4[#All], 35, 0)</f>
        <v>0</v>
      </c>
      <c r="BG355" s="10">
        <f t="shared" si="84"/>
        <v>3</v>
      </c>
      <c r="BH355" s="60"/>
      <c r="BI355" s="43">
        <f>VLOOKUP($C355, Table4[#All], 36, 0)</f>
        <v>1</v>
      </c>
      <c r="BJ355" s="9">
        <f>VLOOKUP($C355, Table4[#All], 37, 0)</f>
        <v>0</v>
      </c>
      <c r="BK355" s="43">
        <f>VLOOKUP($C355, Table4[#All], 38, 0)</f>
        <v>0</v>
      </c>
      <c r="BL355" s="43">
        <f>VLOOKUP($C355, Table4[#All], 39, 0)</f>
        <v>0</v>
      </c>
      <c r="BM355" s="9">
        <f>VLOOKUP($C355, Table4[#All], 40, 0)</f>
        <v>0</v>
      </c>
      <c r="BN355" s="10">
        <f t="shared" si="85"/>
        <v>1</v>
      </c>
      <c r="BO355" s="11"/>
      <c r="BP355" s="43">
        <f>VLOOKUP($C355, Table4[#All], 41, 0)</f>
        <v>0.33850000000000002</v>
      </c>
      <c r="BQ355" s="43">
        <f>VLOOKUP($C355, Table4[#All], 42, 0)</f>
        <v>0.58460000000000001</v>
      </c>
      <c r="BR355" s="43">
        <f>VLOOKUP($C355, Table4[#All], 43, 0)</f>
        <v>6.1500000000000006E-2</v>
      </c>
      <c r="BS355" s="43">
        <f>VLOOKUP($C355, Table4[#All], 44, 0)</f>
        <v>1.54E-2</v>
      </c>
      <c r="BT355" s="43">
        <f>VLOOKUP($C355, Table4[#All], 45, 0)</f>
        <v>0</v>
      </c>
      <c r="BU355" s="10">
        <f t="shared" si="86"/>
        <v>2</v>
      </c>
      <c r="BV355" s="11"/>
      <c r="BW355" s="43">
        <f>VLOOKUP($C355, Table4[#All], 46, 0)</f>
        <v>0</v>
      </c>
      <c r="BX355" s="43">
        <f>VLOOKUP($C355, Table4[#All], 47, 0)</f>
        <v>0.27690000000000003</v>
      </c>
      <c r="BY355" s="43">
        <f>VLOOKUP($C355, Table4[#All], 48, 0)</f>
        <v>0.3538</v>
      </c>
      <c r="BZ355" s="43">
        <f>VLOOKUP($C355, Table4[#All], 49, 0)</f>
        <v>0.33850000000000002</v>
      </c>
      <c r="CA355" s="43">
        <f>VLOOKUP($C355, Table4[#All], 50, 0)</f>
        <v>3.0800000000000001E-2</v>
      </c>
      <c r="CB355" s="10">
        <f t="shared" si="87"/>
        <v>4</v>
      </c>
      <c r="CC355" s="60"/>
      <c r="CD355" s="43">
        <f>VLOOKUP($C355, Table4[#All], 51, 0)</f>
        <v>0.3846</v>
      </c>
      <c r="CE355" s="43">
        <f>VLOOKUP($C355, Table4[#All], 52, 0)</f>
        <v>0.13849999999999998</v>
      </c>
      <c r="CF355" s="43">
        <f>VLOOKUP($C355, Table4[#All], 53, 0)</f>
        <v>0.47689999999999999</v>
      </c>
      <c r="CG355" s="43"/>
      <c r="CH355" s="43"/>
      <c r="CI355" s="12">
        <f t="shared" si="88"/>
        <v>3</v>
      </c>
      <c r="CJ355" s="13"/>
      <c r="CK355" s="43">
        <f>VLOOKUP($C355, Table4[#All], 54, 0)</f>
        <v>0</v>
      </c>
      <c r="CL355" s="43">
        <f>VLOOKUP($C355, Table4[#All], 55, 0)</f>
        <v>0.84620000000000006</v>
      </c>
      <c r="CM355" s="43">
        <f>VLOOKUP($C355, Table4[#All], 56, 0)</f>
        <v>0.15380000000000002</v>
      </c>
      <c r="CN355" s="9">
        <f>VLOOKUP($C355, Table4[#All], 57, 0)</f>
        <v>0</v>
      </c>
      <c r="CO355" s="9"/>
      <c r="CP355" s="10">
        <f t="shared" si="89"/>
        <v>2</v>
      </c>
      <c r="CQ355" s="11"/>
      <c r="CR355" s="43">
        <f>VLOOKUP($C355, Table4[#All], 58, 0)</f>
        <v>0.30769999999999997</v>
      </c>
      <c r="CS355" s="43">
        <f>VLOOKUP($C355, Table4[#All], 59, 0)</f>
        <v>0.41539999999999999</v>
      </c>
      <c r="CT355" s="43">
        <f>VLOOKUP($C355, Table4[#All], 60, 0)</f>
        <v>0.23079999999999998</v>
      </c>
      <c r="CU355" s="43">
        <f>VLOOKUP($C355, Table4[#All], 61, 0)</f>
        <v>4.6199999999999998E-2</v>
      </c>
      <c r="CV355" s="9">
        <f>VLOOKUP($C355, Table4[#All], 62, 0)</f>
        <v>0</v>
      </c>
      <c r="CW355" s="10">
        <f t="shared" si="90"/>
        <v>3</v>
      </c>
      <c r="CX355" s="60"/>
      <c r="CY355" s="43">
        <f>VLOOKUP($C355, Table4[#All], 63, 0)</f>
        <v>0.16670000000000001</v>
      </c>
      <c r="CZ355" s="43">
        <f>VLOOKUP($C355, Table4[#All], 64, 0)</f>
        <v>0.66670000000000007</v>
      </c>
      <c r="DA355" s="43">
        <f>VLOOKUP($C355, Table4[#All], 65, 0)</f>
        <v>0.16670000000000001</v>
      </c>
      <c r="DB355" s="43">
        <f>VLOOKUP($C355, Table4[#All], 66, 0)</f>
        <v>0</v>
      </c>
      <c r="DC355" s="43"/>
      <c r="DD355" s="10">
        <f t="shared" si="91"/>
        <v>2</v>
      </c>
    </row>
    <row r="356" spans="1:108" ht="16.2" thickTop="1" thickBot="1" x14ac:dyDescent="0.4">
      <c r="A356" s="47" t="s">
        <v>798</v>
      </c>
      <c r="B356" s="47" t="s">
        <v>801</v>
      </c>
      <c r="C356" s="47" t="s">
        <v>802</v>
      </c>
      <c r="D356" s="11"/>
      <c r="E356" s="43">
        <f>VLOOKUP($C356, Table4[#All], 2, 0)</f>
        <v>1</v>
      </c>
      <c r="F356" s="43">
        <f>VLOOKUP($C356, Table4[#All], 3, 0)</f>
        <v>0</v>
      </c>
      <c r="G356" s="43">
        <f>VLOOKUP($C356, Table4[#All], 4, 0)</f>
        <v>0</v>
      </c>
      <c r="H356" s="43">
        <f>VLOOKUP($C356, Table4[#All], 5, 0)</f>
        <v>0</v>
      </c>
      <c r="I356" s="43">
        <f>VLOOKUP($C356, Table4[#All], 6, 0)</f>
        <v>0</v>
      </c>
      <c r="J356" s="10">
        <f t="shared" si="77"/>
        <v>1</v>
      </c>
      <c r="K356" s="11"/>
      <c r="L356" s="43">
        <f>VLOOKUP($C356, Table4[#All], 7, 0)</f>
        <v>0.88139999999999996</v>
      </c>
      <c r="M356" s="43">
        <f>VLOOKUP($C356, Table4[#All], 8, 0)</f>
        <v>0.11019999999999999</v>
      </c>
      <c r="N356" s="43">
        <f>VLOOKUP($C356, Table4[#All], 9, 0)</f>
        <v>8.5000000000000006E-3</v>
      </c>
      <c r="O356" s="43">
        <f>VLOOKUP($C356, Table4[#All], 10, 0)</f>
        <v>0</v>
      </c>
      <c r="P356" s="43"/>
      <c r="Q356" s="10">
        <f t="shared" si="78"/>
        <v>1</v>
      </c>
      <c r="R356" s="11"/>
      <c r="S356" s="43">
        <f>VLOOKUP($C356, Table4[#All], 11, 0)</f>
        <v>0.55930000000000002</v>
      </c>
      <c r="T356" s="43">
        <f>VLOOKUP($C356, Table4[#All], 12, 0)</f>
        <v>9.3200000000000005E-2</v>
      </c>
      <c r="U356" s="43">
        <f>VLOOKUP($C356, Table4[#All], 13, 0)</f>
        <v>0.25420000000000004</v>
      </c>
      <c r="V356" s="43">
        <f>VLOOKUP($C356, Table4[#All], 14, 0)</f>
        <v>9.3200000000000005E-2</v>
      </c>
      <c r="W356" s="9"/>
      <c r="X356" s="10">
        <f t="shared" si="79"/>
        <v>3</v>
      </c>
      <c r="Y356" s="11"/>
      <c r="Z356" s="43">
        <f>VLOOKUP($C356, Table4[#All], 15, 0)</f>
        <v>0</v>
      </c>
      <c r="AA356" s="43">
        <f>VLOOKUP($C356, Table4[#All], 16, 0)</f>
        <v>0.75419999999999998</v>
      </c>
      <c r="AB356" s="43">
        <f>VLOOKUP($C356, Table4[#All], 17, 0)</f>
        <v>0.24579999999999999</v>
      </c>
      <c r="AC356" s="43">
        <f>VLOOKUP($C356, Table4[#All], 18, 0)</f>
        <v>0</v>
      </c>
      <c r="AD356" s="9">
        <f>VLOOKUP($C356, Table4[#All], 19, 0)</f>
        <v>0</v>
      </c>
      <c r="AE356" s="10">
        <f t="shared" si="80"/>
        <v>3</v>
      </c>
      <c r="AF356" s="11"/>
      <c r="AG356" s="43">
        <f>VLOOKUP($C356, Table4[#All], 20, 0)</f>
        <v>0</v>
      </c>
      <c r="AH356" s="43">
        <f>VLOOKUP($C356, Table4[#All], 21, 0)</f>
        <v>0.98309999999999997</v>
      </c>
      <c r="AI356" s="43">
        <f>VLOOKUP($C356, Table4[#All], 22, 0)</f>
        <v>8.5000000000000006E-3</v>
      </c>
      <c r="AJ356" s="43">
        <f>VLOOKUP($C356, Table4[#All], 23, 0)</f>
        <v>8.5000000000000006E-3</v>
      </c>
      <c r="AK356" s="43"/>
      <c r="AL356" s="10">
        <f t="shared" si="81"/>
        <v>2</v>
      </c>
      <c r="AM356" s="11"/>
      <c r="AN356" s="43">
        <f>VLOOKUP($C356, Table4[#All], 24, 0)</f>
        <v>0</v>
      </c>
      <c r="AO356" s="43">
        <f>VLOOKUP($C356, Table4[#All], 25, 0)</f>
        <v>0.66099999999999992</v>
      </c>
      <c r="AP356" s="43">
        <f>VLOOKUP($C356, Table4[#All], 26, 0)</f>
        <v>0.33899999999999997</v>
      </c>
      <c r="AQ356" s="43"/>
      <c r="AR356" s="9"/>
      <c r="AS356" s="12">
        <f t="shared" si="82"/>
        <v>3</v>
      </c>
      <c r="AT356" s="11"/>
      <c r="AU356" s="43">
        <f>VLOOKUP($C356, Table4[#All], 27, 0)</f>
        <v>1.6899999999999998E-2</v>
      </c>
      <c r="AV356" s="43">
        <f>VLOOKUP($C356, Table4[#All], 28, 0)</f>
        <v>0.57630000000000003</v>
      </c>
      <c r="AW356" s="43">
        <f>VLOOKUP($C356, Table4[#All], 29, 0)</f>
        <v>0.40679999999999999</v>
      </c>
      <c r="AX356" s="9"/>
      <c r="AY356" s="9">
        <f>VLOOKUP($C356, Table4[#All], 30, 0)</f>
        <v>0</v>
      </c>
      <c r="AZ356" s="10">
        <f t="shared" si="83"/>
        <v>3</v>
      </c>
      <c r="BA356" s="11"/>
      <c r="BB356" s="43">
        <f>VLOOKUP($C356, Table4[#All], 31, 0)</f>
        <v>0.42109999999999997</v>
      </c>
      <c r="BC356" s="43">
        <f>VLOOKUP($C356, Table4[#All], 32, 0)</f>
        <v>0.42109999999999997</v>
      </c>
      <c r="BD356" s="43">
        <f>VLOOKUP($C356, Table4[#All], 33, 0)</f>
        <v>0.12279999999999999</v>
      </c>
      <c r="BE356" s="43">
        <f>VLOOKUP($C356, Table4[#All], 34, 0)</f>
        <v>3.5099999999999999E-2</v>
      </c>
      <c r="BF356" s="9">
        <f>VLOOKUP($C356, Table4[#All], 35, 0)</f>
        <v>0</v>
      </c>
      <c r="BG356" s="10">
        <f t="shared" si="84"/>
        <v>2</v>
      </c>
      <c r="BH356" s="60"/>
      <c r="BI356" s="43">
        <f>VLOOKUP($C356, Table4[#All], 36, 0)</f>
        <v>0</v>
      </c>
      <c r="BJ356" s="9">
        <f>VLOOKUP($C356, Table4[#All], 37, 0)</f>
        <v>0</v>
      </c>
      <c r="BK356" s="43">
        <f>VLOOKUP($C356, Table4[#All], 38, 0)</f>
        <v>0</v>
      </c>
      <c r="BL356" s="43">
        <f>VLOOKUP($C356, Table4[#All], 39, 0)</f>
        <v>0</v>
      </c>
      <c r="BM356" s="9">
        <f>VLOOKUP($C356, Table4[#All], 40, 0)</f>
        <v>1</v>
      </c>
      <c r="BN356" s="10">
        <f t="shared" si="85"/>
        <v>5</v>
      </c>
      <c r="BO356" s="11"/>
      <c r="BP356" s="43">
        <f>VLOOKUP($C356, Table4[#All], 41, 0)</f>
        <v>0.23730000000000001</v>
      </c>
      <c r="BQ356" s="43">
        <f>VLOOKUP($C356, Table4[#All], 42, 0)</f>
        <v>0.70340000000000003</v>
      </c>
      <c r="BR356" s="43">
        <f>VLOOKUP($C356, Table4[#All], 43, 0)</f>
        <v>5.0799999999999998E-2</v>
      </c>
      <c r="BS356" s="43">
        <f>VLOOKUP($C356, Table4[#All], 44, 0)</f>
        <v>8.5000000000000006E-3</v>
      </c>
      <c r="BT356" s="43">
        <f>VLOOKUP($C356, Table4[#All], 45, 0)</f>
        <v>0</v>
      </c>
      <c r="BU356" s="10">
        <f t="shared" si="86"/>
        <v>2</v>
      </c>
      <c r="BV356" s="11"/>
      <c r="BW356" s="43">
        <f>VLOOKUP($C356, Table4[#All], 46, 0)</f>
        <v>0</v>
      </c>
      <c r="BX356" s="43">
        <f>VLOOKUP($C356, Table4[#All], 47, 0)</f>
        <v>2.5399999999999999E-2</v>
      </c>
      <c r="BY356" s="43">
        <f>VLOOKUP($C356, Table4[#All], 48, 0)</f>
        <v>0.28809999999999997</v>
      </c>
      <c r="BZ356" s="43">
        <f>VLOOKUP($C356, Table4[#All], 49, 0)</f>
        <v>0.68640000000000001</v>
      </c>
      <c r="CA356" s="43">
        <f>VLOOKUP($C356, Table4[#All], 50, 0)</f>
        <v>0</v>
      </c>
      <c r="CB356" s="10">
        <f t="shared" si="87"/>
        <v>4</v>
      </c>
      <c r="CC356" s="60"/>
      <c r="CD356" s="43">
        <f>VLOOKUP($C356, Table4[#All], 51, 0)</f>
        <v>0.1017</v>
      </c>
      <c r="CE356" s="43">
        <f>VLOOKUP($C356, Table4[#All], 52, 0)</f>
        <v>0.161</v>
      </c>
      <c r="CF356" s="43">
        <f>VLOOKUP($C356, Table4[#All], 53, 0)</f>
        <v>0.73730000000000007</v>
      </c>
      <c r="CG356" s="43"/>
      <c r="CH356" s="43"/>
      <c r="CI356" s="12">
        <f t="shared" si="88"/>
        <v>3</v>
      </c>
      <c r="CJ356" s="13"/>
      <c r="CK356" s="43">
        <f>VLOOKUP($C356, Table4[#All], 54, 0)</f>
        <v>0</v>
      </c>
      <c r="CL356" s="43">
        <f>VLOOKUP($C356, Table4[#All], 55, 0)</f>
        <v>0.79659999999999997</v>
      </c>
      <c r="CM356" s="43">
        <f>VLOOKUP($C356, Table4[#All], 56, 0)</f>
        <v>0.2034</v>
      </c>
      <c r="CN356" s="9">
        <f>VLOOKUP($C356, Table4[#All], 57, 0)</f>
        <v>0</v>
      </c>
      <c r="CO356" s="9"/>
      <c r="CP356" s="10">
        <f t="shared" si="89"/>
        <v>3</v>
      </c>
      <c r="CQ356" s="11"/>
      <c r="CR356" s="43">
        <f>VLOOKUP($C356, Table4[#All], 58, 0)</f>
        <v>5.0799999999999998E-2</v>
      </c>
      <c r="CS356" s="43">
        <f>VLOOKUP($C356, Table4[#All], 59, 0)</f>
        <v>0.76269999999999993</v>
      </c>
      <c r="CT356" s="43">
        <f>VLOOKUP($C356, Table4[#All], 60, 0)</f>
        <v>0.16949999999999998</v>
      </c>
      <c r="CU356" s="43">
        <f>VLOOKUP($C356, Table4[#All], 61, 0)</f>
        <v>1.6899999999999998E-2</v>
      </c>
      <c r="CV356" s="9">
        <f>VLOOKUP($C356, Table4[#All], 62, 0)</f>
        <v>0</v>
      </c>
      <c r="CW356" s="10">
        <f t="shared" si="90"/>
        <v>2</v>
      </c>
      <c r="CX356" s="60"/>
      <c r="CY356" s="43">
        <f>VLOOKUP($C356, Table4[#All], 63, 0)</f>
        <v>0.125</v>
      </c>
      <c r="CZ356" s="43">
        <f>VLOOKUP($C356, Table4[#All], 64, 0)</f>
        <v>0.375</v>
      </c>
      <c r="DA356" s="43">
        <f>VLOOKUP($C356, Table4[#All], 65, 0)</f>
        <v>0.5</v>
      </c>
      <c r="DB356" s="43">
        <f>VLOOKUP($C356, Table4[#All], 66, 0)</f>
        <v>0</v>
      </c>
      <c r="DC356" s="43"/>
      <c r="DD356" s="10">
        <f t="shared" si="91"/>
        <v>3</v>
      </c>
    </row>
    <row r="357" spans="1:108" ht="16.2" thickTop="1" thickBot="1" x14ac:dyDescent="0.4">
      <c r="A357" s="47" t="s">
        <v>798</v>
      </c>
      <c r="B357" s="47" t="s">
        <v>803</v>
      </c>
      <c r="C357" s="47" t="s">
        <v>804</v>
      </c>
      <c r="D357" s="11"/>
      <c r="E357" s="43">
        <f>VLOOKUP($C357, Table4[#All], 2, 0)</f>
        <v>0</v>
      </c>
      <c r="F357" s="43">
        <f>VLOOKUP($C357, Table4[#All], 3, 0)</f>
        <v>1</v>
      </c>
      <c r="G357" s="43">
        <f>VLOOKUP($C357, Table4[#All], 4, 0)</f>
        <v>0</v>
      </c>
      <c r="H357" s="43">
        <f>VLOOKUP($C357, Table4[#All], 5, 0)</f>
        <v>0</v>
      </c>
      <c r="I357" s="43">
        <f>VLOOKUP($C357, Table4[#All], 6, 0)</f>
        <v>0</v>
      </c>
      <c r="J357" s="10">
        <f t="shared" si="77"/>
        <v>2</v>
      </c>
      <c r="K357" s="11"/>
      <c r="L357" s="43">
        <f>VLOOKUP($C357, Table4[#All], 7, 0)</f>
        <v>0.48280000000000001</v>
      </c>
      <c r="M357" s="43">
        <f>VLOOKUP($C357, Table4[#All], 8, 0)</f>
        <v>0.3448</v>
      </c>
      <c r="N357" s="43">
        <f>VLOOKUP($C357, Table4[#All], 9, 0)</f>
        <v>0.1724</v>
      </c>
      <c r="O357" s="43">
        <f>VLOOKUP($C357, Table4[#All], 10, 0)</f>
        <v>0</v>
      </c>
      <c r="P357" s="43"/>
      <c r="Q357" s="10">
        <f t="shared" si="78"/>
        <v>2</v>
      </c>
      <c r="R357" s="11"/>
      <c r="S357" s="43">
        <f>VLOOKUP($C357, Table4[#All], 11, 0)</f>
        <v>0.25290000000000001</v>
      </c>
      <c r="T357" s="43">
        <f>VLOOKUP($C357, Table4[#All], 12, 0)</f>
        <v>0</v>
      </c>
      <c r="U357" s="43">
        <f>VLOOKUP($C357, Table4[#All], 13, 0)</f>
        <v>0.74709999999999999</v>
      </c>
      <c r="V357" s="43">
        <f>VLOOKUP($C357, Table4[#All], 14, 0)</f>
        <v>0</v>
      </c>
      <c r="W357" s="9"/>
      <c r="X357" s="10">
        <f t="shared" si="79"/>
        <v>3</v>
      </c>
      <c r="Y357" s="11"/>
      <c r="Z357" s="43">
        <f>VLOOKUP($C357, Table4[#All], 15, 0)</f>
        <v>0</v>
      </c>
      <c r="AA357" s="43">
        <f>VLOOKUP($C357, Table4[#All], 16, 0)</f>
        <v>0.43530000000000002</v>
      </c>
      <c r="AB357" s="43">
        <f>VLOOKUP($C357, Table4[#All], 17, 0)</f>
        <v>0.35289999999999999</v>
      </c>
      <c r="AC357" s="43">
        <f>VLOOKUP($C357, Table4[#All], 18, 0)</f>
        <v>0.2</v>
      </c>
      <c r="AD357" s="9">
        <f>VLOOKUP($C357, Table4[#All], 19, 0)</f>
        <v>1.18E-2</v>
      </c>
      <c r="AE357" s="10">
        <f t="shared" si="80"/>
        <v>4</v>
      </c>
      <c r="AF357" s="11"/>
      <c r="AG357" s="43">
        <f>VLOOKUP($C357, Table4[#All], 20, 0)</f>
        <v>1.15E-2</v>
      </c>
      <c r="AH357" s="43">
        <f>VLOOKUP($C357, Table4[#All], 21, 0)</f>
        <v>0.56320000000000003</v>
      </c>
      <c r="AI357" s="43">
        <f>VLOOKUP($C357, Table4[#All], 22, 0)</f>
        <v>0.42530000000000001</v>
      </c>
      <c r="AJ357" s="43">
        <f>VLOOKUP($C357, Table4[#All], 23, 0)</f>
        <v>0</v>
      </c>
      <c r="AK357" s="43"/>
      <c r="AL357" s="10">
        <f t="shared" si="81"/>
        <v>3</v>
      </c>
      <c r="AM357" s="11"/>
      <c r="AN357" s="43">
        <f>VLOOKUP($C357, Table4[#All], 24, 0)</f>
        <v>3.9E-2</v>
      </c>
      <c r="AO357" s="43">
        <f>VLOOKUP($C357, Table4[#All], 25, 0)</f>
        <v>0.40259999999999996</v>
      </c>
      <c r="AP357" s="43">
        <f>VLOOKUP($C357, Table4[#All], 26, 0)</f>
        <v>0.55840000000000001</v>
      </c>
      <c r="AQ357" s="43"/>
      <c r="AR357" s="9"/>
      <c r="AS357" s="12">
        <f t="shared" si="82"/>
        <v>3</v>
      </c>
      <c r="AT357" s="11"/>
      <c r="AU357" s="43">
        <f>VLOOKUP($C357, Table4[#All], 27, 0)</f>
        <v>1.15E-2</v>
      </c>
      <c r="AV357" s="43">
        <f>VLOOKUP($C357, Table4[#All], 28, 0)</f>
        <v>0.32179999999999997</v>
      </c>
      <c r="AW357" s="43">
        <f>VLOOKUP($C357, Table4[#All], 29, 0)</f>
        <v>0.66670000000000007</v>
      </c>
      <c r="AX357" s="9"/>
      <c r="AY357" s="9">
        <f>VLOOKUP($C357, Table4[#All], 30, 0)</f>
        <v>0</v>
      </c>
      <c r="AZ357" s="10">
        <f t="shared" si="83"/>
        <v>3</v>
      </c>
      <c r="BA357" s="11"/>
      <c r="BB357" s="43">
        <f>VLOOKUP($C357, Table4[#All], 31, 0)</f>
        <v>0.32929999999999998</v>
      </c>
      <c r="BC357" s="43">
        <f>VLOOKUP($C357, Table4[#All], 32, 0)</f>
        <v>0.20730000000000001</v>
      </c>
      <c r="BD357" s="43">
        <f>VLOOKUP($C357, Table4[#All], 33, 0)</f>
        <v>0.45119999999999999</v>
      </c>
      <c r="BE357" s="43">
        <f>VLOOKUP($C357, Table4[#All], 34, 0)</f>
        <v>1.2199999999999999E-2</v>
      </c>
      <c r="BF357" s="9">
        <f>VLOOKUP($C357, Table4[#All], 35, 0)</f>
        <v>0</v>
      </c>
      <c r="BG357" s="10">
        <f t="shared" si="84"/>
        <v>3</v>
      </c>
      <c r="BH357" s="60"/>
      <c r="BI357" s="43">
        <f>VLOOKUP($C357, Table4[#All], 36, 0)</f>
        <v>0</v>
      </c>
      <c r="BJ357" s="9">
        <f>VLOOKUP($C357, Table4[#All], 37, 0)</f>
        <v>0</v>
      </c>
      <c r="BK357" s="43">
        <f>VLOOKUP($C357, Table4[#All], 38, 0)</f>
        <v>0</v>
      </c>
      <c r="BL357" s="43">
        <f>VLOOKUP($C357, Table4[#All], 39, 0)</f>
        <v>0</v>
      </c>
      <c r="BM357" s="9">
        <f>VLOOKUP($C357, Table4[#All], 40, 0)</f>
        <v>1</v>
      </c>
      <c r="BN357" s="10">
        <f t="shared" si="85"/>
        <v>5</v>
      </c>
      <c r="BO357" s="11"/>
      <c r="BP357" s="43">
        <f>VLOOKUP($C357, Table4[#All], 41, 0)</f>
        <v>0.43680000000000002</v>
      </c>
      <c r="BQ357" s="43">
        <f>VLOOKUP($C357, Table4[#All], 42, 0)</f>
        <v>0.44829999999999998</v>
      </c>
      <c r="BR357" s="43">
        <f>VLOOKUP($C357, Table4[#All], 43, 0)</f>
        <v>0.1149</v>
      </c>
      <c r="BS357" s="43">
        <f>VLOOKUP($C357, Table4[#All], 44, 0)</f>
        <v>0</v>
      </c>
      <c r="BT357" s="43">
        <f>VLOOKUP($C357, Table4[#All], 45, 0)</f>
        <v>0</v>
      </c>
      <c r="BU357" s="10">
        <f t="shared" si="86"/>
        <v>2</v>
      </c>
      <c r="BV357" s="11"/>
      <c r="BW357" s="43">
        <f>VLOOKUP($C357, Table4[#All], 46, 0)</f>
        <v>0</v>
      </c>
      <c r="BX357" s="43">
        <f>VLOOKUP($C357, Table4[#All], 47, 0)</f>
        <v>0</v>
      </c>
      <c r="BY357" s="43">
        <f>VLOOKUP($C357, Table4[#All], 48, 0)</f>
        <v>9.1999999999999998E-2</v>
      </c>
      <c r="BZ357" s="43">
        <f>VLOOKUP($C357, Table4[#All], 49, 0)</f>
        <v>0.40229999999999999</v>
      </c>
      <c r="CA357" s="43">
        <f>VLOOKUP($C357, Table4[#All], 50, 0)</f>
        <v>0.50570000000000004</v>
      </c>
      <c r="CB357" s="10">
        <f t="shared" si="87"/>
        <v>5</v>
      </c>
      <c r="CC357" s="60"/>
      <c r="CD357" s="43">
        <f>VLOOKUP($C357, Table4[#All], 51, 0)</f>
        <v>0</v>
      </c>
      <c r="CE357" s="43">
        <f>VLOOKUP($C357, Table4[#All], 52, 0)</f>
        <v>0</v>
      </c>
      <c r="CF357" s="43">
        <f>VLOOKUP($C357, Table4[#All], 53, 0)</f>
        <v>1</v>
      </c>
      <c r="CG357" s="43"/>
      <c r="CH357" s="43"/>
      <c r="CI357" s="12">
        <f t="shared" si="88"/>
        <v>3</v>
      </c>
      <c r="CJ357" s="13"/>
      <c r="CK357" s="43">
        <f>VLOOKUP($C357, Table4[#All], 54, 0)</f>
        <v>0</v>
      </c>
      <c r="CL357" s="43">
        <f>VLOOKUP($C357, Table4[#All], 55, 0)</f>
        <v>0.66670000000000007</v>
      </c>
      <c r="CM357" s="43">
        <f>VLOOKUP($C357, Table4[#All], 56, 0)</f>
        <v>0.33329999999999999</v>
      </c>
      <c r="CN357" s="9">
        <f>VLOOKUP($C357, Table4[#All], 57, 0)</f>
        <v>0</v>
      </c>
      <c r="CO357" s="9"/>
      <c r="CP357" s="10">
        <f t="shared" si="89"/>
        <v>3</v>
      </c>
      <c r="CQ357" s="11"/>
      <c r="CR357" s="43">
        <f>VLOOKUP($C357, Table4[#All], 58, 0)</f>
        <v>4.5999999999999999E-2</v>
      </c>
      <c r="CS357" s="43">
        <f>VLOOKUP($C357, Table4[#All], 59, 0)</f>
        <v>0.62070000000000003</v>
      </c>
      <c r="CT357" s="43">
        <f>VLOOKUP($C357, Table4[#All], 60, 0)</f>
        <v>0.32179999999999997</v>
      </c>
      <c r="CU357" s="43">
        <f>VLOOKUP($C357, Table4[#All], 61, 0)</f>
        <v>1.15E-2</v>
      </c>
      <c r="CV357" s="9">
        <f>VLOOKUP($C357, Table4[#All], 62, 0)</f>
        <v>0</v>
      </c>
      <c r="CW357" s="10">
        <f t="shared" si="90"/>
        <v>3</v>
      </c>
      <c r="CX357" s="60"/>
      <c r="CY357" s="43">
        <f>VLOOKUP($C357, Table4[#All], 63, 0)</f>
        <v>7.690000000000001E-2</v>
      </c>
      <c r="CZ357" s="43">
        <f>VLOOKUP($C357, Table4[#All], 64, 0)</f>
        <v>0.53849999999999998</v>
      </c>
      <c r="DA357" s="43">
        <f>VLOOKUP($C357, Table4[#All], 65, 0)</f>
        <v>0.3846</v>
      </c>
      <c r="DB357" s="43">
        <f>VLOOKUP($C357, Table4[#All], 66, 0)</f>
        <v>0</v>
      </c>
      <c r="DC357" s="43"/>
      <c r="DD357" s="10">
        <f t="shared" si="91"/>
        <v>3</v>
      </c>
    </row>
    <row r="358" spans="1:108" ht="16.2" thickTop="1" thickBot="1" x14ac:dyDescent="0.4">
      <c r="A358" s="47" t="s">
        <v>798</v>
      </c>
      <c r="B358" s="47" t="s">
        <v>805</v>
      </c>
      <c r="C358" s="47" t="s">
        <v>806</v>
      </c>
      <c r="D358" s="11"/>
      <c r="E358" s="43">
        <f>VLOOKUP($C358, Table4[#All], 2, 0)</f>
        <v>0</v>
      </c>
      <c r="F358" s="43">
        <f>VLOOKUP($C358, Table4[#All], 3, 0)</f>
        <v>0</v>
      </c>
      <c r="G358" s="43">
        <f>VLOOKUP($C358, Table4[#All], 4, 0)</f>
        <v>1</v>
      </c>
      <c r="H358" s="43">
        <f>VLOOKUP($C358, Table4[#All], 5, 0)</f>
        <v>0</v>
      </c>
      <c r="I358" s="43">
        <f>VLOOKUP($C358, Table4[#All], 6, 0)</f>
        <v>0</v>
      </c>
      <c r="J358" s="10">
        <f t="shared" si="77"/>
        <v>3</v>
      </c>
      <c r="K358" s="11"/>
      <c r="L358" s="43">
        <f>VLOOKUP($C358, Table4[#All], 7, 0)</f>
        <v>0.48609999999999998</v>
      </c>
      <c r="M358" s="43">
        <f>VLOOKUP($C358, Table4[#All], 8, 0)</f>
        <v>0.44439999999999996</v>
      </c>
      <c r="N358" s="43">
        <f>VLOOKUP($C358, Table4[#All], 9, 0)</f>
        <v>6.9400000000000003E-2</v>
      </c>
      <c r="O358" s="43">
        <f>VLOOKUP($C358, Table4[#All], 10, 0)</f>
        <v>0</v>
      </c>
      <c r="P358" s="43"/>
      <c r="Q358" s="10">
        <f t="shared" si="78"/>
        <v>2</v>
      </c>
      <c r="R358" s="11"/>
      <c r="S358" s="43">
        <f>VLOOKUP($C358, Table4[#All], 11, 0)</f>
        <v>4.1700000000000001E-2</v>
      </c>
      <c r="T358" s="43">
        <f>VLOOKUP($C358, Table4[#All], 12, 0)</f>
        <v>6.9400000000000003E-2</v>
      </c>
      <c r="U358" s="43">
        <f>VLOOKUP($C358, Table4[#All], 13, 0)</f>
        <v>0.83329999999999993</v>
      </c>
      <c r="V358" s="43">
        <f>VLOOKUP($C358, Table4[#All], 14, 0)</f>
        <v>5.5599999999999997E-2</v>
      </c>
      <c r="W358" s="9"/>
      <c r="X358" s="10">
        <f t="shared" si="79"/>
        <v>3</v>
      </c>
      <c r="Y358" s="11"/>
      <c r="Z358" s="43">
        <f>VLOOKUP($C358, Table4[#All], 15, 0)</f>
        <v>0</v>
      </c>
      <c r="AA358" s="43">
        <f>VLOOKUP($C358, Table4[#All], 16, 0)</f>
        <v>0.36109999999999998</v>
      </c>
      <c r="AB358" s="43">
        <f>VLOOKUP($C358, Table4[#All], 17, 0)</f>
        <v>0.36109999999999998</v>
      </c>
      <c r="AC358" s="43">
        <f>VLOOKUP($C358, Table4[#All], 18, 0)</f>
        <v>0.27779999999999999</v>
      </c>
      <c r="AD358" s="9">
        <f>VLOOKUP($C358, Table4[#All], 19, 0)</f>
        <v>0</v>
      </c>
      <c r="AE358" s="10">
        <f t="shared" si="80"/>
        <v>4</v>
      </c>
      <c r="AF358" s="11"/>
      <c r="AG358" s="43">
        <f>VLOOKUP($C358, Table4[#All], 20, 0)</f>
        <v>0</v>
      </c>
      <c r="AH358" s="43">
        <f>VLOOKUP($C358, Table4[#All], 21, 0)</f>
        <v>0.59719999999999995</v>
      </c>
      <c r="AI358" s="43">
        <f>VLOOKUP($C358, Table4[#All], 22, 0)</f>
        <v>0.40279999999999999</v>
      </c>
      <c r="AJ358" s="43">
        <f>VLOOKUP($C358, Table4[#All], 23, 0)</f>
        <v>0</v>
      </c>
      <c r="AK358" s="43"/>
      <c r="AL358" s="10">
        <f t="shared" si="81"/>
        <v>3</v>
      </c>
      <c r="AM358" s="11"/>
      <c r="AN358" s="43">
        <f>VLOOKUP($C358, Table4[#All], 24, 0)</f>
        <v>0</v>
      </c>
      <c r="AO358" s="43">
        <f>VLOOKUP($C358, Table4[#All], 25, 0)</f>
        <v>0.46380000000000005</v>
      </c>
      <c r="AP358" s="43">
        <f>VLOOKUP($C358, Table4[#All], 26, 0)</f>
        <v>0.53620000000000001</v>
      </c>
      <c r="AQ358" s="43"/>
      <c r="AR358" s="9"/>
      <c r="AS358" s="12">
        <f t="shared" si="82"/>
        <v>3</v>
      </c>
      <c r="AT358" s="11"/>
      <c r="AU358" s="43">
        <f>VLOOKUP($C358, Table4[#All], 27, 0)</f>
        <v>5.5599999999999997E-2</v>
      </c>
      <c r="AV358" s="43">
        <f>VLOOKUP($C358, Table4[#All], 28, 0)</f>
        <v>0.54170000000000007</v>
      </c>
      <c r="AW358" s="43">
        <f>VLOOKUP($C358, Table4[#All], 29, 0)</f>
        <v>0.40279999999999999</v>
      </c>
      <c r="AX358" s="9"/>
      <c r="AY358" s="9">
        <f>VLOOKUP($C358, Table4[#All], 30, 0)</f>
        <v>0</v>
      </c>
      <c r="AZ358" s="10">
        <f t="shared" si="83"/>
        <v>3</v>
      </c>
      <c r="BA358" s="11"/>
      <c r="BB358" s="43">
        <f>VLOOKUP($C358, Table4[#All], 31, 0)</f>
        <v>0.21879999999999999</v>
      </c>
      <c r="BC358" s="43">
        <f>VLOOKUP($C358, Table4[#All], 32, 0)</f>
        <v>0.4844</v>
      </c>
      <c r="BD358" s="43">
        <f>VLOOKUP($C358, Table4[#All], 33, 0)</f>
        <v>0.23440000000000003</v>
      </c>
      <c r="BE358" s="43">
        <f>VLOOKUP($C358, Table4[#All], 34, 0)</f>
        <v>6.25E-2</v>
      </c>
      <c r="BF358" s="9">
        <f>VLOOKUP($C358, Table4[#All], 35, 0)</f>
        <v>0</v>
      </c>
      <c r="BG358" s="10">
        <f t="shared" si="84"/>
        <v>3</v>
      </c>
      <c r="BH358" s="60"/>
      <c r="BI358" s="43">
        <f>VLOOKUP($C358, Table4[#All], 36, 0)</f>
        <v>0</v>
      </c>
      <c r="BJ358" s="9">
        <f>VLOOKUP($C358, Table4[#All], 37, 0)</f>
        <v>0</v>
      </c>
      <c r="BK358" s="43">
        <f>VLOOKUP($C358, Table4[#All], 38, 0)</f>
        <v>0</v>
      </c>
      <c r="BL358" s="43">
        <f>VLOOKUP($C358, Table4[#All], 39, 0)</f>
        <v>0</v>
      </c>
      <c r="BM358" s="9">
        <f>VLOOKUP($C358, Table4[#All], 40, 0)</f>
        <v>1</v>
      </c>
      <c r="BN358" s="10">
        <f t="shared" si="85"/>
        <v>5</v>
      </c>
      <c r="BO358" s="11"/>
      <c r="BP358" s="43">
        <f>VLOOKUP($C358, Table4[#All], 41, 0)</f>
        <v>0.47220000000000001</v>
      </c>
      <c r="BQ358" s="43">
        <f>VLOOKUP($C358, Table4[#All], 42, 0)</f>
        <v>0.1389</v>
      </c>
      <c r="BR358" s="43">
        <f>VLOOKUP($C358, Table4[#All], 43, 0)</f>
        <v>0.33329999999999999</v>
      </c>
      <c r="BS358" s="43">
        <f>VLOOKUP($C358, Table4[#All], 44, 0)</f>
        <v>5.5599999999999997E-2</v>
      </c>
      <c r="BT358" s="43">
        <f>VLOOKUP($C358, Table4[#All], 45, 0)</f>
        <v>0</v>
      </c>
      <c r="BU358" s="10">
        <f t="shared" si="86"/>
        <v>3</v>
      </c>
      <c r="BV358" s="11"/>
      <c r="BW358" s="43">
        <f>VLOOKUP($C358, Table4[#All], 46, 0)</f>
        <v>1.3899999999999999E-2</v>
      </c>
      <c r="BX358" s="43">
        <f>VLOOKUP($C358, Table4[#All], 47, 0)</f>
        <v>0.43060000000000004</v>
      </c>
      <c r="BY358" s="43">
        <f>VLOOKUP($C358, Table4[#All], 48, 0)</f>
        <v>0.48609999999999998</v>
      </c>
      <c r="BZ358" s="43">
        <f>VLOOKUP($C358, Table4[#All], 49, 0)</f>
        <v>6.9400000000000003E-2</v>
      </c>
      <c r="CA358" s="43">
        <f>VLOOKUP($C358, Table4[#All], 50, 0)</f>
        <v>0</v>
      </c>
      <c r="CB358" s="10">
        <f t="shared" si="87"/>
        <v>3</v>
      </c>
      <c r="CC358" s="60"/>
      <c r="CD358" s="43">
        <f>VLOOKUP($C358, Table4[#All], 51, 0)</f>
        <v>0.93059999999999998</v>
      </c>
      <c r="CE358" s="43">
        <f>VLOOKUP($C358, Table4[#All], 52, 0)</f>
        <v>6.9400000000000003E-2</v>
      </c>
      <c r="CF358" s="43">
        <f>VLOOKUP($C358, Table4[#All], 53, 0)</f>
        <v>0</v>
      </c>
      <c r="CG358" s="43"/>
      <c r="CH358" s="43"/>
      <c r="CI358" s="12">
        <f t="shared" si="88"/>
        <v>1</v>
      </c>
      <c r="CJ358" s="13"/>
      <c r="CK358" s="43">
        <f>VLOOKUP($C358, Table4[#All], 54, 0)</f>
        <v>0</v>
      </c>
      <c r="CL358" s="43">
        <f>VLOOKUP($C358, Table4[#All], 55, 0)</f>
        <v>0.41670000000000001</v>
      </c>
      <c r="CM358" s="43">
        <f>VLOOKUP($C358, Table4[#All], 56, 0)</f>
        <v>0.58329999999999993</v>
      </c>
      <c r="CN358" s="9">
        <f>VLOOKUP($C358, Table4[#All], 57, 0)</f>
        <v>0</v>
      </c>
      <c r="CO358" s="9"/>
      <c r="CP358" s="10">
        <f t="shared" si="89"/>
        <v>3</v>
      </c>
      <c r="CQ358" s="11"/>
      <c r="CR358" s="43">
        <f>VLOOKUP($C358, Table4[#All], 58, 0)</f>
        <v>0</v>
      </c>
      <c r="CS358" s="43">
        <f>VLOOKUP($C358, Table4[#All], 59, 0)</f>
        <v>0.125</v>
      </c>
      <c r="CT358" s="43">
        <f>VLOOKUP($C358, Table4[#All], 60, 0)</f>
        <v>0.59719999999999995</v>
      </c>
      <c r="CU358" s="43">
        <f>VLOOKUP($C358, Table4[#All], 61, 0)</f>
        <v>0.27779999999999999</v>
      </c>
      <c r="CV358" s="9">
        <f>VLOOKUP($C358, Table4[#All], 62, 0)</f>
        <v>0</v>
      </c>
      <c r="CW358" s="10">
        <f t="shared" si="90"/>
        <v>4</v>
      </c>
      <c r="CX358" s="60"/>
      <c r="CY358" s="43">
        <f>VLOOKUP($C358, Table4[#All], 63, 0)</f>
        <v>0.125</v>
      </c>
      <c r="CZ358" s="43">
        <f>VLOOKUP($C358, Table4[#All], 64, 0)</f>
        <v>0.71879999999999999</v>
      </c>
      <c r="DA358" s="43">
        <f>VLOOKUP($C358, Table4[#All], 65, 0)</f>
        <v>0.15620000000000001</v>
      </c>
      <c r="DB358" s="43">
        <f>VLOOKUP($C358, Table4[#All], 66, 0)</f>
        <v>0</v>
      </c>
      <c r="DC358" s="43"/>
      <c r="DD358" s="10">
        <f t="shared" si="91"/>
        <v>2</v>
      </c>
    </row>
    <row r="359" spans="1:108" ht="16.2" thickTop="1" thickBot="1" x14ac:dyDescent="0.4">
      <c r="A359" s="47" t="s">
        <v>798</v>
      </c>
      <c r="B359" s="47" t="s">
        <v>807</v>
      </c>
      <c r="C359" s="47" t="s">
        <v>808</v>
      </c>
      <c r="D359" s="11"/>
      <c r="E359" s="43">
        <f>VLOOKUP($C359, Table4[#All], 2, 0)</f>
        <v>0</v>
      </c>
      <c r="F359" s="43">
        <f>VLOOKUP($C359, Table4[#All], 3, 0)</f>
        <v>0</v>
      </c>
      <c r="G359" s="43">
        <f>VLOOKUP($C359, Table4[#All], 4, 0)</f>
        <v>1</v>
      </c>
      <c r="H359" s="43">
        <f>VLOOKUP($C359, Table4[#All], 5, 0)</f>
        <v>0</v>
      </c>
      <c r="I359" s="43">
        <f>VLOOKUP($C359, Table4[#All], 6, 0)</f>
        <v>0</v>
      </c>
      <c r="J359" s="10">
        <f t="shared" si="77"/>
        <v>3</v>
      </c>
      <c r="K359" s="11"/>
      <c r="L359" s="43">
        <f>VLOOKUP($C359, Table4[#All], 7, 0)</f>
        <v>0.21280000000000002</v>
      </c>
      <c r="M359" s="43">
        <f>VLOOKUP($C359, Table4[#All], 8, 0)</f>
        <v>0.42549999999999999</v>
      </c>
      <c r="N359" s="43">
        <f>VLOOKUP($C359, Table4[#All], 9, 0)</f>
        <v>0.25530000000000003</v>
      </c>
      <c r="O359" s="43">
        <f>VLOOKUP($C359, Table4[#All], 10, 0)</f>
        <v>0.10640000000000001</v>
      </c>
      <c r="P359" s="43"/>
      <c r="Q359" s="10">
        <f t="shared" si="78"/>
        <v>3</v>
      </c>
      <c r="R359" s="11"/>
      <c r="S359" s="43">
        <f>VLOOKUP($C359, Table4[#All], 11, 0)</f>
        <v>9.5199999999999993E-2</v>
      </c>
      <c r="T359" s="43">
        <f>VLOOKUP($C359, Table4[#All], 12, 0)</f>
        <v>7.1399999999999991E-2</v>
      </c>
      <c r="U359" s="43">
        <f>VLOOKUP($C359, Table4[#All], 13, 0)</f>
        <v>0.78569999999999995</v>
      </c>
      <c r="V359" s="43">
        <f>VLOOKUP($C359, Table4[#All], 14, 0)</f>
        <v>4.7599999999999996E-2</v>
      </c>
      <c r="W359" s="9"/>
      <c r="X359" s="10">
        <f t="shared" si="79"/>
        <v>3</v>
      </c>
      <c r="Y359" s="11"/>
      <c r="Z359" s="43">
        <f>VLOOKUP($C359, Table4[#All], 15, 0)</f>
        <v>0</v>
      </c>
      <c r="AA359" s="43">
        <f>VLOOKUP($C359, Table4[#All], 16, 0)</f>
        <v>0.23399999999999999</v>
      </c>
      <c r="AB359" s="43">
        <f>VLOOKUP($C359, Table4[#All], 17, 0)</f>
        <v>0.2979</v>
      </c>
      <c r="AC359" s="43">
        <f>VLOOKUP($C359, Table4[#All], 18, 0)</f>
        <v>0.46810000000000002</v>
      </c>
      <c r="AD359" s="9">
        <f>VLOOKUP($C359, Table4[#All], 19, 0)</f>
        <v>0</v>
      </c>
      <c r="AE359" s="10">
        <f t="shared" si="80"/>
        <v>4</v>
      </c>
      <c r="AF359" s="11"/>
      <c r="AG359" s="43">
        <f>VLOOKUP($C359, Table4[#All], 20, 0)</f>
        <v>0</v>
      </c>
      <c r="AH359" s="43">
        <f>VLOOKUP($C359, Table4[#All], 21, 0)</f>
        <v>0.4894</v>
      </c>
      <c r="AI359" s="43">
        <f>VLOOKUP($C359, Table4[#All], 22, 0)</f>
        <v>0.51060000000000005</v>
      </c>
      <c r="AJ359" s="43">
        <f>VLOOKUP($C359, Table4[#All], 23, 0)</f>
        <v>0</v>
      </c>
      <c r="AK359" s="43"/>
      <c r="AL359" s="10">
        <f t="shared" si="81"/>
        <v>3</v>
      </c>
      <c r="AM359" s="11"/>
      <c r="AN359" s="43">
        <f>VLOOKUP($C359, Table4[#All], 24, 0)</f>
        <v>0</v>
      </c>
      <c r="AO359" s="43">
        <f>VLOOKUP($C359, Table4[#All], 25, 0)</f>
        <v>0.43180000000000002</v>
      </c>
      <c r="AP359" s="43">
        <f>VLOOKUP($C359, Table4[#All], 26, 0)</f>
        <v>0.56820000000000004</v>
      </c>
      <c r="AQ359" s="43"/>
      <c r="AR359" s="9"/>
      <c r="AS359" s="12">
        <f t="shared" si="82"/>
        <v>3</v>
      </c>
      <c r="AT359" s="11"/>
      <c r="AU359" s="43">
        <f>VLOOKUP($C359, Table4[#All], 27, 0)</f>
        <v>0</v>
      </c>
      <c r="AV359" s="43">
        <f>VLOOKUP($C359, Table4[#All], 28, 0)</f>
        <v>0.25530000000000003</v>
      </c>
      <c r="AW359" s="43">
        <f>VLOOKUP($C359, Table4[#All], 29, 0)</f>
        <v>0.74470000000000003</v>
      </c>
      <c r="AX359" s="9"/>
      <c r="AY359" s="9">
        <f>VLOOKUP($C359, Table4[#All], 30, 0)</f>
        <v>0</v>
      </c>
      <c r="AZ359" s="10">
        <f t="shared" si="83"/>
        <v>3</v>
      </c>
      <c r="BA359" s="11"/>
      <c r="BB359" s="43">
        <f>VLOOKUP($C359, Table4[#All], 31, 0)</f>
        <v>8.3299999999999999E-2</v>
      </c>
      <c r="BC359" s="43">
        <f>VLOOKUP($C359, Table4[#All], 32, 0)</f>
        <v>0.44439999999999996</v>
      </c>
      <c r="BD359" s="43">
        <f>VLOOKUP($C359, Table4[#All], 33, 0)</f>
        <v>0.16670000000000001</v>
      </c>
      <c r="BE359" s="43">
        <f>VLOOKUP($C359, Table4[#All], 34, 0)</f>
        <v>0.30559999999999998</v>
      </c>
      <c r="BF359" s="9">
        <f>VLOOKUP($C359, Table4[#All], 35, 0)</f>
        <v>0</v>
      </c>
      <c r="BG359" s="10">
        <f t="shared" si="84"/>
        <v>4</v>
      </c>
      <c r="BH359" s="60"/>
      <c r="BI359" s="43">
        <f>VLOOKUP($C359, Table4[#All], 36, 0)</f>
        <v>0</v>
      </c>
      <c r="BJ359" s="9">
        <f>VLOOKUP($C359, Table4[#All], 37, 0)</f>
        <v>0</v>
      </c>
      <c r="BK359" s="43">
        <f>VLOOKUP($C359, Table4[#All], 38, 0)</f>
        <v>0</v>
      </c>
      <c r="BL359" s="43">
        <f>VLOOKUP($C359, Table4[#All], 39, 0)</f>
        <v>0</v>
      </c>
      <c r="BM359" s="9">
        <f>VLOOKUP($C359, Table4[#All], 40, 0)</f>
        <v>1</v>
      </c>
      <c r="BN359" s="10">
        <f t="shared" si="85"/>
        <v>5</v>
      </c>
      <c r="BO359" s="11"/>
      <c r="BP359" s="43">
        <f>VLOOKUP($C359, Table4[#All], 41, 0)</f>
        <v>0.25530000000000003</v>
      </c>
      <c r="BQ359" s="43">
        <f>VLOOKUP($C359, Table4[#All], 42, 0)</f>
        <v>0.31909999999999999</v>
      </c>
      <c r="BR359" s="43">
        <f>VLOOKUP($C359, Table4[#All], 43, 0)</f>
        <v>0.40429999999999999</v>
      </c>
      <c r="BS359" s="43">
        <f>VLOOKUP($C359, Table4[#All], 44, 0)</f>
        <v>2.1299999999999999E-2</v>
      </c>
      <c r="BT359" s="43">
        <f>VLOOKUP($C359, Table4[#All], 45, 0)</f>
        <v>0</v>
      </c>
      <c r="BU359" s="10">
        <f t="shared" si="86"/>
        <v>3</v>
      </c>
      <c r="BV359" s="11"/>
      <c r="BW359" s="43">
        <f>VLOOKUP($C359, Table4[#All], 46, 0)</f>
        <v>0</v>
      </c>
      <c r="BX359" s="43">
        <f>VLOOKUP($C359, Table4[#All], 47, 0)</f>
        <v>0.12770000000000001</v>
      </c>
      <c r="BY359" s="43">
        <f>VLOOKUP($C359, Table4[#All], 48, 0)</f>
        <v>0.59570000000000001</v>
      </c>
      <c r="BZ359" s="43">
        <f>VLOOKUP($C359, Table4[#All], 49, 0)</f>
        <v>0.27660000000000001</v>
      </c>
      <c r="CA359" s="43">
        <f>VLOOKUP($C359, Table4[#All], 50, 0)</f>
        <v>0</v>
      </c>
      <c r="CB359" s="10">
        <f t="shared" si="87"/>
        <v>4</v>
      </c>
      <c r="CC359" s="60"/>
      <c r="CD359" s="43">
        <f>VLOOKUP($C359, Table4[#All], 51, 0)</f>
        <v>0.74470000000000003</v>
      </c>
      <c r="CE359" s="43">
        <f>VLOOKUP($C359, Table4[#All], 52, 0)</f>
        <v>8.5099999999999995E-2</v>
      </c>
      <c r="CF359" s="43">
        <f>VLOOKUP($C359, Table4[#All], 53, 0)</f>
        <v>0.17019999999999999</v>
      </c>
      <c r="CG359" s="43"/>
      <c r="CH359" s="43"/>
      <c r="CI359" s="12">
        <f t="shared" si="88"/>
        <v>2</v>
      </c>
      <c r="CJ359" s="13"/>
      <c r="CK359" s="43">
        <f>VLOOKUP($C359, Table4[#All], 54, 0)</f>
        <v>0</v>
      </c>
      <c r="CL359" s="43">
        <f>VLOOKUP($C359, Table4[#All], 55, 0)</f>
        <v>0.21280000000000002</v>
      </c>
      <c r="CM359" s="43">
        <f>VLOOKUP($C359, Table4[#All], 56, 0)</f>
        <v>0.78720000000000001</v>
      </c>
      <c r="CN359" s="9">
        <f>VLOOKUP($C359, Table4[#All], 57, 0)</f>
        <v>0</v>
      </c>
      <c r="CO359" s="9"/>
      <c r="CP359" s="10">
        <f t="shared" si="89"/>
        <v>3</v>
      </c>
      <c r="CQ359" s="11"/>
      <c r="CR359" s="43">
        <f>VLOOKUP($C359, Table4[#All], 58, 0)</f>
        <v>0</v>
      </c>
      <c r="CS359" s="43">
        <f>VLOOKUP($C359, Table4[#All], 59, 0)</f>
        <v>0.19149999999999998</v>
      </c>
      <c r="CT359" s="43">
        <f>VLOOKUP($C359, Table4[#All], 60, 0)</f>
        <v>0.25530000000000003</v>
      </c>
      <c r="CU359" s="43">
        <f>VLOOKUP($C359, Table4[#All], 61, 0)</f>
        <v>0.55320000000000003</v>
      </c>
      <c r="CV359" s="9">
        <f>VLOOKUP($C359, Table4[#All], 62, 0)</f>
        <v>0</v>
      </c>
      <c r="CW359" s="10">
        <f t="shared" si="90"/>
        <v>4</v>
      </c>
      <c r="CX359" s="60"/>
      <c r="CY359" s="43">
        <f>VLOOKUP($C359, Table4[#All], 63, 0)</f>
        <v>0</v>
      </c>
      <c r="CZ359" s="43">
        <f>VLOOKUP($C359, Table4[#All], 64, 0)</f>
        <v>0.4</v>
      </c>
      <c r="DA359" s="43">
        <f>VLOOKUP($C359, Table4[#All], 65, 0)</f>
        <v>0.6</v>
      </c>
      <c r="DB359" s="43">
        <f>VLOOKUP($C359, Table4[#All], 66, 0)</f>
        <v>0</v>
      </c>
      <c r="DC359" s="43"/>
      <c r="DD359" s="10">
        <f t="shared" si="91"/>
        <v>3</v>
      </c>
    </row>
    <row r="360" spans="1:108" ht="16.2" thickTop="1" thickBot="1" x14ac:dyDescent="0.4">
      <c r="A360" s="47" t="s">
        <v>798</v>
      </c>
      <c r="B360" s="47" t="s">
        <v>809</v>
      </c>
      <c r="C360" s="47" t="s">
        <v>810</v>
      </c>
      <c r="D360" s="11"/>
      <c r="E360" s="43">
        <f>VLOOKUP($C360, Table4[#All], 2, 0)</f>
        <v>0</v>
      </c>
      <c r="F360" s="43">
        <f>VLOOKUP($C360, Table4[#All], 3, 0)</f>
        <v>0</v>
      </c>
      <c r="G360" s="43">
        <f>VLOOKUP($C360, Table4[#All], 4, 0)</f>
        <v>1</v>
      </c>
      <c r="H360" s="43">
        <f>VLOOKUP($C360, Table4[#All], 5, 0)</f>
        <v>0</v>
      </c>
      <c r="I360" s="43">
        <f>VLOOKUP($C360, Table4[#All], 6, 0)</f>
        <v>0</v>
      </c>
      <c r="J360" s="10">
        <f t="shared" si="77"/>
        <v>3</v>
      </c>
      <c r="K360" s="11"/>
      <c r="L360" s="43">
        <f>VLOOKUP($C360, Table4[#All], 7, 0)</f>
        <v>0.4844</v>
      </c>
      <c r="M360" s="43">
        <f>VLOOKUP($C360, Table4[#All], 8, 0)</f>
        <v>0.375</v>
      </c>
      <c r="N360" s="43">
        <f>VLOOKUP($C360, Table4[#All], 9, 0)</f>
        <v>0.1406</v>
      </c>
      <c r="O360" s="43">
        <f>VLOOKUP($C360, Table4[#All], 10, 0)</f>
        <v>0</v>
      </c>
      <c r="P360" s="43"/>
      <c r="Q360" s="10">
        <f t="shared" si="78"/>
        <v>2</v>
      </c>
      <c r="R360" s="11"/>
      <c r="S360" s="43">
        <f>VLOOKUP($C360, Table4[#All], 11, 0)</f>
        <v>9.3800000000000008E-2</v>
      </c>
      <c r="T360" s="43">
        <f>VLOOKUP($C360, Table4[#All], 12, 0)</f>
        <v>1.5600000000000001E-2</v>
      </c>
      <c r="U360" s="43">
        <f>VLOOKUP($C360, Table4[#All], 13, 0)</f>
        <v>0.82810000000000006</v>
      </c>
      <c r="V360" s="43">
        <f>VLOOKUP($C360, Table4[#All], 14, 0)</f>
        <v>6.25E-2</v>
      </c>
      <c r="W360" s="9"/>
      <c r="X360" s="10">
        <f t="shared" si="79"/>
        <v>3</v>
      </c>
      <c r="Y360" s="11"/>
      <c r="Z360" s="43">
        <f>VLOOKUP($C360, Table4[#All], 15, 0)</f>
        <v>0</v>
      </c>
      <c r="AA360" s="43">
        <f>VLOOKUP($C360, Table4[#All], 16, 0)</f>
        <v>0.3906</v>
      </c>
      <c r="AB360" s="43">
        <f>VLOOKUP($C360, Table4[#All], 17, 0)</f>
        <v>0.3281</v>
      </c>
      <c r="AC360" s="43">
        <f>VLOOKUP($C360, Table4[#All], 18, 0)</f>
        <v>0.28120000000000001</v>
      </c>
      <c r="AD360" s="9">
        <f>VLOOKUP($C360, Table4[#All], 19, 0)</f>
        <v>0</v>
      </c>
      <c r="AE360" s="10">
        <f t="shared" si="80"/>
        <v>4</v>
      </c>
      <c r="AF360" s="11"/>
      <c r="AG360" s="43">
        <f>VLOOKUP($C360, Table4[#All], 20, 0)</f>
        <v>0</v>
      </c>
      <c r="AH360" s="43">
        <f>VLOOKUP($C360, Table4[#All], 21, 0)</f>
        <v>0.3906</v>
      </c>
      <c r="AI360" s="43">
        <f>VLOOKUP($C360, Table4[#All], 22, 0)</f>
        <v>0.46880000000000005</v>
      </c>
      <c r="AJ360" s="43">
        <f>VLOOKUP($C360, Table4[#All], 23, 0)</f>
        <v>0.1406</v>
      </c>
      <c r="AK360" s="43"/>
      <c r="AL360" s="10">
        <f t="shared" si="81"/>
        <v>3</v>
      </c>
      <c r="AM360" s="11"/>
      <c r="AN360" s="43">
        <f>VLOOKUP($C360, Table4[#All], 24, 0)</f>
        <v>1.6899999999999998E-2</v>
      </c>
      <c r="AO360" s="43">
        <f>VLOOKUP($C360, Table4[#All], 25, 0)</f>
        <v>0.45760000000000001</v>
      </c>
      <c r="AP360" s="43">
        <f>VLOOKUP($C360, Table4[#All], 26, 0)</f>
        <v>0.52539999999999998</v>
      </c>
      <c r="AQ360" s="43"/>
      <c r="AR360" s="9"/>
      <c r="AS360" s="12">
        <f t="shared" si="82"/>
        <v>3</v>
      </c>
      <c r="AT360" s="11"/>
      <c r="AU360" s="43">
        <f>VLOOKUP($C360, Table4[#All], 27, 0)</f>
        <v>0</v>
      </c>
      <c r="AV360" s="43">
        <f>VLOOKUP($C360, Table4[#All], 28, 0)</f>
        <v>0.23440000000000003</v>
      </c>
      <c r="AW360" s="43">
        <f>VLOOKUP($C360, Table4[#All], 29, 0)</f>
        <v>0.76560000000000006</v>
      </c>
      <c r="AX360" s="9"/>
      <c r="AY360" s="9">
        <f>VLOOKUP($C360, Table4[#All], 30, 0)</f>
        <v>0</v>
      </c>
      <c r="AZ360" s="10">
        <f t="shared" si="83"/>
        <v>3</v>
      </c>
      <c r="BA360" s="11"/>
      <c r="BB360" s="43">
        <f>VLOOKUP($C360, Table4[#All], 31, 0)</f>
        <v>0.45450000000000002</v>
      </c>
      <c r="BC360" s="43">
        <f>VLOOKUP($C360, Table4[#All], 32, 0)</f>
        <v>0.21820000000000001</v>
      </c>
      <c r="BD360" s="43">
        <f>VLOOKUP($C360, Table4[#All], 33, 0)</f>
        <v>0.2727</v>
      </c>
      <c r="BE360" s="43">
        <f>VLOOKUP($C360, Table4[#All], 34, 0)</f>
        <v>5.45E-2</v>
      </c>
      <c r="BF360" s="9">
        <f>VLOOKUP($C360, Table4[#All], 35, 0)</f>
        <v>0</v>
      </c>
      <c r="BG360" s="10">
        <f t="shared" si="84"/>
        <v>3</v>
      </c>
      <c r="BH360" s="60"/>
      <c r="BI360" s="43">
        <f>VLOOKUP($C360, Table4[#All], 36, 0)</f>
        <v>0</v>
      </c>
      <c r="BJ360" s="9">
        <f>VLOOKUP($C360, Table4[#All], 37, 0)</f>
        <v>0</v>
      </c>
      <c r="BK360" s="43">
        <f>VLOOKUP($C360, Table4[#All], 38, 0)</f>
        <v>0</v>
      </c>
      <c r="BL360" s="43">
        <f>VLOOKUP($C360, Table4[#All], 39, 0)</f>
        <v>0</v>
      </c>
      <c r="BM360" s="9">
        <f>VLOOKUP($C360, Table4[#All], 40, 0)</f>
        <v>1</v>
      </c>
      <c r="BN360" s="10">
        <f t="shared" si="85"/>
        <v>5</v>
      </c>
      <c r="BO360" s="11"/>
      <c r="BP360" s="43">
        <f>VLOOKUP($C360, Table4[#All], 41, 0)</f>
        <v>0.2969</v>
      </c>
      <c r="BQ360" s="43">
        <f>VLOOKUP($C360, Table4[#All], 42, 0)</f>
        <v>0.67189999999999994</v>
      </c>
      <c r="BR360" s="43">
        <f>VLOOKUP($C360, Table4[#All], 43, 0)</f>
        <v>3.1200000000000002E-2</v>
      </c>
      <c r="BS360" s="43">
        <f>VLOOKUP($C360, Table4[#All], 44, 0)</f>
        <v>0</v>
      </c>
      <c r="BT360" s="43">
        <f>VLOOKUP($C360, Table4[#All], 45, 0)</f>
        <v>0</v>
      </c>
      <c r="BU360" s="10">
        <f t="shared" si="86"/>
        <v>2</v>
      </c>
      <c r="BV360" s="11"/>
      <c r="BW360" s="43">
        <f>VLOOKUP($C360, Table4[#All], 46, 0)</f>
        <v>0</v>
      </c>
      <c r="BX360" s="43">
        <f>VLOOKUP($C360, Table4[#All], 47, 0)</f>
        <v>0</v>
      </c>
      <c r="BY360" s="43">
        <f>VLOOKUP($C360, Table4[#All], 48, 0)</f>
        <v>3.1200000000000002E-2</v>
      </c>
      <c r="BZ360" s="43">
        <f>VLOOKUP($C360, Table4[#All], 49, 0)</f>
        <v>0.4531</v>
      </c>
      <c r="CA360" s="43">
        <f>VLOOKUP($C360, Table4[#All], 50, 0)</f>
        <v>0.51560000000000006</v>
      </c>
      <c r="CB360" s="10">
        <f t="shared" si="87"/>
        <v>5</v>
      </c>
      <c r="CC360" s="60"/>
      <c r="CD360" s="43">
        <f>VLOOKUP($C360, Table4[#All], 51, 0)</f>
        <v>0</v>
      </c>
      <c r="CE360" s="43">
        <f>VLOOKUP($C360, Table4[#All], 52, 0)</f>
        <v>4.6900000000000004E-2</v>
      </c>
      <c r="CF360" s="43">
        <f>VLOOKUP($C360, Table4[#All], 53, 0)</f>
        <v>0.95310000000000006</v>
      </c>
      <c r="CG360" s="43"/>
      <c r="CH360" s="43"/>
      <c r="CI360" s="12">
        <f t="shared" si="88"/>
        <v>3</v>
      </c>
      <c r="CJ360" s="13"/>
      <c r="CK360" s="43">
        <f>VLOOKUP($C360, Table4[#All], 54, 0)</f>
        <v>0</v>
      </c>
      <c r="CL360" s="43">
        <f>VLOOKUP($C360, Table4[#All], 55, 0)</f>
        <v>0.46880000000000005</v>
      </c>
      <c r="CM360" s="43">
        <f>VLOOKUP($C360, Table4[#All], 56, 0)</f>
        <v>0.53120000000000001</v>
      </c>
      <c r="CN360" s="9">
        <f>VLOOKUP($C360, Table4[#All], 57, 0)</f>
        <v>0</v>
      </c>
      <c r="CO360" s="9"/>
      <c r="CP360" s="10">
        <f t="shared" si="89"/>
        <v>3</v>
      </c>
      <c r="CQ360" s="11"/>
      <c r="CR360" s="43">
        <f>VLOOKUP($C360, Table4[#All], 58, 0)</f>
        <v>1.5600000000000001E-2</v>
      </c>
      <c r="CS360" s="43">
        <f>VLOOKUP($C360, Table4[#All], 59, 0)</f>
        <v>0.40619999999999995</v>
      </c>
      <c r="CT360" s="43">
        <f>VLOOKUP($C360, Table4[#All], 60, 0)</f>
        <v>0.3281</v>
      </c>
      <c r="CU360" s="43">
        <f>VLOOKUP($C360, Table4[#All], 61, 0)</f>
        <v>0.25</v>
      </c>
      <c r="CV360" s="9">
        <f>VLOOKUP($C360, Table4[#All], 62, 0)</f>
        <v>0</v>
      </c>
      <c r="CW360" s="10">
        <f t="shared" si="90"/>
        <v>4</v>
      </c>
      <c r="CX360" s="60"/>
      <c r="CY360" s="43">
        <f>VLOOKUP($C360, Table4[#All], 63, 0)</f>
        <v>0</v>
      </c>
      <c r="CZ360" s="43">
        <f>VLOOKUP($C360, Table4[#All], 64, 0)</f>
        <v>0.52629999999999999</v>
      </c>
      <c r="DA360" s="43">
        <f>VLOOKUP($C360, Table4[#All], 65, 0)</f>
        <v>0.42109999999999997</v>
      </c>
      <c r="DB360" s="43">
        <f>VLOOKUP($C360, Table4[#All], 66, 0)</f>
        <v>5.2600000000000001E-2</v>
      </c>
      <c r="DC360" s="43"/>
      <c r="DD360" s="10">
        <f t="shared" si="91"/>
        <v>3</v>
      </c>
    </row>
    <row r="361" spans="1:108" ht="16.2" thickTop="1" thickBot="1" x14ac:dyDescent="0.4">
      <c r="A361" s="47" t="s">
        <v>798</v>
      </c>
      <c r="B361" s="47" t="s">
        <v>811</v>
      </c>
      <c r="C361" s="47" t="s">
        <v>812</v>
      </c>
      <c r="D361" s="11"/>
      <c r="E361" s="43">
        <f>VLOOKUP($C361, Table4[#All], 2, 0)</f>
        <v>0</v>
      </c>
      <c r="F361" s="43">
        <f>VLOOKUP($C361, Table4[#All], 3, 0)</f>
        <v>0</v>
      </c>
      <c r="G361" s="43">
        <f>VLOOKUP($C361, Table4[#All], 4, 0)</f>
        <v>1</v>
      </c>
      <c r="H361" s="43">
        <f>VLOOKUP($C361, Table4[#All], 5, 0)</f>
        <v>0</v>
      </c>
      <c r="I361" s="43">
        <f>VLOOKUP($C361, Table4[#All], 6, 0)</f>
        <v>0</v>
      </c>
      <c r="J361" s="10">
        <f t="shared" si="77"/>
        <v>3</v>
      </c>
      <c r="K361" s="11"/>
      <c r="L361" s="43">
        <f>VLOOKUP($C361, Table4[#All], 7, 0)</f>
        <v>0.31030000000000002</v>
      </c>
      <c r="M361" s="43">
        <f>VLOOKUP($C361, Table4[#All], 8, 0)</f>
        <v>0.43099999999999999</v>
      </c>
      <c r="N361" s="43">
        <f>VLOOKUP($C361, Table4[#All], 9, 0)</f>
        <v>0.2586</v>
      </c>
      <c r="O361" s="43">
        <f>VLOOKUP($C361, Table4[#All], 10, 0)</f>
        <v>0</v>
      </c>
      <c r="P361" s="43"/>
      <c r="Q361" s="10">
        <f t="shared" si="78"/>
        <v>3</v>
      </c>
      <c r="R361" s="11"/>
      <c r="S361" s="43">
        <f>VLOOKUP($C361, Table4[#All], 11, 0)</f>
        <v>0.2069</v>
      </c>
      <c r="T361" s="43">
        <f>VLOOKUP($C361, Table4[#All], 12, 0)</f>
        <v>6.9000000000000006E-2</v>
      </c>
      <c r="U361" s="43">
        <f>VLOOKUP($C361, Table4[#All], 13, 0)</f>
        <v>0.72409999999999997</v>
      </c>
      <c r="V361" s="43">
        <f>VLOOKUP($C361, Table4[#All], 14, 0)</f>
        <v>0</v>
      </c>
      <c r="W361" s="9"/>
      <c r="X361" s="10">
        <f t="shared" si="79"/>
        <v>3</v>
      </c>
      <c r="Y361" s="11"/>
      <c r="Z361" s="43">
        <f>VLOOKUP($C361, Table4[#All], 15, 0)</f>
        <v>0</v>
      </c>
      <c r="AA361" s="43">
        <f>VLOOKUP($C361, Table4[#All], 16, 0)</f>
        <v>0.27589999999999998</v>
      </c>
      <c r="AB361" s="43">
        <f>VLOOKUP($C361, Table4[#All], 17, 0)</f>
        <v>0.5</v>
      </c>
      <c r="AC361" s="43">
        <f>VLOOKUP($C361, Table4[#All], 18, 0)</f>
        <v>0.22409999999999999</v>
      </c>
      <c r="AD361" s="9">
        <f>VLOOKUP($C361, Table4[#All], 19, 0)</f>
        <v>0</v>
      </c>
      <c r="AE361" s="10">
        <f t="shared" si="80"/>
        <v>4</v>
      </c>
      <c r="AF361" s="11"/>
      <c r="AG361" s="43">
        <f>VLOOKUP($C361, Table4[#All], 20, 0)</f>
        <v>0</v>
      </c>
      <c r="AH361" s="43">
        <f>VLOOKUP($C361, Table4[#All], 21, 0)</f>
        <v>0.63790000000000002</v>
      </c>
      <c r="AI361" s="43">
        <f>VLOOKUP($C361, Table4[#All], 22, 0)</f>
        <v>0.36210000000000003</v>
      </c>
      <c r="AJ361" s="43">
        <f>VLOOKUP($C361, Table4[#All], 23, 0)</f>
        <v>0</v>
      </c>
      <c r="AK361" s="43"/>
      <c r="AL361" s="10">
        <f t="shared" si="81"/>
        <v>3</v>
      </c>
      <c r="AM361" s="11"/>
      <c r="AN361" s="43">
        <f>VLOOKUP($C361, Table4[#All], 24, 0)</f>
        <v>0</v>
      </c>
      <c r="AO361" s="43">
        <f>VLOOKUP($C361, Table4[#All], 25, 0)</f>
        <v>0.37929999999999997</v>
      </c>
      <c r="AP361" s="43">
        <f>VLOOKUP($C361, Table4[#All], 26, 0)</f>
        <v>0.62070000000000003</v>
      </c>
      <c r="AQ361" s="43"/>
      <c r="AR361" s="9"/>
      <c r="AS361" s="12">
        <f t="shared" si="82"/>
        <v>3</v>
      </c>
      <c r="AT361" s="11"/>
      <c r="AU361" s="43">
        <f>VLOOKUP($C361, Table4[#All], 27, 0)</f>
        <v>0</v>
      </c>
      <c r="AV361" s="43">
        <f>VLOOKUP($C361, Table4[#All], 28, 0)</f>
        <v>0.37929999999999997</v>
      </c>
      <c r="AW361" s="43">
        <f>VLOOKUP($C361, Table4[#All], 29, 0)</f>
        <v>0.62070000000000003</v>
      </c>
      <c r="AX361" s="9"/>
      <c r="AY361" s="9">
        <f>VLOOKUP($C361, Table4[#All], 30, 0)</f>
        <v>0</v>
      </c>
      <c r="AZ361" s="10">
        <f t="shared" si="83"/>
        <v>3</v>
      </c>
      <c r="BA361" s="11"/>
      <c r="BB361" s="43">
        <f>VLOOKUP($C361, Table4[#All], 31, 0)</f>
        <v>2.7799999999999998E-2</v>
      </c>
      <c r="BC361" s="43">
        <f>VLOOKUP($C361, Table4[#All], 32, 0)</f>
        <v>0.47220000000000001</v>
      </c>
      <c r="BD361" s="43">
        <f>VLOOKUP($C361, Table4[#All], 33, 0)</f>
        <v>0.27779999999999999</v>
      </c>
      <c r="BE361" s="43">
        <f>VLOOKUP($C361, Table4[#All], 34, 0)</f>
        <v>0.22219999999999998</v>
      </c>
      <c r="BF361" s="9">
        <f>VLOOKUP($C361, Table4[#All], 35, 0)</f>
        <v>0</v>
      </c>
      <c r="BG361" s="10">
        <f t="shared" si="84"/>
        <v>4</v>
      </c>
      <c r="BH361" s="60"/>
      <c r="BI361" s="43">
        <f>VLOOKUP($C361, Table4[#All], 36, 0)</f>
        <v>0</v>
      </c>
      <c r="BJ361" s="9">
        <f>VLOOKUP($C361, Table4[#All], 37, 0)</f>
        <v>0</v>
      </c>
      <c r="BK361" s="43">
        <f>VLOOKUP($C361, Table4[#All], 38, 0)</f>
        <v>0</v>
      </c>
      <c r="BL361" s="43">
        <f>VLOOKUP($C361, Table4[#All], 39, 0)</f>
        <v>0</v>
      </c>
      <c r="BM361" s="9">
        <f>VLOOKUP($C361, Table4[#All], 40, 0)</f>
        <v>1</v>
      </c>
      <c r="BN361" s="10">
        <f t="shared" si="85"/>
        <v>5</v>
      </c>
      <c r="BO361" s="11"/>
      <c r="BP361" s="43">
        <f>VLOOKUP($C361, Table4[#All], 41, 0)</f>
        <v>0.1724</v>
      </c>
      <c r="BQ361" s="43">
        <f>VLOOKUP($C361, Table4[#All], 42, 0)</f>
        <v>0.3276</v>
      </c>
      <c r="BR361" s="43">
        <f>VLOOKUP($C361, Table4[#All], 43, 0)</f>
        <v>0.46549999999999997</v>
      </c>
      <c r="BS361" s="43">
        <f>VLOOKUP($C361, Table4[#All], 44, 0)</f>
        <v>3.4500000000000003E-2</v>
      </c>
      <c r="BT361" s="43">
        <f>VLOOKUP($C361, Table4[#All], 45, 0)</f>
        <v>0</v>
      </c>
      <c r="BU361" s="10">
        <f t="shared" si="86"/>
        <v>3</v>
      </c>
      <c r="BV361" s="11"/>
      <c r="BW361" s="43">
        <f>VLOOKUP($C361, Table4[#All], 46, 0)</f>
        <v>0</v>
      </c>
      <c r="BX361" s="43">
        <f>VLOOKUP($C361, Table4[#All], 47, 0)</f>
        <v>0.2414</v>
      </c>
      <c r="BY361" s="43">
        <f>VLOOKUP($C361, Table4[#All], 48, 0)</f>
        <v>0.46549999999999997</v>
      </c>
      <c r="BZ361" s="43">
        <f>VLOOKUP($C361, Table4[#All], 49, 0)</f>
        <v>0.29309999999999997</v>
      </c>
      <c r="CA361" s="43">
        <f>VLOOKUP($C361, Table4[#All], 50, 0)</f>
        <v>0</v>
      </c>
      <c r="CB361" s="10">
        <f t="shared" si="87"/>
        <v>4</v>
      </c>
      <c r="CC361" s="60"/>
      <c r="CD361" s="43">
        <f>VLOOKUP($C361, Table4[#All], 51, 0)</f>
        <v>0.70689999999999997</v>
      </c>
      <c r="CE361" s="43">
        <f>VLOOKUP($C361, Table4[#All], 52, 0)</f>
        <v>1.72E-2</v>
      </c>
      <c r="CF361" s="43">
        <f>VLOOKUP($C361, Table4[#All], 53, 0)</f>
        <v>0.27589999999999998</v>
      </c>
      <c r="CG361" s="43"/>
      <c r="CH361" s="43"/>
      <c r="CI361" s="12">
        <f t="shared" si="88"/>
        <v>3</v>
      </c>
      <c r="CJ361" s="13"/>
      <c r="CK361" s="43">
        <f>VLOOKUP($C361, Table4[#All], 54, 0)</f>
        <v>0</v>
      </c>
      <c r="CL361" s="43">
        <f>VLOOKUP($C361, Table4[#All], 55, 0)</f>
        <v>0.37929999999999997</v>
      </c>
      <c r="CM361" s="43">
        <f>VLOOKUP($C361, Table4[#All], 56, 0)</f>
        <v>0.62070000000000003</v>
      </c>
      <c r="CN361" s="9">
        <f>VLOOKUP($C361, Table4[#All], 57, 0)</f>
        <v>0</v>
      </c>
      <c r="CO361" s="9"/>
      <c r="CP361" s="10">
        <f t="shared" si="89"/>
        <v>3</v>
      </c>
      <c r="CQ361" s="11"/>
      <c r="CR361" s="43">
        <f>VLOOKUP($C361, Table4[#All], 58, 0)</f>
        <v>0</v>
      </c>
      <c r="CS361" s="43">
        <f>VLOOKUP($C361, Table4[#All], 59, 0)</f>
        <v>0.1552</v>
      </c>
      <c r="CT361" s="43">
        <f>VLOOKUP($C361, Table4[#All], 60, 0)</f>
        <v>0.51719999999999999</v>
      </c>
      <c r="CU361" s="43">
        <f>VLOOKUP($C361, Table4[#All], 61, 0)</f>
        <v>0.3276</v>
      </c>
      <c r="CV361" s="9">
        <f>VLOOKUP($C361, Table4[#All], 62, 0)</f>
        <v>0</v>
      </c>
      <c r="CW361" s="10">
        <f t="shared" si="90"/>
        <v>4</v>
      </c>
      <c r="CX361" s="60"/>
      <c r="CY361" s="43">
        <f>VLOOKUP($C361, Table4[#All], 63, 0)</f>
        <v>0.16670000000000001</v>
      </c>
      <c r="CZ361" s="43">
        <f>VLOOKUP($C361, Table4[#All], 64, 0)</f>
        <v>0.25</v>
      </c>
      <c r="DA361" s="43">
        <f>VLOOKUP($C361, Table4[#All], 65, 0)</f>
        <v>0.58329999999999993</v>
      </c>
      <c r="DB361" s="43">
        <f>VLOOKUP($C361, Table4[#All], 66, 0)</f>
        <v>0</v>
      </c>
      <c r="DC361" s="43"/>
      <c r="DD361" s="10">
        <f t="shared" si="91"/>
        <v>3</v>
      </c>
    </row>
    <row r="362" spans="1:108" ht="16.2" thickTop="1" thickBot="1" x14ac:dyDescent="0.4">
      <c r="A362" s="47" t="s">
        <v>798</v>
      </c>
      <c r="B362" s="47" t="s">
        <v>813</v>
      </c>
      <c r="C362" s="47" t="s">
        <v>814</v>
      </c>
      <c r="D362" s="11"/>
      <c r="E362" s="43">
        <f>VLOOKUP($C362, Table4[#All], 2, 0)</f>
        <v>1</v>
      </c>
      <c r="F362" s="43">
        <f>VLOOKUP($C362, Table4[#All], 3, 0)</f>
        <v>0</v>
      </c>
      <c r="G362" s="43">
        <f>VLOOKUP($C362, Table4[#All], 4, 0)</f>
        <v>0</v>
      </c>
      <c r="H362" s="43">
        <f>VLOOKUP($C362, Table4[#All], 5, 0)</f>
        <v>0</v>
      </c>
      <c r="I362" s="43">
        <f>VLOOKUP($C362, Table4[#All], 6, 0)</f>
        <v>0</v>
      </c>
      <c r="J362" s="10">
        <f t="shared" si="77"/>
        <v>1</v>
      </c>
      <c r="K362" s="11"/>
      <c r="L362" s="43">
        <f>VLOOKUP($C362, Table4[#All], 7, 0)</f>
        <v>0.5</v>
      </c>
      <c r="M362" s="43">
        <f>VLOOKUP($C362, Table4[#All], 8, 0)</f>
        <v>0.26469999999999999</v>
      </c>
      <c r="N362" s="43">
        <f>VLOOKUP($C362, Table4[#All], 9, 0)</f>
        <v>0.23530000000000001</v>
      </c>
      <c r="O362" s="43">
        <f>VLOOKUP($C362, Table4[#All], 10, 0)</f>
        <v>0</v>
      </c>
      <c r="P362" s="43"/>
      <c r="Q362" s="10">
        <f t="shared" si="78"/>
        <v>3</v>
      </c>
      <c r="R362" s="11"/>
      <c r="S362" s="43">
        <f>VLOOKUP($C362, Table4[#All], 11, 0)</f>
        <v>0.21210000000000001</v>
      </c>
      <c r="T362" s="43">
        <f>VLOOKUP($C362, Table4[#All], 12, 0)</f>
        <v>0</v>
      </c>
      <c r="U362" s="43">
        <f>VLOOKUP($C362, Table4[#All], 13, 0)</f>
        <v>0.78790000000000004</v>
      </c>
      <c r="V362" s="43">
        <f>VLOOKUP($C362, Table4[#All], 14, 0)</f>
        <v>0</v>
      </c>
      <c r="W362" s="9"/>
      <c r="X362" s="10">
        <f t="shared" si="79"/>
        <v>3</v>
      </c>
      <c r="Y362" s="11"/>
      <c r="Z362" s="43">
        <f>VLOOKUP($C362, Table4[#All], 15, 0)</f>
        <v>0</v>
      </c>
      <c r="AA362" s="43">
        <f>VLOOKUP($C362, Table4[#All], 16, 0)</f>
        <v>0.30299999999999999</v>
      </c>
      <c r="AB362" s="43">
        <f>VLOOKUP($C362, Table4[#All], 17, 0)</f>
        <v>0.42420000000000002</v>
      </c>
      <c r="AC362" s="43">
        <f>VLOOKUP($C362, Table4[#All], 18, 0)</f>
        <v>0.2727</v>
      </c>
      <c r="AD362" s="9">
        <f>VLOOKUP($C362, Table4[#All], 19, 0)</f>
        <v>0</v>
      </c>
      <c r="AE362" s="10">
        <f t="shared" si="80"/>
        <v>4</v>
      </c>
      <c r="AF362" s="11"/>
      <c r="AG362" s="43">
        <f>VLOOKUP($C362, Table4[#All], 20, 0)</f>
        <v>2.9399999999999999E-2</v>
      </c>
      <c r="AH362" s="43">
        <f>VLOOKUP($C362, Table4[#All], 21, 0)</f>
        <v>0.61759999999999993</v>
      </c>
      <c r="AI362" s="43">
        <f>VLOOKUP($C362, Table4[#All], 22, 0)</f>
        <v>0.35289999999999999</v>
      </c>
      <c r="AJ362" s="43">
        <f>VLOOKUP($C362, Table4[#All], 23, 0)</f>
        <v>0</v>
      </c>
      <c r="AK362" s="43"/>
      <c r="AL362" s="10">
        <f t="shared" si="81"/>
        <v>3</v>
      </c>
      <c r="AM362" s="11"/>
      <c r="AN362" s="43">
        <f>VLOOKUP($C362, Table4[#All], 24, 0)</f>
        <v>0.70590000000000008</v>
      </c>
      <c r="AO362" s="43">
        <f>VLOOKUP($C362, Table4[#All], 25, 0)</f>
        <v>8.8200000000000001E-2</v>
      </c>
      <c r="AP362" s="43">
        <f>VLOOKUP($C362, Table4[#All], 26, 0)</f>
        <v>0.2059</v>
      </c>
      <c r="AQ362" s="43"/>
      <c r="AR362" s="9"/>
      <c r="AS362" s="12">
        <f t="shared" si="82"/>
        <v>3</v>
      </c>
      <c r="AT362" s="11"/>
      <c r="AU362" s="43">
        <f>VLOOKUP($C362, Table4[#All], 27, 0)</f>
        <v>0</v>
      </c>
      <c r="AV362" s="43">
        <f>VLOOKUP($C362, Table4[#All], 28, 0)</f>
        <v>0.6765000000000001</v>
      </c>
      <c r="AW362" s="43">
        <f>VLOOKUP($C362, Table4[#All], 29, 0)</f>
        <v>0.32350000000000001</v>
      </c>
      <c r="AX362" s="9"/>
      <c r="AY362" s="9">
        <f>VLOOKUP($C362, Table4[#All], 30, 0)</f>
        <v>0</v>
      </c>
      <c r="AZ362" s="10">
        <f t="shared" si="83"/>
        <v>3</v>
      </c>
      <c r="BA362" s="11"/>
      <c r="BB362" s="43">
        <f>VLOOKUP($C362, Table4[#All], 31, 0)</f>
        <v>0.05</v>
      </c>
      <c r="BC362" s="43">
        <f>VLOOKUP($C362, Table4[#All], 32, 0)</f>
        <v>0.55000000000000004</v>
      </c>
      <c r="BD362" s="43">
        <f>VLOOKUP($C362, Table4[#All], 33, 0)</f>
        <v>0.3</v>
      </c>
      <c r="BE362" s="43">
        <f>VLOOKUP($C362, Table4[#All], 34, 0)</f>
        <v>0.1</v>
      </c>
      <c r="BF362" s="9">
        <f>VLOOKUP($C362, Table4[#All], 35, 0)</f>
        <v>0</v>
      </c>
      <c r="BG362" s="10">
        <f t="shared" si="84"/>
        <v>3</v>
      </c>
      <c r="BH362" s="60"/>
      <c r="BI362" s="43">
        <f>VLOOKUP($C362, Table4[#All], 36, 0)</f>
        <v>0</v>
      </c>
      <c r="BJ362" s="9">
        <f>VLOOKUP($C362, Table4[#All], 37, 0)</f>
        <v>0</v>
      </c>
      <c r="BK362" s="43">
        <f>VLOOKUP($C362, Table4[#All], 38, 0)</f>
        <v>0</v>
      </c>
      <c r="BL362" s="43">
        <f>VLOOKUP($C362, Table4[#All], 39, 0)</f>
        <v>0</v>
      </c>
      <c r="BM362" s="9">
        <f>VLOOKUP($C362, Table4[#All], 40, 0)</f>
        <v>1</v>
      </c>
      <c r="BN362" s="10">
        <f t="shared" si="85"/>
        <v>5</v>
      </c>
      <c r="BO362" s="11"/>
      <c r="BP362" s="43">
        <f>VLOOKUP($C362, Table4[#All], 41, 0)</f>
        <v>0</v>
      </c>
      <c r="BQ362" s="43">
        <f>VLOOKUP($C362, Table4[#All], 42, 0)</f>
        <v>0.55169999999999997</v>
      </c>
      <c r="BR362" s="43">
        <f>VLOOKUP($C362, Table4[#All], 43, 0)</f>
        <v>0.27589999999999998</v>
      </c>
      <c r="BS362" s="43">
        <f>VLOOKUP($C362, Table4[#All], 44, 0)</f>
        <v>0.1724</v>
      </c>
      <c r="BT362" s="43">
        <f>VLOOKUP($C362, Table4[#All], 45, 0)</f>
        <v>0</v>
      </c>
      <c r="BU362" s="10">
        <f t="shared" si="86"/>
        <v>3</v>
      </c>
      <c r="BV362" s="11"/>
      <c r="BW362" s="43">
        <f>VLOOKUP($C362, Table4[#All], 46, 0)</f>
        <v>0</v>
      </c>
      <c r="BX362" s="43">
        <f>VLOOKUP($C362, Table4[#All], 47, 0)</f>
        <v>0.125</v>
      </c>
      <c r="BY362" s="43">
        <f>VLOOKUP($C362, Table4[#All], 48, 0)</f>
        <v>0.34380000000000005</v>
      </c>
      <c r="BZ362" s="43">
        <f>VLOOKUP($C362, Table4[#All], 49, 0)</f>
        <v>0.53120000000000001</v>
      </c>
      <c r="CA362" s="43">
        <f>VLOOKUP($C362, Table4[#All], 50, 0)</f>
        <v>0</v>
      </c>
      <c r="CB362" s="10">
        <f t="shared" si="87"/>
        <v>4</v>
      </c>
      <c r="CC362" s="60"/>
      <c r="CD362" s="43">
        <f>VLOOKUP($C362, Table4[#All], 51, 0)</f>
        <v>0</v>
      </c>
      <c r="CE362" s="43">
        <f>VLOOKUP($C362, Table4[#All], 52, 0)</f>
        <v>0.46880000000000005</v>
      </c>
      <c r="CF362" s="43">
        <f>VLOOKUP($C362, Table4[#All], 53, 0)</f>
        <v>0.53120000000000001</v>
      </c>
      <c r="CG362" s="43"/>
      <c r="CH362" s="43"/>
      <c r="CI362" s="12">
        <f t="shared" si="88"/>
        <v>3</v>
      </c>
      <c r="CJ362" s="13"/>
      <c r="CK362" s="43">
        <f>VLOOKUP($C362, Table4[#All], 54, 0)</f>
        <v>0</v>
      </c>
      <c r="CL362" s="43">
        <f>VLOOKUP($C362, Table4[#All], 55, 0)</f>
        <v>0.90480000000000005</v>
      </c>
      <c r="CM362" s="43">
        <f>VLOOKUP($C362, Table4[#All], 56, 0)</f>
        <v>9.5199999999999993E-2</v>
      </c>
      <c r="CN362" s="9">
        <f>VLOOKUP($C362, Table4[#All], 57, 0)</f>
        <v>0</v>
      </c>
      <c r="CO362" s="9"/>
      <c r="CP362" s="10">
        <f t="shared" si="89"/>
        <v>2</v>
      </c>
      <c r="CQ362" s="11"/>
      <c r="CR362" s="43">
        <f>VLOOKUP($C362, Table4[#All], 58, 0)</f>
        <v>0</v>
      </c>
      <c r="CS362" s="43">
        <f>VLOOKUP($C362, Table4[#All], 59, 0)</f>
        <v>0.78569999999999995</v>
      </c>
      <c r="CT362" s="43">
        <f>VLOOKUP($C362, Table4[#All], 60, 0)</f>
        <v>0.17859999999999998</v>
      </c>
      <c r="CU362" s="43">
        <f>VLOOKUP($C362, Table4[#All], 61, 0)</f>
        <v>3.5699999999999996E-2</v>
      </c>
      <c r="CV362" s="9">
        <f>VLOOKUP($C362, Table4[#All], 62, 0)</f>
        <v>0</v>
      </c>
      <c r="CW362" s="10">
        <f t="shared" si="90"/>
        <v>3</v>
      </c>
      <c r="CX362" s="60"/>
      <c r="CY362" s="43">
        <f>VLOOKUP($C362, Table4[#All], 63, 0)</f>
        <v>0.5</v>
      </c>
      <c r="CZ362" s="43">
        <f>VLOOKUP($C362, Table4[#All], 64, 0)</f>
        <v>0.5</v>
      </c>
      <c r="DA362" s="43">
        <f>VLOOKUP($C362, Table4[#All], 65, 0)</f>
        <v>0</v>
      </c>
      <c r="DB362" s="43">
        <f>VLOOKUP($C362, Table4[#All], 66, 0)</f>
        <v>0</v>
      </c>
      <c r="DC362" s="43"/>
      <c r="DD362" s="10">
        <f t="shared" si="91"/>
        <v>2</v>
      </c>
    </row>
    <row r="363" spans="1:108" ht="16.2" thickTop="1" thickBot="1" x14ac:dyDescent="0.4">
      <c r="A363" s="47" t="s">
        <v>798</v>
      </c>
      <c r="B363" s="47" t="s">
        <v>815</v>
      </c>
      <c r="C363" s="47" t="s">
        <v>816</v>
      </c>
      <c r="D363" s="11"/>
      <c r="E363" s="43">
        <f>VLOOKUP($C363, Table4[#All], 2, 0)</f>
        <v>1</v>
      </c>
      <c r="F363" s="43">
        <f>VLOOKUP($C363, Table4[#All], 3, 0)</f>
        <v>0</v>
      </c>
      <c r="G363" s="43">
        <f>VLOOKUP($C363, Table4[#All], 4, 0)</f>
        <v>0</v>
      </c>
      <c r="H363" s="43">
        <f>VLOOKUP($C363, Table4[#All], 5, 0)</f>
        <v>0</v>
      </c>
      <c r="I363" s="43">
        <f>VLOOKUP($C363, Table4[#All], 6, 0)</f>
        <v>0</v>
      </c>
      <c r="J363" s="10">
        <f t="shared" si="77"/>
        <v>1</v>
      </c>
      <c r="K363" s="11"/>
      <c r="L363" s="43">
        <f>VLOOKUP($C363, Table4[#All], 7, 0)</f>
        <v>0.6</v>
      </c>
      <c r="M363" s="43">
        <f>VLOOKUP($C363, Table4[#All], 8, 0)</f>
        <v>0.16</v>
      </c>
      <c r="N363" s="43">
        <f>VLOOKUP($C363, Table4[#All], 9, 0)</f>
        <v>0.24</v>
      </c>
      <c r="O363" s="43">
        <f>VLOOKUP($C363, Table4[#All], 10, 0)</f>
        <v>0</v>
      </c>
      <c r="P363" s="43"/>
      <c r="Q363" s="10">
        <f t="shared" si="78"/>
        <v>3</v>
      </c>
      <c r="R363" s="11"/>
      <c r="S363" s="43">
        <f>VLOOKUP($C363, Table4[#All], 11, 0)</f>
        <v>0.08</v>
      </c>
      <c r="T363" s="43">
        <f>VLOOKUP($C363, Table4[#All], 12, 0)</f>
        <v>0.4</v>
      </c>
      <c r="U363" s="43">
        <f>VLOOKUP($C363, Table4[#All], 13, 0)</f>
        <v>0.52</v>
      </c>
      <c r="V363" s="43">
        <f>VLOOKUP($C363, Table4[#All], 14, 0)</f>
        <v>0</v>
      </c>
      <c r="W363" s="9"/>
      <c r="X363" s="10">
        <f t="shared" si="79"/>
        <v>3</v>
      </c>
      <c r="Y363" s="11"/>
      <c r="Z363" s="43">
        <f>VLOOKUP($C363, Table4[#All], 15, 0)</f>
        <v>0</v>
      </c>
      <c r="AA363" s="43">
        <f>VLOOKUP($C363, Table4[#All], 16, 0)</f>
        <v>0.625</v>
      </c>
      <c r="AB363" s="43">
        <f>VLOOKUP($C363, Table4[#All], 17, 0)</f>
        <v>0.20829999999999999</v>
      </c>
      <c r="AC363" s="43">
        <f>VLOOKUP($C363, Table4[#All], 18, 0)</f>
        <v>0.14580000000000001</v>
      </c>
      <c r="AD363" s="9">
        <f>VLOOKUP($C363, Table4[#All], 19, 0)</f>
        <v>2.0799999999999999E-2</v>
      </c>
      <c r="AE363" s="10">
        <f t="shared" si="80"/>
        <v>3</v>
      </c>
      <c r="AF363" s="11"/>
      <c r="AG363" s="43">
        <f>VLOOKUP($C363, Table4[#All], 20, 0)</f>
        <v>0</v>
      </c>
      <c r="AH363" s="43">
        <f>VLOOKUP($C363, Table4[#All], 21, 0)</f>
        <v>0.82609999999999995</v>
      </c>
      <c r="AI363" s="43">
        <f>VLOOKUP($C363, Table4[#All], 22, 0)</f>
        <v>0.1739</v>
      </c>
      <c r="AJ363" s="43">
        <f>VLOOKUP($C363, Table4[#All], 23, 0)</f>
        <v>0</v>
      </c>
      <c r="AK363" s="43"/>
      <c r="AL363" s="10">
        <f t="shared" si="81"/>
        <v>2</v>
      </c>
      <c r="AM363" s="11"/>
      <c r="AN363" s="43">
        <f>VLOOKUP($C363, Table4[#All], 24, 0)</f>
        <v>0.34</v>
      </c>
      <c r="AO363" s="43">
        <f>VLOOKUP($C363, Table4[#All], 25, 0)</f>
        <v>0.54</v>
      </c>
      <c r="AP363" s="43">
        <f>VLOOKUP($C363, Table4[#All], 26, 0)</f>
        <v>0.12</v>
      </c>
      <c r="AQ363" s="43"/>
      <c r="AR363" s="9"/>
      <c r="AS363" s="12">
        <f t="shared" si="82"/>
        <v>2</v>
      </c>
      <c r="AT363" s="11"/>
      <c r="AU363" s="43">
        <f>VLOOKUP($C363, Table4[#All], 27, 0)</f>
        <v>0</v>
      </c>
      <c r="AV363" s="43">
        <f>VLOOKUP($C363, Table4[#All], 28, 0)</f>
        <v>0.6875</v>
      </c>
      <c r="AW363" s="43">
        <f>VLOOKUP($C363, Table4[#All], 29, 0)</f>
        <v>0.3125</v>
      </c>
      <c r="AX363" s="9"/>
      <c r="AY363" s="9">
        <f>VLOOKUP($C363, Table4[#All], 30, 0)</f>
        <v>0</v>
      </c>
      <c r="AZ363" s="10">
        <f t="shared" si="83"/>
        <v>3</v>
      </c>
      <c r="BA363" s="11"/>
      <c r="BB363" s="43">
        <f>VLOOKUP($C363, Table4[#All], 31, 0)</f>
        <v>0.51719999999999999</v>
      </c>
      <c r="BC363" s="43">
        <f>VLOOKUP($C363, Table4[#All], 32, 0)</f>
        <v>0.13789999999999999</v>
      </c>
      <c r="BD363" s="43">
        <f>VLOOKUP($C363, Table4[#All], 33, 0)</f>
        <v>0.3448</v>
      </c>
      <c r="BE363" s="43">
        <f>VLOOKUP($C363, Table4[#All], 34, 0)</f>
        <v>0</v>
      </c>
      <c r="BF363" s="9">
        <f>VLOOKUP($C363, Table4[#All], 35, 0)</f>
        <v>0</v>
      </c>
      <c r="BG363" s="10">
        <f t="shared" si="84"/>
        <v>3</v>
      </c>
      <c r="BH363" s="60"/>
      <c r="BI363" s="43">
        <f>VLOOKUP($C363, Table4[#All], 36, 0)</f>
        <v>0</v>
      </c>
      <c r="BJ363" s="9">
        <f>VLOOKUP($C363, Table4[#All], 37, 0)</f>
        <v>0</v>
      </c>
      <c r="BK363" s="43">
        <f>VLOOKUP($C363, Table4[#All], 38, 0)</f>
        <v>0</v>
      </c>
      <c r="BL363" s="43">
        <f>VLOOKUP($C363, Table4[#All], 39, 0)</f>
        <v>0</v>
      </c>
      <c r="BM363" s="9">
        <f>VLOOKUP($C363, Table4[#All], 40, 0)</f>
        <v>1</v>
      </c>
      <c r="BN363" s="10">
        <f t="shared" si="85"/>
        <v>5</v>
      </c>
      <c r="BO363" s="11"/>
      <c r="BP363" s="43">
        <f>VLOOKUP($C363, Table4[#All], 41, 0)</f>
        <v>0.55559999999999998</v>
      </c>
      <c r="BQ363" s="43">
        <f>VLOOKUP($C363, Table4[#All], 42, 0)</f>
        <v>0.24440000000000001</v>
      </c>
      <c r="BR363" s="43">
        <f>VLOOKUP($C363, Table4[#All], 43, 0)</f>
        <v>0.11109999999999999</v>
      </c>
      <c r="BS363" s="43">
        <f>VLOOKUP($C363, Table4[#All], 44, 0)</f>
        <v>8.8900000000000007E-2</v>
      </c>
      <c r="BT363" s="43">
        <f>VLOOKUP($C363, Table4[#All], 45, 0)</f>
        <v>0</v>
      </c>
      <c r="BU363" s="10">
        <f t="shared" si="86"/>
        <v>3</v>
      </c>
      <c r="BV363" s="11"/>
      <c r="BW363" s="43">
        <f>VLOOKUP($C363, Table4[#All], 46, 0)</f>
        <v>0</v>
      </c>
      <c r="BX363" s="43">
        <f>VLOOKUP($C363, Table4[#All], 47, 0)</f>
        <v>0.20829999999999999</v>
      </c>
      <c r="BY363" s="43">
        <f>VLOOKUP($C363, Table4[#All], 48, 0)</f>
        <v>0.14580000000000001</v>
      </c>
      <c r="BZ363" s="43">
        <f>VLOOKUP($C363, Table4[#All], 49, 0)</f>
        <v>0.64579999999999993</v>
      </c>
      <c r="CA363" s="43">
        <f>VLOOKUP($C363, Table4[#All], 50, 0)</f>
        <v>0</v>
      </c>
      <c r="CB363" s="10">
        <f t="shared" si="87"/>
        <v>4</v>
      </c>
      <c r="CC363" s="60"/>
      <c r="CD363" s="43">
        <f>VLOOKUP($C363, Table4[#All], 51, 0)</f>
        <v>2.2700000000000001E-2</v>
      </c>
      <c r="CE363" s="43">
        <f>VLOOKUP($C363, Table4[#All], 52, 0)</f>
        <v>0.81819999999999993</v>
      </c>
      <c r="CF363" s="43">
        <f>VLOOKUP($C363, Table4[#All], 53, 0)</f>
        <v>0.15909999999999999</v>
      </c>
      <c r="CG363" s="43"/>
      <c r="CH363" s="43"/>
      <c r="CI363" s="12">
        <f t="shared" si="88"/>
        <v>2</v>
      </c>
      <c r="CJ363" s="13"/>
      <c r="CK363" s="43">
        <f>VLOOKUP($C363, Table4[#All], 54, 0)</f>
        <v>0</v>
      </c>
      <c r="CL363" s="43">
        <f>VLOOKUP($C363, Table4[#All], 55, 0)</f>
        <v>0.91890000000000005</v>
      </c>
      <c r="CM363" s="43">
        <f>VLOOKUP($C363, Table4[#All], 56, 0)</f>
        <v>8.1099999999999992E-2</v>
      </c>
      <c r="CN363" s="9">
        <f>VLOOKUP($C363, Table4[#All], 57, 0)</f>
        <v>0</v>
      </c>
      <c r="CO363" s="9"/>
      <c r="CP363" s="10">
        <f t="shared" si="89"/>
        <v>2</v>
      </c>
      <c r="CQ363" s="11"/>
      <c r="CR363" s="43">
        <f>VLOOKUP($C363, Table4[#All], 58, 0)</f>
        <v>0</v>
      </c>
      <c r="CS363" s="43">
        <f>VLOOKUP($C363, Table4[#All], 59, 0)</f>
        <v>0.97560000000000002</v>
      </c>
      <c r="CT363" s="43">
        <f>VLOOKUP($C363, Table4[#All], 60, 0)</f>
        <v>2.4399999999999998E-2</v>
      </c>
      <c r="CU363" s="43">
        <f>VLOOKUP($C363, Table4[#All], 61, 0)</f>
        <v>0</v>
      </c>
      <c r="CV363" s="9">
        <f>VLOOKUP($C363, Table4[#All], 62, 0)</f>
        <v>0</v>
      </c>
      <c r="CW363" s="10">
        <f t="shared" si="90"/>
        <v>2</v>
      </c>
      <c r="CX363" s="60"/>
      <c r="CY363" s="43">
        <f>VLOOKUP($C363, Table4[#All], 63, 0)</f>
        <v>0</v>
      </c>
      <c r="CZ363" s="43">
        <f>VLOOKUP($C363, Table4[#All], 64, 0)</f>
        <v>0</v>
      </c>
      <c r="DA363" s="43">
        <f>VLOOKUP($C363, Table4[#All], 65, 0)</f>
        <v>0</v>
      </c>
      <c r="DB363" s="43">
        <f>VLOOKUP($C363, Table4[#All], 66, 0)</f>
        <v>0</v>
      </c>
      <c r="DC363" s="43"/>
      <c r="DD363" s="10" t="str">
        <f t="shared" si="91"/>
        <v>N/A</v>
      </c>
    </row>
    <row r="364" spans="1:108" ht="16.2" thickTop="1" thickBot="1" x14ac:dyDescent="0.4">
      <c r="A364" s="47" t="s">
        <v>798</v>
      </c>
      <c r="B364" s="47" t="s">
        <v>817</v>
      </c>
      <c r="C364" s="47" t="s">
        <v>818</v>
      </c>
      <c r="D364" s="11"/>
      <c r="E364" s="43">
        <f>VLOOKUP($C364, Table4[#All], 2, 0)</f>
        <v>1</v>
      </c>
      <c r="F364" s="43">
        <f>VLOOKUP($C364, Table4[#All], 3, 0)</f>
        <v>0</v>
      </c>
      <c r="G364" s="43">
        <f>VLOOKUP($C364, Table4[#All], 4, 0)</f>
        <v>0</v>
      </c>
      <c r="H364" s="43">
        <f>VLOOKUP($C364, Table4[#All], 5, 0)</f>
        <v>0</v>
      </c>
      <c r="I364" s="43">
        <f>VLOOKUP($C364, Table4[#All], 6, 0)</f>
        <v>0</v>
      </c>
      <c r="J364" s="10">
        <f t="shared" si="77"/>
        <v>1</v>
      </c>
      <c r="K364" s="11"/>
      <c r="L364" s="43">
        <f>VLOOKUP($C364, Table4[#All], 7, 0)</f>
        <v>0.54349999999999998</v>
      </c>
      <c r="M364" s="43">
        <f>VLOOKUP($C364, Table4[#All], 8, 0)</f>
        <v>0.28260000000000002</v>
      </c>
      <c r="N364" s="43">
        <f>VLOOKUP($C364, Table4[#All], 9, 0)</f>
        <v>0.1739</v>
      </c>
      <c r="O364" s="43">
        <f>VLOOKUP($C364, Table4[#All], 10, 0)</f>
        <v>0</v>
      </c>
      <c r="P364" s="43"/>
      <c r="Q364" s="10">
        <f t="shared" si="78"/>
        <v>2</v>
      </c>
      <c r="R364" s="11"/>
      <c r="S364" s="43">
        <f>VLOOKUP($C364, Table4[#All], 11, 0)</f>
        <v>0</v>
      </c>
      <c r="T364" s="43">
        <f>VLOOKUP($C364, Table4[#All], 12, 0)</f>
        <v>0.21739999999999998</v>
      </c>
      <c r="U364" s="43">
        <f>VLOOKUP($C364, Table4[#All], 13, 0)</f>
        <v>0.73909999999999998</v>
      </c>
      <c r="V364" s="43">
        <f>VLOOKUP($C364, Table4[#All], 14, 0)</f>
        <v>4.3499999999999997E-2</v>
      </c>
      <c r="W364" s="9"/>
      <c r="X364" s="10">
        <f t="shared" si="79"/>
        <v>3</v>
      </c>
      <c r="Y364" s="11"/>
      <c r="Z364" s="43">
        <f>VLOOKUP($C364, Table4[#All], 15, 0)</f>
        <v>0</v>
      </c>
      <c r="AA364" s="43">
        <f>VLOOKUP($C364, Table4[#All], 16, 0)</f>
        <v>0.25579999999999997</v>
      </c>
      <c r="AB364" s="43">
        <f>VLOOKUP($C364, Table4[#All], 17, 0)</f>
        <v>0.6512</v>
      </c>
      <c r="AC364" s="43">
        <f>VLOOKUP($C364, Table4[#All], 18, 0)</f>
        <v>9.3000000000000013E-2</v>
      </c>
      <c r="AD364" s="9">
        <f>VLOOKUP($C364, Table4[#All], 19, 0)</f>
        <v>0</v>
      </c>
      <c r="AE364" s="10">
        <f t="shared" si="80"/>
        <v>3</v>
      </c>
      <c r="AF364" s="11"/>
      <c r="AG364" s="43">
        <f>VLOOKUP($C364, Table4[#All], 20, 0)</f>
        <v>0</v>
      </c>
      <c r="AH364" s="43">
        <f>VLOOKUP($C364, Table4[#All], 21, 0)</f>
        <v>0.625</v>
      </c>
      <c r="AI364" s="43">
        <f>VLOOKUP($C364, Table4[#All], 22, 0)</f>
        <v>0.375</v>
      </c>
      <c r="AJ364" s="43">
        <f>VLOOKUP($C364, Table4[#All], 23, 0)</f>
        <v>0</v>
      </c>
      <c r="AK364" s="43"/>
      <c r="AL364" s="10">
        <f t="shared" si="81"/>
        <v>3</v>
      </c>
      <c r="AM364" s="11"/>
      <c r="AN364" s="43">
        <f>VLOOKUP($C364, Table4[#All], 24, 0)</f>
        <v>0.69569999999999999</v>
      </c>
      <c r="AO364" s="43">
        <f>VLOOKUP($C364, Table4[#All], 25, 0)</f>
        <v>0.19570000000000001</v>
      </c>
      <c r="AP364" s="43">
        <f>VLOOKUP($C364, Table4[#All], 26, 0)</f>
        <v>0.10869999999999999</v>
      </c>
      <c r="AQ364" s="43"/>
      <c r="AR364" s="9"/>
      <c r="AS364" s="12">
        <f t="shared" si="82"/>
        <v>2</v>
      </c>
      <c r="AT364" s="11"/>
      <c r="AU364" s="43">
        <f>VLOOKUP($C364, Table4[#All], 27, 0)</f>
        <v>0</v>
      </c>
      <c r="AV364" s="43">
        <f>VLOOKUP($C364, Table4[#All], 28, 0)</f>
        <v>0.77780000000000005</v>
      </c>
      <c r="AW364" s="43">
        <f>VLOOKUP($C364, Table4[#All], 29, 0)</f>
        <v>0.22219999999999998</v>
      </c>
      <c r="AX364" s="9"/>
      <c r="AY364" s="9">
        <f>VLOOKUP($C364, Table4[#All], 30, 0)</f>
        <v>0</v>
      </c>
      <c r="AZ364" s="10">
        <f t="shared" si="83"/>
        <v>3</v>
      </c>
      <c r="BA364" s="11"/>
      <c r="BB364" s="43">
        <f>VLOOKUP($C364, Table4[#All], 31, 0)</f>
        <v>0.23530000000000001</v>
      </c>
      <c r="BC364" s="43">
        <f>VLOOKUP($C364, Table4[#All], 32, 0)</f>
        <v>0.23530000000000001</v>
      </c>
      <c r="BD364" s="43">
        <f>VLOOKUP($C364, Table4[#All], 33, 0)</f>
        <v>0.52939999999999998</v>
      </c>
      <c r="BE364" s="43">
        <f>VLOOKUP($C364, Table4[#All], 34, 0)</f>
        <v>0</v>
      </c>
      <c r="BF364" s="9">
        <f>VLOOKUP($C364, Table4[#All], 35, 0)</f>
        <v>0</v>
      </c>
      <c r="BG364" s="10">
        <f t="shared" si="84"/>
        <v>3</v>
      </c>
      <c r="BH364" s="60"/>
      <c r="BI364" s="43">
        <f>VLOOKUP($C364, Table4[#All], 36, 0)</f>
        <v>0</v>
      </c>
      <c r="BJ364" s="9">
        <f>VLOOKUP($C364, Table4[#All], 37, 0)</f>
        <v>0</v>
      </c>
      <c r="BK364" s="43">
        <f>VLOOKUP($C364, Table4[#All], 38, 0)</f>
        <v>0</v>
      </c>
      <c r="BL364" s="43">
        <f>VLOOKUP($C364, Table4[#All], 39, 0)</f>
        <v>0</v>
      </c>
      <c r="BM364" s="9">
        <f>VLOOKUP($C364, Table4[#All], 40, 0)</f>
        <v>1</v>
      </c>
      <c r="BN364" s="10">
        <f t="shared" si="85"/>
        <v>5</v>
      </c>
      <c r="BO364" s="11"/>
      <c r="BP364" s="43">
        <f>VLOOKUP($C364, Table4[#All], 41, 0)</f>
        <v>0</v>
      </c>
      <c r="BQ364" s="43">
        <f>VLOOKUP($C364, Table4[#All], 42, 0)</f>
        <v>0.5</v>
      </c>
      <c r="BR364" s="43">
        <f>VLOOKUP($C364, Table4[#All], 43, 0)</f>
        <v>0.35</v>
      </c>
      <c r="BS364" s="43">
        <f>VLOOKUP($C364, Table4[#All], 44, 0)</f>
        <v>0.15</v>
      </c>
      <c r="BT364" s="43">
        <f>VLOOKUP($C364, Table4[#All], 45, 0)</f>
        <v>0</v>
      </c>
      <c r="BU364" s="10">
        <f t="shared" si="86"/>
        <v>3</v>
      </c>
      <c r="BV364" s="11"/>
      <c r="BW364" s="43">
        <f>VLOOKUP($C364, Table4[#All], 46, 0)</f>
        <v>0</v>
      </c>
      <c r="BX364" s="43">
        <f>VLOOKUP($C364, Table4[#All], 47, 0)</f>
        <v>0.11900000000000001</v>
      </c>
      <c r="BY364" s="43">
        <f>VLOOKUP($C364, Table4[#All], 48, 0)</f>
        <v>0.59520000000000006</v>
      </c>
      <c r="BZ364" s="43">
        <f>VLOOKUP($C364, Table4[#All], 49, 0)</f>
        <v>0.28570000000000001</v>
      </c>
      <c r="CA364" s="43">
        <f>VLOOKUP($C364, Table4[#All], 50, 0)</f>
        <v>0</v>
      </c>
      <c r="CB364" s="10">
        <f t="shared" si="87"/>
        <v>4</v>
      </c>
      <c r="CC364" s="60"/>
      <c r="CD364" s="43">
        <f>VLOOKUP($C364, Table4[#All], 51, 0)</f>
        <v>0</v>
      </c>
      <c r="CE364" s="43">
        <f>VLOOKUP($C364, Table4[#All], 52, 0)</f>
        <v>0.82609999999999995</v>
      </c>
      <c r="CF364" s="43">
        <f>VLOOKUP($C364, Table4[#All], 53, 0)</f>
        <v>0.1739</v>
      </c>
      <c r="CG364" s="43"/>
      <c r="CH364" s="43"/>
      <c r="CI364" s="12">
        <f t="shared" si="88"/>
        <v>2</v>
      </c>
      <c r="CJ364" s="13"/>
      <c r="CK364" s="43">
        <f>VLOOKUP($C364, Table4[#All], 54, 0)</f>
        <v>0</v>
      </c>
      <c r="CL364" s="43">
        <f>VLOOKUP($C364, Table4[#All], 55, 0)</f>
        <v>0.85709999999999997</v>
      </c>
      <c r="CM364" s="43">
        <f>VLOOKUP($C364, Table4[#All], 56, 0)</f>
        <v>0.1429</v>
      </c>
      <c r="CN364" s="9">
        <f>VLOOKUP($C364, Table4[#All], 57, 0)</f>
        <v>0</v>
      </c>
      <c r="CO364" s="9"/>
      <c r="CP364" s="10">
        <f t="shared" si="89"/>
        <v>2</v>
      </c>
      <c r="CQ364" s="11"/>
      <c r="CR364" s="43">
        <f>VLOOKUP($C364, Table4[#All], 58, 0)</f>
        <v>0</v>
      </c>
      <c r="CS364" s="43">
        <f>VLOOKUP($C364, Table4[#All], 59, 0)</f>
        <v>0.78949999999999998</v>
      </c>
      <c r="CT364" s="43">
        <f>VLOOKUP($C364, Table4[#All], 60, 0)</f>
        <v>0.18420000000000003</v>
      </c>
      <c r="CU364" s="43">
        <f>VLOOKUP($C364, Table4[#All], 61, 0)</f>
        <v>2.63E-2</v>
      </c>
      <c r="CV364" s="9">
        <f>VLOOKUP($C364, Table4[#All], 62, 0)</f>
        <v>0</v>
      </c>
      <c r="CW364" s="10">
        <f t="shared" si="90"/>
        <v>3</v>
      </c>
      <c r="CX364" s="60"/>
      <c r="CY364" s="43">
        <f>VLOOKUP($C364, Table4[#All], 63, 0)</f>
        <v>1</v>
      </c>
      <c r="CZ364" s="43">
        <f>VLOOKUP($C364, Table4[#All], 64, 0)</f>
        <v>0</v>
      </c>
      <c r="DA364" s="43">
        <f>VLOOKUP($C364, Table4[#All], 65, 0)</f>
        <v>0</v>
      </c>
      <c r="DB364" s="43">
        <f>VLOOKUP($C364, Table4[#All], 66, 0)</f>
        <v>0</v>
      </c>
      <c r="DC364" s="43"/>
      <c r="DD364" s="10">
        <f t="shared" si="91"/>
        <v>1</v>
      </c>
    </row>
    <row r="365" spans="1:108" ht="16.2" thickTop="1" thickBot="1" x14ac:dyDescent="0.4">
      <c r="A365" s="47" t="s">
        <v>798</v>
      </c>
      <c r="B365" s="47" t="s">
        <v>819</v>
      </c>
      <c r="C365" s="47" t="s">
        <v>820</v>
      </c>
      <c r="D365" s="11"/>
      <c r="E365" s="43">
        <f>VLOOKUP($C365, Table4[#All], 2, 0)</f>
        <v>0</v>
      </c>
      <c r="F365" s="43">
        <f>VLOOKUP($C365, Table4[#All], 3, 0)</f>
        <v>1</v>
      </c>
      <c r="G365" s="43">
        <f>VLOOKUP($C365, Table4[#All], 4, 0)</f>
        <v>0</v>
      </c>
      <c r="H365" s="43">
        <f>VLOOKUP($C365, Table4[#All], 5, 0)</f>
        <v>0</v>
      </c>
      <c r="I365" s="43">
        <f>VLOOKUP($C365, Table4[#All], 6, 0)</f>
        <v>0</v>
      </c>
      <c r="J365" s="10">
        <f t="shared" si="77"/>
        <v>2</v>
      </c>
      <c r="K365" s="11"/>
      <c r="L365" s="43">
        <f>VLOOKUP($C365, Table4[#All], 7, 0)</f>
        <v>0.5</v>
      </c>
      <c r="M365" s="43">
        <f>VLOOKUP($C365, Table4[#All], 8, 0)</f>
        <v>0.30430000000000001</v>
      </c>
      <c r="N365" s="43">
        <f>VLOOKUP($C365, Table4[#All], 9, 0)</f>
        <v>0.19570000000000001</v>
      </c>
      <c r="O365" s="43">
        <f>VLOOKUP($C365, Table4[#All], 10, 0)</f>
        <v>0</v>
      </c>
      <c r="P365" s="43"/>
      <c r="Q365" s="10">
        <f t="shared" si="78"/>
        <v>2</v>
      </c>
      <c r="R365" s="11"/>
      <c r="S365" s="43">
        <f>VLOOKUP($C365, Table4[#All], 11, 0)</f>
        <v>2.1700000000000001E-2</v>
      </c>
      <c r="T365" s="43">
        <f>VLOOKUP($C365, Table4[#All], 12, 0)</f>
        <v>2.1700000000000001E-2</v>
      </c>
      <c r="U365" s="43">
        <f>VLOOKUP($C365, Table4[#All], 13, 0)</f>
        <v>0.95650000000000002</v>
      </c>
      <c r="V365" s="43">
        <f>VLOOKUP($C365, Table4[#All], 14, 0)</f>
        <v>0</v>
      </c>
      <c r="W365" s="9"/>
      <c r="X365" s="10">
        <f t="shared" si="79"/>
        <v>3</v>
      </c>
      <c r="Y365" s="11"/>
      <c r="Z365" s="43">
        <f>VLOOKUP($C365, Table4[#All], 15, 0)</f>
        <v>0</v>
      </c>
      <c r="AA365" s="43">
        <f>VLOOKUP($C365, Table4[#All], 16, 0)</f>
        <v>0.1522</v>
      </c>
      <c r="AB365" s="43">
        <f>VLOOKUP($C365, Table4[#All], 17, 0)</f>
        <v>0.69569999999999999</v>
      </c>
      <c r="AC365" s="43">
        <f>VLOOKUP($C365, Table4[#All], 18, 0)</f>
        <v>0.1522</v>
      </c>
      <c r="AD365" s="9">
        <f>VLOOKUP($C365, Table4[#All], 19, 0)</f>
        <v>0</v>
      </c>
      <c r="AE365" s="10">
        <f t="shared" si="80"/>
        <v>3</v>
      </c>
      <c r="AF365" s="11"/>
      <c r="AG365" s="43">
        <f>VLOOKUP($C365, Table4[#All], 20, 0)</f>
        <v>0</v>
      </c>
      <c r="AH365" s="43">
        <f>VLOOKUP($C365, Table4[#All], 21, 0)</f>
        <v>0.21739999999999998</v>
      </c>
      <c r="AI365" s="43">
        <f>VLOOKUP($C365, Table4[#All], 22, 0)</f>
        <v>0.41299999999999998</v>
      </c>
      <c r="AJ365" s="43">
        <f>VLOOKUP($C365, Table4[#All], 23, 0)</f>
        <v>0.36959999999999998</v>
      </c>
      <c r="AK365" s="43"/>
      <c r="AL365" s="10">
        <f t="shared" si="81"/>
        <v>4</v>
      </c>
      <c r="AM365" s="11"/>
      <c r="AN365" s="43">
        <f>VLOOKUP($C365, Table4[#All], 24, 0)</f>
        <v>0</v>
      </c>
      <c r="AO365" s="43">
        <f>VLOOKUP($C365, Table4[#All], 25, 0)</f>
        <v>0.26669999999999999</v>
      </c>
      <c r="AP365" s="43">
        <f>VLOOKUP($C365, Table4[#All], 26, 0)</f>
        <v>0.73329999999999995</v>
      </c>
      <c r="AQ365" s="43"/>
      <c r="AR365" s="9"/>
      <c r="AS365" s="12">
        <f t="shared" si="82"/>
        <v>3</v>
      </c>
      <c r="AT365" s="11"/>
      <c r="AU365" s="43">
        <f>VLOOKUP($C365, Table4[#All], 27, 0)</f>
        <v>2.1700000000000001E-2</v>
      </c>
      <c r="AV365" s="43">
        <f>VLOOKUP($C365, Table4[#All], 28, 0)</f>
        <v>0.5</v>
      </c>
      <c r="AW365" s="43">
        <f>VLOOKUP($C365, Table4[#All], 29, 0)</f>
        <v>0.4783</v>
      </c>
      <c r="AX365" s="9"/>
      <c r="AY365" s="9">
        <f>VLOOKUP($C365, Table4[#All], 30, 0)</f>
        <v>0</v>
      </c>
      <c r="AZ365" s="10">
        <f t="shared" si="83"/>
        <v>3</v>
      </c>
      <c r="BA365" s="11"/>
      <c r="BB365" s="43">
        <f>VLOOKUP($C365, Table4[#All], 31, 0)</f>
        <v>0.44439999999999996</v>
      </c>
      <c r="BC365" s="43">
        <f>VLOOKUP($C365, Table4[#All], 32, 0)</f>
        <v>0.22219999999999998</v>
      </c>
      <c r="BD365" s="43">
        <f>VLOOKUP($C365, Table4[#All], 33, 0)</f>
        <v>0.33329999999999999</v>
      </c>
      <c r="BE365" s="43">
        <f>VLOOKUP($C365, Table4[#All], 34, 0)</f>
        <v>0</v>
      </c>
      <c r="BF365" s="9">
        <f>VLOOKUP($C365, Table4[#All], 35, 0)</f>
        <v>0</v>
      </c>
      <c r="BG365" s="10">
        <f t="shared" si="84"/>
        <v>3</v>
      </c>
      <c r="BH365" s="60"/>
      <c r="BI365" s="43">
        <f>VLOOKUP($C365, Table4[#All], 36, 0)</f>
        <v>0</v>
      </c>
      <c r="BJ365" s="9">
        <f>VLOOKUP($C365, Table4[#All], 37, 0)</f>
        <v>0</v>
      </c>
      <c r="BK365" s="43">
        <f>VLOOKUP($C365, Table4[#All], 38, 0)</f>
        <v>0</v>
      </c>
      <c r="BL365" s="43">
        <f>VLOOKUP($C365, Table4[#All], 39, 0)</f>
        <v>0</v>
      </c>
      <c r="BM365" s="9">
        <f>VLOOKUP($C365, Table4[#All], 40, 0)</f>
        <v>1</v>
      </c>
      <c r="BN365" s="10">
        <f t="shared" si="85"/>
        <v>5</v>
      </c>
      <c r="BO365" s="11"/>
      <c r="BP365" s="43">
        <f>VLOOKUP($C365, Table4[#All], 41, 0)</f>
        <v>0.13039999999999999</v>
      </c>
      <c r="BQ365" s="43">
        <f>VLOOKUP($C365, Table4[#All], 42, 0)</f>
        <v>0.86959999999999993</v>
      </c>
      <c r="BR365" s="43">
        <f>VLOOKUP($C365, Table4[#All], 43, 0)</f>
        <v>0</v>
      </c>
      <c r="BS365" s="43">
        <f>VLOOKUP($C365, Table4[#All], 44, 0)</f>
        <v>0</v>
      </c>
      <c r="BT365" s="43">
        <f>VLOOKUP($C365, Table4[#All], 45, 0)</f>
        <v>0</v>
      </c>
      <c r="BU365" s="10">
        <f t="shared" si="86"/>
        <v>2</v>
      </c>
      <c r="BV365" s="11"/>
      <c r="BW365" s="43">
        <f>VLOOKUP($C365, Table4[#All], 46, 0)</f>
        <v>0</v>
      </c>
      <c r="BX365" s="43">
        <f>VLOOKUP($C365, Table4[#All], 47, 0)</f>
        <v>0</v>
      </c>
      <c r="BY365" s="43">
        <f>VLOOKUP($C365, Table4[#All], 48, 0)</f>
        <v>0</v>
      </c>
      <c r="BZ365" s="43">
        <f>VLOOKUP($C365, Table4[#All], 49, 0)</f>
        <v>0.6522</v>
      </c>
      <c r="CA365" s="43">
        <f>VLOOKUP($C365, Table4[#All], 50, 0)</f>
        <v>0.3478</v>
      </c>
      <c r="CB365" s="10">
        <f t="shared" si="87"/>
        <v>5</v>
      </c>
      <c r="CC365" s="60"/>
      <c r="CD365" s="43">
        <f>VLOOKUP($C365, Table4[#All], 51, 0)</f>
        <v>0</v>
      </c>
      <c r="CE365" s="43">
        <f>VLOOKUP($C365, Table4[#All], 52, 0)</f>
        <v>0</v>
      </c>
      <c r="CF365" s="43">
        <f>VLOOKUP($C365, Table4[#All], 53, 0)</f>
        <v>1</v>
      </c>
      <c r="CG365" s="43"/>
      <c r="CH365" s="43"/>
      <c r="CI365" s="12">
        <f t="shared" si="88"/>
        <v>3</v>
      </c>
      <c r="CJ365" s="13"/>
      <c r="CK365" s="43">
        <f>VLOOKUP($C365, Table4[#All], 54, 0)</f>
        <v>0</v>
      </c>
      <c r="CL365" s="43">
        <f>VLOOKUP($C365, Table4[#All], 55, 0)</f>
        <v>0.1522</v>
      </c>
      <c r="CM365" s="43">
        <f>VLOOKUP($C365, Table4[#All], 56, 0)</f>
        <v>0.8478</v>
      </c>
      <c r="CN365" s="9">
        <f>VLOOKUP($C365, Table4[#All], 57, 0)</f>
        <v>0</v>
      </c>
      <c r="CO365" s="9"/>
      <c r="CP365" s="10">
        <f t="shared" si="89"/>
        <v>3</v>
      </c>
      <c r="CQ365" s="11"/>
      <c r="CR365" s="43">
        <f>VLOOKUP($C365, Table4[#All], 58, 0)</f>
        <v>0.1522</v>
      </c>
      <c r="CS365" s="43">
        <f>VLOOKUP($C365, Table4[#All], 59, 0)</f>
        <v>0.71739999999999993</v>
      </c>
      <c r="CT365" s="43">
        <f>VLOOKUP($C365, Table4[#All], 60, 0)</f>
        <v>0.13039999999999999</v>
      </c>
      <c r="CU365" s="43">
        <f>VLOOKUP($C365, Table4[#All], 61, 0)</f>
        <v>0</v>
      </c>
      <c r="CV365" s="9">
        <f>VLOOKUP($C365, Table4[#All], 62, 0)</f>
        <v>0</v>
      </c>
      <c r="CW365" s="10">
        <f t="shared" si="90"/>
        <v>2</v>
      </c>
      <c r="CX365" s="60"/>
      <c r="CY365" s="43">
        <f>VLOOKUP($C365, Table4[#All], 63, 0)</f>
        <v>0</v>
      </c>
      <c r="CZ365" s="43">
        <f>VLOOKUP($C365, Table4[#All], 64, 0)</f>
        <v>0</v>
      </c>
      <c r="DA365" s="43">
        <f>VLOOKUP($C365, Table4[#All], 65, 0)</f>
        <v>0</v>
      </c>
      <c r="DB365" s="43">
        <f>VLOOKUP($C365, Table4[#All], 66, 0)</f>
        <v>0</v>
      </c>
      <c r="DC365" s="43"/>
      <c r="DD365" s="10" t="str">
        <f t="shared" si="91"/>
        <v>N/A</v>
      </c>
    </row>
    <row r="366" spans="1:108" ht="16.2" thickTop="1" thickBot="1" x14ac:dyDescent="0.4">
      <c r="A366" s="47" t="s">
        <v>798</v>
      </c>
      <c r="B366" s="47" t="s">
        <v>821</v>
      </c>
      <c r="C366" s="47" t="s">
        <v>822</v>
      </c>
      <c r="D366" s="11"/>
      <c r="E366" s="43">
        <f>VLOOKUP($C366, Table4[#All], 2, 0)</f>
        <v>1</v>
      </c>
      <c r="F366" s="43">
        <f>VLOOKUP($C366, Table4[#All], 3, 0)</f>
        <v>0</v>
      </c>
      <c r="G366" s="43">
        <f>VLOOKUP($C366, Table4[#All], 4, 0)</f>
        <v>0</v>
      </c>
      <c r="H366" s="43">
        <f>VLOOKUP($C366, Table4[#All], 5, 0)</f>
        <v>0</v>
      </c>
      <c r="I366" s="43">
        <f>VLOOKUP($C366, Table4[#All], 6, 0)</f>
        <v>0</v>
      </c>
      <c r="J366" s="10">
        <f t="shared" si="77"/>
        <v>1</v>
      </c>
      <c r="K366" s="11"/>
      <c r="L366" s="43">
        <f>VLOOKUP($C366, Table4[#All], 7, 0)</f>
        <v>0.5</v>
      </c>
      <c r="M366" s="43">
        <f>VLOOKUP($C366, Table4[#All], 8, 0)</f>
        <v>0.38060000000000005</v>
      </c>
      <c r="N366" s="43">
        <f>VLOOKUP($C366, Table4[#All], 9, 0)</f>
        <v>0.11939999999999999</v>
      </c>
      <c r="O366" s="43">
        <f>VLOOKUP($C366, Table4[#All], 10, 0)</f>
        <v>0</v>
      </c>
      <c r="P366" s="43"/>
      <c r="Q366" s="10">
        <f t="shared" si="78"/>
        <v>2</v>
      </c>
      <c r="R366" s="11"/>
      <c r="S366" s="43">
        <f>VLOOKUP($C366, Table4[#All], 11, 0)</f>
        <v>2.9900000000000003E-2</v>
      </c>
      <c r="T366" s="43">
        <f>VLOOKUP($C366, Table4[#All], 12, 0)</f>
        <v>0.47009999999999996</v>
      </c>
      <c r="U366" s="43">
        <f>VLOOKUP($C366, Table4[#All], 13, 0)</f>
        <v>0.30599999999999999</v>
      </c>
      <c r="V366" s="43">
        <f>VLOOKUP($C366, Table4[#All], 14, 0)</f>
        <v>0.19399999999999998</v>
      </c>
      <c r="W366" s="9"/>
      <c r="X366" s="10">
        <f t="shared" si="79"/>
        <v>3</v>
      </c>
      <c r="Y366" s="11"/>
      <c r="Z366" s="43">
        <f>VLOOKUP($C366, Table4[#All], 15, 0)</f>
        <v>0</v>
      </c>
      <c r="AA366" s="43">
        <f>VLOOKUP($C366, Table4[#All], 16, 0)</f>
        <v>0.6119</v>
      </c>
      <c r="AB366" s="43">
        <f>VLOOKUP($C366, Table4[#All], 17, 0)</f>
        <v>0.3881</v>
      </c>
      <c r="AC366" s="43">
        <f>VLOOKUP($C366, Table4[#All], 18, 0)</f>
        <v>0</v>
      </c>
      <c r="AD366" s="9">
        <f>VLOOKUP($C366, Table4[#All], 19, 0)</f>
        <v>0</v>
      </c>
      <c r="AE366" s="10">
        <f t="shared" si="80"/>
        <v>3</v>
      </c>
      <c r="AF366" s="11"/>
      <c r="AG366" s="43">
        <f>VLOOKUP($C366, Table4[#All], 20, 0)</f>
        <v>0</v>
      </c>
      <c r="AH366" s="43">
        <f>VLOOKUP($C366, Table4[#All], 21, 0)</f>
        <v>0.95519999999999994</v>
      </c>
      <c r="AI366" s="43">
        <f>VLOOKUP($C366, Table4[#All], 22, 0)</f>
        <v>4.4800000000000006E-2</v>
      </c>
      <c r="AJ366" s="43">
        <f>VLOOKUP($C366, Table4[#All], 23, 0)</f>
        <v>0</v>
      </c>
      <c r="AK366" s="43"/>
      <c r="AL366" s="10">
        <f t="shared" si="81"/>
        <v>2</v>
      </c>
      <c r="AM366" s="11"/>
      <c r="AN366" s="43">
        <f>VLOOKUP($C366, Table4[#All], 24, 0)</f>
        <v>0</v>
      </c>
      <c r="AO366" s="43">
        <f>VLOOKUP($C366, Table4[#All], 25, 0)</f>
        <v>0.7612000000000001</v>
      </c>
      <c r="AP366" s="43">
        <f>VLOOKUP($C366, Table4[#All], 26, 0)</f>
        <v>0.23879999999999998</v>
      </c>
      <c r="AQ366" s="43"/>
      <c r="AR366" s="9"/>
      <c r="AS366" s="12">
        <f t="shared" si="82"/>
        <v>3</v>
      </c>
      <c r="AT366" s="11"/>
      <c r="AU366" s="43">
        <f>VLOOKUP($C366, Table4[#All], 27, 0)</f>
        <v>0</v>
      </c>
      <c r="AV366" s="43">
        <f>VLOOKUP($C366, Table4[#All], 28, 0)</f>
        <v>0.60450000000000004</v>
      </c>
      <c r="AW366" s="43">
        <f>VLOOKUP($C366, Table4[#All], 29, 0)</f>
        <v>0.39549999999999996</v>
      </c>
      <c r="AX366" s="9"/>
      <c r="AY366" s="9">
        <f>VLOOKUP($C366, Table4[#All], 30, 0)</f>
        <v>0</v>
      </c>
      <c r="AZ366" s="10">
        <f t="shared" si="83"/>
        <v>3</v>
      </c>
      <c r="BA366" s="11"/>
      <c r="BB366" s="43">
        <f>VLOOKUP($C366, Table4[#All], 31, 0)</f>
        <v>0.70109999999999995</v>
      </c>
      <c r="BC366" s="43">
        <f>VLOOKUP($C366, Table4[#All], 32, 0)</f>
        <v>0.16089999999999999</v>
      </c>
      <c r="BD366" s="43">
        <f>VLOOKUP($C366, Table4[#All], 33, 0)</f>
        <v>0.13789999999999999</v>
      </c>
      <c r="BE366" s="43">
        <f>VLOOKUP($C366, Table4[#All], 34, 0)</f>
        <v>0</v>
      </c>
      <c r="BF366" s="9">
        <f>VLOOKUP($C366, Table4[#All], 35, 0)</f>
        <v>0</v>
      </c>
      <c r="BG366" s="10">
        <f t="shared" si="84"/>
        <v>2</v>
      </c>
      <c r="BH366" s="60"/>
      <c r="BI366" s="43">
        <f>VLOOKUP($C366, Table4[#All], 36, 0)</f>
        <v>0</v>
      </c>
      <c r="BJ366" s="9">
        <f>VLOOKUP($C366, Table4[#All], 37, 0)</f>
        <v>0</v>
      </c>
      <c r="BK366" s="43">
        <f>VLOOKUP($C366, Table4[#All], 38, 0)</f>
        <v>0</v>
      </c>
      <c r="BL366" s="43">
        <f>VLOOKUP($C366, Table4[#All], 39, 0)</f>
        <v>0</v>
      </c>
      <c r="BM366" s="9">
        <f>VLOOKUP($C366, Table4[#All], 40, 0)</f>
        <v>1</v>
      </c>
      <c r="BN366" s="10">
        <f t="shared" si="85"/>
        <v>5</v>
      </c>
      <c r="BO366" s="11"/>
      <c r="BP366" s="43">
        <f>VLOOKUP($C366, Table4[#All], 41, 0)</f>
        <v>0.22390000000000002</v>
      </c>
      <c r="BQ366" s="43">
        <f>VLOOKUP($C366, Table4[#All], 42, 0)</f>
        <v>0.76870000000000005</v>
      </c>
      <c r="BR366" s="43">
        <f>VLOOKUP($C366, Table4[#All], 43, 0)</f>
        <v>7.4999999999999997E-3</v>
      </c>
      <c r="BS366" s="43">
        <f>VLOOKUP($C366, Table4[#All], 44, 0)</f>
        <v>0</v>
      </c>
      <c r="BT366" s="43">
        <f>VLOOKUP($C366, Table4[#All], 45, 0)</f>
        <v>0</v>
      </c>
      <c r="BU366" s="10">
        <f t="shared" si="86"/>
        <v>2</v>
      </c>
      <c r="BV366" s="11"/>
      <c r="BW366" s="43">
        <f>VLOOKUP($C366, Table4[#All], 46, 0)</f>
        <v>0</v>
      </c>
      <c r="BX366" s="43">
        <f>VLOOKUP($C366, Table4[#All], 47, 0)</f>
        <v>0</v>
      </c>
      <c r="BY366" s="43">
        <f>VLOOKUP($C366, Table4[#All], 48, 0)</f>
        <v>0.35070000000000001</v>
      </c>
      <c r="BZ366" s="43">
        <f>VLOOKUP($C366, Table4[#All], 49, 0)</f>
        <v>0.6493000000000001</v>
      </c>
      <c r="CA366" s="43">
        <f>VLOOKUP($C366, Table4[#All], 50, 0)</f>
        <v>0</v>
      </c>
      <c r="CB366" s="10">
        <f t="shared" si="87"/>
        <v>4</v>
      </c>
      <c r="CC366" s="60"/>
      <c r="CD366" s="43">
        <f>VLOOKUP($C366, Table4[#All], 51, 0)</f>
        <v>2.2400000000000003E-2</v>
      </c>
      <c r="CE366" s="43">
        <f>VLOOKUP($C366, Table4[#All], 52, 0)</f>
        <v>0.67909999999999993</v>
      </c>
      <c r="CF366" s="43">
        <f>VLOOKUP($C366, Table4[#All], 53, 0)</f>
        <v>0.29849999999999999</v>
      </c>
      <c r="CG366" s="43"/>
      <c r="CH366" s="43"/>
      <c r="CI366" s="12">
        <f t="shared" si="88"/>
        <v>3</v>
      </c>
      <c r="CJ366" s="13"/>
      <c r="CK366" s="43">
        <f>VLOOKUP($C366, Table4[#All], 54, 0)</f>
        <v>0</v>
      </c>
      <c r="CL366" s="43">
        <f>VLOOKUP($C366, Table4[#All], 55, 0)</f>
        <v>0.84329999999999994</v>
      </c>
      <c r="CM366" s="43">
        <f>VLOOKUP($C366, Table4[#All], 56, 0)</f>
        <v>0.15670000000000001</v>
      </c>
      <c r="CN366" s="9">
        <f>VLOOKUP($C366, Table4[#All], 57, 0)</f>
        <v>0</v>
      </c>
      <c r="CO366" s="9"/>
      <c r="CP366" s="10">
        <f t="shared" si="89"/>
        <v>2</v>
      </c>
      <c r="CQ366" s="11"/>
      <c r="CR366" s="43">
        <f>VLOOKUP($C366, Table4[#All], 58, 0)</f>
        <v>8.9600000000000013E-2</v>
      </c>
      <c r="CS366" s="43">
        <f>VLOOKUP($C366, Table4[#All], 59, 0)</f>
        <v>0.89549999999999996</v>
      </c>
      <c r="CT366" s="43">
        <f>VLOOKUP($C366, Table4[#All], 60, 0)</f>
        <v>1.49E-2</v>
      </c>
      <c r="CU366" s="43">
        <f>VLOOKUP($C366, Table4[#All], 61, 0)</f>
        <v>0</v>
      </c>
      <c r="CV366" s="9">
        <f>VLOOKUP($C366, Table4[#All], 62, 0)</f>
        <v>0</v>
      </c>
      <c r="CW366" s="10">
        <f t="shared" si="90"/>
        <v>2</v>
      </c>
      <c r="CX366" s="60"/>
      <c r="CY366" s="43">
        <f>VLOOKUP($C366, Table4[#All], 63, 0)</f>
        <v>0.42859999999999998</v>
      </c>
      <c r="CZ366" s="43">
        <f>VLOOKUP($C366, Table4[#All], 64, 0)</f>
        <v>0.28570000000000001</v>
      </c>
      <c r="DA366" s="43">
        <f>VLOOKUP($C366, Table4[#All], 65, 0)</f>
        <v>0.28570000000000001</v>
      </c>
      <c r="DB366" s="43">
        <f>VLOOKUP($C366, Table4[#All], 66, 0)</f>
        <v>0</v>
      </c>
      <c r="DC366" s="43"/>
      <c r="DD366" s="10">
        <f t="shared" si="91"/>
        <v>3</v>
      </c>
    </row>
    <row r="367" spans="1:108" ht="16.2" thickTop="1" thickBot="1" x14ac:dyDescent="0.4">
      <c r="A367" s="47" t="s">
        <v>798</v>
      </c>
      <c r="B367" s="47" t="s">
        <v>823</v>
      </c>
      <c r="C367" s="47" t="s">
        <v>824</v>
      </c>
      <c r="D367" s="11"/>
      <c r="E367" s="43">
        <f>VLOOKUP($C367, Table4[#All], 2, 0)</f>
        <v>0</v>
      </c>
      <c r="F367" s="43">
        <f>VLOOKUP($C367, Table4[#All], 3, 0)</f>
        <v>0</v>
      </c>
      <c r="G367" s="43">
        <f>VLOOKUP($C367, Table4[#All], 4, 0)</f>
        <v>0</v>
      </c>
      <c r="H367" s="43">
        <f>VLOOKUP($C367, Table4[#All], 5, 0)</f>
        <v>1</v>
      </c>
      <c r="I367" s="43">
        <f>VLOOKUP($C367, Table4[#All], 6, 0)</f>
        <v>0</v>
      </c>
      <c r="J367" s="10">
        <f t="shared" si="77"/>
        <v>4</v>
      </c>
      <c r="K367" s="11"/>
      <c r="L367" s="43">
        <f>VLOOKUP($C367, Table4[#All], 7, 0)</f>
        <v>0.22219999999999998</v>
      </c>
      <c r="M367" s="43">
        <f>VLOOKUP($C367, Table4[#All], 8, 0)</f>
        <v>0.19440000000000002</v>
      </c>
      <c r="N367" s="43">
        <f>VLOOKUP($C367, Table4[#All], 9, 0)</f>
        <v>0.47220000000000001</v>
      </c>
      <c r="O367" s="43">
        <f>VLOOKUP($C367, Table4[#All], 10, 0)</f>
        <v>0.11109999999999999</v>
      </c>
      <c r="P367" s="43"/>
      <c r="Q367" s="10">
        <f t="shared" si="78"/>
        <v>3</v>
      </c>
      <c r="R367" s="11"/>
      <c r="S367" s="43">
        <f>VLOOKUP($C367, Table4[#All], 11, 0)</f>
        <v>3.1200000000000002E-2</v>
      </c>
      <c r="T367" s="43">
        <f>VLOOKUP($C367, Table4[#All], 12, 0)</f>
        <v>0</v>
      </c>
      <c r="U367" s="43">
        <f>VLOOKUP($C367, Table4[#All], 13, 0)</f>
        <v>0.96879999999999999</v>
      </c>
      <c r="V367" s="43">
        <f>VLOOKUP($C367, Table4[#All], 14, 0)</f>
        <v>0</v>
      </c>
      <c r="W367" s="9"/>
      <c r="X367" s="10">
        <f t="shared" si="79"/>
        <v>3</v>
      </c>
      <c r="Y367" s="11"/>
      <c r="Z367" s="43">
        <f>VLOOKUP($C367, Table4[#All], 15, 0)</f>
        <v>0</v>
      </c>
      <c r="AA367" s="43">
        <f>VLOOKUP($C367, Table4[#All], 16, 0)</f>
        <v>0.19440000000000002</v>
      </c>
      <c r="AB367" s="43">
        <f>VLOOKUP($C367, Table4[#All], 17, 0)</f>
        <v>0.52780000000000005</v>
      </c>
      <c r="AC367" s="43">
        <f>VLOOKUP($C367, Table4[#All], 18, 0)</f>
        <v>0.27779999999999999</v>
      </c>
      <c r="AD367" s="9">
        <f>VLOOKUP($C367, Table4[#All], 19, 0)</f>
        <v>0</v>
      </c>
      <c r="AE367" s="10">
        <f t="shared" si="80"/>
        <v>4</v>
      </c>
      <c r="AF367" s="11"/>
      <c r="AG367" s="43">
        <f>VLOOKUP($C367, Table4[#All], 20, 0)</f>
        <v>0</v>
      </c>
      <c r="AH367" s="43">
        <f>VLOOKUP($C367, Table4[#All], 21, 0)</f>
        <v>0.16670000000000001</v>
      </c>
      <c r="AI367" s="43">
        <f>VLOOKUP($C367, Table4[#All], 22, 0)</f>
        <v>0.52780000000000005</v>
      </c>
      <c r="AJ367" s="43">
        <f>VLOOKUP($C367, Table4[#All], 23, 0)</f>
        <v>0.30559999999999998</v>
      </c>
      <c r="AK367" s="43"/>
      <c r="AL367" s="10">
        <f t="shared" si="81"/>
        <v>4</v>
      </c>
      <c r="AM367" s="11"/>
      <c r="AN367" s="43">
        <f>VLOOKUP($C367, Table4[#All], 24, 0)</f>
        <v>0</v>
      </c>
      <c r="AO367" s="43">
        <f>VLOOKUP($C367, Table4[#All], 25, 0)</f>
        <v>0.35289999999999999</v>
      </c>
      <c r="AP367" s="43">
        <f>VLOOKUP($C367, Table4[#All], 26, 0)</f>
        <v>0.6470999999999999</v>
      </c>
      <c r="AQ367" s="43"/>
      <c r="AR367" s="9"/>
      <c r="AS367" s="12">
        <f t="shared" si="82"/>
        <v>3</v>
      </c>
      <c r="AT367" s="11"/>
      <c r="AU367" s="43">
        <f>VLOOKUP($C367, Table4[#All], 27, 0)</f>
        <v>8.3299999999999999E-2</v>
      </c>
      <c r="AV367" s="43">
        <f>VLOOKUP($C367, Table4[#All], 28, 0)</f>
        <v>0.36109999999999998</v>
      </c>
      <c r="AW367" s="43">
        <f>VLOOKUP($C367, Table4[#All], 29, 0)</f>
        <v>0.55559999999999998</v>
      </c>
      <c r="AX367" s="9"/>
      <c r="AY367" s="9">
        <f>VLOOKUP($C367, Table4[#All], 30, 0)</f>
        <v>0</v>
      </c>
      <c r="AZ367" s="10">
        <f t="shared" si="83"/>
        <v>3</v>
      </c>
      <c r="BA367" s="11"/>
      <c r="BB367" s="43">
        <f>VLOOKUP($C367, Table4[#All], 31, 0)</f>
        <v>0.40740000000000004</v>
      </c>
      <c r="BC367" s="43">
        <f>VLOOKUP($C367, Table4[#All], 32, 0)</f>
        <v>0.25929999999999997</v>
      </c>
      <c r="BD367" s="43">
        <f>VLOOKUP($C367, Table4[#All], 33, 0)</f>
        <v>0.33329999999999999</v>
      </c>
      <c r="BE367" s="43">
        <f>VLOOKUP($C367, Table4[#All], 34, 0)</f>
        <v>0</v>
      </c>
      <c r="BF367" s="9">
        <f>VLOOKUP($C367, Table4[#All], 35, 0)</f>
        <v>0</v>
      </c>
      <c r="BG367" s="10">
        <f t="shared" si="84"/>
        <v>3</v>
      </c>
      <c r="BH367" s="60"/>
      <c r="BI367" s="43">
        <f>VLOOKUP($C367, Table4[#All], 36, 0)</f>
        <v>0</v>
      </c>
      <c r="BJ367" s="9">
        <f>VLOOKUP($C367, Table4[#All], 37, 0)</f>
        <v>0</v>
      </c>
      <c r="BK367" s="43">
        <f>VLOOKUP($C367, Table4[#All], 38, 0)</f>
        <v>0</v>
      </c>
      <c r="BL367" s="43">
        <f>VLOOKUP($C367, Table4[#All], 39, 0)</f>
        <v>0</v>
      </c>
      <c r="BM367" s="9">
        <f>VLOOKUP($C367, Table4[#All], 40, 0)</f>
        <v>1</v>
      </c>
      <c r="BN367" s="10">
        <f t="shared" si="85"/>
        <v>5</v>
      </c>
      <c r="BO367" s="11"/>
      <c r="BP367" s="43">
        <f>VLOOKUP($C367, Table4[#All], 41, 0)</f>
        <v>2.7799999999999998E-2</v>
      </c>
      <c r="BQ367" s="43">
        <f>VLOOKUP($C367, Table4[#All], 42, 0)</f>
        <v>0.88890000000000002</v>
      </c>
      <c r="BR367" s="43">
        <f>VLOOKUP($C367, Table4[#All], 43, 0)</f>
        <v>8.3299999999999999E-2</v>
      </c>
      <c r="BS367" s="43">
        <f>VLOOKUP($C367, Table4[#All], 44, 0)</f>
        <v>0</v>
      </c>
      <c r="BT367" s="43">
        <f>VLOOKUP($C367, Table4[#All], 45, 0)</f>
        <v>0</v>
      </c>
      <c r="BU367" s="10">
        <f t="shared" si="86"/>
        <v>2</v>
      </c>
      <c r="BV367" s="11"/>
      <c r="BW367" s="43">
        <f>VLOOKUP($C367, Table4[#All], 46, 0)</f>
        <v>0</v>
      </c>
      <c r="BX367" s="43">
        <f>VLOOKUP($C367, Table4[#All], 47, 0)</f>
        <v>0</v>
      </c>
      <c r="BY367" s="43">
        <f>VLOOKUP($C367, Table4[#All], 48, 0)</f>
        <v>2.7799999999999998E-2</v>
      </c>
      <c r="BZ367" s="43">
        <f>VLOOKUP($C367, Table4[#All], 49, 0)</f>
        <v>0.27779999999999999</v>
      </c>
      <c r="CA367" s="43">
        <f>VLOOKUP($C367, Table4[#All], 50, 0)</f>
        <v>0.69440000000000002</v>
      </c>
      <c r="CB367" s="10">
        <f t="shared" si="87"/>
        <v>5</v>
      </c>
      <c r="CC367" s="60"/>
      <c r="CD367" s="43">
        <f>VLOOKUP($C367, Table4[#All], 51, 0)</f>
        <v>0</v>
      </c>
      <c r="CE367" s="43">
        <f>VLOOKUP($C367, Table4[#All], 52, 0)</f>
        <v>8.3299999999999999E-2</v>
      </c>
      <c r="CF367" s="43">
        <f>VLOOKUP($C367, Table4[#All], 53, 0)</f>
        <v>0.91670000000000007</v>
      </c>
      <c r="CG367" s="43"/>
      <c r="CH367" s="43"/>
      <c r="CI367" s="12">
        <f t="shared" si="88"/>
        <v>3</v>
      </c>
      <c r="CJ367" s="13"/>
      <c r="CK367" s="43">
        <f>VLOOKUP($C367, Table4[#All], 54, 0)</f>
        <v>0</v>
      </c>
      <c r="CL367" s="43">
        <f>VLOOKUP($C367, Table4[#All], 55, 0)</f>
        <v>0.33329999999999999</v>
      </c>
      <c r="CM367" s="43">
        <f>VLOOKUP($C367, Table4[#All], 56, 0)</f>
        <v>0.66670000000000007</v>
      </c>
      <c r="CN367" s="9">
        <f>VLOOKUP($C367, Table4[#All], 57, 0)</f>
        <v>0</v>
      </c>
      <c r="CO367" s="9"/>
      <c r="CP367" s="10">
        <f t="shared" si="89"/>
        <v>3</v>
      </c>
      <c r="CQ367" s="11"/>
      <c r="CR367" s="43">
        <f>VLOOKUP($C367, Table4[#All], 58, 0)</f>
        <v>2.7799999999999998E-2</v>
      </c>
      <c r="CS367" s="43">
        <f>VLOOKUP($C367, Table4[#All], 59, 0)</f>
        <v>0.44439999999999996</v>
      </c>
      <c r="CT367" s="43">
        <f>VLOOKUP($C367, Table4[#All], 60, 0)</f>
        <v>0.30559999999999998</v>
      </c>
      <c r="CU367" s="43">
        <f>VLOOKUP($C367, Table4[#All], 61, 0)</f>
        <v>0.22219999999999998</v>
      </c>
      <c r="CV367" s="9">
        <f>VLOOKUP($C367, Table4[#All], 62, 0)</f>
        <v>0</v>
      </c>
      <c r="CW367" s="10">
        <f t="shared" si="90"/>
        <v>4</v>
      </c>
      <c r="CX367" s="60"/>
      <c r="CY367" s="43">
        <f>VLOOKUP($C367, Table4[#All], 63, 0)</f>
        <v>0.3</v>
      </c>
      <c r="CZ367" s="43">
        <f>VLOOKUP($C367, Table4[#All], 64, 0)</f>
        <v>0.2</v>
      </c>
      <c r="DA367" s="43">
        <f>VLOOKUP($C367, Table4[#All], 65, 0)</f>
        <v>0.5</v>
      </c>
      <c r="DB367" s="43">
        <f>VLOOKUP($C367, Table4[#All], 66, 0)</f>
        <v>0</v>
      </c>
      <c r="DC367" s="43"/>
      <c r="DD367" s="10">
        <f t="shared" si="91"/>
        <v>3</v>
      </c>
    </row>
    <row r="368" spans="1:108" ht="16.2" thickTop="1" thickBot="1" x14ac:dyDescent="0.4">
      <c r="A368" s="47" t="s">
        <v>784</v>
      </c>
      <c r="B368" s="47" t="s">
        <v>825</v>
      </c>
      <c r="C368" s="47" t="s">
        <v>826</v>
      </c>
      <c r="D368" s="11"/>
      <c r="E368" s="43">
        <f>VLOOKUP($C368, Table4[#All], 2, 0)</f>
        <v>0</v>
      </c>
      <c r="F368" s="43">
        <f>VLOOKUP($C368, Table4[#All], 3, 0)</f>
        <v>1</v>
      </c>
      <c r="G368" s="43">
        <f>VLOOKUP($C368, Table4[#All], 4, 0)</f>
        <v>0</v>
      </c>
      <c r="H368" s="43">
        <f>VLOOKUP($C368, Table4[#All], 5, 0)</f>
        <v>0</v>
      </c>
      <c r="I368" s="43">
        <f>VLOOKUP($C368, Table4[#All], 6, 0)</f>
        <v>0</v>
      </c>
      <c r="J368" s="10">
        <f t="shared" si="77"/>
        <v>2</v>
      </c>
      <c r="K368" s="11"/>
      <c r="L368" s="43">
        <f>VLOOKUP($C368, Table4[#All], 7, 0)</f>
        <v>0.85709999999999997</v>
      </c>
      <c r="M368" s="43">
        <f>VLOOKUP($C368, Table4[#All], 8, 0)</f>
        <v>0.1429</v>
      </c>
      <c r="N368" s="43">
        <f>VLOOKUP($C368, Table4[#All], 9, 0)</f>
        <v>0</v>
      </c>
      <c r="O368" s="43">
        <f>VLOOKUP($C368, Table4[#All], 10, 0)</f>
        <v>0</v>
      </c>
      <c r="P368" s="43"/>
      <c r="Q368" s="10">
        <f t="shared" si="78"/>
        <v>1</v>
      </c>
      <c r="R368" s="11"/>
      <c r="S368" s="43">
        <f>VLOOKUP($C368, Table4[#All], 11, 0)</f>
        <v>9.5199999999999993E-2</v>
      </c>
      <c r="T368" s="43">
        <f>VLOOKUP($C368, Table4[#All], 12, 0)</f>
        <v>0</v>
      </c>
      <c r="U368" s="43">
        <f>VLOOKUP($C368, Table4[#All], 13, 0)</f>
        <v>0.90480000000000005</v>
      </c>
      <c r="V368" s="43">
        <f>VLOOKUP($C368, Table4[#All], 14, 0)</f>
        <v>0</v>
      </c>
      <c r="W368" s="9"/>
      <c r="X368" s="10">
        <f t="shared" si="79"/>
        <v>3</v>
      </c>
      <c r="Y368" s="11"/>
      <c r="Z368" s="43">
        <f>VLOOKUP($C368, Table4[#All], 15, 0)</f>
        <v>0</v>
      </c>
      <c r="AA368" s="43">
        <f>VLOOKUP($C368, Table4[#All], 16, 0)</f>
        <v>0.1429</v>
      </c>
      <c r="AB368" s="43">
        <f>VLOOKUP($C368, Table4[#All], 17, 0)</f>
        <v>0.28570000000000001</v>
      </c>
      <c r="AC368" s="43">
        <f>VLOOKUP($C368, Table4[#All], 18, 0)</f>
        <v>0.57140000000000002</v>
      </c>
      <c r="AD368" s="9">
        <f>VLOOKUP($C368, Table4[#All], 19, 0)</f>
        <v>0</v>
      </c>
      <c r="AE368" s="10">
        <f t="shared" si="80"/>
        <v>4</v>
      </c>
      <c r="AF368" s="11"/>
      <c r="AG368" s="43">
        <f>VLOOKUP($C368, Table4[#All], 20, 0)</f>
        <v>0</v>
      </c>
      <c r="AH368" s="43">
        <f>VLOOKUP($C368, Table4[#All], 21, 0)</f>
        <v>7.1399999999999991E-2</v>
      </c>
      <c r="AI368" s="43">
        <f>VLOOKUP($C368, Table4[#All], 22, 0)</f>
        <v>0.42859999999999998</v>
      </c>
      <c r="AJ368" s="43">
        <f>VLOOKUP($C368, Table4[#All], 23, 0)</f>
        <v>0.5</v>
      </c>
      <c r="AK368" s="43"/>
      <c r="AL368" s="10">
        <f t="shared" si="81"/>
        <v>4</v>
      </c>
      <c r="AM368" s="11"/>
      <c r="AN368" s="43">
        <f>VLOOKUP($C368, Table4[#All], 24, 0)</f>
        <v>0</v>
      </c>
      <c r="AO368" s="43">
        <f>VLOOKUP($C368, Table4[#All], 25, 0)</f>
        <v>9.5199999999999993E-2</v>
      </c>
      <c r="AP368" s="43">
        <f>VLOOKUP($C368, Table4[#All], 26, 0)</f>
        <v>0.90480000000000005</v>
      </c>
      <c r="AQ368" s="43"/>
      <c r="AR368" s="9"/>
      <c r="AS368" s="12">
        <f t="shared" si="82"/>
        <v>3</v>
      </c>
      <c r="AT368" s="11"/>
      <c r="AU368" s="43">
        <f>VLOOKUP($C368, Table4[#All], 27, 0)</f>
        <v>0.33329999999999999</v>
      </c>
      <c r="AV368" s="43">
        <f>VLOOKUP($C368, Table4[#All], 28, 0)</f>
        <v>0.1429</v>
      </c>
      <c r="AW368" s="43">
        <f>VLOOKUP($C368, Table4[#All], 29, 0)</f>
        <v>0.52380000000000004</v>
      </c>
      <c r="AX368" s="9"/>
      <c r="AY368" s="9">
        <f>VLOOKUP($C368, Table4[#All], 30, 0)</f>
        <v>0</v>
      </c>
      <c r="AZ368" s="10">
        <f t="shared" si="83"/>
        <v>3</v>
      </c>
      <c r="BA368" s="11"/>
      <c r="BB368" s="43">
        <f>VLOOKUP($C368, Table4[#All], 31, 0)</f>
        <v>0.14810000000000001</v>
      </c>
      <c r="BC368" s="43">
        <f>VLOOKUP($C368, Table4[#All], 32, 0)</f>
        <v>0.29630000000000001</v>
      </c>
      <c r="BD368" s="43">
        <f>VLOOKUP($C368, Table4[#All], 33, 0)</f>
        <v>0</v>
      </c>
      <c r="BE368" s="43">
        <f>VLOOKUP($C368, Table4[#All], 34, 0)</f>
        <v>0.55559999999999998</v>
      </c>
      <c r="BF368" s="9">
        <f>VLOOKUP($C368, Table4[#All], 35, 0)</f>
        <v>0</v>
      </c>
      <c r="BG368" s="10">
        <f t="shared" si="84"/>
        <v>4</v>
      </c>
      <c r="BH368" s="60"/>
      <c r="BI368" s="43">
        <f>VLOOKUP($C368, Table4[#All], 36, 0)</f>
        <v>0.73329999999999995</v>
      </c>
      <c r="BJ368" s="9">
        <f>VLOOKUP($C368, Table4[#All], 37, 0)</f>
        <v>0.26669999999999999</v>
      </c>
      <c r="BK368" s="43">
        <f>VLOOKUP($C368, Table4[#All], 38, 0)</f>
        <v>0</v>
      </c>
      <c r="BL368" s="43">
        <f>VLOOKUP($C368, Table4[#All], 39, 0)</f>
        <v>0</v>
      </c>
      <c r="BM368" s="9">
        <f>VLOOKUP($C368, Table4[#All], 40, 0)</f>
        <v>0</v>
      </c>
      <c r="BN368" s="10">
        <f t="shared" si="85"/>
        <v>2</v>
      </c>
      <c r="BO368" s="11"/>
      <c r="BP368" s="43">
        <f>VLOOKUP($C368, Table4[#All], 41, 0)</f>
        <v>0.52380000000000004</v>
      </c>
      <c r="BQ368" s="43">
        <f>VLOOKUP($C368, Table4[#All], 42, 0)</f>
        <v>0.23809999999999998</v>
      </c>
      <c r="BR368" s="43">
        <f>VLOOKUP($C368, Table4[#All], 43, 0)</f>
        <v>9.5199999999999993E-2</v>
      </c>
      <c r="BS368" s="43">
        <f>VLOOKUP($C368, Table4[#All], 44, 0)</f>
        <v>9.5199999999999993E-2</v>
      </c>
      <c r="BT368" s="43">
        <f>VLOOKUP($C368, Table4[#All], 45, 0)</f>
        <v>4.7599999999999996E-2</v>
      </c>
      <c r="BU368" s="10">
        <f t="shared" si="86"/>
        <v>3</v>
      </c>
      <c r="BV368" s="11"/>
      <c r="BW368" s="43">
        <f>VLOOKUP($C368, Table4[#All], 46, 0)</f>
        <v>0.1905</v>
      </c>
      <c r="BX368" s="43">
        <f>VLOOKUP($C368, Table4[#All], 47, 0)</f>
        <v>0.26190000000000002</v>
      </c>
      <c r="BY368" s="43">
        <f>VLOOKUP($C368, Table4[#All], 48, 0)</f>
        <v>0.38100000000000001</v>
      </c>
      <c r="BZ368" s="43">
        <f>VLOOKUP($C368, Table4[#All], 49, 0)</f>
        <v>0.16670000000000001</v>
      </c>
      <c r="CA368" s="43">
        <f>VLOOKUP($C368, Table4[#All], 50, 0)</f>
        <v>0</v>
      </c>
      <c r="CB368" s="10">
        <f t="shared" si="87"/>
        <v>3</v>
      </c>
      <c r="CC368" s="60"/>
      <c r="CD368" s="43">
        <f>VLOOKUP($C368, Table4[#All], 51, 0)</f>
        <v>0.8095</v>
      </c>
      <c r="CE368" s="43">
        <f>VLOOKUP($C368, Table4[#All], 52, 0)</f>
        <v>0.11900000000000001</v>
      </c>
      <c r="CF368" s="43">
        <f>VLOOKUP($C368, Table4[#All], 53, 0)</f>
        <v>7.1399999999999991E-2</v>
      </c>
      <c r="CG368" s="43"/>
      <c r="CH368" s="43"/>
      <c r="CI368" s="12">
        <f t="shared" si="88"/>
        <v>1</v>
      </c>
      <c r="CJ368" s="13"/>
      <c r="CK368" s="43">
        <f>VLOOKUP($C368, Table4[#All], 54, 0)</f>
        <v>0</v>
      </c>
      <c r="CL368" s="43">
        <f>VLOOKUP($C368, Table4[#All], 55, 0)</f>
        <v>0.21429999999999999</v>
      </c>
      <c r="CM368" s="43">
        <f>VLOOKUP($C368, Table4[#All], 56, 0)</f>
        <v>0.26190000000000002</v>
      </c>
      <c r="CN368" s="9">
        <f>VLOOKUP($C368, Table4[#All], 57, 0)</f>
        <v>0.52380000000000004</v>
      </c>
      <c r="CO368" s="9"/>
      <c r="CP368" s="10">
        <f t="shared" si="89"/>
        <v>4</v>
      </c>
      <c r="CQ368" s="11"/>
      <c r="CR368" s="43">
        <f>VLOOKUP($C368, Table4[#All], 58, 0)</f>
        <v>0</v>
      </c>
      <c r="CS368" s="43">
        <f>VLOOKUP($C368, Table4[#All], 59, 0)</f>
        <v>2.3799999999999998E-2</v>
      </c>
      <c r="CT368" s="43">
        <f>VLOOKUP($C368, Table4[#All], 60, 0)</f>
        <v>0.28570000000000001</v>
      </c>
      <c r="CU368" s="43">
        <f>VLOOKUP($C368, Table4[#All], 61, 0)</f>
        <v>0.6905</v>
      </c>
      <c r="CV368" s="9">
        <f>VLOOKUP($C368, Table4[#All], 62, 0)</f>
        <v>0</v>
      </c>
      <c r="CW368" s="10">
        <f t="shared" si="90"/>
        <v>4</v>
      </c>
      <c r="CX368" s="60"/>
      <c r="CY368" s="43">
        <f>VLOOKUP($C368, Table4[#All], 63, 0)</f>
        <v>1</v>
      </c>
      <c r="CZ368" s="43">
        <f>VLOOKUP($C368, Table4[#All], 64, 0)</f>
        <v>0</v>
      </c>
      <c r="DA368" s="43">
        <f>VLOOKUP($C368, Table4[#All], 65, 0)</f>
        <v>0</v>
      </c>
      <c r="DB368" s="43">
        <f>VLOOKUP($C368, Table4[#All], 66, 0)</f>
        <v>0</v>
      </c>
      <c r="DC368" s="43"/>
      <c r="DD368" s="10">
        <f t="shared" si="91"/>
        <v>1</v>
      </c>
    </row>
    <row r="369" spans="1:108" ht="16.2" thickTop="1" thickBot="1" x14ac:dyDescent="0.4">
      <c r="A369" s="47" t="s">
        <v>784</v>
      </c>
      <c r="B369" s="47" t="s">
        <v>785</v>
      </c>
      <c r="C369" s="47" t="s">
        <v>786</v>
      </c>
      <c r="D369" s="11"/>
      <c r="E369" s="43">
        <f>VLOOKUP($C369, Table4[#All], 2, 0)</f>
        <v>1</v>
      </c>
      <c r="F369" s="43">
        <f>VLOOKUP($C369, Table4[#All], 3, 0)</f>
        <v>0</v>
      </c>
      <c r="G369" s="43">
        <f>VLOOKUP($C369, Table4[#All], 4, 0)</f>
        <v>0</v>
      </c>
      <c r="H369" s="43">
        <f>VLOOKUP($C369, Table4[#All], 5, 0)</f>
        <v>0</v>
      </c>
      <c r="I369" s="43">
        <f>VLOOKUP($C369, Table4[#All], 6, 0)</f>
        <v>0</v>
      </c>
      <c r="J369" s="10">
        <f t="shared" si="77"/>
        <v>1</v>
      </c>
      <c r="K369" s="11"/>
      <c r="L369" s="43">
        <f>VLOOKUP($C369, Table4[#All], 7, 0)</f>
        <v>0.79590000000000005</v>
      </c>
      <c r="M369" s="43">
        <f>VLOOKUP($C369, Table4[#All], 8, 0)</f>
        <v>0.1837</v>
      </c>
      <c r="N369" s="43">
        <f>VLOOKUP($C369, Table4[#All], 9, 0)</f>
        <v>2.0400000000000001E-2</v>
      </c>
      <c r="O369" s="43">
        <f>VLOOKUP($C369, Table4[#All], 10, 0)</f>
        <v>0</v>
      </c>
      <c r="P369" s="43"/>
      <c r="Q369" s="10">
        <f t="shared" si="78"/>
        <v>2</v>
      </c>
      <c r="R369" s="11"/>
      <c r="S369" s="43">
        <f>VLOOKUP($C369, Table4[#All], 11, 0)</f>
        <v>0</v>
      </c>
      <c r="T369" s="43">
        <f>VLOOKUP($C369, Table4[#All], 12, 0)</f>
        <v>6.1200000000000004E-2</v>
      </c>
      <c r="U369" s="43">
        <f>VLOOKUP($C369, Table4[#All], 13, 0)</f>
        <v>0.93879999999999997</v>
      </c>
      <c r="V369" s="43">
        <f>VLOOKUP($C369, Table4[#All], 14, 0)</f>
        <v>0</v>
      </c>
      <c r="W369" s="9"/>
      <c r="X369" s="10">
        <f t="shared" si="79"/>
        <v>3</v>
      </c>
      <c r="Y369" s="11"/>
      <c r="Z369" s="43">
        <f>VLOOKUP($C369, Table4[#All], 15, 0)</f>
        <v>0</v>
      </c>
      <c r="AA369" s="43">
        <f>VLOOKUP($C369, Table4[#All], 16, 0)</f>
        <v>0</v>
      </c>
      <c r="AB369" s="43">
        <f>VLOOKUP($C369, Table4[#All], 17, 0)</f>
        <v>0.1837</v>
      </c>
      <c r="AC369" s="43">
        <f>VLOOKUP($C369, Table4[#All], 18, 0)</f>
        <v>0.53060000000000007</v>
      </c>
      <c r="AD369" s="9">
        <f>VLOOKUP($C369, Table4[#All], 19, 0)</f>
        <v>0.28570000000000001</v>
      </c>
      <c r="AE369" s="10">
        <f t="shared" si="80"/>
        <v>5</v>
      </c>
      <c r="AF369" s="11"/>
      <c r="AG369" s="43">
        <f>VLOOKUP($C369, Table4[#All], 20, 0)</f>
        <v>0</v>
      </c>
      <c r="AH369" s="43">
        <f>VLOOKUP($C369, Table4[#All], 21, 0)</f>
        <v>0.38780000000000003</v>
      </c>
      <c r="AI369" s="43">
        <f>VLOOKUP($C369, Table4[#All], 22, 0)</f>
        <v>0.61219999999999997</v>
      </c>
      <c r="AJ369" s="43">
        <f>VLOOKUP($C369, Table4[#All], 23, 0)</f>
        <v>0</v>
      </c>
      <c r="AK369" s="43"/>
      <c r="AL369" s="10">
        <f t="shared" si="81"/>
        <v>3</v>
      </c>
      <c r="AM369" s="11"/>
      <c r="AN369" s="43">
        <f>VLOOKUP($C369, Table4[#All], 24, 0)</f>
        <v>0</v>
      </c>
      <c r="AO369" s="43">
        <f>VLOOKUP($C369, Table4[#All], 25, 0)</f>
        <v>0.28570000000000001</v>
      </c>
      <c r="AP369" s="43">
        <f>VLOOKUP($C369, Table4[#All], 26, 0)</f>
        <v>0.71430000000000005</v>
      </c>
      <c r="AQ369" s="43"/>
      <c r="AR369" s="9"/>
      <c r="AS369" s="12">
        <f t="shared" si="82"/>
        <v>3</v>
      </c>
      <c r="AT369" s="11"/>
      <c r="AU369" s="43">
        <f>VLOOKUP($C369, Table4[#All], 27, 0)</f>
        <v>4.0800000000000003E-2</v>
      </c>
      <c r="AV369" s="43">
        <f>VLOOKUP($C369, Table4[#All], 28, 0)</f>
        <v>0.40820000000000001</v>
      </c>
      <c r="AW369" s="43">
        <f>VLOOKUP($C369, Table4[#All], 29, 0)</f>
        <v>2.0400000000000001E-2</v>
      </c>
      <c r="AX369" s="9"/>
      <c r="AY369" s="9">
        <f>VLOOKUP($C369, Table4[#All], 30, 0)</f>
        <v>0.53060000000000007</v>
      </c>
      <c r="AZ369" s="10">
        <f t="shared" si="83"/>
        <v>5</v>
      </c>
      <c r="BA369" s="11"/>
      <c r="BB369" s="43">
        <f>VLOOKUP($C369, Table4[#All], 31, 0)</f>
        <v>0.36170000000000002</v>
      </c>
      <c r="BC369" s="43">
        <f>VLOOKUP($C369, Table4[#All], 32, 0)</f>
        <v>0.55320000000000003</v>
      </c>
      <c r="BD369" s="43">
        <f>VLOOKUP($C369, Table4[#All], 33, 0)</f>
        <v>6.3799999999999996E-2</v>
      </c>
      <c r="BE369" s="43">
        <f>VLOOKUP($C369, Table4[#All], 34, 0)</f>
        <v>0</v>
      </c>
      <c r="BF369" s="9">
        <f>VLOOKUP($C369, Table4[#All], 35, 0)</f>
        <v>2.1299999999999999E-2</v>
      </c>
      <c r="BG369" s="10">
        <f t="shared" si="84"/>
        <v>2</v>
      </c>
      <c r="BH369" s="60"/>
      <c r="BI369" s="43">
        <f>VLOOKUP($C369, Table4[#All], 36, 0)</f>
        <v>0.83329999999999993</v>
      </c>
      <c r="BJ369" s="9">
        <f>VLOOKUP($C369, Table4[#All], 37, 0)</f>
        <v>0.16670000000000001</v>
      </c>
      <c r="BK369" s="43">
        <f>VLOOKUP($C369, Table4[#All], 38, 0)</f>
        <v>0</v>
      </c>
      <c r="BL369" s="43">
        <f>VLOOKUP($C369, Table4[#All], 39, 0)</f>
        <v>0</v>
      </c>
      <c r="BM369" s="9">
        <f>VLOOKUP($C369, Table4[#All], 40, 0)</f>
        <v>0</v>
      </c>
      <c r="BN369" s="10">
        <f t="shared" si="85"/>
        <v>1</v>
      </c>
      <c r="BO369" s="11"/>
      <c r="BP369" s="43">
        <f>VLOOKUP($C369, Table4[#All], 41, 0)</f>
        <v>0.85709999999999997</v>
      </c>
      <c r="BQ369" s="43">
        <f>VLOOKUP($C369, Table4[#All], 42, 0)</f>
        <v>4.0800000000000003E-2</v>
      </c>
      <c r="BR369" s="43">
        <f>VLOOKUP($C369, Table4[#All], 43, 0)</f>
        <v>2.0400000000000001E-2</v>
      </c>
      <c r="BS369" s="43">
        <f>VLOOKUP($C369, Table4[#All], 44, 0)</f>
        <v>6.1200000000000004E-2</v>
      </c>
      <c r="BT369" s="43">
        <f>VLOOKUP($C369, Table4[#All], 45, 0)</f>
        <v>2.0400000000000001E-2</v>
      </c>
      <c r="BU369" s="10">
        <f t="shared" si="86"/>
        <v>1</v>
      </c>
      <c r="BV369" s="11"/>
      <c r="BW369" s="43">
        <f>VLOOKUP($C369, Table4[#All], 46, 0)</f>
        <v>0.28570000000000001</v>
      </c>
      <c r="BX369" s="43">
        <f>VLOOKUP($C369, Table4[#All], 47, 0)</f>
        <v>0.26530000000000004</v>
      </c>
      <c r="BY369" s="43">
        <f>VLOOKUP($C369, Table4[#All], 48, 0)</f>
        <v>0.24489999999999998</v>
      </c>
      <c r="BZ369" s="43">
        <f>VLOOKUP($C369, Table4[#All], 49, 0)</f>
        <v>0.1429</v>
      </c>
      <c r="CA369" s="43">
        <f>VLOOKUP($C369, Table4[#All], 50, 0)</f>
        <v>6.1200000000000004E-2</v>
      </c>
      <c r="CB369" s="10">
        <f t="shared" si="87"/>
        <v>4</v>
      </c>
      <c r="CC369" s="60"/>
      <c r="CD369" s="43">
        <f>VLOOKUP($C369, Table4[#All], 51, 0)</f>
        <v>0.81629999999999991</v>
      </c>
      <c r="CE369" s="43">
        <f>VLOOKUP($C369, Table4[#All], 52, 0)</f>
        <v>0.10199999999999999</v>
      </c>
      <c r="CF369" s="43">
        <f>VLOOKUP($C369, Table4[#All], 53, 0)</f>
        <v>8.1600000000000006E-2</v>
      </c>
      <c r="CG369" s="43"/>
      <c r="CH369" s="43"/>
      <c r="CI369" s="12">
        <f t="shared" si="88"/>
        <v>1</v>
      </c>
      <c r="CJ369" s="13"/>
      <c r="CK369" s="43">
        <f>VLOOKUP($C369, Table4[#All], 54, 0)</f>
        <v>0</v>
      </c>
      <c r="CL369" s="43">
        <f>VLOOKUP($C369, Table4[#All], 55, 0)</f>
        <v>6.1200000000000004E-2</v>
      </c>
      <c r="CM369" s="43">
        <f>VLOOKUP($C369, Table4[#All], 56, 0)</f>
        <v>6.1200000000000004E-2</v>
      </c>
      <c r="CN369" s="9">
        <f>VLOOKUP($C369, Table4[#All], 57, 0)</f>
        <v>0.87760000000000005</v>
      </c>
      <c r="CO369" s="9"/>
      <c r="CP369" s="10">
        <f t="shared" si="89"/>
        <v>4</v>
      </c>
      <c r="CQ369" s="11"/>
      <c r="CR369" s="43">
        <f>VLOOKUP($C369, Table4[#All], 58, 0)</f>
        <v>0</v>
      </c>
      <c r="CS369" s="43">
        <f>VLOOKUP($C369, Table4[#All], 59, 0)</f>
        <v>8.1600000000000006E-2</v>
      </c>
      <c r="CT369" s="43">
        <f>VLOOKUP($C369, Table4[#All], 60, 0)</f>
        <v>0.40820000000000001</v>
      </c>
      <c r="CU369" s="43">
        <f>VLOOKUP($C369, Table4[#All], 61, 0)</f>
        <v>0.46939999999999998</v>
      </c>
      <c r="CV369" s="9">
        <f>VLOOKUP($C369, Table4[#All], 62, 0)</f>
        <v>4.0800000000000003E-2</v>
      </c>
      <c r="CW369" s="10">
        <f t="shared" si="90"/>
        <v>4</v>
      </c>
      <c r="CX369" s="60"/>
      <c r="CY369" s="43">
        <f>VLOOKUP($C369, Table4[#All], 63, 0)</f>
        <v>0.97870000000000001</v>
      </c>
      <c r="CZ369" s="43">
        <f>VLOOKUP($C369, Table4[#All], 64, 0)</f>
        <v>2.1299999999999999E-2</v>
      </c>
      <c r="DA369" s="43">
        <f>VLOOKUP($C369, Table4[#All], 65, 0)</f>
        <v>0</v>
      </c>
      <c r="DB369" s="43">
        <f>VLOOKUP($C369, Table4[#All], 66, 0)</f>
        <v>0</v>
      </c>
      <c r="DC369" s="43"/>
      <c r="DD369" s="10">
        <f t="shared" si="91"/>
        <v>1</v>
      </c>
    </row>
    <row r="370" spans="1:108" ht="16.2" thickTop="1" thickBot="1" x14ac:dyDescent="0.4">
      <c r="A370" s="47" t="s">
        <v>784</v>
      </c>
      <c r="B370" s="47" t="s">
        <v>322</v>
      </c>
      <c r="C370" s="47" t="s">
        <v>829</v>
      </c>
      <c r="D370" s="11"/>
      <c r="E370" s="43">
        <f>VLOOKUP($C370, Table4[#All], 2, 0)</f>
        <v>0</v>
      </c>
      <c r="F370" s="43">
        <f>VLOOKUP($C370, Table4[#All], 3, 0)</f>
        <v>0</v>
      </c>
      <c r="G370" s="43">
        <f>VLOOKUP($C370, Table4[#All], 4, 0)</f>
        <v>1</v>
      </c>
      <c r="H370" s="43">
        <f>VLOOKUP($C370, Table4[#All], 5, 0)</f>
        <v>0</v>
      </c>
      <c r="I370" s="43">
        <f>VLOOKUP($C370, Table4[#All], 6, 0)</f>
        <v>0</v>
      </c>
      <c r="J370" s="10">
        <f t="shared" si="77"/>
        <v>3</v>
      </c>
      <c r="K370" s="11"/>
      <c r="L370" s="43">
        <f>VLOOKUP($C370, Table4[#All], 7, 0)</f>
        <v>0.20829999999999999</v>
      </c>
      <c r="M370" s="43">
        <f>VLOOKUP($C370, Table4[#All], 8, 0)</f>
        <v>0.16670000000000001</v>
      </c>
      <c r="N370" s="43">
        <f>VLOOKUP($C370, Table4[#All], 9, 0)</f>
        <v>0.5</v>
      </c>
      <c r="O370" s="43">
        <f>VLOOKUP($C370, Table4[#All], 10, 0)</f>
        <v>0.125</v>
      </c>
      <c r="P370" s="43"/>
      <c r="Q370" s="10">
        <f t="shared" si="78"/>
        <v>3</v>
      </c>
      <c r="R370" s="11"/>
      <c r="S370" s="43">
        <f>VLOOKUP($C370, Table4[#All], 11, 0)</f>
        <v>0</v>
      </c>
      <c r="T370" s="43">
        <f>VLOOKUP($C370, Table4[#All], 12, 0)</f>
        <v>0</v>
      </c>
      <c r="U370" s="43">
        <f>VLOOKUP($C370, Table4[#All], 13, 0)</f>
        <v>1</v>
      </c>
      <c r="V370" s="43">
        <f>VLOOKUP($C370, Table4[#All], 14, 0)</f>
        <v>0</v>
      </c>
      <c r="W370" s="9"/>
      <c r="X370" s="10">
        <f t="shared" si="79"/>
        <v>3</v>
      </c>
      <c r="Y370" s="11"/>
      <c r="Z370" s="43">
        <f>VLOOKUP($C370, Table4[#All], 15, 0)</f>
        <v>0</v>
      </c>
      <c r="AA370" s="43">
        <f>VLOOKUP($C370, Table4[#All], 16, 0)</f>
        <v>0</v>
      </c>
      <c r="AB370" s="43">
        <f>VLOOKUP($C370, Table4[#All], 17, 0)</f>
        <v>0</v>
      </c>
      <c r="AC370" s="43">
        <f>VLOOKUP($C370, Table4[#All], 18, 0)</f>
        <v>0.66670000000000007</v>
      </c>
      <c r="AD370" s="9">
        <f>VLOOKUP($C370, Table4[#All], 19, 0)</f>
        <v>0.33329999999999999</v>
      </c>
      <c r="AE370" s="10">
        <f t="shared" si="80"/>
        <v>5</v>
      </c>
      <c r="AF370" s="11"/>
      <c r="AG370" s="43">
        <f>VLOOKUP($C370, Table4[#All], 20, 0)</f>
        <v>0</v>
      </c>
      <c r="AH370" s="43">
        <f>VLOOKUP($C370, Table4[#All], 21, 0)</f>
        <v>0</v>
      </c>
      <c r="AI370" s="43">
        <f>VLOOKUP($C370, Table4[#All], 22, 0)</f>
        <v>0.70829999999999993</v>
      </c>
      <c r="AJ370" s="43">
        <f>VLOOKUP($C370, Table4[#All], 23, 0)</f>
        <v>0.29170000000000001</v>
      </c>
      <c r="AK370" s="43"/>
      <c r="AL370" s="10">
        <f t="shared" si="81"/>
        <v>4</v>
      </c>
      <c r="AM370" s="11"/>
      <c r="AN370" s="43">
        <f>VLOOKUP($C370, Table4[#All], 24, 0)</f>
        <v>0</v>
      </c>
      <c r="AO370" s="43">
        <f>VLOOKUP($C370, Table4[#All], 25, 0)</f>
        <v>0</v>
      </c>
      <c r="AP370" s="43">
        <f>VLOOKUP($C370, Table4[#All], 26, 0)</f>
        <v>1</v>
      </c>
      <c r="AQ370" s="43"/>
      <c r="AR370" s="9"/>
      <c r="AS370" s="12">
        <f t="shared" si="82"/>
        <v>3</v>
      </c>
      <c r="AT370" s="11"/>
      <c r="AU370" s="43">
        <f>VLOOKUP($C370, Table4[#All], 27, 0)</f>
        <v>0</v>
      </c>
      <c r="AV370" s="43">
        <f>VLOOKUP($C370, Table4[#All], 28, 0)</f>
        <v>0.33329999999999999</v>
      </c>
      <c r="AW370" s="43">
        <f>VLOOKUP($C370, Table4[#All], 29, 0)</f>
        <v>0.54170000000000007</v>
      </c>
      <c r="AX370" s="9"/>
      <c r="AY370" s="9">
        <f>VLOOKUP($C370, Table4[#All], 30, 0)</f>
        <v>0.125</v>
      </c>
      <c r="AZ370" s="10">
        <f t="shared" si="83"/>
        <v>3</v>
      </c>
      <c r="BA370" s="11"/>
      <c r="BB370" s="43">
        <f>VLOOKUP($C370, Table4[#All], 31, 0)</f>
        <v>0</v>
      </c>
      <c r="BC370" s="43">
        <f>VLOOKUP($C370, Table4[#All], 32, 0)</f>
        <v>0.16670000000000001</v>
      </c>
      <c r="BD370" s="43">
        <f>VLOOKUP($C370, Table4[#All], 33, 0)</f>
        <v>0.66670000000000007</v>
      </c>
      <c r="BE370" s="43">
        <f>VLOOKUP($C370, Table4[#All], 34, 0)</f>
        <v>0.16670000000000001</v>
      </c>
      <c r="BF370" s="9">
        <f>VLOOKUP($C370, Table4[#All], 35, 0)</f>
        <v>0</v>
      </c>
      <c r="BG370" s="10">
        <f t="shared" si="84"/>
        <v>3</v>
      </c>
      <c r="BH370" s="60"/>
      <c r="BI370" s="43">
        <f>VLOOKUP($C370, Table4[#All], 36, 0)</f>
        <v>0.5</v>
      </c>
      <c r="BJ370" s="9">
        <f>VLOOKUP($C370, Table4[#All], 37, 0)</f>
        <v>8.3299999999999999E-2</v>
      </c>
      <c r="BK370" s="43">
        <f>VLOOKUP($C370, Table4[#All], 38, 0)</f>
        <v>0.41670000000000001</v>
      </c>
      <c r="BL370" s="43">
        <f>VLOOKUP($C370, Table4[#All], 39, 0)</f>
        <v>0</v>
      </c>
      <c r="BM370" s="9">
        <f>VLOOKUP($C370, Table4[#All], 40, 0)</f>
        <v>0</v>
      </c>
      <c r="BN370" s="10">
        <f t="shared" si="85"/>
        <v>3</v>
      </c>
      <c r="BO370" s="11"/>
      <c r="BP370" s="43">
        <f>VLOOKUP($C370, Table4[#All], 41, 0)</f>
        <v>0</v>
      </c>
      <c r="BQ370" s="43">
        <f>VLOOKUP($C370, Table4[#All], 42, 0)</f>
        <v>0.16670000000000001</v>
      </c>
      <c r="BR370" s="43">
        <f>VLOOKUP($C370, Table4[#All], 43, 0)</f>
        <v>0.70829999999999993</v>
      </c>
      <c r="BS370" s="43">
        <f>VLOOKUP($C370, Table4[#All], 44, 0)</f>
        <v>0.125</v>
      </c>
      <c r="BT370" s="43">
        <f>VLOOKUP($C370, Table4[#All], 45, 0)</f>
        <v>0</v>
      </c>
      <c r="BU370" s="10">
        <f t="shared" si="86"/>
        <v>3</v>
      </c>
      <c r="BV370" s="11"/>
      <c r="BW370" s="43">
        <f>VLOOKUP($C370, Table4[#All], 46, 0)</f>
        <v>0</v>
      </c>
      <c r="BX370" s="43">
        <f>VLOOKUP($C370, Table4[#All], 47, 0)</f>
        <v>0.25</v>
      </c>
      <c r="BY370" s="43">
        <f>VLOOKUP($C370, Table4[#All], 48, 0)</f>
        <v>0.625</v>
      </c>
      <c r="BZ370" s="43">
        <f>VLOOKUP($C370, Table4[#All], 49, 0)</f>
        <v>0.125</v>
      </c>
      <c r="CA370" s="43">
        <f>VLOOKUP($C370, Table4[#All], 50, 0)</f>
        <v>0</v>
      </c>
      <c r="CB370" s="10">
        <f t="shared" si="87"/>
        <v>3</v>
      </c>
      <c r="CC370" s="60"/>
      <c r="CD370" s="43">
        <f>VLOOKUP($C370, Table4[#All], 51, 0)</f>
        <v>0.54170000000000007</v>
      </c>
      <c r="CE370" s="43">
        <f>VLOOKUP($C370, Table4[#All], 52, 0)</f>
        <v>0.45829999999999999</v>
      </c>
      <c r="CF370" s="43">
        <f>VLOOKUP($C370, Table4[#All], 53, 0)</f>
        <v>0</v>
      </c>
      <c r="CG370" s="43"/>
      <c r="CH370" s="43"/>
      <c r="CI370" s="12">
        <f t="shared" si="88"/>
        <v>2</v>
      </c>
      <c r="CJ370" s="13"/>
      <c r="CK370" s="43">
        <f>VLOOKUP($C370, Table4[#All], 54, 0)</f>
        <v>0</v>
      </c>
      <c r="CL370" s="43">
        <f>VLOOKUP($C370, Table4[#All], 55, 0)</f>
        <v>0</v>
      </c>
      <c r="CM370" s="43">
        <f>VLOOKUP($C370, Table4[#All], 56, 0)</f>
        <v>0.66670000000000007</v>
      </c>
      <c r="CN370" s="9">
        <f>VLOOKUP($C370, Table4[#All], 57, 0)</f>
        <v>0.33329999999999999</v>
      </c>
      <c r="CO370" s="9"/>
      <c r="CP370" s="10">
        <f t="shared" si="89"/>
        <v>4</v>
      </c>
      <c r="CQ370" s="11"/>
      <c r="CR370" s="43">
        <f>VLOOKUP($C370, Table4[#All], 58, 0)</f>
        <v>0</v>
      </c>
      <c r="CS370" s="43">
        <f>VLOOKUP($C370, Table4[#All], 59, 0)</f>
        <v>0</v>
      </c>
      <c r="CT370" s="43">
        <f>VLOOKUP($C370, Table4[#All], 60, 0)</f>
        <v>0.29170000000000001</v>
      </c>
      <c r="CU370" s="43">
        <f>VLOOKUP($C370, Table4[#All], 61, 0)</f>
        <v>0.70829999999999993</v>
      </c>
      <c r="CV370" s="9">
        <f>VLOOKUP($C370, Table4[#All], 62, 0)</f>
        <v>0</v>
      </c>
      <c r="CW370" s="10">
        <f t="shared" si="90"/>
        <v>4</v>
      </c>
      <c r="CX370" s="60"/>
      <c r="CY370" s="43">
        <f>VLOOKUP($C370, Table4[#All], 63, 0)</f>
        <v>1</v>
      </c>
      <c r="CZ370" s="43">
        <f>VLOOKUP($C370, Table4[#All], 64, 0)</f>
        <v>0</v>
      </c>
      <c r="DA370" s="43">
        <f>VLOOKUP($C370, Table4[#All], 65, 0)</f>
        <v>0</v>
      </c>
      <c r="DB370" s="43">
        <f>VLOOKUP($C370, Table4[#All], 66, 0)</f>
        <v>0</v>
      </c>
      <c r="DC370" s="43"/>
      <c r="DD370" s="10">
        <f t="shared" si="91"/>
        <v>1</v>
      </c>
    </row>
    <row r="371" spans="1:108" ht="16.2" thickTop="1" thickBot="1" x14ac:dyDescent="0.4">
      <c r="A371" s="47" t="s">
        <v>784</v>
      </c>
      <c r="B371" s="47" t="s">
        <v>830</v>
      </c>
      <c r="C371" s="47" t="s">
        <v>831</v>
      </c>
      <c r="D371" s="11"/>
      <c r="E371" s="43">
        <f>VLOOKUP($C371, Table4[#All], 2, 0)</f>
        <v>0</v>
      </c>
      <c r="F371" s="43">
        <f>VLOOKUP($C371, Table4[#All], 3, 0)</f>
        <v>0</v>
      </c>
      <c r="G371" s="43">
        <f>VLOOKUP($C371, Table4[#All], 4, 0)</f>
        <v>0</v>
      </c>
      <c r="H371" s="43">
        <f>VLOOKUP($C371, Table4[#All], 5, 0)</f>
        <v>1</v>
      </c>
      <c r="I371" s="43">
        <f>VLOOKUP($C371, Table4[#All], 6, 0)</f>
        <v>0</v>
      </c>
      <c r="J371" s="10">
        <f t="shared" si="77"/>
        <v>4</v>
      </c>
      <c r="K371" s="11"/>
      <c r="L371" s="43">
        <f>VLOOKUP($C371, Table4[#All], 7, 0)</f>
        <v>0.45829999999999999</v>
      </c>
      <c r="M371" s="43">
        <f>VLOOKUP($C371, Table4[#All], 8, 0)</f>
        <v>0.25</v>
      </c>
      <c r="N371" s="43">
        <f>VLOOKUP($C371, Table4[#All], 9, 0)</f>
        <v>0.25</v>
      </c>
      <c r="O371" s="43">
        <f>VLOOKUP($C371, Table4[#All], 10, 0)</f>
        <v>4.1700000000000001E-2</v>
      </c>
      <c r="P371" s="43"/>
      <c r="Q371" s="10">
        <f t="shared" si="78"/>
        <v>3</v>
      </c>
      <c r="R371" s="11"/>
      <c r="S371" s="43">
        <f>VLOOKUP($C371, Table4[#All], 11, 0)</f>
        <v>4.3499999999999997E-2</v>
      </c>
      <c r="T371" s="43">
        <f>VLOOKUP($C371, Table4[#All], 12, 0)</f>
        <v>0.13039999999999999</v>
      </c>
      <c r="U371" s="43">
        <f>VLOOKUP($C371, Table4[#All], 13, 0)</f>
        <v>0.82609999999999995</v>
      </c>
      <c r="V371" s="43">
        <f>VLOOKUP($C371, Table4[#All], 14, 0)</f>
        <v>0</v>
      </c>
      <c r="W371" s="9"/>
      <c r="X371" s="10">
        <f t="shared" si="79"/>
        <v>3</v>
      </c>
      <c r="Y371" s="11"/>
      <c r="Z371" s="43">
        <f>VLOOKUP($C371, Table4[#All], 15, 0)</f>
        <v>0</v>
      </c>
      <c r="AA371" s="43">
        <f>VLOOKUP($C371, Table4[#All], 16, 0)</f>
        <v>2.0799999999999999E-2</v>
      </c>
      <c r="AB371" s="43">
        <f>VLOOKUP($C371, Table4[#All], 17, 0)</f>
        <v>0.22920000000000001</v>
      </c>
      <c r="AC371" s="43">
        <f>VLOOKUP($C371, Table4[#All], 18, 0)</f>
        <v>0.58329999999999993</v>
      </c>
      <c r="AD371" s="9">
        <f>VLOOKUP($C371, Table4[#All], 19, 0)</f>
        <v>0.16670000000000001</v>
      </c>
      <c r="AE371" s="10">
        <f t="shared" si="80"/>
        <v>4</v>
      </c>
      <c r="AF371" s="11"/>
      <c r="AG371" s="43">
        <f>VLOOKUP($C371, Table4[#All], 20, 0)</f>
        <v>0</v>
      </c>
      <c r="AH371" s="43">
        <f>VLOOKUP($C371, Table4[#All], 21, 0)</f>
        <v>2.0799999999999999E-2</v>
      </c>
      <c r="AI371" s="43">
        <f>VLOOKUP($C371, Table4[#All], 22, 0)</f>
        <v>0.60420000000000007</v>
      </c>
      <c r="AJ371" s="43">
        <f>VLOOKUP($C371, Table4[#All], 23, 0)</f>
        <v>0.375</v>
      </c>
      <c r="AK371" s="43"/>
      <c r="AL371" s="10">
        <f t="shared" si="81"/>
        <v>4</v>
      </c>
      <c r="AM371" s="11"/>
      <c r="AN371" s="43">
        <f>VLOOKUP($C371, Table4[#All], 24, 0)</f>
        <v>0</v>
      </c>
      <c r="AO371" s="43">
        <f>VLOOKUP($C371, Table4[#All], 25, 0)</f>
        <v>0</v>
      </c>
      <c r="AP371" s="43">
        <f>VLOOKUP($C371, Table4[#All], 26, 0)</f>
        <v>1</v>
      </c>
      <c r="AQ371" s="43"/>
      <c r="AR371" s="9"/>
      <c r="AS371" s="12">
        <f t="shared" si="82"/>
        <v>3</v>
      </c>
      <c r="AT371" s="11"/>
      <c r="AU371" s="43">
        <f>VLOOKUP($C371, Table4[#All], 27, 0)</f>
        <v>6.25E-2</v>
      </c>
      <c r="AV371" s="43">
        <f>VLOOKUP($C371, Table4[#All], 28, 0)</f>
        <v>0.39579999999999999</v>
      </c>
      <c r="AW371" s="43">
        <f>VLOOKUP($C371, Table4[#All], 29, 0)</f>
        <v>0.14580000000000001</v>
      </c>
      <c r="AX371" s="9"/>
      <c r="AY371" s="9">
        <f>VLOOKUP($C371, Table4[#All], 30, 0)</f>
        <v>0.39579999999999999</v>
      </c>
      <c r="AZ371" s="10">
        <f t="shared" si="83"/>
        <v>5</v>
      </c>
      <c r="BA371" s="11"/>
      <c r="BB371" s="43">
        <f>VLOOKUP($C371, Table4[#All], 31, 0)</f>
        <v>0.60609999999999997</v>
      </c>
      <c r="BC371" s="43">
        <f>VLOOKUP($C371, Table4[#All], 32, 0)</f>
        <v>3.0299999999999997E-2</v>
      </c>
      <c r="BD371" s="43">
        <f>VLOOKUP($C371, Table4[#All], 33, 0)</f>
        <v>0.18179999999999999</v>
      </c>
      <c r="BE371" s="43">
        <f>VLOOKUP($C371, Table4[#All], 34, 0)</f>
        <v>0.18179999999999999</v>
      </c>
      <c r="BF371" s="9">
        <f>VLOOKUP($C371, Table4[#All], 35, 0)</f>
        <v>0</v>
      </c>
      <c r="BG371" s="10">
        <f t="shared" si="84"/>
        <v>3</v>
      </c>
      <c r="BH371" s="60"/>
      <c r="BI371" s="43">
        <f>VLOOKUP($C371, Table4[#All], 36, 0)</f>
        <v>1</v>
      </c>
      <c r="BJ371" s="9">
        <f>VLOOKUP($C371, Table4[#All], 37, 0)</f>
        <v>0</v>
      </c>
      <c r="BK371" s="43">
        <f>VLOOKUP($C371, Table4[#All], 38, 0)</f>
        <v>0</v>
      </c>
      <c r="BL371" s="43">
        <f>VLOOKUP($C371, Table4[#All], 39, 0)</f>
        <v>0</v>
      </c>
      <c r="BM371" s="9">
        <f>VLOOKUP($C371, Table4[#All], 40, 0)</f>
        <v>0</v>
      </c>
      <c r="BN371" s="10">
        <f t="shared" si="85"/>
        <v>1</v>
      </c>
      <c r="BO371" s="11"/>
      <c r="BP371" s="43">
        <f>VLOOKUP($C371, Table4[#All], 41, 0)</f>
        <v>0</v>
      </c>
      <c r="BQ371" s="43">
        <f>VLOOKUP($C371, Table4[#All], 42, 0)</f>
        <v>0.3125</v>
      </c>
      <c r="BR371" s="43">
        <f>VLOOKUP($C371, Table4[#All], 43, 0)</f>
        <v>0.29170000000000001</v>
      </c>
      <c r="BS371" s="43">
        <f>VLOOKUP($C371, Table4[#All], 44, 0)</f>
        <v>0.375</v>
      </c>
      <c r="BT371" s="43">
        <f>VLOOKUP($C371, Table4[#All], 45, 0)</f>
        <v>2.0799999999999999E-2</v>
      </c>
      <c r="BU371" s="10">
        <f t="shared" si="86"/>
        <v>4</v>
      </c>
      <c r="BV371" s="11"/>
      <c r="BW371" s="43">
        <f>VLOOKUP($C371, Table4[#All], 46, 0)</f>
        <v>2.0799999999999999E-2</v>
      </c>
      <c r="BX371" s="43">
        <f>VLOOKUP($C371, Table4[#All], 47, 0)</f>
        <v>0.39579999999999999</v>
      </c>
      <c r="BY371" s="43">
        <f>VLOOKUP($C371, Table4[#All], 48, 0)</f>
        <v>0.52079999999999993</v>
      </c>
      <c r="BZ371" s="43">
        <f>VLOOKUP($C371, Table4[#All], 49, 0)</f>
        <v>6.25E-2</v>
      </c>
      <c r="CA371" s="43">
        <f>VLOOKUP($C371, Table4[#All], 50, 0)</f>
        <v>0</v>
      </c>
      <c r="CB371" s="10">
        <f t="shared" si="87"/>
        <v>3</v>
      </c>
      <c r="CC371" s="60"/>
      <c r="CD371" s="43">
        <f>VLOOKUP($C371, Table4[#All], 51, 0)</f>
        <v>0.41670000000000001</v>
      </c>
      <c r="CE371" s="43">
        <f>VLOOKUP($C371, Table4[#All], 52, 0)</f>
        <v>0.4375</v>
      </c>
      <c r="CF371" s="43">
        <f>VLOOKUP($C371, Table4[#All], 53, 0)</f>
        <v>0.14580000000000001</v>
      </c>
      <c r="CG371" s="43"/>
      <c r="CH371" s="43"/>
      <c r="CI371" s="12">
        <f t="shared" si="88"/>
        <v>2</v>
      </c>
      <c r="CJ371" s="13"/>
      <c r="CK371" s="43">
        <f>VLOOKUP($C371, Table4[#All], 54, 0)</f>
        <v>0</v>
      </c>
      <c r="CL371" s="43">
        <f>VLOOKUP($C371, Table4[#All], 55, 0)</f>
        <v>8.3299999999999999E-2</v>
      </c>
      <c r="CM371" s="43">
        <f>VLOOKUP($C371, Table4[#All], 56, 0)</f>
        <v>0.79170000000000007</v>
      </c>
      <c r="CN371" s="9">
        <f>VLOOKUP($C371, Table4[#All], 57, 0)</f>
        <v>0.125</v>
      </c>
      <c r="CO371" s="9"/>
      <c r="CP371" s="10">
        <f t="shared" si="89"/>
        <v>3</v>
      </c>
      <c r="CQ371" s="11"/>
      <c r="CR371" s="43">
        <f>VLOOKUP($C371, Table4[#All], 58, 0)</f>
        <v>0</v>
      </c>
      <c r="CS371" s="43">
        <f>VLOOKUP($C371, Table4[#All], 59, 0)</f>
        <v>2.0799999999999999E-2</v>
      </c>
      <c r="CT371" s="43">
        <f>VLOOKUP($C371, Table4[#All], 60, 0)</f>
        <v>0.41670000000000001</v>
      </c>
      <c r="CU371" s="43">
        <f>VLOOKUP($C371, Table4[#All], 61, 0)</f>
        <v>0.54170000000000007</v>
      </c>
      <c r="CV371" s="9">
        <f>VLOOKUP($C371, Table4[#All], 62, 0)</f>
        <v>2.0799999999999999E-2</v>
      </c>
      <c r="CW371" s="10">
        <f t="shared" si="90"/>
        <v>4</v>
      </c>
      <c r="CX371" s="60"/>
      <c r="CY371" s="43">
        <f>VLOOKUP($C371, Table4[#All], 63, 0)</f>
        <v>1</v>
      </c>
      <c r="CZ371" s="43">
        <f>VLOOKUP($C371, Table4[#All], 64, 0)</f>
        <v>0</v>
      </c>
      <c r="DA371" s="43">
        <f>VLOOKUP($C371, Table4[#All], 65, 0)</f>
        <v>0</v>
      </c>
      <c r="DB371" s="43">
        <f>VLOOKUP($C371, Table4[#All], 66, 0)</f>
        <v>0</v>
      </c>
      <c r="DC371" s="43"/>
      <c r="DD371" s="10">
        <f t="shared" si="91"/>
        <v>1</v>
      </c>
    </row>
    <row r="372" spans="1:108" ht="16.2" thickTop="1" thickBot="1" x14ac:dyDescent="0.4">
      <c r="A372" s="47" t="s">
        <v>784</v>
      </c>
      <c r="B372" s="47" t="s">
        <v>832</v>
      </c>
      <c r="C372" s="47" t="s">
        <v>833</v>
      </c>
      <c r="D372" s="11"/>
      <c r="E372" s="43">
        <f>VLOOKUP($C372, Table4[#All], 2, 0)</f>
        <v>0</v>
      </c>
      <c r="F372" s="43">
        <f>VLOOKUP($C372, Table4[#All], 3, 0)</f>
        <v>0</v>
      </c>
      <c r="G372" s="43">
        <f>VLOOKUP($C372, Table4[#All], 4, 0)</f>
        <v>0</v>
      </c>
      <c r="H372" s="43">
        <f>VLOOKUP($C372, Table4[#All], 5, 0)</f>
        <v>1</v>
      </c>
      <c r="I372" s="43">
        <f>VLOOKUP($C372, Table4[#All], 6, 0)</f>
        <v>0</v>
      </c>
      <c r="J372" s="10">
        <f t="shared" si="77"/>
        <v>4</v>
      </c>
      <c r="K372" s="11"/>
      <c r="L372" s="43">
        <f>VLOOKUP($C372, Table4[#All], 7, 0)</f>
        <v>0.6875</v>
      </c>
      <c r="M372" s="43">
        <f>VLOOKUP($C372, Table4[#All], 8, 0)</f>
        <v>0.25</v>
      </c>
      <c r="N372" s="43">
        <f>VLOOKUP($C372, Table4[#All], 9, 0)</f>
        <v>6.25E-2</v>
      </c>
      <c r="O372" s="43">
        <f>VLOOKUP($C372, Table4[#All], 10, 0)</f>
        <v>0</v>
      </c>
      <c r="P372" s="43"/>
      <c r="Q372" s="10">
        <f t="shared" si="78"/>
        <v>2</v>
      </c>
      <c r="R372" s="11"/>
      <c r="S372" s="43">
        <f>VLOOKUP($C372, Table4[#All], 11, 0)</f>
        <v>0.1875</v>
      </c>
      <c r="T372" s="43">
        <f>VLOOKUP($C372, Table4[#All], 12, 0)</f>
        <v>0.125</v>
      </c>
      <c r="U372" s="43">
        <f>VLOOKUP($C372, Table4[#All], 13, 0)</f>
        <v>0.6875</v>
      </c>
      <c r="V372" s="43">
        <f>VLOOKUP($C372, Table4[#All], 14, 0)</f>
        <v>0</v>
      </c>
      <c r="W372" s="9"/>
      <c r="X372" s="10">
        <f t="shared" si="79"/>
        <v>3</v>
      </c>
      <c r="Y372" s="11"/>
      <c r="Z372" s="43">
        <f>VLOOKUP($C372, Table4[#All], 15, 0)</f>
        <v>0</v>
      </c>
      <c r="AA372" s="43">
        <f>VLOOKUP($C372, Table4[#All], 16, 0)</f>
        <v>0.78120000000000001</v>
      </c>
      <c r="AB372" s="43">
        <f>VLOOKUP($C372, Table4[#All], 17, 0)</f>
        <v>6.25E-2</v>
      </c>
      <c r="AC372" s="43">
        <f>VLOOKUP($C372, Table4[#All], 18, 0)</f>
        <v>0.15620000000000001</v>
      </c>
      <c r="AD372" s="9">
        <f>VLOOKUP($C372, Table4[#All], 19, 0)</f>
        <v>0</v>
      </c>
      <c r="AE372" s="10">
        <f t="shared" si="80"/>
        <v>3</v>
      </c>
      <c r="AF372" s="11"/>
      <c r="AG372" s="43">
        <f>VLOOKUP($C372, Table4[#All], 20, 0)</f>
        <v>0</v>
      </c>
      <c r="AH372" s="43">
        <f>VLOOKUP($C372, Table4[#All], 21, 0)</f>
        <v>0.6875</v>
      </c>
      <c r="AI372" s="43">
        <f>VLOOKUP($C372, Table4[#All], 22, 0)</f>
        <v>0.15620000000000001</v>
      </c>
      <c r="AJ372" s="43">
        <f>VLOOKUP($C372, Table4[#All], 23, 0)</f>
        <v>0.15620000000000001</v>
      </c>
      <c r="AK372" s="43"/>
      <c r="AL372" s="10">
        <f t="shared" si="81"/>
        <v>3</v>
      </c>
      <c r="AM372" s="11"/>
      <c r="AN372" s="43">
        <f>VLOOKUP($C372, Table4[#All], 24, 0)</f>
        <v>0</v>
      </c>
      <c r="AO372" s="43">
        <f>VLOOKUP($C372, Table4[#All], 25, 0)</f>
        <v>0.46149999999999997</v>
      </c>
      <c r="AP372" s="43">
        <f>VLOOKUP($C372, Table4[#All], 26, 0)</f>
        <v>0.53849999999999998</v>
      </c>
      <c r="AQ372" s="43"/>
      <c r="AR372" s="9"/>
      <c r="AS372" s="12">
        <f t="shared" si="82"/>
        <v>3</v>
      </c>
      <c r="AT372" s="11"/>
      <c r="AU372" s="43">
        <f>VLOOKUP($C372, Table4[#All], 27, 0)</f>
        <v>0</v>
      </c>
      <c r="AV372" s="43">
        <f>VLOOKUP($C372, Table4[#All], 28, 0)</f>
        <v>0.84379999999999999</v>
      </c>
      <c r="AW372" s="43">
        <f>VLOOKUP($C372, Table4[#All], 29, 0)</f>
        <v>0.15620000000000001</v>
      </c>
      <c r="AX372" s="9"/>
      <c r="AY372" s="9">
        <f>VLOOKUP($C372, Table4[#All], 30, 0)</f>
        <v>0</v>
      </c>
      <c r="AZ372" s="10">
        <f t="shared" si="83"/>
        <v>2</v>
      </c>
      <c r="BA372" s="11"/>
      <c r="BB372" s="43">
        <f>VLOOKUP($C372, Table4[#All], 31, 0)</f>
        <v>0.58820000000000006</v>
      </c>
      <c r="BC372" s="43">
        <f>VLOOKUP($C372, Table4[#All], 32, 0)</f>
        <v>0.1176</v>
      </c>
      <c r="BD372" s="43">
        <f>VLOOKUP($C372, Table4[#All], 33, 0)</f>
        <v>5.8799999999999998E-2</v>
      </c>
      <c r="BE372" s="43">
        <f>VLOOKUP($C372, Table4[#All], 34, 0)</f>
        <v>0.23530000000000001</v>
      </c>
      <c r="BF372" s="9">
        <f>VLOOKUP($C372, Table4[#All], 35, 0)</f>
        <v>0</v>
      </c>
      <c r="BG372" s="10">
        <f t="shared" si="84"/>
        <v>4</v>
      </c>
      <c r="BH372" s="60"/>
      <c r="BI372" s="43">
        <f>VLOOKUP($C372, Table4[#All], 36, 0)</f>
        <v>0.1852</v>
      </c>
      <c r="BJ372" s="9">
        <f>VLOOKUP($C372, Table4[#All], 37, 0)</f>
        <v>0</v>
      </c>
      <c r="BK372" s="43">
        <f>VLOOKUP($C372, Table4[#All], 38, 0)</f>
        <v>0</v>
      </c>
      <c r="BL372" s="43">
        <f>VLOOKUP($C372, Table4[#All], 39, 0)</f>
        <v>9.2600000000000002E-2</v>
      </c>
      <c r="BM372" s="9">
        <f>VLOOKUP($C372, Table4[#All], 40, 0)</f>
        <v>0.72219999999999995</v>
      </c>
      <c r="BN372" s="10">
        <f t="shared" si="85"/>
        <v>5</v>
      </c>
      <c r="BO372" s="11"/>
      <c r="BP372" s="43">
        <f>VLOOKUP($C372, Table4[#All], 41, 0)</f>
        <v>6.25E-2</v>
      </c>
      <c r="BQ372" s="43">
        <f>VLOOKUP($C372, Table4[#All], 42, 0)</f>
        <v>0.875</v>
      </c>
      <c r="BR372" s="43">
        <f>VLOOKUP($C372, Table4[#All], 43, 0)</f>
        <v>6.25E-2</v>
      </c>
      <c r="BS372" s="43">
        <f>VLOOKUP($C372, Table4[#All], 44, 0)</f>
        <v>0</v>
      </c>
      <c r="BT372" s="43">
        <f>VLOOKUP($C372, Table4[#All], 45, 0)</f>
        <v>0</v>
      </c>
      <c r="BU372" s="10">
        <f t="shared" si="86"/>
        <v>2</v>
      </c>
      <c r="BV372" s="11"/>
      <c r="BW372" s="43">
        <f>VLOOKUP($C372, Table4[#All], 46, 0)</f>
        <v>0</v>
      </c>
      <c r="BX372" s="43">
        <f>VLOOKUP($C372, Table4[#All], 47, 0)</f>
        <v>0.21879999999999999</v>
      </c>
      <c r="BY372" s="43">
        <f>VLOOKUP($C372, Table4[#All], 48, 0)</f>
        <v>0.40619999999999995</v>
      </c>
      <c r="BZ372" s="43">
        <f>VLOOKUP($C372, Table4[#All], 49, 0)</f>
        <v>0.3125</v>
      </c>
      <c r="CA372" s="43">
        <f>VLOOKUP($C372, Table4[#All], 50, 0)</f>
        <v>6.25E-2</v>
      </c>
      <c r="CB372" s="10">
        <f t="shared" si="87"/>
        <v>4</v>
      </c>
      <c r="CC372" s="60"/>
      <c r="CD372" s="43">
        <f>VLOOKUP($C372, Table4[#All], 51, 0)</f>
        <v>0</v>
      </c>
      <c r="CE372" s="43">
        <f>VLOOKUP($C372, Table4[#All], 52, 0)</f>
        <v>0.875</v>
      </c>
      <c r="CF372" s="43">
        <f>VLOOKUP($C372, Table4[#All], 53, 0)</f>
        <v>0.125</v>
      </c>
      <c r="CG372" s="43"/>
      <c r="CH372" s="43"/>
      <c r="CI372" s="12">
        <f t="shared" si="88"/>
        <v>2</v>
      </c>
      <c r="CJ372" s="13"/>
      <c r="CK372" s="43">
        <f>VLOOKUP($C372, Table4[#All], 54, 0)</f>
        <v>0</v>
      </c>
      <c r="CL372" s="43">
        <f>VLOOKUP($C372, Table4[#All], 55, 0)</f>
        <v>0.78120000000000001</v>
      </c>
      <c r="CM372" s="43">
        <f>VLOOKUP($C372, Table4[#All], 56, 0)</f>
        <v>6.25E-2</v>
      </c>
      <c r="CN372" s="9">
        <f>VLOOKUP($C372, Table4[#All], 57, 0)</f>
        <v>0.15620000000000001</v>
      </c>
      <c r="CO372" s="9"/>
      <c r="CP372" s="10">
        <f t="shared" si="89"/>
        <v>3</v>
      </c>
      <c r="CQ372" s="11"/>
      <c r="CR372" s="43">
        <f>VLOOKUP($C372, Table4[#All], 58, 0)</f>
        <v>0</v>
      </c>
      <c r="CS372" s="43">
        <f>VLOOKUP($C372, Table4[#All], 59, 0)</f>
        <v>0.75</v>
      </c>
      <c r="CT372" s="43">
        <f>VLOOKUP($C372, Table4[#All], 60, 0)</f>
        <v>9.3800000000000008E-2</v>
      </c>
      <c r="CU372" s="43">
        <f>VLOOKUP($C372, Table4[#All], 61, 0)</f>
        <v>0.15620000000000001</v>
      </c>
      <c r="CV372" s="9">
        <f>VLOOKUP($C372, Table4[#All], 62, 0)</f>
        <v>0</v>
      </c>
      <c r="CW372" s="10">
        <f t="shared" si="90"/>
        <v>3</v>
      </c>
      <c r="CX372" s="60"/>
      <c r="CY372" s="43">
        <f>VLOOKUP($C372, Table4[#All], 63, 0)</f>
        <v>0.52939999999999998</v>
      </c>
      <c r="CZ372" s="43">
        <f>VLOOKUP($C372, Table4[#All], 64, 0)</f>
        <v>0.47060000000000002</v>
      </c>
      <c r="DA372" s="43">
        <f>VLOOKUP($C372, Table4[#All], 65, 0)</f>
        <v>0</v>
      </c>
      <c r="DB372" s="43">
        <f>VLOOKUP($C372, Table4[#All], 66, 0)</f>
        <v>0</v>
      </c>
      <c r="DC372" s="43"/>
      <c r="DD372" s="10">
        <f t="shared" si="91"/>
        <v>2</v>
      </c>
    </row>
    <row r="373" spans="1:108" ht="16.2" thickTop="1" thickBot="1" x14ac:dyDescent="0.4">
      <c r="A373" s="47" t="s">
        <v>784</v>
      </c>
      <c r="B373" s="47" t="s">
        <v>834</v>
      </c>
      <c r="C373" s="47" t="s">
        <v>835</v>
      </c>
      <c r="D373" s="11"/>
      <c r="E373" s="43">
        <f>VLOOKUP($C373, Table4[#All], 2, 0)</f>
        <v>0</v>
      </c>
      <c r="F373" s="43">
        <f>VLOOKUP($C373, Table4[#All], 3, 0)</f>
        <v>0</v>
      </c>
      <c r="G373" s="43">
        <f>VLOOKUP($C373, Table4[#All], 4, 0)</f>
        <v>1</v>
      </c>
      <c r="H373" s="43">
        <f>VLOOKUP($C373, Table4[#All], 5, 0)</f>
        <v>0</v>
      </c>
      <c r="I373" s="43">
        <f>VLOOKUP($C373, Table4[#All], 6, 0)</f>
        <v>0</v>
      </c>
      <c r="J373" s="10">
        <f t="shared" si="77"/>
        <v>3</v>
      </c>
      <c r="K373" s="11"/>
      <c r="L373" s="43">
        <f>VLOOKUP($C373, Table4[#All], 7, 0)</f>
        <v>0.38890000000000002</v>
      </c>
      <c r="M373" s="43">
        <f>VLOOKUP($C373, Table4[#All], 8, 0)</f>
        <v>0.11109999999999999</v>
      </c>
      <c r="N373" s="43">
        <f>VLOOKUP($C373, Table4[#All], 9, 0)</f>
        <v>0.1852</v>
      </c>
      <c r="O373" s="43">
        <f>VLOOKUP($C373, Table4[#All], 10, 0)</f>
        <v>0.31480000000000002</v>
      </c>
      <c r="P373" s="43"/>
      <c r="Q373" s="10">
        <f t="shared" si="78"/>
        <v>4</v>
      </c>
      <c r="R373" s="11"/>
      <c r="S373" s="43">
        <f>VLOOKUP($C373, Table4[#All], 11, 0)</f>
        <v>0.18920000000000001</v>
      </c>
      <c r="T373" s="43">
        <f>VLOOKUP($C373, Table4[#All], 12, 0)</f>
        <v>0.1351</v>
      </c>
      <c r="U373" s="43">
        <f>VLOOKUP($C373, Table4[#All], 13, 0)</f>
        <v>0.64859999999999995</v>
      </c>
      <c r="V373" s="43">
        <f>VLOOKUP($C373, Table4[#All], 14, 0)</f>
        <v>2.7000000000000003E-2</v>
      </c>
      <c r="W373" s="9"/>
      <c r="X373" s="10">
        <f t="shared" si="79"/>
        <v>3</v>
      </c>
      <c r="Y373" s="11"/>
      <c r="Z373" s="43">
        <f>VLOOKUP($C373, Table4[#All], 15, 0)</f>
        <v>0</v>
      </c>
      <c r="AA373" s="43">
        <f>VLOOKUP($C373, Table4[#All], 16, 0)</f>
        <v>7.4099999999999999E-2</v>
      </c>
      <c r="AB373" s="43">
        <f>VLOOKUP($C373, Table4[#All], 17, 0)</f>
        <v>0.16670000000000001</v>
      </c>
      <c r="AC373" s="43">
        <f>VLOOKUP($C373, Table4[#All], 18, 0)</f>
        <v>0.57409999999999994</v>
      </c>
      <c r="AD373" s="9">
        <f>VLOOKUP($C373, Table4[#All], 19, 0)</f>
        <v>0.1852</v>
      </c>
      <c r="AE373" s="10">
        <f t="shared" si="80"/>
        <v>4</v>
      </c>
      <c r="AF373" s="11"/>
      <c r="AG373" s="43">
        <f>VLOOKUP($C373, Table4[#All], 20, 0)</f>
        <v>0</v>
      </c>
      <c r="AH373" s="43">
        <f>VLOOKUP($C373, Table4[#All], 21, 0)</f>
        <v>0.11109999999999999</v>
      </c>
      <c r="AI373" s="43">
        <f>VLOOKUP($C373, Table4[#All], 22, 0)</f>
        <v>0.64810000000000001</v>
      </c>
      <c r="AJ373" s="43">
        <f>VLOOKUP($C373, Table4[#All], 23, 0)</f>
        <v>0.2407</v>
      </c>
      <c r="AK373" s="43"/>
      <c r="AL373" s="10">
        <f t="shared" si="81"/>
        <v>4</v>
      </c>
      <c r="AM373" s="11"/>
      <c r="AN373" s="43">
        <f>VLOOKUP($C373, Table4[#All], 24, 0)</f>
        <v>0</v>
      </c>
      <c r="AO373" s="43">
        <f>VLOOKUP($C373, Table4[#All], 25, 0)</f>
        <v>9.4299999999999995E-2</v>
      </c>
      <c r="AP373" s="43">
        <f>VLOOKUP($C373, Table4[#All], 26, 0)</f>
        <v>0.90569999999999995</v>
      </c>
      <c r="AQ373" s="43"/>
      <c r="AR373" s="9"/>
      <c r="AS373" s="12">
        <f t="shared" si="82"/>
        <v>3</v>
      </c>
      <c r="AT373" s="11"/>
      <c r="AU373" s="43">
        <f>VLOOKUP($C373, Table4[#All], 27, 0)</f>
        <v>0</v>
      </c>
      <c r="AV373" s="43">
        <f>VLOOKUP($C373, Table4[#All], 28, 0)</f>
        <v>0.51849999999999996</v>
      </c>
      <c r="AW373" s="43">
        <f>VLOOKUP($C373, Table4[#All], 29, 0)</f>
        <v>0.42590000000000006</v>
      </c>
      <c r="AX373" s="9"/>
      <c r="AY373" s="9">
        <f>VLOOKUP($C373, Table4[#All], 30, 0)</f>
        <v>5.5599999999999997E-2</v>
      </c>
      <c r="AZ373" s="10">
        <f t="shared" si="83"/>
        <v>3</v>
      </c>
      <c r="BA373" s="11"/>
      <c r="BB373" s="43">
        <f>VLOOKUP($C373, Table4[#All], 31, 0)</f>
        <v>0.14000000000000001</v>
      </c>
      <c r="BC373" s="43">
        <f>VLOOKUP($C373, Table4[#All], 32, 0)</f>
        <v>0.4</v>
      </c>
      <c r="BD373" s="43">
        <f>VLOOKUP($C373, Table4[#All], 33, 0)</f>
        <v>0.32</v>
      </c>
      <c r="BE373" s="43">
        <f>VLOOKUP($C373, Table4[#All], 34, 0)</f>
        <v>0.14000000000000001</v>
      </c>
      <c r="BF373" s="9">
        <f>VLOOKUP($C373, Table4[#All], 35, 0)</f>
        <v>0</v>
      </c>
      <c r="BG373" s="10">
        <f t="shared" si="84"/>
        <v>3</v>
      </c>
      <c r="BH373" s="60"/>
      <c r="BI373" s="43">
        <f>VLOOKUP($C373, Table4[#All], 36, 0)</f>
        <v>0.1852</v>
      </c>
      <c r="BJ373" s="9">
        <f>VLOOKUP($C373, Table4[#All], 37, 0)</f>
        <v>0</v>
      </c>
      <c r="BK373" s="43">
        <f>VLOOKUP($C373, Table4[#All], 38, 0)</f>
        <v>0</v>
      </c>
      <c r="BL373" s="43">
        <f>VLOOKUP($C373, Table4[#All], 39, 0)</f>
        <v>9.2600000000000002E-2</v>
      </c>
      <c r="BM373" s="9">
        <f>VLOOKUP($C373, Table4[#All], 40, 0)</f>
        <v>0.72219999999999995</v>
      </c>
      <c r="BN373" s="10">
        <f t="shared" si="85"/>
        <v>5</v>
      </c>
      <c r="BO373" s="11"/>
      <c r="BP373" s="43">
        <f>VLOOKUP($C373, Table4[#All], 41, 0)</f>
        <v>0.42590000000000006</v>
      </c>
      <c r="BQ373" s="43">
        <f>VLOOKUP($C373, Table4[#All], 42, 0)</f>
        <v>0.22219999999999998</v>
      </c>
      <c r="BR373" s="43">
        <f>VLOOKUP($C373, Table4[#All], 43, 0)</f>
        <v>0.1852</v>
      </c>
      <c r="BS373" s="43">
        <f>VLOOKUP($C373, Table4[#All], 44, 0)</f>
        <v>0.12960000000000002</v>
      </c>
      <c r="BT373" s="43">
        <f>VLOOKUP($C373, Table4[#All], 45, 0)</f>
        <v>3.7000000000000005E-2</v>
      </c>
      <c r="BU373" s="10">
        <f t="shared" si="86"/>
        <v>3</v>
      </c>
      <c r="BV373" s="11"/>
      <c r="BW373" s="43">
        <f>VLOOKUP($C373, Table4[#All], 46, 0)</f>
        <v>3.7000000000000005E-2</v>
      </c>
      <c r="BX373" s="43">
        <f>VLOOKUP($C373, Table4[#All], 47, 0)</f>
        <v>5.5599999999999997E-2</v>
      </c>
      <c r="BY373" s="43">
        <f>VLOOKUP($C373, Table4[#All], 48, 0)</f>
        <v>0.29630000000000001</v>
      </c>
      <c r="BZ373" s="43">
        <f>VLOOKUP($C373, Table4[#All], 49, 0)</f>
        <v>0.38890000000000002</v>
      </c>
      <c r="CA373" s="43">
        <f>VLOOKUP($C373, Table4[#All], 50, 0)</f>
        <v>0.22219999999999998</v>
      </c>
      <c r="CB373" s="10">
        <f t="shared" si="87"/>
        <v>5</v>
      </c>
      <c r="CC373" s="60"/>
      <c r="CD373" s="43">
        <f>VLOOKUP($C373, Table4[#All], 51, 0)</f>
        <v>0.1852</v>
      </c>
      <c r="CE373" s="43">
        <f>VLOOKUP($C373, Table4[#All], 52, 0)</f>
        <v>0.44439999999999996</v>
      </c>
      <c r="CF373" s="43">
        <f>VLOOKUP($C373, Table4[#All], 53, 0)</f>
        <v>0.37040000000000001</v>
      </c>
      <c r="CG373" s="43"/>
      <c r="CH373" s="43"/>
      <c r="CI373" s="12">
        <f t="shared" si="88"/>
        <v>3</v>
      </c>
      <c r="CJ373" s="13"/>
      <c r="CK373" s="43">
        <f>VLOOKUP($C373, Table4[#All], 54, 0)</f>
        <v>0</v>
      </c>
      <c r="CL373" s="43">
        <f>VLOOKUP($C373, Table4[#All], 55, 0)</f>
        <v>0</v>
      </c>
      <c r="CM373" s="43">
        <f>VLOOKUP($C373, Table4[#All], 56, 0)</f>
        <v>0.38890000000000002</v>
      </c>
      <c r="CN373" s="9">
        <f>VLOOKUP($C373, Table4[#All], 57, 0)</f>
        <v>0.61109999999999998</v>
      </c>
      <c r="CO373" s="9"/>
      <c r="CP373" s="10">
        <f t="shared" si="89"/>
        <v>4</v>
      </c>
      <c r="CQ373" s="11"/>
      <c r="CR373" s="43">
        <f>VLOOKUP($C373, Table4[#All], 58, 0)</f>
        <v>0</v>
      </c>
      <c r="CS373" s="43">
        <f>VLOOKUP($C373, Table4[#All], 59, 0)</f>
        <v>1.8500000000000003E-2</v>
      </c>
      <c r="CT373" s="43">
        <f>VLOOKUP($C373, Table4[#All], 60, 0)</f>
        <v>0.38890000000000002</v>
      </c>
      <c r="CU373" s="43">
        <f>VLOOKUP($C373, Table4[#All], 61, 0)</f>
        <v>0.59260000000000002</v>
      </c>
      <c r="CV373" s="9">
        <f>VLOOKUP($C373, Table4[#All], 62, 0)</f>
        <v>0</v>
      </c>
      <c r="CW373" s="10">
        <f t="shared" si="90"/>
        <v>4</v>
      </c>
      <c r="CX373" s="60"/>
      <c r="CY373" s="43">
        <f>VLOOKUP($C373, Table4[#All], 63, 0)</f>
        <v>0.98</v>
      </c>
      <c r="CZ373" s="43">
        <f>VLOOKUP($C373, Table4[#All], 64, 0)</f>
        <v>0</v>
      </c>
      <c r="DA373" s="43">
        <f>VLOOKUP($C373, Table4[#All], 65, 0)</f>
        <v>0.02</v>
      </c>
      <c r="DB373" s="43">
        <f>VLOOKUP($C373, Table4[#All], 66, 0)</f>
        <v>0</v>
      </c>
      <c r="DC373" s="43"/>
      <c r="DD373" s="10">
        <f t="shared" si="91"/>
        <v>1</v>
      </c>
    </row>
    <row r="374" spans="1:108" ht="16.2" thickTop="1" thickBot="1" x14ac:dyDescent="0.4">
      <c r="A374" s="47" t="s">
        <v>784</v>
      </c>
      <c r="B374" s="47" t="s">
        <v>836</v>
      </c>
      <c r="C374" s="47" t="s">
        <v>837</v>
      </c>
      <c r="D374" s="11"/>
      <c r="E374" s="43">
        <f>VLOOKUP($C374, Table4[#All], 2, 0)</f>
        <v>0</v>
      </c>
      <c r="F374" s="43">
        <f>VLOOKUP($C374, Table4[#All], 3, 0)</f>
        <v>0</v>
      </c>
      <c r="G374" s="43">
        <f>VLOOKUP($C374, Table4[#All], 4, 0)</f>
        <v>0</v>
      </c>
      <c r="H374" s="43">
        <f>VLOOKUP($C374, Table4[#All], 5, 0)</f>
        <v>1</v>
      </c>
      <c r="I374" s="43">
        <f>VLOOKUP($C374, Table4[#All], 6, 0)</f>
        <v>0</v>
      </c>
      <c r="J374" s="10">
        <f t="shared" si="77"/>
        <v>4</v>
      </c>
      <c r="K374" s="11"/>
      <c r="L374" s="43">
        <f>VLOOKUP($C374, Table4[#All], 7, 0)</f>
        <v>0.7419</v>
      </c>
      <c r="M374" s="43">
        <f>VLOOKUP($C374, Table4[#All], 8, 0)</f>
        <v>0.2581</v>
      </c>
      <c r="N374" s="43">
        <f>VLOOKUP($C374, Table4[#All], 9, 0)</f>
        <v>0</v>
      </c>
      <c r="O374" s="43">
        <f>VLOOKUP($C374, Table4[#All], 10, 0)</f>
        <v>0</v>
      </c>
      <c r="P374" s="43"/>
      <c r="Q374" s="10">
        <f t="shared" si="78"/>
        <v>2</v>
      </c>
      <c r="R374" s="11"/>
      <c r="S374" s="43">
        <f>VLOOKUP($C374, Table4[#All], 11, 0)</f>
        <v>0.129</v>
      </c>
      <c r="T374" s="43">
        <f>VLOOKUP($C374, Table4[#All], 12, 0)</f>
        <v>3.2300000000000002E-2</v>
      </c>
      <c r="U374" s="43">
        <f>VLOOKUP($C374, Table4[#All], 13, 0)</f>
        <v>0.80650000000000011</v>
      </c>
      <c r="V374" s="43">
        <f>VLOOKUP($C374, Table4[#All], 14, 0)</f>
        <v>3.2300000000000002E-2</v>
      </c>
      <c r="W374" s="9"/>
      <c r="X374" s="10">
        <f t="shared" si="79"/>
        <v>3</v>
      </c>
      <c r="Y374" s="11"/>
      <c r="Z374" s="43">
        <f>VLOOKUP($C374, Table4[#All], 15, 0)</f>
        <v>3.2300000000000002E-2</v>
      </c>
      <c r="AA374" s="43">
        <f>VLOOKUP($C374, Table4[#All], 16, 0)</f>
        <v>0.9355</v>
      </c>
      <c r="AB374" s="43">
        <f>VLOOKUP($C374, Table4[#All], 17, 0)</f>
        <v>3.2300000000000002E-2</v>
      </c>
      <c r="AC374" s="43">
        <f>VLOOKUP($C374, Table4[#All], 18, 0)</f>
        <v>0</v>
      </c>
      <c r="AD374" s="9">
        <f>VLOOKUP($C374, Table4[#All], 19, 0)</f>
        <v>0</v>
      </c>
      <c r="AE374" s="10">
        <f t="shared" si="80"/>
        <v>2</v>
      </c>
      <c r="AF374" s="11"/>
      <c r="AG374" s="43">
        <f>VLOOKUP($C374, Table4[#All], 20, 0)</f>
        <v>0</v>
      </c>
      <c r="AH374" s="43">
        <f>VLOOKUP($C374, Table4[#All], 21, 0)</f>
        <v>0.7097</v>
      </c>
      <c r="AI374" s="43">
        <f>VLOOKUP($C374, Table4[#All], 22, 0)</f>
        <v>0.2581</v>
      </c>
      <c r="AJ374" s="43">
        <f>VLOOKUP($C374, Table4[#All], 23, 0)</f>
        <v>3.2300000000000002E-2</v>
      </c>
      <c r="AK374" s="43"/>
      <c r="AL374" s="10">
        <f t="shared" si="81"/>
        <v>3</v>
      </c>
      <c r="AM374" s="11"/>
      <c r="AN374" s="43">
        <f>VLOOKUP($C374, Table4[#All], 24, 0)</f>
        <v>0</v>
      </c>
      <c r="AO374" s="43">
        <f>VLOOKUP($C374, Table4[#All], 25, 0)</f>
        <v>0.875</v>
      </c>
      <c r="AP374" s="43">
        <f>VLOOKUP($C374, Table4[#All], 26, 0)</f>
        <v>0.125</v>
      </c>
      <c r="AQ374" s="43"/>
      <c r="AR374" s="9"/>
      <c r="AS374" s="12">
        <f t="shared" si="82"/>
        <v>2</v>
      </c>
      <c r="AT374" s="11"/>
      <c r="AU374" s="43">
        <f>VLOOKUP($C374, Table4[#All], 27, 0)</f>
        <v>0</v>
      </c>
      <c r="AV374" s="43">
        <f>VLOOKUP($C374, Table4[#All], 28, 0)</f>
        <v>1</v>
      </c>
      <c r="AW374" s="43">
        <f>VLOOKUP($C374, Table4[#All], 29, 0)</f>
        <v>0</v>
      </c>
      <c r="AX374" s="9"/>
      <c r="AY374" s="9">
        <f>VLOOKUP($C374, Table4[#All], 30, 0)</f>
        <v>0</v>
      </c>
      <c r="AZ374" s="10">
        <f t="shared" si="83"/>
        <v>2</v>
      </c>
      <c r="BA374" s="11"/>
      <c r="BB374" s="43">
        <f>VLOOKUP($C374, Table4[#All], 31, 0)</f>
        <v>1</v>
      </c>
      <c r="BC374" s="43">
        <f>VLOOKUP($C374, Table4[#All], 32, 0)</f>
        <v>0</v>
      </c>
      <c r="BD374" s="43">
        <f>VLOOKUP($C374, Table4[#All], 33, 0)</f>
        <v>0</v>
      </c>
      <c r="BE374" s="43">
        <f>VLOOKUP($C374, Table4[#All], 34, 0)</f>
        <v>0</v>
      </c>
      <c r="BF374" s="9">
        <f>VLOOKUP($C374, Table4[#All], 35, 0)</f>
        <v>0</v>
      </c>
      <c r="BG374" s="10">
        <f t="shared" si="84"/>
        <v>1</v>
      </c>
      <c r="BH374" s="60"/>
      <c r="BI374" s="43">
        <f>VLOOKUP($C374, Table4[#All], 36, 0)</f>
        <v>0.1852</v>
      </c>
      <c r="BJ374" s="9">
        <f>VLOOKUP($C374, Table4[#All], 37, 0)</f>
        <v>0</v>
      </c>
      <c r="BK374" s="43">
        <f>VLOOKUP($C374, Table4[#All], 38, 0)</f>
        <v>0</v>
      </c>
      <c r="BL374" s="43">
        <f>VLOOKUP($C374, Table4[#All], 39, 0)</f>
        <v>9.2600000000000002E-2</v>
      </c>
      <c r="BM374" s="9">
        <f>VLOOKUP($C374, Table4[#All], 40, 0)</f>
        <v>0.72219999999999995</v>
      </c>
      <c r="BN374" s="10">
        <f t="shared" si="85"/>
        <v>5</v>
      </c>
      <c r="BO374" s="11"/>
      <c r="BP374" s="43">
        <f>VLOOKUP($C374, Table4[#All], 41, 0)</f>
        <v>3.2300000000000002E-2</v>
      </c>
      <c r="BQ374" s="43">
        <f>VLOOKUP($C374, Table4[#All], 42, 0)</f>
        <v>0.7742</v>
      </c>
      <c r="BR374" s="43">
        <f>VLOOKUP($C374, Table4[#All], 43, 0)</f>
        <v>0.19350000000000001</v>
      </c>
      <c r="BS374" s="43">
        <f>VLOOKUP($C374, Table4[#All], 44, 0)</f>
        <v>0</v>
      </c>
      <c r="BT374" s="43">
        <f>VLOOKUP($C374, Table4[#All], 45, 0)</f>
        <v>0</v>
      </c>
      <c r="BU374" s="10">
        <f t="shared" si="86"/>
        <v>2</v>
      </c>
      <c r="BV374" s="11"/>
      <c r="BW374" s="43">
        <f>VLOOKUP($C374, Table4[#All], 46, 0)</f>
        <v>0</v>
      </c>
      <c r="BX374" s="43">
        <f>VLOOKUP($C374, Table4[#All], 47, 0)</f>
        <v>0.2581</v>
      </c>
      <c r="BY374" s="43">
        <f>VLOOKUP($C374, Table4[#All], 48, 0)</f>
        <v>0.5161</v>
      </c>
      <c r="BZ374" s="43">
        <f>VLOOKUP($C374, Table4[#All], 49, 0)</f>
        <v>0.22579999999999997</v>
      </c>
      <c r="CA374" s="43">
        <f>VLOOKUP($C374, Table4[#All], 50, 0)</f>
        <v>0</v>
      </c>
      <c r="CB374" s="10">
        <f t="shared" si="87"/>
        <v>4</v>
      </c>
      <c r="CC374" s="60"/>
      <c r="CD374" s="43">
        <f>VLOOKUP($C374, Table4[#All], 51, 0)</f>
        <v>3.2300000000000002E-2</v>
      </c>
      <c r="CE374" s="43">
        <f>VLOOKUP($C374, Table4[#All], 52, 0)</f>
        <v>0.9677</v>
      </c>
      <c r="CF374" s="43">
        <f>VLOOKUP($C374, Table4[#All], 53, 0)</f>
        <v>0</v>
      </c>
      <c r="CG374" s="43"/>
      <c r="CH374" s="43"/>
      <c r="CI374" s="12">
        <f t="shared" si="88"/>
        <v>2</v>
      </c>
      <c r="CJ374" s="13"/>
      <c r="CK374" s="43">
        <f>VLOOKUP($C374, Table4[#All], 54, 0)</f>
        <v>0</v>
      </c>
      <c r="CL374" s="43">
        <f>VLOOKUP($C374, Table4[#All], 55, 0)</f>
        <v>1</v>
      </c>
      <c r="CM374" s="43">
        <f>VLOOKUP($C374, Table4[#All], 56, 0)</f>
        <v>0</v>
      </c>
      <c r="CN374" s="9">
        <f>VLOOKUP($C374, Table4[#All], 57, 0)</f>
        <v>0</v>
      </c>
      <c r="CO374" s="9"/>
      <c r="CP374" s="10">
        <f t="shared" si="89"/>
        <v>2</v>
      </c>
      <c r="CQ374" s="11"/>
      <c r="CR374" s="43">
        <f>VLOOKUP($C374, Table4[#All], 58, 0)</f>
        <v>0</v>
      </c>
      <c r="CS374" s="43">
        <f>VLOOKUP($C374, Table4[#All], 59, 0)</f>
        <v>0.90319999999999989</v>
      </c>
      <c r="CT374" s="43">
        <f>VLOOKUP($C374, Table4[#All], 60, 0)</f>
        <v>9.6799999999999997E-2</v>
      </c>
      <c r="CU374" s="43">
        <f>VLOOKUP($C374, Table4[#All], 61, 0)</f>
        <v>0</v>
      </c>
      <c r="CV374" s="9">
        <f>VLOOKUP($C374, Table4[#All], 62, 0)</f>
        <v>0</v>
      </c>
      <c r="CW374" s="10">
        <f t="shared" si="90"/>
        <v>2</v>
      </c>
      <c r="CX374" s="60"/>
      <c r="CY374" s="43">
        <f>VLOOKUP($C374, Table4[#All], 63, 0)</f>
        <v>0.85709999999999997</v>
      </c>
      <c r="CZ374" s="43">
        <f>VLOOKUP($C374, Table4[#All], 64, 0)</f>
        <v>0.1429</v>
      </c>
      <c r="DA374" s="43">
        <f>VLOOKUP($C374, Table4[#All], 65, 0)</f>
        <v>0</v>
      </c>
      <c r="DB374" s="43">
        <f>VLOOKUP($C374, Table4[#All], 66, 0)</f>
        <v>0</v>
      </c>
      <c r="DC374" s="43"/>
      <c r="DD374" s="10">
        <f t="shared" si="91"/>
        <v>1</v>
      </c>
    </row>
    <row r="375" spans="1:108" ht="16.2" thickTop="1" thickBot="1" x14ac:dyDescent="0.4">
      <c r="A375" s="47" t="s">
        <v>793</v>
      </c>
      <c r="B375" s="47" t="s">
        <v>793</v>
      </c>
      <c r="C375" s="47" t="s">
        <v>838</v>
      </c>
      <c r="D375" s="11"/>
      <c r="E375" s="43">
        <f>VLOOKUP($C375, Table4[#All], 2, 0)</f>
        <v>1</v>
      </c>
      <c r="F375" s="43">
        <f>VLOOKUP($C375, Table4[#All], 3, 0)</f>
        <v>0</v>
      </c>
      <c r="G375" s="43">
        <f>VLOOKUP($C375, Table4[#All], 4, 0)</f>
        <v>0</v>
      </c>
      <c r="H375" s="43">
        <f>VLOOKUP($C375, Table4[#All], 5, 0)</f>
        <v>0</v>
      </c>
      <c r="I375" s="43">
        <f>VLOOKUP($C375, Table4[#All], 6, 0)</f>
        <v>0</v>
      </c>
      <c r="J375" s="10">
        <f t="shared" si="77"/>
        <v>1</v>
      </c>
      <c r="K375" s="11"/>
      <c r="L375" s="43">
        <f>VLOOKUP($C375, Table4[#All], 7, 0)</f>
        <v>1</v>
      </c>
      <c r="M375" s="43">
        <f>VLOOKUP($C375, Table4[#All], 8, 0)</f>
        <v>0</v>
      </c>
      <c r="N375" s="43">
        <f>VLOOKUP($C375, Table4[#All], 9, 0)</f>
        <v>0</v>
      </c>
      <c r="O375" s="43">
        <f>VLOOKUP($C375, Table4[#All], 10, 0)</f>
        <v>0</v>
      </c>
      <c r="P375" s="43"/>
      <c r="Q375" s="10">
        <f t="shared" si="78"/>
        <v>1</v>
      </c>
      <c r="R375" s="11"/>
      <c r="S375" s="43">
        <f>VLOOKUP($C375, Table4[#All], 11, 0)</f>
        <v>0.43430000000000002</v>
      </c>
      <c r="T375" s="43">
        <f>VLOOKUP($C375, Table4[#All], 12, 0)</f>
        <v>0</v>
      </c>
      <c r="U375" s="43">
        <f>VLOOKUP($C375, Table4[#All], 13, 0)</f>
        <v>0.56569999999999998</v>
      </c>
      <c r="V375" s="43">
        <f>VLOOKUP($C375, Table4[#All], 14, 0)</f>
        <v>0</v>
      </c>
      <c r="W375" s="9"/>
      <c r="X375" s="10">
        <f t="shared" si="79"/>
        <v>3</v>
      </c>
      <c r="Y375" s="11"/>
      <c r="Z375" s="43">
        <f>VLOOKUP($C375, Table4[#All], 15, 0)</f>
        <v>7.0699999999999999E-2</v>
      </c>
      <c r="AA375" s="43">
        <f>VLOOKUP($C375, Table4[#All], 16, 0)</f>
        <v>0.52529999999999999</v>
      </c>
      <c r="AB375" s="43">
        <f>VLOOKUP($C375, Table4[#All], 17, 0)</f>
        <v>0.39390000000000003</v>
      </c>
      <c r="AC375" s="43">
        <f>VLOOKUP($C375, Table4[#All], 18, 0)</f>
        <v>1.01E-2</v>
      </c>
      <c r="AD375" s="9">
        <f>VLOOKUP($C375, Table4[#All], 19, 0)</f>
        <v>0</v>
      </c>
      <c r="AE375" s="10">
        <f t="shared" si="80"/>
        <v>3</v>
      </c>
      <c r="AF375" s="11"/>
      <c r="AG375" s="43">
        <f>VLOOKUP($C375, Table4[#All], 20, 0)</f>
        <v>0.40399999999999997</v>
      </c>
      <c r="AH375" s="43">
        <f>VLOOKUP($C375, Table4[#All], 21, 0)</f>
        <v>0.37369999999999998</v>
      </c>
      <c r="AI375" s="43">
        <f>VLOOKUP($C375, Table4[#All], 22, 0)</f>
        <v>0.1515</v>
      </c>
      <c r="AJ375" s="43">
        <f>VLOOKUP($C375, Table4[#All], 23, 0)</f>
        <v>7.0699999999999999E-2</v>
      </c>
      <c r="AK375" s="43"/>
      <c r="AL375" s="10">
        <f t="shared" si="81"/>
        <v>3</v>
      </c>
      <c r="AM375" s="11"/>
      <c r="AN375" s="43">
        <f>VLOOKUP($C375, Table4[#All], 24, 0)</f>
        <v>3.2300000000000002E-2</v>
      </c>
      <c r="AO375" s="43">
        <f>VLOOKUP($C375, Table4[#All], 25, 0)</f>
        <v>0.44090000000000001</v>
      </c>
      <c r="AP375" s="43">
        <f>VLOOKUP($C375, Table4[#All], 26, 0)</f>
        <v>0.52689999999999992</v>
      </c>
      <c r="AQ375" s="43"/>
      <c r="AR375" s="9"/>
      <c r="AS375" s="12">
        <f t="shared" si="82"/>
        <v>3</v>
      </c>
      <c r="AT375" s="11"/>
      <c r="AU375" s="43">
        <f>VLOOKUP($C375, Table4[#All], 27, 0)</f>
        <v>0.79590000000000005</v>
      </c>
      <c r="AV375" s="43">
        <f>VLOOKUP($C375, Table4[#All], 28, 0)</f>
        <v>0.12240000000000001</v>
      </c>
      <c r="AW375" s="43">
        <f>VLOOKUP($C375, Table4[#All], 29, 0)</f>
        <v>7.1399999999999991E-2</v>
      </c>
      <c r="AX375" s="9"/>
      <c r="AY375" s="9">
        <f>VLOOKUP($C375, Table4[#All], 30, 0)</f>
        <v>1.0200000000000001E-2</v>
      </c>
      <c r="AZ375" s="10">
        <f t="shared" si="83"/>
        <v>2</v>
      </c>
      <c r="BA375" s="11"/>
      <c r="BB375" s="43">
        <f>VLOOKUP($C375, Table4[#All], 31, 0)</f>
        <v>0.5</v>
      </c>
      <c r="BC375" s="43">
        <f>VLOOKUP($C375, Table4[#All], 32, 0)</f>
        <v>0.5</v>
      </c>
      <c r="BD375" s="43">
        <f>VLOOKUP($C375, Table4[#All], 33, 0)</f>
        <v>0</v>
      </c>
      <c r="BE375" s="43">
        <f>VLOOKUP($C375, Table4[#All], 34, 0)</f>
        <v>0</v>
      </c>
      <c r="BF375" s="9">
        <f>VLOOKUP($C375, Table4[#All], 35, 0)</f>
        <v>0</v>
      </c>
      <c r="BG375" s="10">
        <f t="shared" si="84"/>
        <v>2</v>
      </c>
      <c r="BH375" s="60"/>
      <c r="BI375" s="43">
        <f>VLOOKUP($C375, Table4[#All], 36, 0)</f>
        <v>0.875</v>
      </c>
      <c r="BJ375" s="9">
        <f>VLOOKUP($C375, Table4[#All], 37, 0)</f>
        <v>8.3299999999999999E-2</v>
      </c>
      <c r="BK375" s="43">
        <f>VLOOKUP($C375, Table4[#All], 38, 0)</f>
        <v>4.1700000000000001E-2</v>
      </c>
      <c r="BL375" s="43">
        <f>VLOOKUP($C375, Table4[#All], 39, 0)</f>
        <v>0</v>
      </c>
      <c r="BM375" s="9">
        <f>VLOOKUP($C375, Table4[#All], 40, 0)</f>
        <v>0</v>
      </c>
      <c r="BN375" s="10">
        <f t="shared" si="85"/>
        <v>1</v>
      </c>
      <c r="BO375" s="11"/>
      <c r="BP375" s="43">
        <f>VLOOKUP($C375, Table4[#All], 41, 0)</f>
        <v>0.52529999999999999</v>
      </c>
      <c r="BQ375" s="43">
        <f>VLOOKUP($C375, Table4[#All], 42, 0)</f>
        <v>0.34340000000000004</v>
      </c>
      <c r="BR375" s="43">
        <f>VLOOKUP($C375, Table4[#All], 43, 0)</f>
        <v>0.12119999999999999</v>
      </c>
      <c r="BS375" s="43">
        <f>VLOOKUP($C375, Table4[#All], 44, 0)</f>
        <v>0</v>
      </c>
      <c r="BT375" s="43">
        <f>VLOOKUP($C375, Table4[#All], 45, 0)</f>
        <v>1.01E-2</v>
      </c>
      <c r="BU375" s="10">
        <f t="shared" si="86"/>
        <v>2</v>
      </c>
      <c r="BV375" s="11"/>
      <c r="BW375" s="43">
        <f>VLOOKUP($C375, Table4[#All], 46, 0)</f>
        <v>0.75760000000000005</v>
      </c>
      <c r="BX375" s="43">
        <f>VLOOKUP($C375, Table4[#All], 47, 0)</f>
        <v>0.23230000000000001</v>
      </c>
      <c r="BY375" s="43">
        <f>VLOOKUP($C375, Table4[#All], 48, 0)</f>
        <v>1.01E-2</v>
      </c>
      <c r="BZ375" s="43">
        <f>VLOOKUP($C375, Table4[#All], 49, 0)</f>
        <v>0</v>
      </c>
      <c r="CA375" s="43">
        <f>VLOOKUP($C375, Table4[#All], 50, 0)</f>
        <v>0</v>
      </c>
      <c r="CB375" s="10">
        <f t="shared" si="87"/>
        <v>2</v>
      </c>
      <c r="CC375" s="60"/>
      <c r="CD375" s="43">
        <f>VLOOKUP($C375, Table4[#All], 51, 0)</f>
        <v>0.93940000000000001</v>
      </c>
      <c r="CE375" s="43">
        <f>VLOOKUP($C375, Table4[#All], 52, 0)</f>
        <v>6.0599999999999994E-2</v>
      </c>
      <c r="CF375" s="43">
        <f>VLOOKUP($C375, Table4[#All], 53, 0)</f>
        <v>0</v>
      </c>
      <c r="CG375" s="43"/>
      <c r="CH375" s="43"/>
      <c r="CI375" s="12">
        <f t="shared" si="88"/>
        <v>1</v>
      </c>
      <c r="CJ375" s="13"/>
      <c r="CK375" s="43">
        <f>VLOOKUP($C375, Table4[#All], 54, 0)</f>
        <v>1.01E-2</v>
      </c>
      <c r="CL375" s="43">
        <f>VLOOKUP($C375, Table4[#All], 55, 0)</f>
        <v>0.58590000000000009</v>
      </c>
      <c r="CM375" s="43">
        <f>VLOOKUP($C375, Table4[#All], 56, 0)</f>
        <v>0.40399999999999997</v>
      </c>
      <c r="CN375" s="9">
        <f>VLOOKUP($C375, Table4[#All], 57, 0)</f>
        <v>0</v>
      </c>
      <c r="CO375" s="9"/>
      <c r="CP375" s="10">
        <f t="shared" si="89"/>
        <v>3</v>
      </c>
      <c r="CQ375" s="11"/>
      <c r="CR375" s="43">
        <f>VLOOKUP($C375, Table4[#All], 58, 0)</f>
        <v>0.12119999999999999</v>
      </c>
      <c r="CS375" s="43">
        <f>VLOOKUP($C375, Table4[#All], 59, 0)</f>
        <v>0.63639999999999997</v>
      </c>
      <c r="CT375" s="43">
        <f>VLOOKUP($C375, Table4[#All], 60, 0)</f>
        <v>0.22219999999999998</v>
      </c>
      <c r="CU375" s="43">
        <f>VLOOKUP($C375, Table4[#All], 61, 0)</f>
        <v>1.01E-2</v>
      </c>
      <c r="CV375" s="9">
        <f>VLOOKUP($C375, Table4[#All], 62, 0)</f>
        <v>1.01E-2</v>
      </c>
      <c r="CW375" s="10">
        <f t="shared" si="90"/>
        <v>3</v>
      </c>
      <c r="CX375" s="60"/>
      <c r="CY375" s="43">
        <f>VLOOKUP($C375, Table4[#All], 63, 0)</f>
        <v>0</v>
      </c>
      <c r="CZ375" s="43">
        <f>VLOOKUP($C375, Table4[#All], 64, 0)</f>
        <v>0</v>
      </c>
      <c r="DA375" s="43">
        <f>VLOOKUP($C375, Table4[#All], 65, 0)</f>
        <v>0</v>
      </c>
      <c r="DB375" s="43">
        <f>VLOOKUP($C375, Table4[#All], 66, 0)</f>
        <v>0</v>
      </c>
      <c r="DC375" s="43"/>
      <c r="DD375" s="10" t="str">
        <f t="shared" si="91"/>
        <v>N/A</v>
      </c>
    </row>
    <row r="376" spans="1:108" ht="16.2" thickTop="1" thickBot="1" x14ac:dyDescent="0.4">
      <c r="A376" s="47" t="s">
        <v>793</v>
      </c>
      <c r="B376" s="47" t="s">
        <v>839</v>
      </c>
      <c r="C376" s="47" t="s">
        <v>840</v>
      </c>
      <c r="D376" s="11"/>
      <c r="E376" s="43">
        <f>VLOOKUP($C376, Table4[#All], 2, 0)</f>
        <v>0</v>
      </c>
      <c r="F376" s="43">
        <f>VLOOKUP($C376, Table4[#All], 3, 0)</f>
        <v>1</v>
      </c>
      <c r="G376" s="43">
        <f>VLOOKUP($C376, Table4[#All], 4, 0)</f>
        <v>0</v>
      </c>
      <c r="H376" s="43">
        <f>VLOOKUP($C376, Table4[#All], 5, 0)</f>
        <v>0</v>
      </c>
      <c r="I376" s="43">
        <f>VLOOKUP($C376, Table4[#All], 6, 0)</f>
        <v>0</v>
      </c>
      <c r="J376" s="10">
        <f t="shared" si="77"/>
        <v>2</v>
      </c>
      <c r="K376" s="11"/>
      <c r="L376" s="43">
        <f>VLOOKUP($C376, Table4[#All], 7, 0)</f>
        <v>0.98670000000000002</v>
      </c>
      <c r="M376" s="43">
        <f>VLOOKUP($C376, Table4[#All], 8, 0)</f>
        <v>1.3300000000000001E-2</v>
      </c>
      <c r="N376" s="43">
        <f>VLOOKUP($C376, Table4[#All], 9, 0)</f>
        <v>0</v>
      </c>
      <c r="O376" s="43">
        <f>VLOOKUP($C376, Table4[#All], 10, 0)</f>
        <v>0</v>
      </c>
      <c r="P376" s="43"/>
      <c r="Q376" s="10">
        <f t="shared" si="78"/>
        <v>1</v>
      </c>
      <c r="R376" s="11"/>
      <c r="S376" s="43">
        <f>VLOOKUP($C376, Table4[#All], 11, 0)</f>
        <v>0.16</v>
      </c>
      <c r="T376" s="43">
        <f>VLOOKUP($C376, Table4[#All], 12, 0)</f>
        <v>1.3300000000000001E-2</v>
      </c>
      <c r="U376" s="43">
        <f>VLOOKUP($C376, Table4[#All], 13, 0)</f>
        <v>0.81330000000000002</v>
      </c>
      <c r="V376" s="43">
        <f>VLOOKUP($C376, Table4[#All], 14, 0)</f>
        <v>1.3300000000000001E-2</v>
      </c>
      <c r="W376" s="9"/>
      <c r="X376" s="10">
        <f t="shared" si="79"/>
        <v>3</v>
      </c>
      <c r="Y376" s="11"/>
      <c r="Z376" s="43">
        <f>VLOOKUP($C376, Table4[#All], 15, 0)</f>
        <v>0</v>
      </c>
      <c r="AA376" s="43">
        <f>VLOOKUP($C376, Table4[#All], 16, 0)</f>
        <v>0.5333</v>
      </c>
      <c r="AB376" s="43">
        <f>VLOOKUP($C376, Table4[#All], 17, 0)</f>
        <v>0.45329999999999998</v>
      </c>
      <c r="AC376" s="43">
        <f>VLOOKUP($C376, Table4[#All], 18, 0)</f>
        <v>1.3300000000000001E-2</v>
      </c>
      <c r="AD376" s="9">
        <f>VLOOKUP($C376, Table4[#All], 19, 0)</f>
        <v>0</v>
      </c>
      <c r="AE376" s="10">
        <f t="shared" si="80"/>
        <v>3</v>
      </c>
      <c r="AF376" s="11"/>
      <c r="AG376" s="43">
        <f>VLOOKUP($C376, Table4[#All], 20, 0)</f>
        <v>0.30670000000000003</v>
      </c>
      <c r="AH376" s="43">
        <f>VLOOKUP($C376, Table4[#All], 21, 0)</f>
        <v>0.44</v>
      </c>
      <c r="AI376" s="43">
        <f>VLOOKUP($C376, Table4[#All], 22, 0)</f>
        <v>0.25329999999999997</v>
      </c>
      <c r="AJ376" s="43">
        <f>VLOOKUP($C376, Table4[#All], 23, 0)</f>
        <v>0</v>
      </c>
      <c r="AK376" s="43"/>
      <c r="AL376" s="10">
        <f t="shared" si="81"/>
        <v>3</v>
      </c>
      <c r="AM376" s="11"/>
      <c r="AN376" s="43">
        <f>VLOOKUP($C376, Table4[#All], 24, 0)</f>
        <v>0</v>
      </c>
      <c r="AO376" s="43">
        <f>VLOOKUP($C376, Table4[#All], 25, 0)</f>
        <v>0.53849999999999998</v>
      </c>
      <c r="AP376" s="43">
        <f>VLOOKUP($C376, Table4[#All], 26, 0)</f>
        <v>0.46149999999999997</v>
      </c>
      <c r="AQ376" s="43"/>
      <c r="AR376" s="9"/>
      <c r="AS376" s="12">
        <f t="shared" si="82"/>
        <v>3</v>
      </c>
      <c r="AT376" s="11"/>
      <c r="AU376" s="43">
        <f>VLOOKUP($C376, Table4[#All], 27, 0)</f>
        <v>0.62670000000000003</v>
      </c>
      <c r="AV376" s="43">
        <f>VLOOKUP($C376, Table4[#All], 28, 0)</f>
        <v>0.37329999999999997</v>
      </c>
      <c r="AW376" s="43">
        <f>VLOOKUP($C376, Table4[#All], 29, 0)</f>
        <v>0</v>
      </c>
      <c r="AX376" s="9"/>
      <c r="AY376" s="9">
        <f>VLOOKUP($C376, Table4[#All], 30, 0)</f>
        <v>0</v>
      </c>
      <c r="AZ376" s="10">
        <f t="shared" si="83"/>
        <v>2</v>
      </c>
      <c r="BA376" s="11"/>
      <c r="BB376" s="43">
        <f>VLOOKUP($C376, Table4[#All], 31, 0)</f>
        <v>0.6452</v>
      </c>
      <c r="BC376" s="43">
        <f>VLOOKUP($C376, Table4[#All], 32, 0)</f>
        <v>0.35479999999999995</v>
      </c>
      <c r="BD376" s="43">
        <f>VLOOKUP($C376, Table4[#All], 33, 0)</f>
        <v>0</v>
      </c>
      <c r="BE376" s="43">
        <f>VLOOKUP($C376, Table4[#All], 34, 0)</f>
        <v>0</v>
      </c>
      <c r="BF376" s="9">
        <f>VLOOKUP($C376, Table4[#All], 35, 0)</f>
        <v>0</v>
      </c>
      <c r="BG376" s="10">
        <f t="shared" si="84"/>
        <v>2</v>
      </c>
      <c r="BH376" s="60"/>
      <c r="BI376" s="43">
        <f>VLOOKUP($C376, Table4[#All], 36, 0)</f>
        <v>1</v>
      </c>
      <c r="BJ376" s="9">
        <f>VLOOKUP($C376, Table4[#All], 37, 0)</f>
        <v>0</v>
      </c>
      <c r="BK376" s="43">
        <f>VLOOKUP($C376, Table4[#All], 38, 0)</f>
        <v>0</v>
      </c>
      <c r="BL376" s="43">
        <f>VLOOKUP($C376, Table4[#All], 39, 0)</f>
        <v>0</v>
      </c>
      <c r="BM376" s="9">
        <f>VLOOKUP($C376, Table4[#All], 40, 0)</f>
        <v>0</v>
      </c>
      <c r="BN376" s="10">
        <f t="shared" si="85"/>
        <v>1</v>
      </c>
      <c r="BO376" s="11"/>
      <c r="BP376" s="43">
        <f>VLOOKUP($C376, Table4[#All], 41, 0)</f>
        <v>0.57330000000000003</v>
      </c>
      <c r="BQ376" s="43">
        <f>VLOOKUP($C376, Table4[#All], 42, 0)</f>
        <v>0.30670000000000003</v>
      </c>
      <c r="BR376" s="43">
        <f>VLOOKUP($C376, Table4[#All], 43, 0)</f>
        <v>0.1067</v>
      </c>
      <c r="BS376" s="43">
        <f>VLOOKUP($C376, Table4[#All], 44, 0)</f>
        <v>0</v>
      </c>
      <c r="BT376" s="43">
        <f>VLOOKUP($C376, Table4[#All], 45, 0)</f>
        <v>1.3300000000000001E-2</v>
      </c>
      <c r="BU376" s="10">
        <f t="shared" si="86"/>
        <v>2</v>
      </c>
      <c r="BV376" s="11"/>
      <c r="BW376" s="43">
        <f>VLOOKUP($C376, Table4[#All], 46, 0)</f>
        <v>0.73329999999999995</v>
      </c>
      <c r="BX376" s="43">
        <f>VLOOKUP($C376, Table4[#All], 47, 0)</f>
        <v>0.24</v>
      </c>
      <c r="BY376" s="43">
        <f>VLOOKUP($C376, Table4[#All], 48, 0)</f>
        <v>2.6699999999999998E-2</v>
      </c>
      <c r="BZ376" s="43">
        <f>VLOOKUP($C376, Table4[#All], 49, 0)</f>
        <v>0</v>
      </c>
      <c r="CA376" s="43">
        <f>VLOOKUP($C376, Table4[#All], 50, 0)</f>
        <v>0</v>
      </c>
      <c r="CB376" s="10">
        <f t="shared" si="87"/>
        <v>2</v>
      </c>
      <c r="CC376" s="60"/>
      <c r="CD376" s="43">
        <f>VLOOKUP($C376, Table4[#All], 51, 0)</f>
        <v>0.86670000000000003</v>
      </c>
      <c r="CE376" s="43">
        <f>VLOOKUP($C376, Table4[#All], 52, 0)</f>
        <v>0.1333</v>
      </c>
      <c r="CF376" s="43">
        <f>VLOOKUP($C376, Table4[#All], 53, 0)</f>
        <v>0</v>
      </c>
      <c r="CG376" s="43"/>
      <c r="CH376" s="43"/>
      <c r="CI376" s="12">
        <f t="shared" si="88"/>
        <v>1</v>
      </c>
      <c r="CJ376" s="13"/>
      <c r="CK376" s="43">
        <f>VLOOKUP($C376, Table4[#All], 54, 0)</f>
        <v>0</v>
      </c>
      <c r="CL376" s="43">
        <f>VLOOKUP($C376, Table4[#All], 55, 0)</f>
        <v>0.62670000000000003</v>
      </c>
      <c r="CM376" s="43">
        <f>VLOOKUP($C376, Table4[#All], 56, 0)</f>
        <v>0.37329999999999997</v>
      </c>
      <c r="CN376" s="9">
        <f>VLOOKUP($C376, Table4[#All], 57, 0)</f>
        <v>0</v>
      </c>
      <c r="CO376" s="9"/>
      <c r="CP376" s="10">
        <f t="shared" si="89"/>
        <v>3</v>
      </c>
      <c r="CQ376" s="11"/>
      <c r="CR376" s="43">
        <f>VLOOKUP($C376, Table4[#All], 58, 0)</f>
        <v>0.21329999999999999</v>
      </c>
      <c r="CS376" s="43">
        <f>VLOOKUP($C376, Table4[#All], 59, 0)</f>
        <v>0.61329999999999996</v>
      </c>
      <c r="CT376" s="43">
        <f>VLOOKUP($C376, Table4[#All], 60, 0)</f>
        <v>0.16</v>
      </c>
      <c r="CU376" s="43">
        <f>VLOOKUP($C376, Table4[#All], 61, 0)</f>
        <v>1.3300000000000001E-2</v>
      </c>
      <c r="CV376" s="9">
        <f>VLOOKUP($C376, Table4[#All], 62, 0)</f>
        <v>0</v>
      </c>
      <c r="CW376" s="10">
        <f t="shared" si="90"/>
        <v>2</v>
      </c>
      <c r="CX376" s="60"/>
      <c r="CY376" s="43">
        <f>VLOOKUP($C376, Table4[#All], 63, 0)</f>
        <v>0.9375</v>
      </c>
      <c r="CZ376" s="43">
        <f>VLOOKUP($C376, Table4[#All], 64, 0)</f>
        <v>6.25E-2</v>
      </c>
      <c r="DA376" s="43">
        <f>VLOOKUP($C376, Table4[#All], 65, 0)</f>
        <v>0</v>
      </c>
      <c r="DB376" s="43">
        <f>VLOOKUP($C376, Table4[#All], 66, 0)</f>
        <v>0</v>
      </c>
      <c r="DC376" s="43"/>
      <c r="DD376" s="10">
        <f t="shared" si="91"/>
        <v>1</v>
      </c>
    </row>
    <row r="377" spans="1:108" ht="16.2" thickTop="1" thickBot="1" x14ac:dyDescent="0.4">
      <c r="A377" s="47" t="s">
        <v>793</v>
      </c>
      <c r="B377" s="47" t="s">
        <v>841</v>
      </c>
      <c r="C377" s="47" t="s">
        <v>842</v>
      </c>
      <c r="D377" s="11"/>
      <c r="E377" s="43">
        <f>VLOOKUP($C377, Table4[#All], 2, 0)</f>
        <v>0</v>
      </c>
      <c r="F377" s="43">
        <f>VLOOKUP($C377, Table4[#All], 3, 0)</f>
        <v>1</v>
      </c>
      <c r="G377" s="43">
        <f>VLOOKUP($C377, Table4[#All], 4, 0)</f>
        <v>0</v>
      </c>
      <c r="H377" s="43">
        <f>VLOOKUP($C377, Table4[#All], 5, 0)</f>
        <v>0</v>
      </c>
      <c r="I377" s="43">
        <f>VLOOKUP($C377, Table4[#All], 6, 0)</f>
        <v>0</v>
      </c>
      <c r="J377" s="10">
        <f t="shared" si="77"/>
        <v>2</v>
      </c>
      <c r="K377" s="11"/>
      <c r="L377" s="43">
        <f>VLOOKUP($C377, Table4[#All], 7, 0)</f>
        <v>0.86959999999999993</v>
      </c>
      <c r="M377" s="43">
        <f>VLOOKUP($C377, Table4[#All], 8, 0)</f>
        <v>2.1700000000000001E-2</v>
      </c>
      <c r="N377" s="43">
        <f>VLOOKUP($C377, Table4[#All], 9, 0)</f>
        <v>6.5199999999999994E-2</v>
      </c>
      <c r="O377" s="43">
        <f>VLOOKUP($C377, Table4[#All], 10, 0)</f>
        <v>4.3499999999999997E-2</v>
      </c>
      <c r="P377" s="43"/>
      <c r="Q377" s="10">
        <f t="shared" si="78"/>
        <v>1</v>
      </c>
      <c r="R377" s="11"/>
      <c r="S377" s="43">
        <f>VLOOKUP($C377, Table4[#All], 11, 0)</f>
        <v>0.25</v>
      </c>
      <c r="T377" s="43">
        <f>VLOOKUP($C377, Table4[#All], 12, 0)</f>
        <v>0</v>
      </c>
      <c r="U377" s="43">
        <f>VLOOKUP($C377, Table4[#All], 13, 0)</f>
        <v>0.75</v>
      </c>
      <c r="V377" s="43">
        <f>VLOOKUP($C377, Table4[#All], 14, 0)</f>
        <v>0</v>
      </c>
      <c r="W377" s="9"/>
      <c r="X377" s="10">
        <f t="shared" si="79"/>
        <v>3</v>
      </c>
      <c r="Y377" s="11"/>
      <c r="Z377" s="43">
        <f>VLOOKUP($C377, Table4[#All], 15, 0)</f>
        <v>0</v>
      </c>
      <c r="AA377" s="43">
        <f>VLOOKUP($C377, Table4[#All], 16, 0)</f>
        <v>0.60870000000000002</v>
      </c>
      <c r="AB377" s="43">
        <f>VLOOKUP($C377, Table4[#All], 17, 0)</f>
        <v>0.39130000000000004</v>
      </c>
      <c r="AC377" s="43">
        <f>VLOOKUP($C377, Table4[#All], 18, 0)</f>
        <v>0</v>
      </c>
      <c r="AD377" s="9">
        <f>VLOOKUP($C377, Table4[#All], 19, 0)</f>
        <v>0</v>
      </c>
      <c r="AE377" s="10">
        <f t="shared" si="80"/>
        <v>3</v>
      </c>
      <c r="AF377" s="11"/>
      <c r="AG377" s="43">
        <f>VLOOKUP($C377, Table4[#All], 20, 0)</f>
        <v>4.3499999999999997E-2</v>
      </c>
      <c r="AH377" s="43">
        <f>VLOOKUP($C377, Table4[#All], 21, 0)</f>
        <v>0.76090000000000002</v>
      </c>
      <c r="AI377" s="43">
        <f>VLOOKUP($C377, Table4[#All], 22, 0)</f>
        <v>0.1739</v>
      </c>
      <c r="AJ377" s="43">
        <f>VLOOKUP($C377, Table4[#All], 23, 0)</f>
        <v>2.1700000000000001E-2</v>
      </c>
      <c r="AK377" s="43"/>
      <c r="AL377" s="10">
        <f t="shared" si="81"/>
        <v>2</v>
      </c>
      <c r="AM377" s="11"/>
      <c r="AN377" s="43">
        <f>VLOOKUP($C377, Table4[#All], 24, 0)</f>
        <v>0.1429</v>
      </c>
      <c r="AO377" s="43">
        <f>VLOOKUP($C377, Table4[#All], 25, 0)</f>
        <v>0.57140000000000002</v>
      </c>
      <c r="AP377" s="43">
        <f>VLOOKUP($C377, Table4[#All], 26, 0)</f>
        <v>0.28570000000000001</v>
      </c>
      <c r="AQ377" s="43"/>
      <c r="AR377" s="9"/>
      <c r="AS377" s="12">
        <f t="shared" si="82"/>
        <v>3</v>
      </c>
      <c r="AT377" s="11"/>
      <c r="AU377" s="43">
        <f>VLOOKUP($C377, Table4[#All], 27, 0)</f>
        <v>0.71739999999999993</v>
      </c>
      <c r="AV377" s="43">
        <f>VLOOKUP($C377, Table4[#All], 28, 0)</f>
        <v>0.26090000000000002</v>
      </c>
      <c r="AW377" s="43">
        <f>VLOOKUP($C377, Table4[#All], 29, 0)</f>
        <v>2.1700000000000001E-2</v>
      </c>
      <c r="AX377" s="9"/>
      <c r="AY377" s="9">
        <f>VLOOKUP($C377, Table4[#All], 30, 0)</f>
        <v>0</v>
      </c>
      <c r="AZ377" s="10">
        <f t="shared" si="83"/>
        <v>2</v>
      </c>
      <c r="BA377" s="11"/>
      <c r="BB377" s="43">
        <f>VLOOKUP($C377, Table4[#All], 31, 0)</f>
        <v>0.6452</v>
      </c>
      <c r="BC377" s="43">
        <f>VLOOKUP($C377, Table4[#All], 32, 0)</f>
        <v>0.35479999999999995</v>
      </c>
      <c r="BD377" s="43">
        <f>VLOOKUP($C377, Table4[#All], 33, 0)</f>
        <v>0</v>
      </c>
      <c r="BE377" s="43">
        <f>VLOOKUP($C377, Table4[#All], 34, 0)</f>
        <v>0</v>
      </c>
      <c r="BF377" s="9">
        <f>VLOOKUP($C377, Table4[#All], 35, 0)</f>
        <v>0</v>
      </c>
      <c r="BG377" s="10">
        <f t="shared" si="84"/>
        <v>2</v>
      </c>
      <c r="BH377" s="60"/>
      <c r="BI377" s="43">
        <f>VLOOKUP($C377, Table4[#All], 36, 0)</f>
        <v>1</v>
      </c>
      <c r="BJ377" s="9">
        <f>VLOOKUP($C377, Table4[#All], 37, 0)</f>
        <v>0</v>
      </c>
      <c r="BK377" s="43">
        <f>VLOOKUP($C377, Table4[#All], 38, 0)</f>
        <v>0</v>
      </c>
      <c r="BL377" s="43">
        <f>VLOOKUP($C377, Table4[#All], 39, 0)</f>
        <v>0</v>
      </c>
      <c r="BM377" s="9">
        <f>VLOOKUP($C377, Table4[#All], 40, 0)</f>
        <v>0</v>
      </c>
      <c r="BN377" s="10">
        <f t="shared" si="85"/>
        <v>1</v>
      </c>
      <c r="BO377" s="11"/>
      <c r="BP377" s="43">
        <f>VLOOKUP($C377, Table4[#All], 41, 0)</f>
        <v>0.1522</v>
      </c>
      <c r="BQ377" s="43">
        <f>VLOOKUP($C377, Table4[#All], 42, 0)</f>
        <v>6.5199999999999994E-2</v>
      </c>
      <c r="BR377" s="43">
        <f>VLOOKUP($C377, Table4[#All], 43, 0)</f>
        <v>8.6999999999999994E-2</v>
      </c>
      <c r="BS377" s="43">
        <f>VLOOKUP($C377, Table4[#All], 44, 0)</f>
        <v>8.6999999999999994E-2</v>
      </c>
      <c r="BT377" s="43">
        <f>VLOOKUP($C377, Table4[#All], 45, 0)</f>
        <v>0.60870000000000002</v>
      </c>
      <c r="BU377" s="10">
        <f t="shared" si="86"/>
        <v>5</v>
      </c>
      <c r="BV377" s="11"/>
      <c r="BW377" s="43">
        <f>VLOOKUP($C377, Table4[#All], 46, 0)</f>
        <v>0.76090000000000002</v>
      </c>
      <c r="BX377" s="43">
        <f>VLOOKUP($C377, Table4[#All], 47, 0)</f>
        <v>0.10869999999999999</v>
      </c>
      <c r="BY377" s="43">
        <f>VLOOKUP($C377, Table4[#All], 48, 0)</f>
        <v>0.10869999999999999</v>
      </c>
      <c r="BZ377" s="43">
        <f>VLOOKUP($C377, Table4[#All], 49, 0)</f>
        <v>2.1700000000000001E-2</v>
      </c>
      <c r="CA377" s="43">
        <f>VLOOKUP($C377, Table4[#All], 50, 0)</f>
        <v>0</v>
      </c>
      <c r="CB377" s="10">
        <f t="shared" si="87"/>
        <v>2</v>
      </c>
      <c r="CC377" s="60"/>
      <c r="CD377" s="43">
        <f>VLOOKUP($C377, Table4[#All], 51, 0)</f>
        <v>0.78260000000000007</v>
      </c>
      <c r="CE377" s="43">
        <f>VLOOKUP($C377, Table4[#All], 52, 0)</f>
        <v>0.19570000000000001</v>
      </c>
      <c r="CF377" s="43">
        <f>VLOOKUP($C377, Table4[#All], 53, 0)</f>
        <v>2.1700000000000001E-2</v>
      </c>
      <c r="CG377" s="43"/>
      <c r="CH377" s="43"/>
      <c r="CI377" s="12">
        <f t="shared" si="88"/>
        <v>2</v>
      </c>
      <c r="CJ377" s="13"/>
      <c r="CK377" s="43">
        <f>VLOOKUP($C377, Table4[#All], 54, 0)</f>
        <v>0</v>
      </c>
      <c r="CL377" s="43">
        <f>VLOOKUP($C377, Table4[#All], 55, 0)</f>
        <v>0.10869999999999999</v>
      </c>
      <c r="CM377" s="43">
        <f>VLOOKUP($C377, Table4[#All], 56, 0)</f>
        <v>0.86959999999999993</v>
      </c>
      <c r="CN377" s="9">
        <f>VLOOKUP($C377, Table4[#All], 57, 0)</f>
        <v>2.1700000000000001E-2</v>
      </c>
      <c r="CO377" s="9"/>
      <c r="CP377" s="10">
        <f t="shared" si="89"/>
        <v>3</v>
      </c>
      <c r="CQ377" s="11"/>
      <c r="CR377" s="43">
        <f>VLOOKUP($C377, Table4[#All], 58, 0)</f>
        <v>0</v>
      </c>
      <c r="CS377" s="43">
        <f>VLOOKUP($C377, Table4[#All], 59, 0)</f>
        <v>0.3261</v>
      </c>
      <c r="CT377" s="43">
        <f>VLOOKUP($C377, Table4[#All], 60, 0)</f>
        <v>0.41299999999999998</v>
      </c>
      <c r="CU377" s="43">
        <f>VLOOKUP($C377, Table4[#All], 61, 0)</f>
        <v>0.23910000000000001</v>
      </c>
      <c r="CV377" s="9">
        <f>VLOOKUP($C377, Table4[#All], 62, 0)</f>
        <v>2.1700000000000001E-2</v>
      </c>
      <c r="CW377" s="10">
        <f t="shared" si="90"/>
        <v>4</v>
      </c>
      <c r="CX377" s="60"/>
      <c r="CY377" s="43">
        <f>VLOOKUP($C377, Table4[#All], 63, 0)</f>
        <v>1</v>
      </c>
      <c r="CZ377" s="43">
        <f>VLOOKUP($C377, Table4[#All], 64, 0)</f>
        <v>0</v>
      </c>
      <c r="DA377" s="43">
        <f>VLOOKUP($C377, Table4[#All], 65, 0)</f>
        <v>0</v>
      </c>
      <c r="DB377" s="43">
        <f>VLOOKUP($C377, Table4[#All], 66, 0)</f>
        <v>0</v>
      </c>
      <c r="DC377" s="43"/>
      <c r="DD377" s="10">
        <f t="shared" si="91"/>
        <v>1</v>
      </c>
    </row>
    <row r="378" spans="1:108" ht="16.2" thickTop="1" thickBot="1" x14ac:dyDescent="0.4">
      <c r="A378" s="47" t="s">
        <v>793</v>
      </c>
      <c r="B378" s="47" t="s">
        <v>843</v>
      </c>
      <c r="C378" s="47" t="s">
        <v>844</v>
      </c>
      <c r="D378" s="11"/>
      <c r="E378" s="43">
        <f>VLOOKUP($C378, Table4[#All], 2, 0)</f>
        <v>1</v>
      </c>
      <c r="F378" s="43">
        <f>VLOOKUP($C378, Table4[#All], 3, 0)</f>
        <v>0</v>
      </c>
      <c r="G378" s="43">
        <f>VLOOKUP($C378, Table4[#All], 4, 0)</f>
        <v>0</v>
      </c>
      <c r="H378" s="43">
        <f>VLOOKUP($C378, Table4[#All], 5, 0)</f>
        <v>0</v>
      </c>
      <c r="I378" s="43">
        <f>VLOOKUP($C378, Table4[#All], 6, 0)</f>
        <v>0</v>
      </c>
      <c r="J378" s="10">
        <f t="shared" si="77"/>
        <v>1</v>
      </c>
      <c r="K378" s="11"/>
      <c r="L378" s="43">
        <f>VLOOKUP($C378, Table4[#All], 7, 0)</f>
        <v>0.93940000000000001</v>
      </c>
      <c r="M378" s="43">
        <f>VLOOKUP($C378, Table4[#All], 8, 0)</f>
        <v>0</v>
      </c>
      <c r="N378" s="43">
        <f>VLOOKUP($C378, Table4[#All], 9, 0)</f>
        <v>3.0299999999999997E-2</v>
      </c>
      <c r="O378" s="43">
        <f>VLOOKUP($C378, Table4[#All], 10, 0)</f>
        <v>3.0299999999999997E-2</v>
      </c>
      <c r="P378" s="43"/>
      <c r="Q378" s="10">
        <f t="shared" si="78"/>
        <v>1</v>
      </c>
      <c r="R378" s="11"/>
      <c r="S378" s="43">
        <f>VLOOKUP($C378, Table4[#All], 11, 0)</f>
        <v>6.25E-2</v>
      </c>
      <c r="T378" s="43">
        <f>VLOOKUP($C378, Table4[#All], 12, 0)</f>
        <v>0</v>
      </c>
      <c r="U378" s="43">
        <f>VLOOKUP($C378, Table4[#All], 13, 0)</f>
        <v>0.9375</v>
      </c>
      <c r="V378" s="43">
        <f>VLOOKUP($C378, Table4[#All], 14, 0)</f>
        <v>0</v>
      </c>
      <c r="W378" s="9"/>
      <c r="X378" s="10">
        <f t="shared" si="79"/>
        <v>3</v>
      </c>
      <c r="Y378" s="11"/>
      <c r="Z378" s="43">
        <f>VLOOKUP($C378, Table4[#All], 15, 0)</f>
        <v>0</v>
      </c>
      <c r="AA378" s="43">
        <f>VLOOKUP($C378, Table4[#All], 16, 0)</f>
        <v>0.12119999999999999</v>
      </c>
      <c r="AB378" s="43">
        <f>VLOOKUP($C378, Table4[#All], 17, 0)</f>
        <v>0.81819999999999993</v>
      </c>
      <c r="AC378" s="43">
        <f>VLOOKUP($C378, Table4[#All], 18, 0)</f>
        <v>6.0599999999999994E-2</v>
      </c>
      <c r="AD378" s="9">
        <f>VLOOKUP($C378, Table4[#All], 19, 0)</f>
        <v>0</v>
      </c>
      <c r="AE378" s="10">
        <f t="shared" si="80"/>
        <v>3</v>
      </c>
      <c r="AF378" s="11"/>
      <c r="AG378" s="43">
        <f>VLOOKUP($C378, Table4[#All], 20, 0)</f>
        <v>3.0299999999999997E-2</v>
      </c>
      <c r="AH378" s="43">
        <f>VLOOKUP($C378, Table4[#All], 21, 0)</f>
        <v>0.87879999999999991</v>
      </c>
      <c r="AI378" s="43">
        <f>VLOOKUP($C378, Table4[#All], 22, 0)</f>
        <v>9.0899999999999995E-2</v>
      </c>
      <c r="AJ378" s="43">
        <f>VLOOKUP($C378, Table4[#All], 23, 0)</f>
        <v>0</v>
      </c>
      <c r="AK378" s="43"/>
      <c r="AL378" s="10">
        <f t="shared" si="81"/>
        <v>2</v>
      </c>
      <c r="AM378" s="11"/>
      <c r="AN378" s="43">
        <f>VLOOKUP($C378, Table4[#All], 24, 0)</f>
        <v>3.2300000000000002E-2</v>
      </c>
      <c r="AO378" s="43">
        <f>VLOOKUP($C378, Table4[#All], 25, 0)</f>
        <v>3.2300000000000002E-2</v>
      </c>
      <c r="AP378" s="43">
        <f>VLOOKUP($C378, Table4[#All], 26, 0)</f>
        <v>0.9355</v>
      </c>
      <c r="AQ378" s="43"/>
      <c r="AR378" s="9"/>
      <c r="AS378" s="12">
        <f t="shared" si="82"/>
        <v>3</v>
      </c>
      <c r="AT378" s="11"/>
      <c r="AU378" s="43">
        <f>VLOOKUP($C378, Table4[#All], 27, 0)</f>
        <v>0.96879999999999999</v>
      </c>
      <c r="AV378" s="43">
        <f>VLOOKUP($C378, Table4[#All], 28, 0)</f>
        <v>3.1200000000000002E-2</v>
      </c>
      <c r="AW378" s="43">
        <f>VLOOKUP($C378, Table4[#All], 29, 0)</f>
        <v>0</v>
      </c>
      <c r="AX378" s="9"/>
      <c r="AY378" s="9">
        <f>VLOOKUP($C378, Table4[#All], 30, 0)</f>
        <v>0</v>
      </c>
      <c r="AZ378" s="10">
        <f t="shared" si="83"/>
        <v>1</v>
      </c>
      <c r="BA378" s="11"/>
      <c r="BB378" s="43">
        <f>VLOOKUP($C378, Table4[#All], 31, 0)</f>
        <v>7.1399999999999991E-2</v>
      </c>
      <c r="BC378" s="43">
        <f>VLOOKUP($C378, Table4[#All], 32, 0)</f>
        <v>0.82140000000000002</v>
      </c>
      <c r="BD378" s="43">
        <f>VLOOKUP($C378, Table4[#All], 33, 0)</f>
        <v>0.10710000000000001</v>
      </c>
      <c r="BE378" s="43">
        <f>VLOOKUP($C378, Table4[#All], 34, 0)</f>
        <v>0</v>
      </c>
      <c r="BF378" s="9">
        <f>VLOOKUP($C378, Table4[#All], 35, 0)</f>
        <v>0</v>
      </c>
      <c r="BG378" s="10">
        <f t="shared" si="84"/>
        <v>2</v>
      </c>
      <c r="BH378" s="60"/>
      <c r="BI378" s="43">
        <f>VLOOKUP($C378, Table4[#All], 36, 0)</f>
        <v>0.91670000000000007</v>
      </c>
      <c r="BJ378" s="9">
        <f>VLOOKUP($C378, Table4[#All], 37, 0)</f>
        <v>8.3299999999999999E-2</v>
      </c>
      <c r="BK378" s="43">
        <f>VLOOKUP($C378, Table4[#All], 38, 0)</f>
        <v>0</v>
      </c>
      <c r="BL378" s="43">
        <f>VLOOKUP($C378, Table4[#All], 39, 0)</f>
        <v>0</v>
      </c>
      <c r="BM378" s="9">
        <f>VLOOKUP($C378, Table4[#All], 40, 0)</f>
        <v>0</v>
      </c>
      <c r="BN378" s="10">
        <f t="shared" si="85"/>
        <v>1</v>
      </c>
      <c r="BO378" s="11"/>
      <c r="BP378" s="43">
        <f>VLOOKUP($C378, Table4[#All], 41, 0)</f>
        <v>0.2727</v>
      </c>
      <c r="BQ378" s="43">
        <f>VLOOKUP($C378, Table4[#All], 42, 0)</f>
        <v>0</v>
      </c>
      <c r="BR378" s="43">
        <f>VLOOKUP($C378, Table4[#All], 43, 0)</f>
        <v>6.0599999999999994E-2</v>
      </c>
      <c r="BS378" s="43">
        <f>VLOOKUP($C378, Table4[#All], 44, 0)</f>
        <v>0</v>
      </c>
      <c r="BT378" s="43">
        <f>VLOOKUP($C378, Table4[#All], 45, 0)</f>
        <v>0.66670000000000007</v>
      </c>
      <c r="BU378" s="10">
        <f t="shared" si="86"/>
        <v>5</v>
      </c>
      <c r="BV378" s="11"/>
      <c r="BW378" s="43">
        <f>VLOOKUP($C378, Table4[#All], 46, 0)</f>
        <v>0.96970000000000001</v>
      </c>
      <c r="BX378" s="43">
        <f>VLOOKUP($C378, Table4[#All], 47, 0)</f>
        <v>3.0299999999999997E-2</v>
      </c>
      <c r="BY378" s="43">
        <f>VLOOKUP($C378, Table4[#All], 48, 0)</f>
        <v>0</v>
      </c>
      <c r="BZ378" s="43">
        <f>VLOOKUP($C378, Table4[#All], 49, 0)</f>
        <v>0</v>
      </c>
      <c r="CA378" s="43">
        <f>VLOOKUP($C378, Table4[#All], 50, 0)</f>
        <v>0</v>
      </c>
      <c r="CB378" s="10">
        <f t="shared" si="87"/>
        <v>1</v>
      </c>
      <c r="CC378" s="60"/>
      <c r="CD378" s="43">
        <f>VLOOKUP($C378, Table4[#All], 51, 0)</f>
        <v>0.81819999999999993</v>
      </c>
      <c r="CE378" s="43">
        <f>VLOOKUP($C378, Table4[#All], 52, 0)</f>
        <v>0.18179999999999999</v>
      </c>
      <c r="CF378" s="43">
        <f>VLOOKUP($C378, Table4[#All], 53, 0)</f>
        <v>0</v>
      </c>
      <c r="CG378" s="43"/>
      <c r="CH378" s="43"/>
      <c r="CI378" s="12">
        <f t="shared" si="88"/>
        <v>1</v>
      </c>
      <c r="CJ378" s="13"/>
      <c r="CK378" s="43">
        <f>VLOOKUP($C378, Table4[#All], 54, 0)</f>
        <v>0</v>
      </c>
      <c r="CL378" s="43">
        <f>VLOOKUP($C378, Table4[#All], 55, 0)</f>
        <v>0</v>
      </c>
      <c r="CM378" s="43">
        <f>VLOOKUP($C378, Table4[#All], 56, 0)</f>
        <v>1</v>
      </c>
      <c r="CN378" s="9">
        <f>VLOOKUP($C378, Table4[#All], 57, 0)</f>
        <v>0</v>
      </c>
      <c r="CO378" s="9"/>
      <c r="CP378" s="10">
        <f t="shared" si="89"/>
        <v>3</v>
      </c>
      <c r="CQ378" s="11"/>
      <c r="CR378" s="43">
        <f>VLOOKUP($C378, Table4[#All], 58, 0)</f>
        <v>0</v>
      </c>
      <c r="CS378" s="43">
        <f>VLOOKUP($C378, Table4[#All], 59, 0)</f>
        <v>6.0599999999999994E-2</v>
      </c>
      <c r="CT378" s="43">
        <f>VLOOKUP($C378, Table4[#All], 60, 0)</f>
        <v>0.21210000000000001</v>
      </c>
      <c r="CU378" s="43">
        <f>VLOOKUP($C378, Table4[#All], 61, 0)</f>
        <v>0.45450000000000002</v>
      </c>
      <c r="CV378" s="9">
        <f>VLOOKUP($C378, Table4[#All], 62, 0)</f>
        <v>0.2727</v>
      </c>
      <c r="CW378" s="10">
        <f t="shared" si="90"/>
        <v>5</v>
      </c>
      <c r="CX378" s="60"/>
      <c r="CY378" s="43">
        <f>VLOOKUP($C378, Table4[#All], 63, 0)</f>
        <v>1</v>
      </c>
      <c r="CZ378" s="43">
        <f>VLOOKUP($C378, Table4[#All], 64, 0)</f>
        <v>0</v>
      </c>
      <c r="DA378" s="43">
        <f>VLOOKUP($C378, Table4[#All], 65, 0)</f>
        <v>0</v>
      </c>
      <c r="DB378" s="43">
        <f>VLOOKUP($C378, Table4[#All], 66, 0)</f>
        <v>0</v>
      </c>
      <c r="DC378" s="43"/>
      <c r="DD378" s="10">
        <f t="shared" si="91"/>
        <v>1</v>
      </c>
    </row>
    <row r="379" spans="1:108" ht="16.2" thickTop="1" thickBot="1" x14ac:dyDescent="0.4">
      <c r="A379" s="47" t="s">
        <v>793</v>
      </c>
      <c r="B379" s="47" t="s">
        <v>845</v>
      </c>
      <c r="C379" s="47" t="s">
        <v>846</v>
      </c>
      <c r="D379" s="11"/>
      <c r="E379" s="43">
        <f>VLOOKUP($C379, Table4[#All], 2, 0)</f>
        <v>1</v>
      </c>
      <c r="F379" s="43">
        <f>VLOOKUP($C379, Table4[#All], 3, 0)</f>
        <v>0</v>
      </c>
      <c r="G379" s="43">
        <f>VLOOKUP($C379, Table4[#All], 4, 0)</f>
        <v>0</v>
      </c>
      <c r="H379" s="43">
        <f>VLOOKUP($C379, Table4[#All], 5, 0)</f>
        <v>0</v>
      </c>
      <c r="I379" s="43">
        <f>VLOOKUP($C379, Table4[#All], 6, 0)</f>
        <v>0</v>
      </c>
      <c r="J379" s="10">
        <f t="shared" si="77"/>
        <v>1</v>
      </c>
      <c r="K379" s="11"/>
      <c r="L379" s="43">
        <f>VLOOKUP($C379, Table4[#All], 7, 0)</f>
        <v>0.92590000000000006</v>
      </c>
      <c r="M379" s="43">
        <f>VLOOKUP($C379, Table4[#All], 8, 0)</f>
        <v>7.4099999999999999E-2</v>
      </c>
      <c r="N379" s="43">
        <f>VLOOKUP($C379, Table4[#All], 9, 0)</f>
        <v>0</v>
      </c>
      <c r="O379" s="43">
        <f>VLOOKUP($C379, Table4[#All], 10, 0)</f>
        <v>0</v>
      </c>
      <c r="P379" s="43"/>
      <c r="Q379" s="10">
        <f t="shared" si="78"/>
        <v>1</v>
      </c>
      <c r="R379" s="11"/>
      <c r="S379" s="43">
        <f>VLOOKUP($C379, Table4[#All], 11, 0)</f>
        <v>0.14810000000000001</v>
      </c>
      <c r="T379" s="43">
        <f>VLOOKUP($C379, Table4[#All], 12, 0)</f>
        <v>3.7000000000000005E-2</v>
      </c>
      <c r="U379" s="43">
        <f>VLOOKUP($C379, Table4[#All], 13, 0)</f>
        <v>0.81480000000000008</v>
      </c>
      <c r="V379" s="43">
        <f>VLOOKUP($C379, Table4[#All], 14, 0)</f>
        <v>0</v>
      </c>
      <c r="W379" s="9"/>
      <c r="X379" s="10">
        <f t="shared" si="79"/>
        <v>3</v>
      </c>
      <c r="Y379" s="11"/>
      <c r="Z379" s="43">
        <f>VLOOKUP($C379, Table4[#All], 15, 0)</f>
        <v>0</v>
      </c>
      <c r="AA379" s="43">
        <f>VLOOKUP($C379, Table4[#All], 16, 0)</f>
        <v>0.1852</v>
      </c>
      <c r="AB379" s="43">
        <f>VLOOKUP($C379, Table4[#All], 17, 0)</f>
        <v>0.70369999999999999</v>
      </c>
      <c r="AC379" s="43">
        <f>VLOOKUP($C379, Table4[#All], 18, 0)</f>
        <v>0.11109999999999999</v>
      </c>
      <c r="AD379" s="9">
        <f>VLOOKUP($C379, Table4[#All], 19, 0)</f>
        <v>0</v>
      </c>
      <c r="AE379" s="10">
        <f t="shared" si="80"/>
        <v>3</v>
      </c>
      <c r="AF379" s="11"/>
      <c r="AG379" s="43">
        <f>VLOOKUP($C379, Table4[#All], 20, 0)</f>
        <v>7.4099999999999999E-2</v>
      </c>
      <c r="AH379" s="43">
        <f>VLOOKUP($C379, Table4[#All], 21, 0)</f>
        <v>0.62960000000000005</v>
      </c>
      <c r="AI379" s="43">
        <f>VLOOKUP($C379, Table4[#All], 22, 0)</f>
        <v>0.29630000000000001</v>
      </c>
      <c r="AJ379" s="43">
        <f>VLOOKUP($C379, Table4[#All], 23, 0)</f>
        <v>0</v>
      </c>
      <c r="AK379" s="43"/>
      <c r="AL379" s="10">
        <f t="shared" si="81"/>
        <v>3</v>
      </c>
      <c r="AM379" s="11"/>
      <c r="AN379" s="43">
        <f>VLOOKUP($C379, Table4[#All], 24, 0)</f>
        <v>0</v>
      </c>
      <c r="AO379" s="43">
        <f>VLOOKUP($C379, Table4[#All], 25, 0)</f>
        <v>0.45</v>
      </c>
      <c r="AP379" s="43">
        <f>VLOOKUP($C379, Table4[#All], 26, 0)</f>
        <v>0.55000000000000004</v>
      </c>
      <c r="AQ379" s="43"/>
      <c r="AR379" s="9"/>
      <c r="AS379" s="12">
        <f t="shared" si="82"/>
        <v>3</v>
      </c>
      <c r="AT379" s="11"/>
      <c r="AU379" s="43">
        <f>VLOOKUP($C379, Table4[#All], 27, 0)</f>
        <v>0.33329999999999999</v>
      </c>
      <c r="AV379" s="43">
        <f>VLOOKUP($C379, Table4[#All], 28, 0)</f>
        <v>0.48149999999999998</v>
      </c>
      <c r="AW379" s="43">
        <f>VLOOKUP($C379, Table4[#All], 29, 0)</f>
        <v>0.1852</v>
      </c>
      <c r="AX379" s="9"/>
      <c r="AY379" s="9">
        <f>VLOOKUP($C379, Table4[#All], 30, 0)</f>
        <v>0</v>
      </c>
      <c r="AZ379" s="10">
        <f t="shared" si="83"/>
        <v>2</v>
      </c>
      <c r="BA379" s="11"/>
      <c r="BB379" s="43">
        <f>VLOOKUP($C379, Table4[#All], 31, 0)</f>
        <v>0.13639999999999999</v>
      </c>
      <c r="BC379" s="43">
        <f>VLOOKUP($C379, Table4[#All], 32, 0)</f>
        <v>0.63639999999999997</v>
      </c>
      <c r="BD379" s="43">
        <f>VLOOKUP($C379, Table4[#All], 33, 0)</f>
        <v>4.5499999999999999E-2</v>
      </c>
      <c r="BE379" s="43">
        <f>VLOOKUP($C379, Table4[#All], 34, 0)</f>
        <v>0.18179999999999999</v>
      </c>
      <c r="BF379" s="9">
        <f>VLOOKUP($C379, Table4[#All], 35, 0)</f>
        <v>0</v>
      </c>
      <c r="BG379" s="10">
        <f t="shared" si="84"/>
        <v>3</v>
      </c>
      <c r="BH379" s="60"/>
      <c r="BI379" s="43">
        <f>VLOOKUP($C379, Table4[#All], 36, 0)</f>
        <v>0.66670000000000007</v>
      </c>
      <c r="BJ379" s="9">
        <f>VLOOKUP($C379, Table4[#All], 37, 0)</f>
        <v>0.33329999999999999</v>
      </c>
      <c r="BK379" s="43">
        <f>VLOOKUP($C379, Table4[#All], 38, 0)</f>
        <v>0</v>
      </c>
      <c r="BL379" s="43">
        <f>VLOOKUP($C379, Table4[#All], 39, 0)</f>
        <v>0</v>
      </c>
      <c r="BM379" s="9">
        <f>VLOOKUP($C379, Table4[#All], 40, 0)</f>
        <v>0</v>
      </c>
      <c r="BN379" s="10">
        <f t="shared" si="85"/>
        <v>2</v>
      </c>
      <c r="BO379" s="11"/>
      <c r="BP379" s="43">
        <f>VLOOKUP($C379, Table4[#All], 41, 0)</f>
        <v>0.25929999999999997</v>
      </c>
      <c r="BQ379" s="43">
        <f>VLOOKUP($C379, Table4[#All], 42, 0)</f>
        <v>0.1852</v>
      </c>
      <c r="BR379" s="43">
        <f>VLOOKUP($C379, Table4[#All], 43, 0)</f>
        <v>0.1852</v>
      </c>
      <c r="BS379" s="43">
        <f>VLOOKUP($C379, Table4[#All], 44, 0)</f>
        <v>0.1852</v>
      </c>
      <c r="BT379" s="43">
        <f>VLOOKUP($C379, Table4[#All], 45, 0)</f>
        <v>0.1852</v>
      </c>
      <c r="BU379" s="10">
        <f t="shared" si="86"/>
        <v>4</v>
      </c>
      <c r="BV379" s="11"/>
      <c r="BW379" s="43">
        <f>VLOOKUP($C379, Table4[#All], 46, 0)</f>
        <v>0.40740000000000004</v>
      </c>
      <c r="BX379" s="43">
        <f>VLOOKUP($C379, Table4[#All], 47, 0)</f>
        <v>0.22219999999999998</v>
      </c>
      <c r="BY379" s="43">
        <f>VLOOKUP($C379, Table4[#All], 48, 0)</f>
        <v>0.29630000000000001</v>
      </c>
      <c r="BZ379" s="43">
        <f>VLOOKUP($C379, Table4[#All], 49, 0)</f>
        <v>7.4099999999999999E-2</v>
      </c>
      <c r="CA379" s="43">
        <f>VLOOKUP($C379, Table4[#All], 50, 0)</f>
        <v>0</v>
      </c>
      <c r="CB379" s="10">
        <f t="shared" si="87"/>
        <v>3</v>
      </c>
      <c r="CC379" s="60"/>
      <c r="CD379" s="43">
        <f>VLOOKUP($C379, Table4[#All], 51, 0)</f>
        <v>0.62960000000000005</v>
      </c>
      <c r="CE379" s="43">
        <f>VLOOKUP($C379, Table4[#All], 52, 0)</f>
        <v>0.1852</v>
      </c>
      <c r="CF379" s="43">
        <f>VLOOKUP($C379, Table4[#All], 53, 0)</f>
        <v>0.1852</v>
      </c>
      <c r="CG379" s="43"/>
      <c r="CH379" s="43"/>
      <c r="CI379" s="12">
        <f t="shared" si="88"/>
        <v>2</v>
      </c>
      <c r="CJ379" s="13"/>
      <c r="CK379" s="43">
        <f>VLOOKUP($C379, Table4[#All], 54, 0)</f>
        <v>0</v>
      </c>
      <c r="CL379" s="43">
        <f>VLOOKUP($C379, Table4[#All], 55, 0)</f>
        <v>0.29630000000000001</v>
      </c>
      <c r="CM379" s="43">
        <f>VLOOKUP($C379, Table4[#All], 56, 0)</f>
        <v>0.66670000000000007</v>
      </c>
      <c r="CN379" s="9">
        <f>VLOOKUP($C379, Table4[#All], 57, 0)</f>
        <v>3.7000000000000005E-2</v>
      </c>
      <c r="CO379" s="9"/>
      <c r="CP379" s="10">
        <f t="shared" si="89"/>
        <v>3</v>
      </c>
      <c r="CQ379" s="11"/>
      <c r="CR379" s="43">
        <f>VLOOKUP($C379, Table4[#All], 58, 0)</f>
        <v>0</v>
      </c>
      <c r="CS379" s="43">
        <f>VLOOKUP($C379, Table4[#All], 59, 0)</f>
        <v>0.40740000000000004</v>
      </c>
      <c r="CT379" s="43">
        <f>VLOOKUP($C379, Table4[#All], 60, 0)</f>
        <v>0.33329999999999999</v>
      </c>
      <c r="CU379" s="43">
        <f>VLOOKUP($C379, Table4[#All], 61, 0)</f>
        <v>0.1852</v>
      </c>
      <c r="CV379" s="9">
        <f>VLOOKUP($C379, Table4[#All], 62, 0)</f>
        <v>7.4099999999999999E-2</v>
      </c>
      <c r="CW379" s="10">
        <f t="shared" si="90"/>
        <v>4</v>
      </c>
      <c r="CX379" s="60"/>
      <c r="CY379" s="43">
        <f>VLOOKUP($C379, Table4[#All], 63, 0)</f>
        <v>0.93330000000000002</v>
      </c>
      <c r="CZ379" s="43">
        <f>VLOOKUP($C379, Table4[#All], 64, 0)</f>
        <v>6.6699999999999995E-2</v>
      </c>
      <c r="DA379" s="43">
        <f>VLOOKUP($C379, Table4[#All], 65, 0)</f>
        <v>0</v>
      </c>
      <c r="DB379" s="43">
        <f>VLOOKUP($C379, Table4[#All], 66, 0)</f>
        <v>0</v>
      </c>
      <c r="DC379" s="43"/>
      <c r="DD379" s="10">
        <f t="shared" si="91"/>
        <v>1</v>
      </c>
    </row>
    <row r="380" spans="1:108" ht="16.2" thickTop="1" thickBot="1" x14ac:dyDescent="0.4">
      <c r="A380" s="47" t="s">
        <v>793</v>
      </c>
      <c r="B380" s="47" t="s">
        <v>847</v>
      </c>
      <c r="C380" s="47" t="s">
        <v>848</v>
      </c>
      <c r="D380" s="11"/>
      <c r="E380" s="43">
        <f>VLOOKUP($C380, Table4[#All], 2, 0)</f>
        <v>1</v>
      </c>
      <c r="F380" s="43">
        <f>VLOOKUP($C380, Table4[#All], 3, 0)</f>
        <v>0</v>
      </c>
      <c r="G380" s="43">
        <f>VLOOKUP($C380, Table4[#All], 4, 0)</f>
        <v>0</v>
      </c>
      <c r="H380" s="43">
        <f>VLOOKUP($C380, Table4[#All], 5, 0)</f>
        <v>0</v>
      </c>
      <c r="I380" s="43">
        <f>VLOOKUP($C380, Table4[#All], 6, 0)</f>
        <v>0</v>
      </c>
      <c r="J380" s="10">
        <f t="shared" si="77"/>
        <v>1</v>
      </c>
      <c r="K380" s="11"/>
      <c r="L380" s="43">
        <f>VLOOKUP($C380, Table4[#All], 7, 0)</f>
        <v>0.75560000000000005</v>
      </c>
      <c r="M380" s="43">
        <f>VLOOKUP($C380, Table4[#All], 8, 0)</f>
        <v>8.8900000000000007E-2</v>
      </c>
      <c r="N380" s="43">
        <f>VLOOKUP($C380, Table4[#All], 9, 0)</f>
        <v>0.11109999999999999</v>
      </c>
      <c r="O380" s="43">
        <f>VLOOKUP($C380, Table4[#All], 10, 0)</f>
        <v>4.4400000000000002E-2</v>
      </c>
      <c r="P380" s="43"/>
      <c r="Q380" s="10">
        <f t="shared" si="78"/>
        <v>2</v>
      </c>
      <c r="R380" s="11"/>
      <c r="S380" s="43">
        <f>VLOOKUP($C380, Table4[#All], 11, 0)</f>
        <v>0.25579999999999997</v>
      </c>
      <c r="T380" s="43">
        <f>VLOOKUP($C380, Table4[#All], 12, 0)</f>
        <v>2.3300000000000001E-2</v>
      </c>
      <c r="U380" s="43">
        <f>VLOOKUP($C380, Table4[#All], 13, 0)</f>
        <v>0.72089999999999999</v>
      </c>
      <c r="V380" s="43">
        <f>VLOOKUP($C380, Table4[#All], 14, 0)</f>
        <v>0</v>
      </c>
      <c r="W380" s="9"/>
      <c r="X380" s="10">
        <f t="shared" si="79"/>
        <v>3</v>
      </c>
      <c r="Y380" s="11"/>
      <c r="Z380" s="43">
        <f>VLOOKUP($C380, Table4[#All], 15, 0)</f>
        <v>0</v>
      </c>
      <c r="AA380" s="43">
        <f>VLOOKUP($C380, Table4[#All], 16, 0)</f>
        <v>0.24440000000000001</v>
      </c>
      <c r="AB380" s="43">
        <f>VLOOKUP($C380, Table4[#All], 17, 0)</f>
        <v>0.55559999999999998</v>
      </c>
      <c r="AC380" s="43">
        <f>VLOOKUP($C380, Table4[#All], 18, 0)</f>
        <v>0.17780000000000001</v>
      </c>
      <c r="AD380" s="9">
        <f>VLOOKUP($C380, Table4[#All], 19, 0)</f>
        <v>2.2200000000000001E-2</v>
      </c>
      <c r="AE380" s="10">
        <f t="shared" si="80"/>
        <v>4</v>
      </c>
      <c r="AF380" s="11"/>
      <c r="AG380" s="43">
        <f>VLOOKUP($C380, Table4[#All], 20, 0)</f>
        <v>0</v>
      </c>
      <c r="AH380" s="43">
        <f>VLOOKUP($C380, Table4[#All], 21, 0)</f>
        <v>0.5333</v>
      </c>
      <c r="AI380" s="43">
        <f>VLOOKUP($C380, Table4[#All], 22, 0)</f>
        <v>0.42219999999999996</v>
      </c>
      <c r="AJ380" s="43">
        <f>VLOOKUP($C380, Table4[#All], 23, 0)</f>
        <v>4.4400000000000002E-2</v>
      </c>
      <c r="AK380" s="43"/>
      <c r="AL380" s="10">
        <f t="shared" si="81"/>
        <v>3</v>
      </c>
      <c r="AM380" s="11"/>
      <c r="AN380" s="43">
        <f>VLOOKUP($C380, Table4[#All], 24, 0)</f>
        <v>2.7799999999999998E-2</v>
      </c>
      <c r="AO380" s="43">
        <f>VLOOKUP($C380, Table4[#All], 25, 0)</f>
        <v>0.16670000000000001</v>
      </c>
      <c r="AP380" s="43">
        <f>VLOOKUP($C380, Table4[#All], 26, 0)</f>
        <v>0.80559999999999998</v>
      </c>
      <c r="AQ380" s="43"/>
      <c r="AR380" s="9"/>
      <c r="AS380" s="12">
        <f t="shared" si="82"/>
        <v>3</v>
      </c>
      <c r="AT380" s="11"/>
      <c r="AU380" s="43">
        <f>VLOOKUP($C380, Table4[#All], 27, 0)</f>
        <v>0.93330000000000002</v>
      </c>
      <c r="AV380" s="43">
        <f>VLOOKUP($C380, Table4[#All], 28, 0)</f>
        <v>6.6699999999999995E-2</v>
      </c>
      <c r="AW380" s="43">
        <f>VLOOKUP($C380, Table4[#All], 29, 0)</f>
        <v>0</v>
      </c>
      <c r="AX380" s="9"/>
      <c r="AY380" s="9">
        <f>VLOOKUP($C380, Table4[#All], 30, 0)</f>
        <v>0</v>
      </c>
      <c r="AZ380" s="10">
        <f t="shared" si="83"/>
        <v>1</v>
      </c>
      <c r="BA380" s="11"/>
      <c r="BB380" s="43">
        <f>VLOOKUP($C380, Table4[#All], 31, 0)</f>
        <v>0.78379999999999994</v>
      </c>
      <c r="BC380" s="43">
        <f>VLOOKUP($C380, Table4[#All], 32, 0)</f>
        <v>0.2162</v>
      </c>
      <c r="BD380" s="43">
        <f>VLOOKUP($C380, Table4[#All], 33, 0)</f>
        <v>0</v>
      </c>
      <c r="BE380" s="43">
        <f>VLOOKUP($C380, Table4[#All], 34, 0)</f>
        <v>0</v>
      </c>
      <c r="BF380" s="9">
        <f>VLOOKUP($C380, Table4[#All], 35, 0)</f>
        <v>0</v>
      </c>
      <c r="BG380" s="10">
        <f t="shared" si="84"/>
        <v>2</v>
      </c>
      <c r="BH380" s="60"/>
      <c r="BI380" s="43">
        <f>VLOOKUP($C380, Table4[#All], 36, 0)</f>
        <v>1</v>
      </c>
      <c r="BJ380" s="9">
        <f>VLOOKUP($C380, Table4[#All], 37, 0)</f>
        <v>0</v>
      </c>
      <c r="BK380" s="43">
        <f>VLOOKUP($C380, Table4[#All], 38, 0)</f>
        <v>0</v>
      </c>
      <c r="BL380" s="43">
        <f>VLOOKUP($C380, Table4[#All], 39, 0)</f>
        <v>0</v>
      </c>
      <c r="BM380" s="9">
        <f>VLOOKUP($C380, Table4[#All], 40, 0)</f>
        <v>0</v>
      </c>
      <c r="BN380" s="10">
        <f t="shared" si="85"/>
        <v>1</v>
      </c>
      <c r="BO380" s="11"/>
      <c r="BP380" s="43">
        <f>VLOOKUP($C380, Table4[#All], 41, 0)</f>
        <v>0.4667</v>
      </c>
      <c r="BQ380" s="43">
        <f>VLOOKUP($C380, Table4[#All], 42, 0)</f>
        <v>0.1333</v>
      </c>
      <c r="BR380" s="43">
        <f>VLOOKUP($C380, Table4[#All], 43, 0)</f>
        <v>0.11109999999999999</v>
      </c>
      <c r="BS380" s="43">
        <f>VLOOKUP($C380, Table4[#All], 44, 0)</f>
        <v>0.24440000000000001</v>
      </c>
      <c r="BT380" s="43">
        <f>VLOOKUP($C380, Table4[#All], 45, 0)</f>
        <v>4.4400000000000002E-2</v>
      </c>
      <c r="BU380" s="10">
        <f t="shared" si="86"/>
        <v>4</v>
      </c>
      <c r="BV380" s="11"/>
      <c r="BW380" s="43">
        <f>VLOOKUP($C380, Table4[#All], 46, 0)</f>
        <v>0.42219999999999996</v>
      </c>
      <c r="BX380" s="43">
        <f>VLOOKUP($C380, Table4[#All], 47, 0)</f>
        <v>0.1333</v>
      </c>
      <c r="BY380" s="43">
        <f>VLOOKUP($C380, Table4[#All], 48, 0)</f>
        <v>0.1333</v>
      </c>
      <c r="BZ380" s="43">
        <f>VLOOKUP($C380, Table4[#All], 49, 0)</f>
        <v>0.15560000000000002</v>
      </c>
      <c r="CA380" s="43">
        <f>VLOOKUP($C380, Table4[#All], 50, 0)</f>
        <v>0.15560000000000002</v>
      </c>
      <c r="CB380" s="10">
        <f t="shared" si="87"/>
        <v>4</v>
      </c>
      <c r="CC380" s="60"/>
      <c r="CD380" s="43">
        <f>VLOOKUP($C380, Table4[#All], 51, 0)</f>
        <v>0.57779999999999998</v>
      </c>
      <c r="CE380" s="43">
        <f>VLOOKUP($C380, Table4[#All], 52, 0)</f>
        <v>0.17780000000000001</v>
      </c>
      <c r="CF380" s="43">
        <f>VLOOKUP($C380, Table4[#All], 53, 0)</f>
        <v>0.24440000000000001</v>
      </c>
      <c r="CG380" s="43"/>
      <c r="CH380" s="43"/>
      <c r="CI380" s="12">
        <f t="shared" si="88"/>
        <v>3</v>
      </c>
      <c r="CJ380" s="13"/>
      <c r="CK380" s="43">
        <f>VLOOKUP($C380, Table4[#All], 54, 0)</f>
        <v>0</v>
      </c>
      <c r="CL380" s="43">
        <f>VLOOKUP($C380, Table4[#All], 55, 0)</f>
        <v>6.6699999999999995E-2</v>
      </c>
      <c r="CM380" s="43">
        <f>VLOOKUP($C380, Table4[#All], 56, 0)</f>
        <v>0.26669999999999999</v>
      </c>
      <c r="CN380" s="9">
        <f>VLOOKUP($C380, Table4[#All], 57, 0)</f>
        <v>0.66670000000000007</v>
      </c>
      <c r="CO380" s="9"/>
      <c r="CP380" s="10">
        <f t="shared" si="89"/>
        <v>4</v>
      </c>
      <c r="CQ380" s="11"/>
      <c r="CR380" s="43">
        <f>VLOOKUP($C380, Table4[#All], 58, 0)</f>
        <v>0</v>
      </c>
      <c r="CS380" s="43">
        <f>VLOOKUP($C380, Table4[#All], 59, 0)</f>
        <v>8.8900000000000007E-2</v>
      </c>
      <c r="CT380" s="43">
        <f>VLOOKUP($C380, Table4[#All], 60, 0)</f>
        <v>0.4</v>
      </c>
      <c r="CU380" s="43">
        <f>VLOOKUP($C380, Table4[#All], 61, 0)</f>
        <v>0.5111</v>
      </c>
      <c r="CV380" s="9">
        <f>VLOOKUP($C380, Table4[#All], 62, 0)</f>
        <v>0</v>
      </c>
      <c r="CW380" s="10">
        <f t="shared" si="90"/>
        <v>4</v>
      </c>
      <c r="CX380" s="60"/>
      <c r="CY380" s="43">
        <f>VLOOKUP($C380, Table4[#All], 63, 0)</f>
        <v>1</v>
      </c>
      <c r="CZ380" s="43">
        <f>VLOOKUP($C380, Table4[#All], 64, 0)</f>
        <v>0</v>
      </c>
      <c r="DA380" s="43">
        <f>VLOOKUP($C380, Table4[#All], 65, 0)</f>
        <v>0</v>
      </c>
      <c r="DB380" s="43">
        <f>VLOOKUP($C380, Table4[#All], 66, 0)</f>
        <v>0</v>
      </c>
      <c r="DC380" s="43"/>
      <c r="DD380" s="10">
        <f t="shared" si="91"/>
        <v>1</v>
      </c>
    </row>
    <row r="381" spans="1:108" ht="16.2" thickTop="1" thickBot="1" x14ac:dyDescent="0.4">
      <c r="A381" s="47" t="s">
        <v>793</v>
      </c>
      <c r="B381" s="47" t="s">
        <v>849</v>
      </c>
      <c r="C381" s="47" t="s">
        <v>850</v>
      </c>
      <c r="D381" s="11"/>
      <c r="E381" s="43">
        <f>VLOOKUP($C381, Table4[#All], 2, 0)</f>
        <v>1</v>
      </c>
      <c r="F381" s="43">
        <f>VLOOKUP($C381, Table4[#All], 3, 0)</f>
        <v>0</v>
      </c>
      <c r="G381" s="43">
        <f>VLOOKUP($C381, Table4[#All], 4, 0)</f>
        <v>0</v>
      </c>
      <c r="H381" s="43">
        <f>VLOOKUP($C381, Table4[#All], 5, 0)</f>
        <v>0</v>
      </c>
      <c r="I381" s="43">
        <f>VLOOKUP($C381, Table4[#All], 6, 0)</f>
        <v>0</v>
      </c>
      <c r="J381" s="10">
        <f t="shared" si="77"/>
        <v>1</v>
      </c>
      <c r="K381" s="11"/>
      <c r="L381" s="43">
        <f>VLOOKUP($C381, Table4[#All], 7, 0)</f>
        <v>0.85109999999999997</v>
      </c>
      <c r="M381" s="43">
        <f>VLOOKUP($C381, Table4[#All], 8, 0)</f>
        <v>4.2599999999999999E-2</v>
      </c>
      <c r="N381" s="43">
        <f>VLOOKUP($C381, Table4[#All], 9, 0)</f>
        <v>0.10640000000000001</v>
      </c>
      <c r="O381" s="43">
        <f>VLOOKUP($C381, Table4[#All], 10, 0)</f>
        <v>0</v>
      </c>
      <c r="P381" s="43"/>
      <c r="Q381" s="10">
        <f t="shared" si="78"/>
        <v>1</v>
      </c>
      <c r="R381" s="11"/>
      <c r="S381" s="43">
        <f>VLOOKUP($C381, Table4[#All], 11, 0)</f>
        <v>2.1299999999999999E-2</v>
      </c>
      <c r="T381" s="43">
        <f>VLOOKUP($C381, Table4[#All], 12, 0)</f>
        <v>2.1299999999999999E-2</v>
      </c>
      <c r="U381" s="43">
        <f>VLOOKUP($C381, Table4[#All], 13, 0)</f>
        <v>0.93620000000000003</v>
      </c>
      <c r="V381" s="43">
        <f>VLOOKUP($C381, Table4[#All], 14, 0)</f>
        <v>2.1299999999999999E-2</v>
      </c>
      <c r="W381" s="9"/>
      <c r="X381" s="10">
        <f t="shared" si="79"/>
        <v>3</v>
      </c>
      <c r="Y381" s="11"/>
      <c r="Z381" s="43">
        <f>VLOOKUP($C381, Table4[#All], 15, 0)</f>
        <v>0</v>
      </c>
      <c r="AA381" s="43">
        <f>VLOOKUP($C381, Table4[#All], 16, 0)</f>
        <v>0.12770000000000001</v>
      </c>
      <c r="AB381" s="43">
        <f>VLOOKUP($C381, Table4[#All], 17, 0)</f>
        <v>0.70209999999999995</v>
      </c>
      <c r="AC381" s="43">
        <f>VLOOKUP($C381, Table4[#All], 18, 0)</f>
        <v>0.17019999999999999</v>
      </c>
      <c r="AD381" s="9">
        <f>VLOOKUP($C381, Table4[#All], 19, 0)</f>
        <v>0</v>
      </c>
      <c r="AE381" s="10">
        <f t="shared" si="80"/>
        <v>3</v>
      </c>
      <c r="AF381" s="11"/>
      <c r="AG381" s="43">
        <f>VLOOKUP($C381, Table4[#All], 20, 0)</f>
        <v>0.40429999999999999</v>
      </c>
      <c r="AH381" s="43">
        <f>VLOOKUP($C381, Table4[#All], 21, 0)</f>
        <v>0.21280000000000002</v>
      </c>
      <c r="AI381" s="43">
        <f>VLOOKUP($C381, Table4[#All], 22, 0)</f>
        <v>0.38299999999999995</v>
      </c>
      <c r="AJ381" s="43">
        <f>VLOOKUP($C381, Table4[#All], 23, 0)</f>
        <v>0</v>
      </c>
      <c r="AK381" s="43"/>
      <c r="AL381" s="10">
        <f t="shared" si="81"/>
        <v>3</v>
      </c>
      <c r="AM381" s="11"/>
      <c r="AN381" s="43">
        <f>VLOOKUP($C381, Table4[#All], 24, 0)</f>
        <v>0</v>
      </c>
      <c r="AO381" s="43">
        <f>VLOOKUP($C381, Table4[#All], 25, 0)</f>
        <v>0.35560000000000003</v>
      </c>
      <c r="AP381" s="43">
        <f>VLOOKUP($C381, Table4[#All], 26, 0)</f>
        <v>0.64439999999999997</v>
      </c>
      <c r="AQ381" s="43"/>
      <c r="AR381" s="9"/>
      <c r="AS381" s="12">
        <f t="shared" si="82"/>
        <v>3</v>
      </c>
      <c r="AT381" s="11"/>
      <c r="AU381" s="43">
        <f>VLOOKUP($C381, Table4[#All], 27, 0)</f>
        <v>0</v>
      </c>
      <c r="AV381" s="43">
        <f>VLOOKUP($C381, Table4[#All], 28, 0)</f>
        <v>0.46810000000000002</v>
      </c>
      <c r="AW381" s="43">
        <f>VLOOKUP($C381, Table4[#All], 29, 0)</f>
        <v>0.44679999999999997</v>
      </c>
      <c r="AX381" s="9"/>
      <c r="AY381" s="9">
        <f>VLOOKUP($C381, Table4[#All], 30, 0)</f>
        <v>8.5099999999999995E-2</v>
      </c>
      <c r="AZ381" s="10">
        <f t="shared" si="83"/>
        <v>3</v>
      </c>
      <c r="BA381" s="11"/>
      <c r="BB381" s="43">
        <f>VLOOKUP($C381, Table4[#All], 31, 0)</f>
        <v>7.4999999999999997E-2</v>
      </c>
      <c r="BC381" s="43">
        <f>VLOOKUP($C381, Table4[#All], 32, 0)</f>
        <v>0.27500000000000002</v>
      </c>
      <c r="BD381" s="43">
        <f>VLOOKUP($C381, Table4[#All], 33, 0)</f>
        <v>0.32500000000000001</v>
      </c>
      <c r="BE381" s="43">
        <f>VLOOKUP($C381, Table4[#All], 34, 0)</f>
        <v>0.32500000000000001</v>
      </c>
      <c r="BF381" s="9">
        <f>VLOOKUP($C381, Table4[#All], 35, 0)</f>
        <v>0</v>
      </c>
      <c r="BG381" s="10">
        <f t="shared" si="84"/>
        <v>4</v>
      </c>
      <c r="BH381" s="60"/>
      <c r="BI381" s="43">
        <f>VLOOKUP($C381, Table4[#All], 36, 0)</f>
        <v>0.6905</v>
      </c>
      <c r="BJ381" s="9">
        <f>VLOOKUP($C381, Table4[#All], 37, 0)</f>
        <v>2.3799999999999998E-2</v>
      </c>
      <c r="BK381" s="43">
        <f>VLOOKUP($C381, Table4[#All], 38, 0)</f>
        <v>0.28570000000000001</v>
      </c>
      <c r="BL381" s="43">
        <f>VLOOKUP($C381, Table4[#All], 39, 0)</f>
        <v>0</v>
      </c>
      <c r="BM381" s="9">
        <f>VLOOKUP($C381, Table4[#All], 40, 0)</f>
        <v>0</v>
      </c>
      <c r="BN381" s="10">
        <f t="shared" si="85"/>
        <v>3</v>
      </c>
      <c r="BO381" s="11"/>
      <c r="BP381" s="43">
        <f>VLOOKUP($C381, Table4[#All], 41, 0)</f>
        <v>0.1489</v>
      </c>
      <c r="BQ381" s="43">
        <f>VLOOKUP($C381, Table4[#All], 42, 0)</f>
        <v>0.10640000000000001</v>
      </c>
      <c r="BR381" s="43">
        <f>VLOOKUP($C381, Table4[#All], 43, 0)</f>
        <v>0.46810000000000002</v>
      </c>
      <c r="BS381" s="43">
        <f>VLOOKUP($C381, Table4[#All], 44, 0)</f>
        <v>0.17019999999999999</v>
      </c>
      <c r="BT381" s="43">
        <f>VLOOKUP($C381, Table4[#All], 45, 0)</f>
        <v>0.10640000000000001</v>
      </c>
      <c r="BU381" s="10">
        <f t="shared" si="86"/>
        <v>4</v>
      </c>
      <c r="BV381" s="11"/>
      <c r="BW381" s="43">
        <f>VLOOKUP($C381, Table4[#All], 46, 0)</f>
        <v>0.42549999999999999</v>
      </c>
      <c r="BX381" s="43">
        <f>VLOOKUP($C381, Table4[#All], 47, 0)</f>
        <v>0.27660000000000001</v>
      </c>
      <c r="BY381" s="43">
        <f>VLOOKUP($C381, Table4[#All], 48, 0)</f>
        <v>0.25530000000000003</v>
      </c>
      <c r="BZ381" s="43">
        <f>VLOOKUP($C381, Table4[#All], 49, 0)</f>
        <v>4.2599999999999999E-2</v>
      </c>
      <c r="CA381" s="43">
        <f>VLOOKUP($C381, Table4[#All], 50, 0)</f>
        <v>0</v>
      </c>
      <c r="CB381" s="10">
        <f t="shared" si="87"/>
        <v>3</v>
      </c>
      <c r="CC381" s="60"/>
      <c r="CD381" s="43">
        <f>VLOOKUP($C381, Table4[#All], 51, 0)</f>
        <v>0.46810000000000002</v>
      </c>
      <c r="CE381" s="43">
        <f>VLOOKUP($C381, Table4[#All], 52, 0)</f>
        <v>0.2979</v>
      </c>
      <c r="CF381" s="43">
        <f>VLOOKUP($C381, Table4[#All], 53, 0)</f>
        <v>0.23399999999999999</v>
      </c>
      <c r="CG381" s="43"/>
      <c r="CH381" s="43"/>
      <c r="CI381" s="12">
        <f t="shared" si="88"/>
        <v>3</v>
      </c>
      <c r="CJ381" s="13"/>
      <c r="CK381" s="43">
        <f>VLOOKUP($C381, Table4[#All], 54, 0)</f>
        <v>2.1299999999999999E-2</v>
      </c>
      <c r="CL381" s="43">
        <f>VLOOKUP($C381, Table4[#All], 55, 0)</f>
        <v>0.40429999999999999</v>
      </c>
      <c r="CM381" s="43">
        <f>VLOOKUP($C381, Table4[#All], 56, 0)</f>
        <v>0.57450000000000001</v>
      </c>
      <c r="CN381" s="9">
        <f>VLOOKUP($C381, Table4[#All], 57, 0)</f>
        <v>0</v>
      </c>
      <c r="CO381" s="9"/>
      <c r="CP381" s="10">
        <f t="shared" si="89"/>
        <v>3</v>
      </c>
      <c r="CQ381" s="11"/>
      <c r="CR381" s="43">
        <f>VLOOKUP($C381, Table4[#All], 58, 0)</f>
        <v>0</v>
      </c>
      <c r="CS381" s="43">
        <f>VLOOKUP($C381, Table4[#All], 59, 0)</f>
        <v>0.78720000000000001</v>
      </c>
      <c r="CT381" s="43">
        <f>VLOOKUP($C381, Table4[#All], 60, 0)</f>
        <v>0.21280000000000002</v>
      </c>
      <c r="CU381" s="43">
        <f>VLOOKUP($C381, Table4[#All], 61, 0)</f>
        <v>0</v>
      </c>
      <c r="CV381" s="9">
        <f>VLOOKUP($C381, Table4[#All], 62, 0)</f>
        <v>0</v>
      </c>
      <c r="CW381" s="10">
        <f t="shared" si="90"/>
        <v>3</v>
      </c>
      <c r="CX381" s="60"/>
      <c r="CY381" s="43">
        <f>VLOOKUP($C381, Table4[#All], 63, 0)</f>
        <v>1</v>
      </c>
      <c r="CZ381" s="43">
        <f>VLOOKUP($C381, Table4[#All], 64, 0)</f>
        <v>0</v>
      </c>
      <c r="DA381" s="43">
        <f>VLOOKUP($C381, Table4[#All], 65, 0)</f>
        <v>0</v>
      </c>
      <c r="DB381" s="43">
        <f>VLOOKUP($C381, Table4[#All], 66, 0)</f>
        <v>0</v>
      </c>
      <c r="DC381" s="43"/>
      <c r="DD381" s="10">
        <f t="shared" si="91"/>
        <v>1</v>
      </c>
    </row>
    <row r="382" spans="1:108" ht="16.2" thickTop="1" thickBot="1" x14ac:dyDescent="0.4">
      <c r="A382" s="47" t="s">
        <v>793</v>
      </c>
      <c r="B382" s="47" t="s">
        <v>851</v>
      </c>
      <c r="C382" s="47" t="s">
        <v>852</v>
      </c>
      <c r="D382" s="11"/>
      <c r="E382" s="43">
        <f>VLOOKUP($C382, Table4[#All], 2, 0)</f>
        <v>0</v>
      </c>
      <c r="F382" s="43">
        <f>VLOOKUP($C382, Table4[#All], 3, 0)</f>
        <v>1</v>
      </c>
      <c r="G382" s="43">
        <f>VLOOKUP($C382, Table4[#All], 4, 0)</f>
        <v>0</v>
      </c>
      <c r="H382" s="43">
        <f>VLOOKUP($C382, Table4[#All], 5, 0)</f>
        <v>0</v>
      </c>
      <c r="I382" s="43">
        <f>VLOOKUP($C382, Table4[#All], 6, 0)</f>
        <v>0</v>
      </c>
      <c r="J382" s="10">
        <f t="shared" si="77"/>
        <v>2</v>
      </c>
      <c r="K382" s="11"/>
      <c r="L382" s="43">
        <f>VLOOKUP($C382, Table4[#All], 7, 0)</f>
        <v>0.26190000000000002</v>
      </c>
      <c r="M382" s="43">
        <f>VLOOKUP($C382, Table4[#All], 8, 0)</f>
        <v>7.1399999999999991E-2</v>
      </c>
      <c r="N382" s="43">
        <f>VLOOKUP($C382, Table4[#All], 9, 0)</f>
        <v>0.38100000000000001</v>
      </c>
      <c r="O382" s="43">
        <f>VLOOKUP($C382, Table4[#All], 10, 0)</f>
        <v>0.28570000000000001</v>
      </c>
      <c r="P382" s="43"/>
      <c r="Q382" s="10">
        <f t="shared" si="78"/>
        <v>4</v>
      </c>
      <c r="R382" s="11"/>
      <c r="S382" s="43">
        <f>VLOOKUP($C382, Table4[#All], 11, 0)</f>
        <v>3.3300000000000003E-2</v>
      </c>
      <c r="T382" s="43">
        <f>VLOOKUP($C382, Table4[#All], 12, 0)</f>
        <v>0</v>
      </c>
      <c r="U382" s="43">
        <f>VLOOKUP($C382, Table4[#All], 13, 0)</f>
        <v>0.9667</v>
      </c>
      <c r="V382" s="43">
        <f>VLOOKUP($C382, Table4[#All], 14, 0)</f>
        <v>0</v>
      </c>
      <c r="W382" s="9"/>
      <c r="X382" s="10">
        <f t="shared" si="79"/>
        <v>3</v>
      </c>
      <c r="Y382" s="11"/>
      <c r="Z382" s="43">
        <f>VLOOKUP($C382, Table4[#All], 15, 0)</f>
        <v>0</v>
      </c>
      <c r="AA382" s="43">
        <f>VLOOKUP($C382, Table4[#All], 16, 0)</f>
        <v>9.5199999999999993E-2</v>
      </c>
      <c r="AB382" s="43">
        <f>VLOOKUP($C382, Table4[#All], 17, 0)</f>
        <v>0.52380000000000004</v>
      </c>
      <c r="AC382" s="43">
        <f>VLOOKUP($C382, Table4[#All], 18, 0)</f>
        <v>0.38100000000000001</v>
      </c>
      <c r="AD382" s="9">
        <f>VLOOKUP($C382, Table4[#All], 19, 0)</f>
        <v>0</v>
      </c>
      <c r="AE382" s="10">
        <f t="shared" si="80"/>
        <v>4</v>
      </c>
      <c r="AF382" s="11"/>
      <c r="AG382" s="43">
        <f>VLOOKUP($C382, Table4[#All], 20, 0)</f>
        <v>2.3799999999999998E-2</v>
      </c>
      <c r="AH382" s="43">
        <f>VLOOKUP($C382, Table4[#All], 21, 0)</f>
        <v>0.54759999999999998</v>
      </c>
      <c r="AI382" s="43">
        <f>VLOOKUP($C382, Table4[#All], 22, 0)</f>
        <v>0.42859999999999998</v>
      </c>
      <c r="AJ382" s="43">
        <f>VLOOKUP($C382, Table4[#All], 23, 0)</f>
        <v>0</v>
      </c>
      <c r="AK382" s="43"/>
      <c r="AL382" s="10">
        <f t="shared" si="81"/>
        <v>3</v>
      </c>
      <c r="AM382" s="11"/>
      <c r="AN382" s="43">
        <f>VLOOKUP($C382, Table4[#All], 24, 0)</f>
        <v>0</v>
      </c>
      <c r="AO382" s="43">
        <f>VLOOKUP($C382, Table4[#All], 25, 0)</f>
        <v>0</v>
      </c>
      <c r="AP382" s="43">
        <f>VLOOKUP($C382, Table4[#All], 26, 0)</f>
        <v>1</v>
      </c>
      <c r="AQ382" s="43"/>
      <c r="AR382" s="9"/>
      <c r="AS382" s="12">
        <f t="shared" si="82"/>
        <v>3</v>
      </c>
      <c r="AT382" s="11"/>
      <c r="AU382" s="43">
        <f>VLOOKUP($C382, Table4[#All], 27, 0)</f>
        <v>0</v>
      </c>
      <c r="AV382" s="43">
        <f>VLOOKUP($C382, Table4[#All], 28, 0)</f>
        <v>0</v>
      </c>
      <c r="AW382" s="43">
        <f>VLOOKUP($C382, Table4[#All], 29, 0)</f>
        <v>0.1905</v>
      </c>
      <c r="AX382" s="9"/>
      <c r="AY382" s="9">
        <f>VLOOKUP($C382, Table4[#All], 30, 0)</f>
        <v>0.8095</v>
      </c>
      <c r="AZ382" s="10">
        <f t="shared" si="83"/>
        <v>5</v>
      </c>
      <c r="BA382" s="11"/>
      <c r="BB382" s="43">
        <f>VLOOKUP($C382, Table4[#All], 31, 0)</f>
        <v>0</v>
      </c>
      <c r="BC382" s="43">
        <f>VLOOKUP($C382, Table4[#All], 32, 0)</f>
        <v>0.29730000000000001</v>
      </c>
      <c r="BD382" s="43">
        <f>VLOOKUP($C382, Table4[#All], 33, 0)</f>
        <v>0.37840000000000001</v>
      </c>
      <c r="BE382" s="43">
        <f>VLOOKUP($C382, Table4[#All], 34, 0)</f>
        <v>0.32429999999999998</v>
      </c>
      <c r="BF382" s="9">
        <f>VLOOKUP($C382, Table4[#All], 35, 0)</f>
        <v>0</v>
      </c>
      <c r="BG382" s="10">
        <f t="shared" si="84"/>
        <v>4</v>
      </c>
      <c r="BH382" s="60"/>
      <c r="BI382" s="43">
        <f>VLOOKUP($C382, Table4[#All], 36, 0)</f>
        <v>0.76919999999999999</v>
      </c>
      <c r="BJ382" s="9">
        <f>VLOOKUP($C382, Table4[#All], 37, 0)</f>
        <v>0.23079999999999998</v>
      </c>
      <c r="BK382" s="43">
        <f>VLOOKUP($C382, Table4[#All], 38, 0)</f>
        <v>0</v>
      </c>
      <c r="BL382" s="43">
        <f>VLOOKUP($C382, Table4[#All], 39, 0)</f>
        <v>0</v>
      </c>
      <c r="BM382" s="9">
        <f>VLOOKUP($C382, Table4[#All], 40, 0)</f>
        <v>0</v>
      </c>
      <c r="BN382" s="10">
        <f t="shared" si="85"/>
        <v>2</v>
      </c>
      <c r="BO382" s="11"/>
      <c r="BP382" s="43">
        <f>VLOOKUP($C382, Table4[#All], 41, 0)</f>
        <v>0.23809999999999998</v>
      </c>
      <c r="BQ382" s="43">
        <f>VLOOKUP($C382, Table4[#All], 42, 0)</f>
        <v>0.1905</v>
      </c>
      <c r="BR382" s="43">
        <f>VLOOKUP($C382, Table4[#All], 43, 0)</f>
        <v>0.21429999999999999</v>
      </c>
      <c r="BS382" s="43">
        <f>VLOOKUP($C382, Table4[#All], 44, 0)</f>
        <v>0.35710000000000003</v>
      </c>
      <c r="BT382" s="43">
        <f>VLOOKUP($C382, Table4[#All], 45, 0)</f>
        <v>0</v>
      </c>
      <c r="BU382" s="10">
        <f t="shared" si="86"/>
        <v>4</v>
      </c>
      <c r="BV382" s="11"/>
      <c r="BW382" s="43">
        <f>VLOOKUP($C382, Table4[#All], 46, 0)</f>
        <v>0.64290000000000003</v>
      </c>
      <c r="BX382" s="43">
        <f>VLOOKUP($C382, Table4[#All], 47, 0)</f>
        <v>0.1429</v>
      </c>
      <c r="BY382" s="43">
        <f>VLOOKUP($C382, Table4[#All], 48, 0)</f>
        <v>0.11900000000000001</v>
      </c>
      <c r="BZ382" s="43">
        <f>VLOOKUP($C382, Table4[#All], 49, 0)</f>
        <v>7.1399999999999991E-2</v>
      </c>
      <c r="CA382" s="43">
        <f>VLOOKUP($C382, Table4[#All], 50, 0)</f>
        <v>2.3799999999999998E-2</v>
      </c>
      <c r="CB382" s="10">
        <f t="shared" si="87"/>
        <v>3</v>
      </c>
      <c r="CC382" s="60"/>
      <c r="CD382" s="43">
        <f>VLOOKUP($C382, Table4[#All], 51, 0)</f>
        <v>0.52380000000000004</v>
      </c>
      <c r="CE382" s="43">
        <f>VLOOKUP($C382, Table4[#All], 52, 0)</f>
        <v>0.45240000000000002</v>
      </c>
      <c r="CF382" s="43">
        <f>VLOOKUP($C382, Table4[#All], 53, 0)</f>
        <v>2.3799999999999998E-2</v>
      </c>
      <c r="CG382" s="43"/>
      <c r="CH382" s="43"/>
      <c r="CI382" s="12">
        <f t="shared" si="88"/>
        <v>2</v>
      </c>
      <c r="CJ382" s="13"/>
      <c r="CK382" s="43">
        <f>VLOOKUP($C382, Table4[#All], 54, 0)</f>
        <v>0</v>
      </c>
      <c r="CL382" s="43">
        <f>VLOOKUP($C382, Table4[#All], 55, 0)</f>
        <v>9.5199999999999993E-2</v>
      </c>
      <c r="CM382" s="43">
        <f>VLOOKUP($C382, Table4[#All], 56, 0)</f>
        <v>0.90480000000000005</v>
      </c>
      <c r="CN382" s="9">
        <f>VLOOKUP($C382, Table4[#All], 57, 0)</f>
        <v>0</v>
      </c>
      <c r="CO382" s="9"/>
      <c r="CP382" s="10">
        <f t="shared" si="89"/>
        <v>3</v>
      </c>
      <c r="CQ382" s="11"/>
      <c r="CR382" s="43">
        <f>VLOOKUP($C382, Table4[#All], 58, 0)</f>
        <v>7.1399999999999991E-2</v>
      </c>
      <c r="CS382" s="43">
        <f>VLOOKUP($C382, Table4[#All], 59, 0)</f>
        <v>0.73809999999999998</v>
      </c>
      <c r="CT382" s="43">
        <f>VLOOKUP($C382, Table4[#All], 60, 0)</f>
        <v>0.1905</v>
      </c>
      <c r="CU382" s="43">
        <f>VLOOKUP($C382, Table4[#All], 61, 0)</f>
        <v>0</v>
      </c>
      <c r="CV382" s="9">
        <f>VLOOKUP($C382, Table4[#All], 62, 0)</f>
        <v>0</v>
      </c>
      <c r="CW382" s="10">
        <f t="shared" si="90"/>
        <v>2</v>
      </c>
      <c r="CX382" s="60"/>
      <c r="CY382" s="43">
        <f>VLOOKUP($C382, Table4[#All], 63, 0)</f>
        <v>0.97140000000000004</v>
      </c>
      <c r="CZ382" s="43">
        <f>VLOOKUP($C382, Table4[#All], 64, 0)</f>
        <v>2.86E-2</v>
      </c>
      <c r="DA382" s="43">
        <f>VLOOKUP($C382, Table4[#All], 65, 0)</f>
        <v>0</v>
      </c>
      <c r="DB382" s="43">
        <f>VLOOKUP($C382, Table4[#All], 66, 0)</f>
        <v>0</v>
      </c>
      <c r="DC382" s="43"/>
      <c r="DD382" s="10">
        <f t="shared" si="91"/>
        <v>1</v>
      </c>
    </row>
    <row r="383" spans="1:108" ht="16.2" thickTop="1" thickBot="1" x14ac:dyDescent="0.4">
      <c r="A383" s="47" t="s">
        <v>793</v>
      </c>
      <c r="B383" s="47" t="s">
        <v>853</v>
      </c>
      <c r="C383" s="47" t="s">
        <v>854</v>
      </c>
      <c r="D383" s="11"/>
      <c r="E383" s="43">
        <f>VLOOKUP($C383, Table4[#All], 2, 0)</f>
        <v>1</v>
      </c>
      <c r="F383" s="43">
        <f>VLOOKUP($C383, Table4[#All], 3, 0)</f>
        <v>0</v>
      </c>
      <c r="G383" s="43">
        <f>VLOOKUP($C383, Table4[#All], 4, 0)</f>
        <v>0</v>
      </c>
      <c r="H383" s="43">
        <f>VLOOKUP($C383, Table4[#All], 5, 0)</f>
        <v>0</v>
      </c>
      <c r="I383" s="43">
        <f>VLOOKUP($C383, Table4[#All], 6, 0)</f>
        <v>0</v>
      </c>
      <c r="J383" s="10">
        <f t="shared" si="77"/>
        <v>1</v>
      </c>
      <c r="K383" s="11"/>
      <c r="L383" s="43">
        <f>VLOOKUP($C383, Table4[#All], 7, 0)</f>
        <v>0.39020000000000005</v>
      </c>
      <c r="M383" s="43">
        <f>VLOOKUP($C383, Table4[#All], 8, 0)</f>
        <v>0.26829999999999998</v>
      </c>
      <c r="N383" s="43">
        <f>VLOOKUP($C383, Table4[#All], 9, 0)</f>
        <v>0.29270000000000002</v>
      </c>
      <c r="O383" s="43">
        <f>VLOOKUP($C383, Table4[#All], 10, 0)</f>
        <v>4.8799999999999996E-2</v>
      </c>
      <c r="P383" s="43"/>
      <c r="Q383" s="10">
        <f t="shared" si="78"/>
        <v>3</v>
      </c>
      <c r="R383" s="11"/>
      <c r="S383" s="43">
        <f>VLOOKUP($C383, Table4[#All], 11, 0)</f>
        <v>0</v>
      </c>
      <c r="T383" s="43">
        <f>VLOOKUP($C383, Table4[#All], 12, 0)</f>
        <v>0.17949999999999999</v>
      </c>
      <c r="U383" s="43">
        <f>VLOOKUP($C383, Table4[#All], 13, 0)</f>
        <v>0.82050000000000001</v>
      </c>
      <c r="V383" s="43">
        <f>VLOOKUP($C383, Table4[#All], 14, 0)</f>
        <v>0</v>
      </c>
      <c r="W383" s="9"/>
      <c r="X383" s="10">
        <f t="shared" si="79"/>
        <v>3</v>
      </c>
      <c r="Y383" s="11"/>
      <c r="Z383" s="43">
        <f>VLOOKUP($C383, Table4[#All], 15, 0)</f>
        <v>0</v>
      </c>
      <c r="AA383" s="43">
        <f>VLOOKUP($C383, Table4[#All], 16, 0)</f>
        <v>1</v>
      </c>
      <c r="AB383" s="43">
        <f>VLOOKUP($C383, Table4[#All], 17, 0)</f>
        <v>0</v>
      </c>
      <c r="AC383" s="43">
        <f>VLOOKUP($C383, Table4[#All], 18, 0)</f>
        <v>0</v>
      </c>
      <c r="AD383" s="9">
        <f>VLOOKUP($C383, Table4[#All], 19, 0)</f>
        <v>0</v>
      </c>
      <c r="AE383" s="10">
        <f t="shared" si="80"/>
        <v>2</v>
      </c>
      <c r="AF383" s="11"/>
      <c r="AG383" s="43">
        <f>VLOOKUP($C383, Table4[#All], 20, 0)</f>
        <v>0</v>
      </c>
      <c r="AH383" s="43">
        <f>VLOOKUP($C383, Table4[#All], 21, 0)</f>
        <v>0.82930000000000004</v>
      </c>
      <c r="AI383" s="43">
        <f>VLOOKUP($C383, Table4[#All], 22, 0)</f>
        <v>0.17069999999999999</v>
      </c>
      <c r="AJ383" s="43">
        <f>VLOOKUP($C383, Table4[#All], 23, 0)</f>
        <v>0</v>
      </c>
      <c r="AK383" s="43"/>
      <c r="AL383" s="10">
        <f t="shared" si="81"/>
        <v>2</v>
      </c>
      <c r="AM383" s="11"/>
      <c r="AN383" s="43">
        <f>VLOOKUP($C383, Table4[#All], 24, 0)</f>
        <v>0</v>
      </c>
      <c r="AO383" s="43">
        <f>VLOOKUP($C383, Table4[#All], 25, 0)</f>
        <v>0.97370000000000001</v>
      </c>
      <c r="AP383" s="43">
        <f>VLOOKUP($C383, Table4[#All], 26, 0)</f>
        <v>2.63E-2</v>
      </c>
      <c r="AQ383" s="43"/>
      <c r="AR383" s="9"/>
      <c r="AS383" s="12">
        <f t="shared" si="82"/>
        <v>2</v>
      </c>
      <c r="AT383" s="11"/>
      <c r="AU383" s="43">
        <f>VLOOKUP($C383, Table4[#All], 27, 0)</f>
        <v>0.58540000000000003</v>
      </c>
      <c r="AV383" s="43">
        <f>VLOOKUP($C383, Table4[#All], 28, 0)</f>
        <v>0.41460000000000002</v>
      </c>
      <c r="AW383" s="43">
        <f>VLOOKUP($C383, Table4[#All], 29, 0)</f>
        <v>0</v>
      </c>
      <c r="AX383" s="9"/>
      <c r="AY383" s="9">
        <f>VLOOKUP($C383, Table4[#All], 30, 0)</f>
        <v>0</v>
      </c>
      <c r="AZ383" s="10">
        <f t="shared" si="83"/>
        <v>2</v>
      </c>
      <c r="BA383" s="11"/>
      <c r="BB383" s="43">
        <f>VLOOKUP($C383, Table4[#All], 31, 0)</f>
        <v>1</v>
      </c>
      <c r="BC383" s="43">
        <f>VLOOKUP($C383, Table4[#All], 32, 0)</f>
        <v>0</v>
      </c>
      <c r="BD383" s="43">
        <f>VLOOKUP($C383, Table4[#All], 33, 0)</f>
        <v>0</v>
      </c>
      <c r="BE383" s="43">
        <f>VLOOKUP($C383, Table4[#All], 34, 0)</f>
        <v>0</v>
      </c>
      <c r="BF383" s="9">
        <f>VLOOKUP($C383, Table4[#All], 35, 0)</f>
        <v>0</v>
      </c>
      <c r="BG383" s="10">
        <f t="shared" si="84"/>
        <v>1</v>
      </c>
      <c r="BH383" s="60"/>
      <c r="BI383" s="43">
        <f>VLOOKUP($C383, Table4[#All], 36, 0)</f>
        <v>1</v>
      </c>
      <c r="BJ383" s="9">
        <f>VLOOKUP($C383, Table4[#All], 37, 0)</f>
        <v>0</v>
      </c>
      <c r="BK383" s="43">
        <f>VLOOKUP($C383, Table4[#All], 38, 0)</f>
        <v>0</v>
      </c>
      <c r="BL383" s="43">
        <f>VLOOKUP($C383, Table4[#All], 39, 0)</f>
        <v>0</v>
      </c>
      <c r="BM383" s="9">
        <f>VLOOKUP($C383, Table4[#All], 40, 0)</f>
        <v>0</v>
      </c>
      <c r="BN383" s="10">
        <f t="shared" si="85"/>
        <v>1</v>
      </c>
      <c r="BO383" s="11"/>
      <c r="BP383" s="43">
        <f>VLOOKUP($C383, Table4[#All], 41, 0)</f>
        <v>0</v>
      </c>
      <c r="BQ383" s="43">
        <f>VLOOKUP($C383, Table4[#All], 42, 0)</f>
        <v>0</v>
      </c>
      <c r="BR383" s="43">
        <f>VLOOKUP($C383, Table4[#All], 43, 0)</f>
        <v>2.4399999999999998E-2</v>
      </c>
      <c r="BS383" s="43">
        <f>VLOOKUP($C383, Table4[#All], 44, 0)</f>
        <v>0.29270000000000002</v>
      </c>
      <c r="BT383" s="43">
        <f>VLOOKUP($C383, Table4[#All], 45, 0)</f>
        <v>0.68290000000000006</v>
      </c>
      <c r="BU383" s="10">
        <f t="shared" si="86"/>
        <v>5</v>
      </c>
      <c r="BV383" s="11"/>
      <c r="BW383" s="43">
        <f>VLOOKUP($C383, Table4[#All], 46, 0)</f>
        <v>7.3200000000000001E-2</v>
      </c>
      <c r="BX383" s="43">
        <f>VLOOKUP($C383, Table4[#All], 47, 0)</f>
        <v>0</v>
      </c>
      <c r="BY383" s="43">
        <f>VLOOKUP($C383, Table4[#All], 48, 0)</f>
        <v>2.4399999999999998E-2</v>
      </c>
      <c r="BZ383" s="43">
        <f>VLOOKUP($C383, Table4[#All], 49, 0)</f>
        <v>0</v>
      </c>
      <c r="CA383" s="43">
        <f>VLOOKUP($C383, Table4[#All], 50, 0)</f>
        <v>0.90239999999999998</v>
      </c>
      <c r="CB383" s="10">
        <f t="shared" si="87"/>
        <v>5</v>
      </c>
      <c r="CC383" s="60"/>
      <c r="CD383" s="43">
        <f>VLOOKUP($C383, Table4[#All], 51, 0)</f>
        <v>0.14630000000000001</v>
      </c>
      <c r="CE383" s="43">
        <f>VLOOKUP($C383, Table4[#All], 52, 0)</f>
        <v>0.58540000000000003</v>
      </c>
      <c r="CF383" s="43">
        <f>VLOOKUP($C383, Table4[#All], 53, 0)</f>
        <v>0.26829999999999998</v>
      </c>
      <c r="CG383" s="43"/>
      <c r="CH383" s="43"/>
      <c r="CI383" s="12">
        <f t="shared" si="88"/>
        <v>3</v>
      </c>
      <c r="CJ383" s="13"/>
      <c r="CK383" s="43">
        <f>VLOOKUP($C383, Table4[#All], 54, 0)</f>
        <v>0</v>
      </c>
      <c r="CL383" s="43">
        <f>VLOOKUP($C383, Table4[#All], 55, 0)</f>
        <v>0</v>
      </c>
      <c r="CM383" s="43">
        <f>VLOOKUP($C383, Table4[#All], 56, 0)</f>
        <v>1</v>
      </c>
      <c r="CN383" s="9">
        <f>VLOOKUP($C383, Table4[#All], 57, 0)</f>
        <v>0</v>
      </c>
      <c r="CO383" s="9"/>
      <c r="CP383" s="10">
        <f t="shared" si="89"/>
        <v>3</v>
      </c>
      <c r="CQ383" s="11"/>
      <c r="CR383" s="43">
        <f>VLOOKUP($C383, Table4[#All], 58, 0)</f>
        <v>0</v>
      </c>
      <c r="CS383" s="43">
        <f>VLOOKUP($C383, Table4[#All], 59, 0)</f>
        <v>0.36590000000000006</v>
      </c>
      <c r="CT383" s="43">
        <f>VLOOKUP($C383, Table4[#All], 60, 0)</f>
        <v>0.6341</v>
      </c>
      <c r="CU383" s="43">
        <f>VLOOKUP($C383, Table4[#All], 61, 0)</f>
        <v>0</v>
      </c>
      <c r="CV383" s="9">
        <f>VLOOKUP($C383, Table4[#All], 62, 0)</f>
        <v>0</v>
      </c>
      <c r="CW383" s="10">
        <f t="shared" si="90"/>
        <v>3</v>
      </c>
      <c r="CX383" s="60"/>
      <c r="CY383" s="43">
        <f>VLOOKUP($C383, Table4[#All], 63, 0)</f>
        <v>0.95</v>
      </c>
      <c r="CZ383" s="43">
        <f>VLOOKUP($C383, Table4[#All], 64, 0)</f>
        <v>0.05</v>
      </c>
      <c r="DA383" s="43">
        <f>VLOOKUP($C383, Table4[#All], 65, 0)</f>
        <v>0</v>
      </c>
      <c r="DB383" s="43">
        <f>VLOOKUP($C383, Table4[#All], 66, 0)</f>
        <v>0</v>
      </c>
      <c r="DC383" s="43"/>
      <c r="DD383" s="10">
        <f t="shared" si="91"/>
        <v>1</v>
      </c>
    </row>
    <row r="384" spans="1:108" ht="16.2" thickTop="1" thickBot="1" x14ac:dyDescent="0.4">
      <c r="A384" s="47" t="s">
        <v>793</v>
      </c>
      <c r="B384" s="47" t="s">
        <v>855</v>
      </c>
      <c r="C384" s="47" t="s">
        <v>856</v>
      </c>
      <c r="D384" s="11"/>
      <c r="E384" s="43">
        <f>VLOOKUP($C384, Table4[#All], 2, 0)</f>
        <v>0</v>
      </c>
      <c r="F384" s="43">
        <f>VLOOKUP($C384, Table4[#All], 3, 0)</f>
        <v>1</v>
      </c>
      <c r="G384" s="43">
        <f>VLOOKUP($C384, Table4[#All], 4, 0)</f>
        <v>0</v>
      </c>
      <c r="H384" s="43">
        <f>VLOOKUP($C384, Table4[#All], 5, 0)</f>
        <v>0</v>
      </c>
      <c r="I384" s="43">
        <f>VLOOKUP($C384, Table4[#All], 6, 0)</f>
        <v>0</v>
      </c>
      <c r="J384" s="10">
        <f t="shared" si="77"/>
        <v>2</v>
      </c>
      <c r="K384" s="11"/>
      <c r="L384" s="43">
        <f>VLOOKUP($C384, Table4[#All], 7, 0)</f>
        <v>0.78120000000000001</v>
      </c>
      <c r="M384" s="43">
        <f>VLOOKUP($C384, Table4[#All], 8, 0)</f>
        <v>0.15620000000000001</v>
      </c>
      <c r="N384" s="43">
        <f>VLOOKUP($C384, Table4[#All], 9, 0)</f>
        <v>6.25E-2</v>
      </c>
      <c r="O384" s="43">
        <f>VLOOKUP($C384, Table4[#All], 10, 0)</f>
        <v>0</v>
      </c>
      <c r="P384" s="43"/>
      <c r="Q384" s="10">
        <f t="shared" si="78"/>
        <v>2</v>
      </c>
      <c r="R384" s="11"/>
      <c r="S384" s="43">
        <f>VLOOKUP($C384, Table4[#All], 11, 0)</f>
        <v>9.3800000000000008E-2</v>
      </c>
      <c r="T384" s="43">
        <f>VLOOKUP($C384, Table4[#All], 12, 0)</f>
        <v>3.1200000000000002E-2</v>
      </c>
      <c r="U384" s="43">
        <f>VLOOKUP($C384, Table4[#All], 13, 0)</f>
        <v>0.875</v>
      </c>
      <c r="V384" s="43">
        <f>VLOOKUP($C384, Table4[#All], 14, 0)</f>
        <v>0</v>
      </c>
      <c r="W384" s="9"/>
      <c r="X384" s="10">
        <f t="shared" si="79"/>
        <v>3</v>
      </c>
      <c r="Y384" s="11"/>
      <c r="Z384" s="43">
        <f>VLOOKUP($C384, Table4[#All], 15, 0)</f>
        <v>0</v>
      </c>
      <c r="AA384" s="43">
        <f>VLOOKUP($C384, Table4[#All], 16, 0)</f>
        <v>0.21879999999999999</v>
      </c>
      <c r="AB384" s="43">
        <f>VLOOKUP($C384, Table4[#All], 17, 0)</f>
        <v>0.6875</v>
      </c>
      <c r="AC384" s="43">
        <f>VLOOKUP($C384, Table4[#All], 18, 0)</f>
        <v>9.3800000000000008E-2</v>
      </c>
      <c r="AD384" s="9">
        <f>VLOOKUP($C384, Table4[#All], 19, 0)</f>
        <v>0</v>
      </c>
      <c r="AE384" s="10">
        <f t="shared" si="80"/>
        <v>3</v>
      </c>
      <c r="AF384" s="11"/>
      <c r="AG384" s="43">
        <f>VLOOKUP($C384, Table4[#All], 20, 0)</f>
        <v>0.375</v>
      </c>
      <c r="AH384" s="43">
        <f>VLOOKUP($C384, Table4[#All], 21, 0)</f>
        <v>0.34380000000000005</v>
      </c>
      <c r="AI384" s="43">
        <f>VLOOKUP($C384, Table4[#All], 22, 0)</f>
        <v>0.25</v>
      </c>
      <c r="AJ384" s="43">
        <f>VLOOKUP($C384, Table4[#All], 23, 0)</f>
        <v>3.1200000000000002E-2</v>
      </c>
      <c r="AK384" s="43"/>
      <c r="AL384" s="10">
        <f t="shared" si="81"/>
        <v>3</v>
      </c>
      <c r="AM384" s="11"/>
      <c r="AN384" s="43">
        <f>VLOOKUP($C384, Table4[#All], 24, 0)</f>
        <v>0</v>
      </c>
      <c r="AO384" s="43">
        <f>VLOOKUP($C384, Table4[#All], 25, 0)</f>
        <v>0.4138</v>
      </c>
      <c r="AP384" s="43">
        <f>VLOOKUP($C384, Table4[#All], 26, 0)</f>
        <v>0.58619999999999994</v>
      </c>
      <c r="AQ384" s="43"/>
      <c r="AR384" s="9"/>
      <c r="AS384" s="12">
        <f t="shared" si="82"/>
        <v>3</v>
      </c>
      <c r="AT384" s="11"/>
      <c r="AU384" s="43">
        <f>VLOOKUP($C384, Table4[#All], 27, 0)</f>
        <v>0.15620000000000001</v>
      </c>
      <c r="AV384" s="43">
        <f>VLOOKUP($C384, Table4[#All], 28, 0)</f>
        <v>0.5625</v>
      </c>
      <c r="AW384" s="43">
        <f>VLOOKUP($C384, Table4[#All], 29, 0)</f>
        <v>0.28120000000000001</v>
      </c>
      <c r="AX384" s="9"/>
      <c r="AY384" s="9">
        <f>VLOOKUP($C384, Table4[#All], 30, 0)</f>
        <v>0</v>
      </c>
      <c r="AZ384" s="10">
        <f t="shared" si="83"/>
        <v>3</v>
      </c>
      <c r="BA384" s="11"/>
      <c r="BB384" s="43">
        <f>VLOOKUP($C384, Table4[#All], 31, 0)</f>
        <v>0.21739999999999998</v>
      </c>
      <c r="BC384" s="43">
        <f>VLOOKUP($C384, Table4[#All], 32, 0)</f>
        <v>0.26090000000000002</v>
      </c>
      <c r="BD384" s="43">
        <f>VLOOKUP($C384, Table4[#All], 33, 0)</f>
        <v>0.26090000000000002</v>
      </c>
      <c r="BE384" s="43">
        <f>VLOOKUP($C384, Table4[#All], 34, 0)</f>
        <v>0.26090000000000002</v>
      </c>
      <c r="BF384" s="9">
        <f>VLOOKUP($C384, Table4[#All], 35, 0)</f>
        <v>0</v>
      </c>
      <c r="BG384" s="10">
        <f t="shared" si="84"/>
        <v>4</v>
      </c>
      <c r="BH384" s="60"/>
      <c r="BI384" s="43">
        <f>VLOOKUP($C384, Table4[#All], 36, 0)</f>
        <v>5.5199999999999999E-2</v>
      </c>
      <c r="BJ384" s="9">
        <f>VLOOKUP($C384, Table4[#All], 37, 0)</f>
        <v>0</v>
      </c>
      <c r="BK384" s="43">
        <f>VLOOKUP($C384, Table4[#All], 38, 0)</f>
        <v>0</v>
      </c>
      <c r="BL384" s="43">
        <f>VLOOKUP($C384, Table4[#All], 39, 0)</f>
        <v>7.1800000000000003E-2</v>
      </c>
      <c r="BM384" s="9">
        <f>VLOOKUP($C384, Table4[#All], 40, 0)</f>
        <v>0.87290000000000001</v>
      </c>
      <c r="BN384" s="10">
        <f t="shared" si="85"/>
        <v>5</v>
      </c>
      <c r="BO384" s="11"/>
      <c r="BP384" s="43">
        <f>VLOOKUP($C384, Table4[#All], 41, 0)</f>
        <v>3.1200000000000002E-2</v>
      </c>
      <c r="BQ384" s="43">
        <f>VLOOKUP($C384, Table4[#All], 42, 0)</f>
        <v>0.25</v>
      </c>
      <c r="BR384" s="43">
        <f>VLOOKUP($C384, Table4[#All], 43, 0)</f>
        <v>0.28120000000000001</v>
      </c>
      <c r="BS384" s="43">
        <f>VLOOKUP($C384, Table4[#All], 44, 0)</f>
        <v>0.25</v>
      </c>
      <c r="BT384" s="43">
        <f>VLOOKUP($C384, Table4[#All], 45, 0)</f>
        <v>0.1875</v>
      </c>
      <c r="BU384" s="10">
        <f t="shared" si="86"/>
        <v>4</v>
      </c>
      <c r="BV384" s="11"/>
      <c r="BW384" s="43">
        <f>VLOOKUP($C384, Table4[#All], 46, 0)</f>
        <v>0.25</v>
      </c>
      <c r="BX384" s="43">
        <f>VLOOKUP($C384, Table4[#All], 47, 0)</f>
        <v>0.28120000000000001</v>
      </c>
      <c r="BY384" s="43">
        <f>VLOOKUP($C384, Table4[#All], 48, 0)</f>
        <v>0.25</v>
      </c>
      <c r="BZ384" s="43">
        <f>VLOOKUP($C384, Table4[#All], 49, 0)</f>
        <v>0.21879999999999999</v>
      </c>
      <c r="CA384" s="43">
        <f>VLOOKUP($C384, Table4[#All], 50, 0)</f>
        <v>0</v>
      </c>
      <c r="CB384" s="10">
        <f t="shared" si="87"/>
        <v>4</v>
      </c>
      <c r="CC384" s="60"/>
      <c r="CD384" s="43">
        <f>VLOOKUP($C384, Table4[#All], 51, 0)</f>
        <v>0.125</v>
      </c>
      <c r="CE384" s="43">
        <f>VLOOKUP($C384, Table4[#All], 52, 0)</f>
        <v>0.15620000000000001</v>
      </c>
      <c r="CF384" s="43">
        <f>VLOOKUP($C384, Table4[#All], 53, 0)</f>
        <v>0.71879999999999999</v>
      </c>
      <c r="CG384" s="43"/>
      <c r="CH384" s="43"/>
      <c r="CI384" s="12">
        <f t="shared" si="88"/>
        <v>3</v>
      </c>
      <c r="CJ384" s="13"/>
      <c r="CK384" s="43">
        <f>VLOOKUP($C384, Table4[#All], 54, 0)</f>
        <v>0</v>
      </c>
      <c r="CL384" s="43">
        <f>VLOOKUP($C384, Table4[#All], 55, 0)</f>
        <v>0.40619999999999995</v>
      </c>
      <c r="CM384" s="43">
        <f>VLOOKUP($C384, Table4[#All], 56, 0)</f>
        <v>0.59379999999999999</v>
      </c>
      <c r="CN384" s="9">
        <f>VLOOKUP($C384, Table4[#All], 57, 0)</f>
        <v>0</v>
      </c>
      <c r="CO384" s="9"/>
      <c r="CP384" s="10">
        <f t="shared" si="89"/>
        <v>3</v>
      </c>
      <c r="CQ384" s="11"/>
      <c r="CR384" s="43">
        <f>VLOOKUP($C384, Table4[#All], 58, 0)</f>
        <v>0</v>
      </c>
      <c r="CS384" s="43">
        <f>VLOOKUP($C384, Table4[#All], 59, 0)</f>
        <v>0.90620000000000001</v>
      </c>
      <c r="CT384" s="43">
        <f>VLOOKUP($C384, Table4[#All], 60, 0)</f>
        <v>9.3800000000000008E-2</v>
      </c>
      <c r="CU384" s="43">
        <f>VLOOKUP($C384, Table4[#All], 61, 0)</f>
        <v>0</v>
      </c>
      <c r="CV384" s="9">
        <f>VLOOKUP($C384, Table4[#All], 62, 0)</f>
        <v>0</v>
      </c>
      <c r="CW384" s="10">
        <f t="shared" si="90"/>
        <v>2</v>
      </c>
      <c r="CX384" s="60"/>
      <c r="CY384" s="43">
        <f>VLOOKUP($C384, Table4[#All], 63, 0)</f>
        <v>1</v>
      </c>
      <c r="CZ384" s="43">
        <f>VLOOKUP($C384, Table4[#All], 64, 0)</f>
        <v>0</v>
      </c>
      <c r="DA384" s="43">
        <f>VLOOKUP($C384, Table4[#All], 65, 0)</f>
        <v>0</v>
      </c>
      <c r="DB384" s="43">
        <f>VLOOKUP($C384, Table4[#All], 66, 0)</f>
        <v>0</v>
      </c>
      <c r="DC384" s="43"/>
      <c r="DD384" s="10">
        <f t="shared" si="91"/>
        <v>1</v>
      </c>
    </row>
    <row r="385" spans="1:108" ht="16.2" thickTop="1" thickBot="1" x14ac:dyDescent="0.4">
      <c r="A385" s="47" t="s">
        <v>793</v>
      </c>
      <c r="B385" s="47" t="s">
        <v>794</v>
      </c>
      <c r="C385" s="47" t="s">
        <v>795</v>
      </c>
      <c r="D385" s="11"/>
      <c r="E385" s="43">
        <f>VLOOKUP($C385, Table4[#All], 2, 0)</f>
        <v>1</v>
      </c>
      <c r="F385" s="43">
        <f>VLOOKUP($C385, Table4[#All], 3, 0)</f>
        <v>0</v>
      </c>
      <c r="G385" s="43">
        <f>VLOOKUP($C385, Table4[#All], 4, 0)</f>
        <v>0</v>
      </c>
      <c r="H385" s="43">
        <f>VLOOKUP($C385, Table4[#All], 5, 0)</f>
        <v>0</v>
      </c>
      <c r="I385" s="43">
        <f>VLOOKUP($C385, Table4[#All], 6, 0)</f>
        <v>0</v>
      </c>
      <c r="J385" s="10">
        <f t="shared" si="77"/>
        <v>1</v>
      </c>
      <c r="K385" s="11"/>
      <c r="L385" s="43">
        <f>VLOOKUP($C385, Table4[#All], 7, 0)</f>
        <v>1</v>
      </c>
      <c r="M385" s="43">
        <f>VLOOKUP($C385, Table4[#All], 8, 0)</f>
        <v>0</v>
      </c>
      <c r="N385" s="43">
        <f>VLOOKUP($C385, Table4[#All], 9, 0)</f>
        <v>0</v>
      </c>
      <c r="O385" s="43">
        <f>VLOOKUP($C385, Table4[#All], 10, 0)</f>
        <v>0</v>
      </c>
      <c r="P385" s="43"/>
      <c r="Q385" s="10">
        <f t="shared" si="78"/>
        <v>1</v>
      </c>
      <c r="R385" s="11"/>
      <c r="S385" s="43">
        <f>VLOOKUP($C385, Table4[#All], 11, 0)</f>
        <v>5.2600000000000001E-2</v>
      </c>
      <c r="T385" s="43">
        <f>VLOOKUP($C385, Table4[#All], 12, 0)</f>
        <v>2.63E-2</v>
      </c>
      <c r="U385" s="43">
        <f>VLOOKUP($C385, Table4[#All], 13, 0)</f>
        <v>0.89469999999999994</v>
      </c>
      <c r="V385" s="43">
        <f>VLOOKUP($C385, Table4[#All], 14, 0)</f>
        <v>2.63E-2</v>
      </c>
      <c r="W385" s="9"/>
      <c r="X385" s="10">
        <f t="shared" si="79"/>
        <v>3</v>
      </c>
      <c r="Y385" s="11"/>
      <c r="Z385" s="43">
        <f>VLOOKUP($C385, Table4[#All], 15, 0)</f>
        <v>0</v>
      </c>
      <c r="AA385" s="43">
        <f>VLOOKUP($C385, Table4[#All], 16, 0)</f>
        <v>0.18420000000000003</v>
      </c>
      <c r="AB385" s="43">
        <f>VLOOKUP($C385, Table4[#All], 17, 0)</f>
        <v>0.68420000000000003</v>
      </c>
      <c r="AC385" s="43">
        <f>VLOOKUP($C385, Table4[#All], 18, 0)</f>
        <v>0.13159999999999999</v>
      </c>
      <c r="AD385" s="9">
        <f>VLOOKUP($C385, Table4[#All], 19, 0)</f>
        <v>0</v>
      </c>
      <c r="AE385" s="10">
        <f t="shared" si="80"/>
        <v>3</v>
      </c>
      <c r="AF385" s="11"/>
      <c r="AG385" s="43">
        <f>VLOOKUP($C385, Table4[#All], 20, 0)</f>
        <v>0.3947</v>
      </c>
      <c r="AH385" s="43">
        <f>VLOOKUP($C385, Table4[#All], 21, 0)</f>
        <v>0.26319999999999999</v>
      </c>
      <c r="AI385" s="43">
        <f>VLOOKUP($C385, Table4[#All], 22, 0)</f>
        <v>0.34210000000000002</v>
      </c>
      <c r="AJ385" s="43">
        <f>VLOOKUP($C385, Table4[#All], 23, 0)</f>
        <v>0</v>
      </c>
      <c r="AK385" s="43"/>
      <c r="AL385" s="10">
        <f t="shared" si="81"/>
        <v>3</v>
      </c>
      <c r="AM385" s="11"/>
      <c r="AN385" s="43">
        <f>VLOOKUP($C385, Table4[#All], 24, 0)</f>
        <v>0</v>
      </c>
      <c r="AO385" s="43">
        <f>VLOOKUP($C385, Table4[#All], 25, 0)</f>
        <v>0.55259999999999998</v>
      </c>
      <c r="AP385" s="43">
        <f>VLOOKUP($C385, Table4[#All], 26, 0)</f>
        <v>0.44740000000000002</v>
      </c>
      <c r="AQ385" s="43"/>
      <c r="AR385" s="9"/>
      <c r="AS385" s="12">
        <f t="shared" si="82"/>
        <v>3</v>
      </c>
      <c r="AT385" s="11"/>
      <c r="AU385" s="43">
        <f>VLOOKUP($C385, Table4[#All], 27, 0)</f>
        <v>0</v>
      </c>
      <c r="AV385" s="43">
        <f>VLOOKUP($C385, Table4[#All], 28, 0)</f>
        <v>0.36840000000000006</v>
      </c>
      <c r="AW385" s="43">
        <f>VLOOKUP($C385, Table4[#All], 29, 0)</f>
        <v>0.63159999999999994</v>
      </c>
      <c r="AX385" s="9"/>
      <c r="AY385" s="9">
        <f>VLOOKUP($C385, Table4[#All], 30, 0)</f>
        <v>0</v>
      </c>
      <c r="AZ385" s="10">
        <f t="shared" si="83"/>
        <v>3</v>
      </c>
      <c r="BA385" s="11"/>
      <c r="BB385" s="43">
        <f>VLOOKUP($C385, Table4[#All], 31, 0)</f>
        <v>4.3499999999999997E-2</v>
      </c>
      <c r="BC385" s="43">
        <f>VLOOKUP($C385, Table4[#All], 32, 0)</f>
        <v>0.4783</v>
      </c>
      <c r="BD385" s="43">
        <f>VLOOKUP($C385, Table4[#All], 33, 0)</f>
        <v>8.6999999999999994E-2</v>
      </c>
      <c r="BE385" s="43">
        <f>VLOOKUP($C385, Table4[#All], 34, 0)</f>
        <v>0.39130000000000004</v>
      </c>
      <c r="BF385" s="9">
        <f>VLOOKUP($C385, Table4[#All], 35, 0)</f>
        <v>0</v>
      </c>
      <c r="BG385" s="10">
        <f t="shared" si="84"/>
        <v>4</v>
      </c>
      <c r="BH385" s="60"/>
      <c r="BI385" s="43">
        <f>VLOOKUP($C385, Table4[#All], 36, 0)</f>
        <v>0.91670000000000007</v>
      </c>
      <c r="BJ385" s="9">
        <f>VLOOKUP($C385, Table4[#All], 37, 0)</f>
        <v>8.3299999999999999E-2</v>
      </c>
      <c r="BK385" s="43">
        <f>VLOOKUP($C385, Table4[#All], 38, 0)</f>
        <v>0</v>
      </c>
      <c r="BL385" s="43">
        <f>VLOOKUP($C385, Table4[#All], 39, 0)</f>
        <v>0</v>
      </c>
      <c r="BM385" s="9">
        <f>VLOOKUP($C385, Table4[#All], 40, 0)</f>
        <v>0</v>
      </c>
      <c r="BN385" s="10">
        <f t="shared" si="85"/>
        <v>1</v>
      </c>
      <c r="BO385" s="11"/>
      <c r="BP385" s="43">
        <f>VLOOKUP($C385, Table4[#All], 41, 0)</f>
        <v>0.18420000000000003</v>
      </c>
      <c r="BQ385" s="43">
        <f>VLOOKUP($C385, Table4[#All], 42, 0)</f>
        <v>0.31579999999999997</v>
      </c>
      <c r="BR385" s="43">
        <f>VLOOKUP($C385, Table4[#All], 43, 0)</f>
        <v>0.3947</v>
      </c>
      <c r="BS385" s="43">
        <f>VLOOKUP($C385, Table4[#All], 44, 0)</f>
        <v>0.10529999999999999</v>
      </c>
      <c r="BT385" s="43">
        <f>VLOOKUP($C385, Table4[#All], 45, 0)</f>
        <v>0</v>
      </c>
      <c r="BU385" s="10">
        <f t="shared" si="86"/>
        <v>3</v>
      </c>
      <c r="BV385" s="11"/>
      <c r="BW385" s="43">
        <f>VLOOKUP($C385, Table4[#All], 46, 0)</f>
        <v>0.34210000000000002</v>
      </c>
      <c r="BX385" s="43">
        <f>VLOOKUP($C385, Table4[#All], 47, 0)</f>
        <v>0.34210000000000002</v>
      </c>
      <c r="BY385" s="43">
        <f>VLOOKUP($C385, Table4[#All], 48, 0)</f>
        <v>0.23680000000000001</v>
      </c>
      <c r="BZ385" s="43">
        <f>VLOOKUP($C385, Table4[#All], 49, 0)</f>
        <v>7.8899999999999998E-2</v>
      </c>
      <c r="CA385" s="43">
        <f>VLOOKUP($C385, Table4[#All], 50, 0)</f>
        <v>0</v>
      </c>
      <c r="CB385" s="10">
        <f t="shared" si="87"/>
        <v>3</v>
      </c>
      <c r="CC385" s="60"/>
      <c r="CD385" s="43">
        <f>VLOOKUP($C385, Table4[#All], 51, 0)</f>
        <v>0.3947</v>
      </c>
      <c r="CE385" s="43">
        <f>VLOOKUP($C385, Table4[#All], 52, 0)</f>
        <v>0.31579999999999997</v>
      </c>
      <c r="CF385" s="43">
        <f>VLOOKUP($C385, Table4[#All], 53, 0)</f>
        <v>0.28949999999999998</v>
      </c>
      <c r="CG385" s="43"/>
      <c r="CH385" s="43"/>
      <c r="CI385" s="12">
        <f t="shared" si="88"/>
        <v>3</v>
      </c>
      <c r="CJ385" s="13"/>
      <c r="CK385" s="43">
        <f>VLOOKUP($C385, Table4[#All], 54, 0)</f>
        <v>0</v>
      </c>
      <c r="CL385" s="43">
        <f>VLOOKUP($C385, Table4[#All], 55, 0)</f>
        <v>0.68420000000000003</v>
      </c>
      <c r="CM385" s="43">
        <f>VLOOKUP($C385, Table4[#All], 56, 0)</f>
        <v>0.31579999999999997</v>
      </c>
      <c r="CN385" s="9">
        <f>VLOOKUP($C385, Table4[#All], 57, 0)</f>
        <v>0</v>
      </c>
      <c r="CO385" s="9"/>
      <c r="CP385" s="10">
        <f t="shared" si="89"/>
        <v>3</v>
      </c>
      <c r="CQ385" s="11"/>
      <c r="CR385" s="43">
        <f>VLOOKUP($C385, Table4[#All], 58, 0)</f>
        <v>0</v>
      </c>
      <c r="CS385" s="43">
        <f>VLOOKUP($C385, Table4[#All], 59, 0)</f>
        <v>0.76319999999999988</v>
      </c>
      <c r="CT385" s="43">
        <f>VLOOKUP($C385, Table4[#All], 60, 0)</f>
        <v>0.23680000000000001</v>
      </c>
      <c r="CU385" s="43">
        <f>VLOOKUP($C385, Table4[#All], 61, 0)</f>
        <v>0</v>
      </c>
      <c r="CV385" s="9">
        <f>VLOOKUP($C385, Table4[#All], 62, 0)</f>
        <v>0</v>
      </c>
      <c r="CW385" s="10">
        <f t="shared" si="90"/>
        <v>3</v>
      </c>
      <c r="CX385" s="60"/>
      <c r="CY385" s="43">
        <f>VLOOKUP($C385, Table4[#All], 63, 0)</f>
        <v>1</v>
      </c>
      <c r="CZ385" s="43">
        <f>VLOOKUP($C385, Table4[#All], 64, 0)</f>
        <v>0</v>
      </c>
      <c r="DA385" s="43">
        <f>VLOOKUP($C385, Table4[#All], 65, 0)</f>
        <v>0</v>
      </c>
      <c r="DB385" s="43">
        <f>VLOOKUP($C385, Table4[#All], 66, 0)</f>
        <v>0</v>
      </c>
      <c r="DC385" s="43"/>
      <c r="DD385" s="10">
        <f t="shared" si="91"/>
        <v>1</v>
      </c>
    </row>
    <row r="386" spans="1:108" ht="16.2" thickTop="1" thickBot="1" x14ac:dyDescent="0.4">
      <c r="A386" s="47" t="s">
        <v>793</v>
      </c>
      <c r="B386" s="47" t="s">
        <v>827</v>
      </c>
      <c r="C386" s="47" t="s">
        <v>828</v>
      </c>
      <c r="D386" s="11"/>
      <c r="E386" s="43">
        <f>VLOOKUP($C386, Table4[#All], 2, 0)</f>
        <v>0</v>
      </c>
      <c r="F386" s="43">
        <f>VLOOKUP($C386, Table4[#All], 3, 0)</f>
        <v>1</v>
      </c>
      <c r="G386" s="43">
        <f>VLOOKUP($C386, Table4[#All], 4, 0)</f>
        <v>0</v>
      </c>
      <c r="H386" s="43">
        <f>VLOOKUP($C386, Table4[#All], 5, 0)</f>
        <v>0</v>
      </c>
      <c r="I386" s="43">
        <f>VLOOKUP($C386, Table4[#All], 6, 0)</f>
        <v>0</v>
      </c>
      <c r="J386" s="10">
        <f t="shared" si="77"/>
        <v>2</v>
      </c>
      <c r="K386" s="11"/>
      <c r="L386" s="43">
        <f>VLOOKUP($C386, Table4[#All], 7, 0)</f>
        <v>0.72219999999999995</v>
      </c>
      <c r="M386" s="43">
        <f>VLOOKUP($C386, Table4[#All], 8, 0)</f>
        <v>2.7799999999999998E-2</v>
      </c>
      <c r="N386" s="43">
        <f>VLOOKUP($C386, Table4[#All], 9, 0)</f>
        <v>0.22219999999999998</v>
      </c>
      <c r="O386" s="43">
        <f>VLOOKUP($C386, Table4[#All], 10, 0)</f>
        <v>2.7799999999999998E-2</v>
      </c>
      <c r="P386" s="43"/>
      <c r="Q386" s="10">
        <f t="shared" si="78"/>
        <v>3</v>
      </c>
      <c r="R386" s="11"/>
      <c r="S386" s="43">
        <f>VLOOKUP($C386, Table4[#All], 11, 0)</f>
        <v>0.2571</v>
      </c>
      <c r="T386" s="43">
        <f>VLOOKUP($C386, Table4[#All], 12, 0)</f>
        <v>5.7099999999999998E-2</v>
      </c>
      <c r="U386" s="43">
        <f>VLOOKUP($C386, Table4[#All], 13, 0)</f>
        <v>0.65709999999999991</v>
      </c>
      <c r="V386" s="43">
        <f>VLOOKUP($C386, Table4[#All], 14, 0)</f>
        <v>2.86E-2</v>
      </c>
      <c r="W386" s="9"/>
      <c r="X386" s="10">
        <f t="shared" si="79"/>
        <v>3</v>
      </c>
      <c r="Y386" s="11"/>
      <c r="Z386" s="43">
        <f>VLOOKUP($C386, Table4[#All], 15, 0)</f>
        <v>0</v>
      </c>
      <c r="AA386" s="43">
        <f>VLOOKUP($C386, Table4[#All], 16, 0)</f>
        <v>0.52780000000000005</v>
      </c>
      <c r="AB386" s="43">
        <f>VLOOKUP($C386, Table4[#All], 17, 0)</f>
        <v>0.30559999999999998</v>
      </c>
      <c r="AC386" s="43">
        <f>VLOOKUP($C386, Table4[#All], 18, 0)</f>
        <v>0.1389</v>
      </c>
      <c r="AD386" s="9">
        <f>VLOOKUP($C386, Table4[#All], 19, 0)</f>
        <v>2.7799999999999998E-2</v>
      </c>
      <c r="AE386" s="10">
        <f t="shared" si="80"/>
        <v>3</v>
      </c>
      <c r="AF386" s="11"/>
      <c r="AG386" s="43">
        <f>VLOOKUP($C386, Table4[#All], 20, 0)</f>
        <v>0</v>
      </c>
      <c r="AH386" s="43">
        <f>VLOOKUP($C386, Table4[#All], 21, 0)</f>
        <v>0</v>
      </c>
      <c r="AI386" s="43">
        <f>VLOOKUP($C386, Table4[#All], 22, 0)</f>
        <v>8.3299999999999999E-2</v>
      </c>
      <c r="AJ386" s="43">
        <f>VLOOKUP($C386, Table4[#All], 23, 0)</f>
        <v>0.91670000000000007</v>
      </c>
      <c r="AK386" s="43"/>
      <c r="AL386" s="10">
        <f t="shared" si="81"/>
        <v>4</v>
      </c>
      <c r="AM386" s="11"/>
      <c r="AN386" s="43">
        <f>VLOOKUP($C386, Table4[#All], 24, 0)</f>
        <v>0</v>
      </c>
      <c r="AO386" s="43">
        <f>VLOOKUP($C386, Table4[#All], 25, 0)</f>
        <v>0</v>
      </c>
      <c r="AP386" s="43">
        <f>VLOOKUP($C386, Table4[#All], 26, 0)</f>
        <v>1</v>
      </c>
      <c r="AQ386" s="43"/>
      <c r="AR386" s="9"/>
      <c r="AS386" s="12">
        <f t="shared" si="82"/>
        <v>3</v>
      </c>
      <c r="AT386" s="11"/>
      <c r="AU386" s="43">
        <f>VLOOKUP($C386, Table4[#All], 27, 0)</f>
        <v>0.97219999999999995</v>
      </c>
      <c r="AV386" s="43">
        <f>VLOOKUP($C386, Table4[#All], 28, 0)</f>
        <v>2.7799999999999998E-2</v>
      </c>
      <c r="AW386" s="43">
        <f>VLOOKUP($C386, Table4[#All], 29, 0)</f>
        <v>0</v>
      </c>
      <c r="AX386" s="9"/>
      <c r="AY386" s="9">
        <f>VLOOKUP($C386, Table4[#All], 30, 0)</f>
        <v>0</v>
      </c>
      <c r="AZ386" s="10">
        <f t="shared" si="83"/>
        <v>1</v>
      </c>
      <c r="BA386" s="11"/>
      <c r="BB386" s="43">
        <f>VLOOKUP($C386, Table4[#All], 31, 0)</f>
        <v>0</v>
      </c>
      <c r="BC386" s="43">
        <f>VLOOKUP($C386, Table4[#All], 32, 0)</f>
        <v>1</v>
      </c>
      <c r="BD386" s="43">
        <f>VLOOKUP($C386, Table4[#All], 33, 0)</f>
        <v>0</v>
      </c>
      <c r="BE386" s="43">
        <f>VLOOKUP($C386, Table4[#All], 34, 0)</f>
        <v>0</v>
      </c>
      <c r="BF386" s="9">
        <f>VLOOKUP($C386, Table4[#All], 35, 0)</f>
        <v>0</v>
      </c>
      <c r="BG386" s="10">
        <f t="shared" si="84"/>
        <v>2</v>
      </c>
      <c r="BH386" s="60"/>
      <c r="BI386" s="43">
        <f>VLOOKUP($C386, Table4[#All], 36, 0)</f>
        <v>5.5199999999999999E-2</v>
      </c>
      <c r="BJ386" s="9">
        <f>VLOOKUP($C386, Table4[#All], 37, 0)</f>
        <v>0</v>
      </c>
      <c r="BK386" s="43">
        <f>VLOOKUP($C386, Table4[#All], 38, 0)</f>
        <v>0</v>
      </c>
      <c r="BL386" s="43">
        <f>VLOOKUP($C386, Table4[#All], 39, 0)</f>
        <v>7.1800000000000003E-2</v>
      </c>
      <c r="BM386" s="9">
        <f>VLOOKUP($C386, Table4[#All], 40, 0)</f>
        <v>0.87290000000000001</v>
      </c>
      <c r="BN386" s="10">
        <f t="shared" si="85"/>
        <v>5</v>
      </c>
      <c r="BO386" s="11"/>
      <c r="BP386" s="43">
        <f>VLOOKUP($C386, Table4[#All], 41, 0)</f>
        <v>2.7799999999999998E-2</v>
      </c>
      <c r="BQ386" s="43">
        <f>VLOOKUP($C386, Table4[#All], 42, 0)</f>
        <v>0.44439999999999996</v>
      </c>
      <c r="BR386" s="43">
        <f>VLOOKUP($C386, Table4[#All], 43, 0)</f>
        <v>0.22219999999999998</v>
      </c>
      <c r="BS386" s="43">
        <f>VLOOKUP($C386, Table4[#All], 44, 0)</f>
        <v>0.27779999999999999</v>
      </c>
      <c r="BT386" s="43">
        <f>VLOOKUP($C386, Table4[#All], 45, 0)</f>
        <v>2.7799999999999998E-2</v>
      </c>
      <c r="BU386" s="10">
        <f t="shared" si="86"/>
        <v>4</v>
      </c>
      <c r="BV386" s="11"/>
      <c r="BW386" s="43">
        <f>VLOOKUP($C386, Table4[#All], 46, 0)</f>
        <v>0</v>
      </c>
      <c r="BX386" s="43">
        <f>VLOOKUP($C386, Table4[#All], 47, 0)</f>
        <v>0.1389</v>
      </c>
      <c r="BY386" s="43">
        <f>VLOOKUP($C386, Table4[#All], 48, 0)</f>
        <v>0.47220000000000001</v>
      </c>
      <c r="BZ386" s="43">
        <f>VLOOKUP($C386, Table4[#All], 49, 0)</f>
        <v>0.38890000000000002</v>
      </c>
      <c r="CA386" s="43">
        <f>VLOOKUP($C386, Table4[#All], 50, 0)</f>
        <v>0</v>
      </c>
      <c r="CB386" s="10">
        <f t="shared" si="87"/>
        <v>4</v>
      </c>
      <c r="CC386" s="60"/>
      <c r="CD386" s="43">
        <f>VLOOKUP($C386, Table4[#All], 51, 0)</f>
        <v>0.33329999999999999</v>
      </c>
      <c r="CE386" s="43">
        <f>VLOOKUP($C386, Table4[#All], 52, 0)</f>
        <v>0.44439999999999996</v>
      </c>
      <c r="CF386" s="43">
        <f>VLOOKUP($C386, Table4[#All], 53, 0)</f>
        <v>0.22219999999999998</v>
      </c>
      <c r="CG386" s="43"/>
      <c r="CH386" s="43"/>
      <c r="CI386" s="12">
        <f t="shared" si="88"/>
        <v>3</v>
      </c>
      <c r="CJ386" s="13"/>
      <c r="CK386" s="43">
        <f>VLOOKUP($C386, Table4[#All], 54, 0)</f>
        <v>0</v>
      </c>
      <c r="CL386" s="43">
        <f>VLOOKUP($C386, Table4[#All], 55, 0)</f>
        <v>0</v>
      </c>
      <c r="CM386" s="43">
        <f>VLOOKUP($C386, Table4[#All], 56, 0)</f>
        <v>0.86109999999999998</v>
      </c>
      <c r="CN386" s="9">
        <f>VLOOKUP($C386, Table4[#All], 57, 0)</f>
        <v>0.1389</v>
      </c>
      <c r="CO386" s="9"/>
      <c r="CP386" s="10">
        <f t="shared" si="89"/>
        <v>3</v>
      </c>
      <c r="CQ386" s="11"/>
      <c r="CR386" s="43">
        <f>VLOOKUP($C386, Table4[#All], 58, 0)</f>
        <v>0</v>
      </c>
      <c r="CS386" s="43">
        <f>VLOOKUP($C386, Table4[#All], 59, 0)</f>
        <v>0.97219999999999995</v>
      </c>
      <c r="CT386" s="43">
        <f>VLOOKUP($C386, Table4[#All], 60, 0)</f>
        <v>2.7799999999999998E-2</v>
      </c>
      <c r="CU386" s="43">
        <f>VLOOKUP($C386, Table4[#All], 61, 0)</f>
        <v>0</v>
      </c>
      <c r="CV386" s="9">
        <f>VLOOKUP($C386, Table4[#All], 62, 0)</f>
        <v>0</v>
      </c>
      <c r="CW386" s="10">
        <f t="shared" si="90"/>
        <v>2</v>
      </c>
      <c r="CX386" s="60"/>
      <c r="CY386" s="43">
        <f>VLOOKUP($C386, Table4[#All], 63, 0)</f>
        <v>1</v>
      </c>
      <c r="CZ386" s="43">
        <f>VLOOKUP($C386, Table4[#All], 64, 0)</f>
        <v>0</v>
      </c>
      <c r="DA386" s="43">
        <f>VLOOKUP($C386, Table4[#All], 65, 0)</f>
        <v>0</v>
      </c>
      <c r="DB386" s="43">
        <f>VLOOKUP($C386, Table4[#All], 66, 0)</f>
        <v>0</v>
      </c>
      <c r="DC386" s="43"/>
      <c r="DD386" s="10">
        <f t="shared" si="91"/>
        <v>1</v>
      </c>
    </row>
    <row r="387" spans="1:108" ht="16.2" thickTop="1" thickBot="1" x14ac:dyDescent="0.4">
      <c r="A387" s="47" t="s">
        <v>793</v>
      </c>
      <c r="B387" s="47" t="s">
        <v>862</v>
      </c>
      <c r="C387" s="47" t="s">
        <v>863</v>
      </c>
      <c r="D387" s="11"/>
      <c r="E387" s="43">
        <f>VLOOKUP($C387, Table4[#All], 2, 0)</f>
        <v>1</v>
      </c>
      <c r="F387" s="43">
        <f>VLOOKUP($C387, Table4[#All], 3, 0)</f>
        <v>0</v>
      </c>
      <c r="G387" s="43">
        <f>VLOOKUP($C387, Table4[#All], 4, 0)</f>
        <v>0</v>
      </c>
      <c r="H387" s="43">
        <f>VLOOKUP($C387, Table4[#All], 5, 0)</f>
        <v>0</v>
      </c>
      <c r="I387" s="43">
        <f>VLOOKUP($C387, Table4[#All], 6, 0)</f>
        <v>0</v>
      </c>
      <c r="J387" s="10">
        <f t="shared" si="77"/>
        <v>1</v>
      </c>
      <c r="K387" s="11"/>
      <c r="L387" s="43">
        <f>VLOOKUP($C387, Table4[#All], 7, 0)</f>
        <v>0.68</v>
      </c>
      <c r="M387" s="43">
        <f>VLOOKUP($C387, Table4[#All], 8, 0)</f>
        <v>0.04</v>
      </c>
      <c r="N387" s="43">
        <f>VLOOKUP($C387, Table4[#All], 9, 0)</f>
        <v>0.28000000000000003</v>
      </c>
      <c r="O387" s="43">
        <f>VLOOKUP($C387, Table4[#All], 10, 0)</f>
        <v>0</v>
      </c>
      <c r="P387" s="43"/>
      <c r="Q387" s="10">
        <f t="shared" si="78"/>
        <v>3</v>
      </c>
      <c r="R387" s="11"/>
      <c r="S387" s="43">
        <f>VLOOKUP($C387, Table4[#All], 11, 0)</f>
        <v>0</v>
      </c>
      <c r="T387" s="43">
        <f>VLOOKUP($C387, Table4[#All], 12, 0)</f>
        <v>0</v>
      </c>
      <c r="U387" s="43">
        <f>VLOOKUP($C387, Table4[#All], 13, 0)</f>
        <v>1</v>
      </c>
      <c r="V387" s="43">
        <f>VLOOKUP($C387, Table4[#All], 14, 0)</f>
        <v>0</v>
      </c>
      <c r="W387" s="9"/>
      <c r="X387" s="10">
        <f t="shared" si="79"/>
        <v>3</v>
      </c>
      <c r="Y387" s="11"/>
      <c r="Z387" s="43">
        <f>VLOOKUP($C387, Table4[#All], 15, 0)</f>
        <v>0</v>
      </c>
      <c r="AA387" s="43">
        <f>VLOOKUP($C387, Table4[#All], 16, 0)</f>
        <v>0.24</v>
      </c>
      <c r="AB387" s="43">
        <f>VLOOKUP($C387, Table4[#All], 17, 0)</f>
        <v>0.52</v>
      </c>
      <c r="AC387" s="43">
        <f>VLOOKUP($C387, Table4[#All], 18, 0)</f>
        <v>0.24</v>
      </c>
      <c r="AD387" s="9">
        <f>VLOOKUP($C387, Table4[#All], 19, 0)</f>
        <v>0</v>
      </c>
      <c r="AE387" s="10">
        <f t="shared" si="80"/>
        <v>4</v>
      </c>
      <c r="AF387" s="11"/>
      <c r="AG387" s="43">
        <f>VLOOKUP($C387, Table4[#All], 20, 0)</f>
        <v>0</v>
      </c>
      <c r="AH387" s="43">
        <f>VLOOKUP($C387, Table4[#All], 21, 0)</f>
        <v>0.36</v>
      </c>
      <c r="AI387" s="43">
        <f>VLOOKUP($C387, Table4[#All], 22, 0)</f>
        <v>0.64</v>
      </c>
      <c r="AJ387" s="43">
        <f>VLOOKUP($C387, Table4[#All], 23, 0)</f>
        <v>0</v>
      </c>
      <c r="AK387" s="43"/>
      <c r="AL387" s="10">
        <f t="shared" si="81"/>
        <v>3</v>
      </c>
      <c r="AM387" s="11"/>
      <c r="AN387" s="43">
        <f>VLOOKUP($C387, Table4[#All], 24, 0)</f>
        <v>0</v>
      </c>
      <c r="AO387" s="43">
        <f>VLOOKUP($C387, Table4[#All], 25, 0)</f>
        <v>0</v>
      </c>
      <c r="AP387" s="43">
        <f>VLOOKUP($C387, Table4[#All], 26, 0)</f>
        <v>1</v>
      </c>
      <c r="AQ387" s="43"/>
      <c r="AR387" s="9"/>
      <c r="AS387" s="12">
        <f t="shared" si="82"/>
        <v>3</v>
      </c>
      <c r="AT387" s="11"/>
      <c r="AU387" s="43">
        <f>VLOOKUP($C387, Table4[#All], 27, 0)</f>
        <v>0</v>
      </c>
      <c r="AV387" s="43">
        <f>VLOOKUP($C387, Table4[#All], 28, 0)</f>
        <v>0.08</v>
      </c>
      <c r="AW387" s="43">
        <f>VLOOKUP($C387, Table4[#All], 29, 0)</f>
        <v>0.28000000000000003</v>
      </c>
      <c r="AX387" s="9"/>
      <c r="AY387" s="9">
        <f>VLOOKUP($C387, Table4[#All], 30, 0)</f>
        <v>0.64</v>
      </c>
      <c r="AZ387" s="10">
        <f t="shared" si="83"/>
        <v>5</v>
      </c>
      <c r="BA387" s="11"/>
      <c r="BB387" s="43">
        <f>VLOOKUP($C387, Table4[#All], 31, 0)</f>
        <v>0</v>
      </c>
      <c r="BC387" s="43">
        <f>VLOOKUP($C387, Table4[#All], 32, 0)</f>
        <v>0</v>
      </c>
      <c r="BD387" s="43">
        <f>VLOOKUP($C387, Table4[#All], 33, 0)</f>
        <v>0.33329999999999999</v>
      </c>
      <c r="BE387" s="43">
        <f>VLOOKUP($C387, Table4[#All], 34, 0)</f>
        <v>0.66670000000000007</v>
      </c>
      <c r="BF387" s="9">
        <f>VLOOKUP($C387, Table4[#All], 35, 0)</f>
        <v>0</v>
      </c>
      <c r="BG387" s="10">
        <f t="shared" si="84"/>
        <v>4</v>
      </c>
      <c r="BH387" s="60"/>
      <c r="BI387" s="43">
        <f>VLOOKUP($C387, Table4[#All], 36, 0)</f>
        <v>1</v>
      </c>
      <c r="BJ387" s="9">
        <f>VLOOKUP($C387, Table4[#All], 37, 0)</f>
        <v>0</v>
      </c>
      <c r="BK387" s="43">
        <f>VLOOKUP($C387, Table4[#All], 38, 0)</f>
        <v>0</v>
      </c>
      <c r="BL387" s="43">
        <f>VLOOKUP($C387, Table4[#All], 39, 0)</f>
        <v>0</v>
      </c>
      <c r="BM387" s="9">
        <f>VLOOKUP($C387, Table4[#All], 40, 0)</f>
        <v>0</v>
      </c>
      <c r="BN387" s="10">
        <f t="shared" si="85"/>
        <v>1</v>
      </c>
      <c r="BO387" s="11"/>
      <c r="BP387" s="43">
        <f>VLOOKUP($C387, Table4[#All], 41, 0)</f>
        <v>0.2</v>
      </c>
      <c r="BQ387" s="43">
        <f>VLOOKUP($C387, Table4[#All], 42, 0)</f>
        <v>0.2</v>
      </c>
      <c r="BR387" s="43">
        <f>VLOOKUP($C387, Table4[#All], 43, 0)</f>
        <v>0.4</v>
      </c>
      <c r="BS387" s="43">
        <f>VLOOKUP($C387, Table4[#All], 44, 0)</f>
        <v>0.2</v>
      </c>
      <c r="BT387" s="43">
        <f>VLOOKUP($C387, Table4[#All], 45, 0)</f>
        <v>0</v>
      </c>
      <c r="BU387" s="10">
        <f t="shared" si="86"/>
        <v>4</v>
      </c>
      <c r="BV387" s="11"/>
      <c r="BW387" s="43">
        <f>VLOOKUP($C387, Table4[#All], 46, 0)</f>
        <v>0.88</v>
      </c>
      <c r="BX387" s="43">
        <f>VLOOKUP($C387, Table4[#All], 47, 0)</f>
        <v>0.12</v>
      </c>
      <c r="BY387" s="43">
        <f>VLOOKUP($C387, Table4[#All], 48, 0)</f>
        <v>0</v>
      </c>
      <c r="BZ387" s="43">
        <f>VLOOKUP($C387, Table4[#All], 49, 0)</f>
        <v>0</v>
      </c>
      <c r="CA387" s="43">
        <f>VLOOKUP($C387, Table4[#All], 50, 0)</f>
        <v>0</v>
      </c>
      <c r="CB387" s="10">
        <f t="shared" si="87"/>
        <v>1</v>
      </c>
      <c r="CC387" s="60"/>
      <c r="CD387" s="43">
        <f>VLOOKUP($C387, Table4[#All], 51, 0)</f>
        <v>0.8</v>
      </c>
      <c r="CE387" s="43">
        <f>VLOOKUP($C387, Table4[#All], 52, 0)</f>
        <v>0.2</v>
      </c>
      <c r="CF387" s="43">
        <f>VLOOKUP($C387, Table4[#All], 53, 0)</f>
        <v>0</v>
      </c>
      <c r="CG387" s="43"/>
      <c r="CH387" s="43"/>
      <c r="CI387" s="12">
        <f t="shared" si="88"/>
        <v>2</v>
      </c>
      <c r="CJ387" s="13"/>
      <c r="CK387" s="43">
        <f>VLOOKUP($C387, Table4[#All], 54, 0)</f>
        <v>0</v>
      </c>
      <c r="CL387" s="43">
        <f>VLOOKUP($C387, Table4[#All], 55, 0)</f>
        <v>0.24</v>
      </c>
      <c r="CM387" s="43">
        <f>VLOOKUP($C387, Table4[#All], 56, 0)</f>
        <v>0.76</v>
      </c>
      <c r="CN387" s="9">
        <f>VLOOKUP($C387, Table4[#All], 57, 0)</f>
        <v>0</v>
      </c>
      <c r="CO387" s="9"/>
      <c r="CP387" s="10">
        <f t="shared" si="89"/>
        <v>3</v>
      </c>
      <c r="CQ387" s="11"/>
      <c r="CR387" s="43">
        <f>VLOOKUP($C387, Table4[#All], 58, 0)</f>
        <v>0</v>
      </c>
      <c r="CS387" s="43">
        <f>VLOOKUP($C387, Table4[#All], 59, 0)</f>
        <v>0.72</v>
      </c>
      <c r="CT387" s="43">
        <f>VLOOKUP($C387, Table4[#All], 60, 0)</f>
        <v>0.28000000000000003</v>
      </c>
      <c r="CU387" s="43">
        <f>VLOOKUP($C387, Table4[#All], 61, 0)</f>
        <v>0</v>
      </c>
      <c r="CV387" s="9">
        <f>VLOOKUP($C387, Table4[#All], 62, 0)</f>
        <v>0</v>
      </c>
      <c r="CW387" s="10">
        <f t="shared" si="90"/>
        <v>3</v>
      </c>
      <c r="CX387" s="60"/>
      <c r="CY387" s="43">
        <f>VLOOKUP($C387, Table4[#All], 63, 0)</f>
        <v>1</v>
      </c>
      <c r="CZ387" s="43">
        <f>VLOOKUP($C387, Table4[#All], 64, 0)</f>
        <v>0</v>
      </c>
      <c r="DA387" s="43">
        <f>VLOOKUP($C387, Table4[#All], 65, 0)</f>
        <v>0</v>
      </c>
      <c r="DB387" s="43">
        <f>VLOOKUP($C387, Table4[#All], 66, 0)</f>
        <v>0</v>
      </c>
      <c r="DC387" s="43"/>
      <c r="DD387" s="10">
        <f t="shared" si="91"/>
        <v>1</v>
      </c>
    </row>
    <row r="388" spans="1:108" ht="16.2" thickTop="1" thickBot="1" x14ac:dyDescent="0.4">
      <c r="A388" s="47" t="s">
        <v>793</v>
      </c>
      <c r="B388" s="47" t="s">
        <v>864</v>
      </c>
      <c r="C388" s="47" t="s">
        <v>865</v>
      </c>
      <c r="D388" s="11"/>
      <c r="E388" s="43">
        <f>VLOOKUP($C388, Table4[#All], 2, 0)</f>
        <v>0</v>
      </c>
      <c r="F388" s="43">
        <f>VLOOKUP($C388, Table4[#All], 3, 0)</f>
        <v>0</v>
      </c>
      <c r="G388" s="43">
        <f>VLOOKUP($C388, Table4[#All], 4, 0)</f>
        <v>1</v>
      </c>
      <c r="H388" s="43">
        <f>VLOOKUP($C388, Table4[#All], 5, 0)</f>
        <v>0</v>
      </c>
      <c r="I388" s="43">
        <f>VLOOKUP($C388, Table4[#All], 6, 0)</f>
        <v>0</v>
      </c>
      <c r="J388" s="10">
        <f t="shared" si="77"/>
        <v>3</v>
      </c>
      <c r="K388" s="11"/>
      <c r="L388" s="43">
        <f>VLOOKUP($C388, Table4[#All], 7, 0)</f>
        <v>0.51249999999999996</v>
      </c>
      <c r="M388" s="43">
        <f>VLOOKUP($C388, Table4[#All], 8, 0)</f>
        <v>0.125</v>
      </c>
      <c r="N388" s="43">
        <f>VLOOKUP($C388, Table4[#All], 9, 0)</f>
        <v>0.23749999999999999</v>
      </c>
      <c r="O388" s="43">
        <f>VLOOKUP($C388, Table4[#All], 10, 0)</f>
        <v>0.125</v>
      </c>
      <c r="P388" s="43"/>
      <c r="Q388" s="10">
        <f t="shared" si="78"/>
        <v>3</v>
      </c>
      <c r="R388" s="11"/>
      <c r="S388" s="43">
        <f>VLOOKUP($C388, Table4[#All], 11, 0)</f>
        <v>0.35710000000000003</v>
      </c>
      <c r="T388" s="43">
        <f>VLOOKUP($C388, Table4[#All], 12, 0)</f>
        <v>0.2286</v>
      </c>
      <c r="U388" s="43">
        <f>VLOOKUP($C388, Table4[#All], 13, 0)</f>
        <v>0.4143</v>
      </c>
      <c r="V388" s="43">
        <f>VLOOKUP($C388, Table4[#All], 14, 0)</f>
        <v>0</v>
      </c>
      <c r="W388" s="9"/>
      <c r="X388" s="10">
        <f t="shared" si="79"/>
        <v>3</v>
      </c>
      <c r="Y388" s="11"/>
      <c r="Z388" s="43">
        <f>VLOOKUP($C388, Table4[#All], 15, 0)</f>
        <v>0</v>
      </c>
      <c r="AA388" s="43">
        <f>VLOOKUP($C388, Table4[#All], 16, 0)</f>
        <v>0.88749999999999996</v>
      </c>
      <c r="AB388" s="43">
        <f>VLOOKUP($C388, Table4[#All], 17, 0)</f>
        <v>0.1125</v>
      </c>
      <c r="AC388" s="43">
        <f>VLOOKUP($C388, Table4[#All], 18, 0)</f>
        <v>0</v>
      </c>
      <c r="AD388" s="9">
        <f>VLOOKUP($C388, Table4[#All], 19, 0)</f>
        <v>0</v>
      </c>
      <c r="AE388" s="10">
        <f t="shared" si="80"/>
        <v>2</v>
      </c>
      <c r="AF388" s="11"/>
      <c r="AG388" s="43">
        <f>VLOOKUP($C388, Table4[#All], 20, 0)</f>
        <v>1.2500000000000001E-2</v>
      </c>
      <c r="AH388" s="43">
        <f>VLOOKUP($C388, Table4[#All], 21, 0)</f>
        <v>0.76249999999999996</v>
      </c>
      <c r="AI388" s="43">
        <f>VLOOKUP($C388, Table4[#All], 22, 0)</f>
        <v>0.22500000000000001</v>
      </c>
      <c r="AJ388" s="43">
        <f>VLOOKUP($C388, Table4[#All], 23, 0)</f>
        <v>0</v>
      </c>
      <c r="AK388" s="43"/>
      <c r="AL388" s="10">
        <f t="shared" si="81"/>
        <v>3</v>
      </c>
      <c r="AM388" s="11"/>
      <c r="AN388" s="43">
        <f>VLOOKUP($C388, Table4[#All], 24, 0)</f>
        <v>0</v>
      </c>
      <c r="AO388" s="43">
        <f>VLOOKUP($C388, Table4[#All], 25, 0)</f>
        <v>0.3125</v>
      </c>
      <c r="AP388" s="43">
        <f>VLOOKUP($C388, Table4[#All], 26, 0)</f>
        <v>0.6875</v>
      </c>
      <c r="AQ388" s="43"/>
      <c r="AR388" s="9"/>
      <c r="AS388" s="12">
        <f t="shared" si="82"/>
        <v>3</v>
      </c>
      <c r="AT388" s="11"/>
      <c r="AU388" s="43">
        <f>VLOOKUP($C388, Table4[#All], 27, 0)</f>
        <v>0.28749999999999998</v>
      </c>
      <c r="AV388" s="43">
        <f>VLOOKUP($C388, Table4[#All], 28, 0)</f>
        <v>0.67500000000000004</v>
      </c>
      <c r="AW388" s="43">
        <f>VLOOKUP($C388, Table4[#All], 29, 0)</f>
        <v>3.7499999999999999E-2</v>
      </c>
      <c r="AX388" s="9"/>
      <c r="AY388" s="9">
        <f>VLOOKUP($C388, Table4[#All], 30, 0)</f>
        <v>0</v>
      </c>
      <c r="AZ388" s="10">
        <f t="shared" si="83"/>
        <v>2</v>
      </c>
      <c r="BA388" s="11"/>
      <c r="BB388" s="43">
        <f>VLOOKUP($C388, Table4[#All], 31, 0)</f>
        <v>0.45590000000000003</v>
      </c>
      <c r="BC388" s="43">
        <f>VLOOKUP($C388, Table4[#All], 32, 0)</f>
        <v>0.54409999999999992</v>
      </c>
      <c r="BD388" s="43">
        <f>VLOOKUP($C388, Table4[#All], 33, 0)</f>
        <v>0</v>
      </c>
      <c r="BE388" s="43">
        <f>VLOOKUP($C388, Table4[#All], 34, 0)</f>
        <v>0</v>
      </c>
      <c r="BF388" s="9">
        <f>VLOOKUP($C388, Table4[#All], 35, 0)</f>
        <v>0</v>
      </c>
      <c r="BG388" s="10">
        <f t="shared" si="84"/>
        <v>2</v>
      </c>
      <c r="BH388" s="60"/>
      <c r="BI388" s="43">
        <f>VLOOKUP($C388, Table4[#All], 36, 0)</f>
        <v>5.5199999999999999E-2</v>
      </c>
      <c r="BJ388" s="9">
        <f>VLOOKUP($C388, Table4[#All], 37, 0)</f>
        <v>0</v>
      </c>
      <c r="BK388" s="43">
        <f>VLOOKUP($C388, Table4[#All], 38, 0)</f>
        <v>0</v>
      </c>
      <c r="BL388" s="43">
        <f>VLOOKUP($C388, Table4[#All], 39, 0)</f>
        <v>7.1800000000000003E-2</v>
      </c>
      <c r="BM388" s="9">
        <f>VLOOKUP($C388, Table4[#All], 40, 0)</f>
        <v>0.87290000000000001</v>
      </c>
      <c r="BN388" s="10">
        <f t="shared" si="85"/>
        <v>5</v>
      </c>
      <c r="BO388" s="11"/>
      <c r="BP388" s="43">
        <f>VLOOKUP($C388, Table4[#All], 41, 0)</f>
        <v>0.23749999999999999</v>
      </c>
      <c r="BQ388" s="43">
        <f>VLOOKUP($C388, Table4[#All], 42, 0)</f>
        <v>0.47499999999999998</v>
      </c>
      <c r="BR388" s="43">
        <f>VLOOKUP($C388, Table4[#All], 43, 0)</f>
        <v>0.22500000000000001</v>
      </c>
      <c r="BS388" s="43">
        <f>VLOOKUP($C388, Table4[#All], 44, 0)</f>
        <v>0.05</v>
      </c>
      <c r="BT388" s="43">
        <f>VLOOKUP($C388, Table4[#All], 45, 0)</f>
        <v>1.2500000000000001E-2</v>
      </c>
      <c r="BU388" s="10">
        <f t="shared" si="86"/>
        <v>3</v>
      </c>
      <c r="BV388" s="11"/>
      <c r="BW388" s="43">
        <f>VLOOKUP($C388, Table4[#All], 46, 0)</f>
        <v>0.3125</v>
      </c>
      <c r="BX388" s="43">
        <f>VLOOKUP($C388, Table4[#All], 47, 0)</f>
        <v>0.4375</v>
      </c>
      <c r="BY388" s="43">
        <f>VLOOKUP($C388, Table4[#All], 48, 0)</f>
        <v>0.2</v>
      </c>
      <c r="BZ388" s="43">
        <f>VLOOKUP($C388, Table4[#All], 49, 0)</f>
        <v>2.5000000000000001E-2</v>
      </c>
      <c r="CA388" s="43">
        <f>VLOOKUP($C388, Table4[#All], 50, 0)</f>
        <v>2.5000000000000001E-2</v>
      </c>
      <c r="CB388" s="10">
        <f t="shared" si="87"/>
        <v>3</v>
      </c>
      <c r="CC388" s="60"/>
      <c r="CD388" s="43">
        <f>VLOOKUP($C388, Table4[#All], 51, 0)</f>
        <v>0.6</v>
      </c>
      <c r="CE388" s="43">
        <f>VLOOKUP($C388, Table4[#All], 52, 0)</f>
        <v>0.375</v>
      </c>
      <c r="CF388" s="43">
        <f>VLOOKUP($C388, Table4[#All], 53, 0)</f>
        <v>2.5000000000000001E-2</v>
      </c>
      <c r="CG388" s="43"/>
      <c r="CH388" s="43"/>
      <c r="CI388" s="12">
        <f t="shared" si="88"/>
        <v>2</v>
      </c>
      <c r="CJ388" s="13"/>
      <c r="CK388" s="43">
        <f>VLOOKUP($C388, Table4[#All], 54, 0)</f>
        <v>0</v>
      </c>
      <c r="CL388" s="43">
        <f>VLOOKUP($C388, Table4[#All], 55, 0)</f>
        <v>0.72499999999999998</v>
      </c>
      <c r="CM388" s="43">
        <f>VLOOKUP($C388, Table4[#All], 56, 0)</f>
        <v>0.27500000000000002</v>
      </c>
      <c r="CN388" s="9">
        <f>VLOOKUP($C388, Table4[#All], 57, 0)</f>
        <v>0</v>
      </c>
      <c r="CO388" s="9"/>
      <c r="CP388" s="10">
        <f t="shared" si="89"/>
        <v>3</v>
      </c>
      <c r="CQ388" s="11"/>
      <c r="CR388" s="43">
        <f>VLOOKUP($C388, Table4[#All], 58, 0)</f>
        <v>0</v>
      </c>
      <c r="CS388" s="43">
        <f>VLOOKUP($C388, Table4[#All], 59, 0)</f>
        <v>0.42499999999999999</v>
      </c>
      <c r="CT388" s="43">
        <f>VLOOKUP($C388, Table4[#All], 60, 0)</f>
        <v>0.55000000000000004</v>
      </c>
      <c r="CU388" s="43">
        <f>VLOOKUP($C388, Table4[#All], 61, 0)</f>
        <v>2.5000000000000001E-2</v>
      </c>
      <c r="CV388" s="9">
        <f>VLOOKUP($C388, Table4[#All], 62, 0)</f>
        <v>0</v>
      </c>
      <c r="CW388" s="10">
        <f t="shared" si="90"/>
        <v>3</v>
      </c>
      <c r="CX388" s="60"/>
      <c r="CY388" s="43">
        <f>VLOOKUP($C388, Table4[#All], 63, 0)</f>
        <v>0.15869999999999998</v>
      </c>
      <c r="CZ388" s="43">
        <f>VLOOKUP($C388, Table4[#All], 64, 0)</f>
        <v>0.77780000000000005</v>
      </c>
      <c r="DA388" s="43">
        <f>VLOOKUP($C388, Table4[#All], 65, 0)</f>
        <v>6.3500000000000001E-2</v>
      </c>
      <c r="DB388" s="43">
        <f>VLOOKUP($C388, Table4[#All], 66, 0)</f>
        <v>0</v>
      </c>
      <c r="DC388" s="43"/>
      <c r="DD388" s="10">
        <f t="shared" si="91"/>
        <v>2</v>
      </c>
    </row>
    <row r="389" spans="1:108" ht="16.2" thickTop="1" thickBot="1" x14ac:dyDescent="0.4">
      <c r="A389" s="47" t="s">
        <v>793</v>
      </c>
      <c r="B389" s="47" t="s">
        <v>866</v>
      </c>
      <c r="C389" s="47" t="s">
        <v>867</v>
      </c>
      <c r="D389" s="11"/>
      <c r="E389" s="43">
        <f>VLOOKUP($C389, Table4[#All], 2, 0)</f>
        <v>0</v>
      </c>
      <c r="F389" s="43">
        <f>VLOOKUP($C389, Table4[#All], 3, 0)</f>
        <v>1</v>
      </c>
      <c r="G389" s="43">
        <f>VLOOKUP($C389, Table4[#All], 4, 0)</f>
        <v>0</v>
      </c>
      <c r="H389" s="43">
        <f>VLOOKUP($C389, Table4[#All], 5, 0)</f>
        <v>0</v>
      </c>
      <c r="I389" s="43">
        <f>VLOOKUP($C389, Table4[#All], 6, 0)</f>
        <v>0</v>
      </c>
      <c r="J389" s="10">
        <f t="shared" si="77"/>
        <v>2</v>
      </c>
      <c r="K389" s="11"/>
      <c r="L389" s="43">
        <f>VLOOKUP($C389, Table4[#All], 7, 0)</f>
        <v>0.66670000000000007</v>
      </c>
      <c r="M389" s="43">
        <f>VLOOKUP($C389, Table4[#All], 8, 0)</f>
        <v>0.125</v>
      </c>
      <c r="N389" s="43">
        <f>VLOOKUP($C389, Table4[#All], 9, 0)</f>
        <v>0.20829999999999999</v>
      </c>
      <c r="O389" s="43">
        <f>VLOOKUP($C389, Table4[#All], 10, 0)</f>
        <v>0</v>
      </c>
      <c r="P389" s="43"/>
      <c r="Q389" s="10">
        <f t="shared" si="78"/>
        <v>3</v>
      </c>
      <c r="R389" s="11"/>
      <c r="S389" s="43">
        <f>VLOOKUP($C389, Table4[#All], 11, 0)</f>
        <v>0.20829999999999999</v>
      </c>
      <c r="T389" s="43">
        <f>VLOOKUP($C389, Table4[#All], 12, 0)</f>
        <v>0</v>
      </c>
      <c r="U389" s="43">
        <f>VLOOKUP($C389, Table4[#All], 13, 0)</f>
        <v>0.79170000000000007</v>
      </c>
      <c r="V389" s="43">
        <f>VLOOKUP($C389, Table4[#All], 14, 0)</f>
        <v>0</v>
      </c>
      <c r="W389" s="9"/>
      <c r="X389" s="10">
        <f t="shared" si="79"/>
        <v>3</v>
      </c>
      <c r="Y389" s="11"/>
      <c r="Z389" s="43">
        <f>VLOOKUP($C389, Table4[#All], 15, 0)</f>
        <v>0</v>
      </c>
      <c r="AA389" s="43">
        <f>VLOOKUP($C389, Table4[#All], 16, 0)</f>
        <v>4.1700000000000001E-2</v>
      </c>
      <c r="AB389" s="43">
        <f>VLOOKUP($C389, Table4[#All], 17, 0)</f>
        <v>0.20829999999999999</v>
      </c>
      <c r="AC389" s="43">
        <f>VLOOKUP($C389, Table4[#All], 18, 0)</f>
        <v>0.75</v>
      </c>
      <c r="AD389" s="9">
        <f>VLOOKUP($C389, Table4[#All], 19, 0)</f>
        <v>0</v>
      </c>
      <c r="AE389" s="10">
        <f t="shared" si="80"/>
        <v>4</v>
      </c>
      <c r="AF389" s="11"/>
      <c r="AG389" s="43">
        <f>VLOOKUP($C389, Table4[#All], 20, 0)</f>
        <v>0</v>
      </c>
      <c r="AH389" s="43">
        <f>VLOOKUP($C389, Table4[#All], 21, 0)</f>
        <v>0.25</v>
      </c>
      <c r="AI389" s="43">
        <f>VLOOKUP($C389, Table4[#All], 22, 0)</f>
        <v>0.75</v>
      </c>
      <c r="AJ389" s="43">
        <f>VLOOKUP($C389, Table4[#All], 23, 0)</f>
        <v>0</v>
      </c>
      <c r="AK389" s="43"/>
      <c r="AL389" s="10">
        <f t="shared" si="81"/>
        <v>3</v>
      </c>
      <c r="AM389" s="11"/>
      <c r="AN389" s="43">
        <f>VLOOKUP($C389, Table4[#All], 24, 0)</f>
        <v>0.1176</v>
      </c>
      <c r="AO389" s="43">
        <f>VLOOKUP($C389, Table4[#All], 25, 0)</f>
        <v>0.52939999999999998</v>
      </c>
      <c r="AP389" s="43">
        <f>VLOOKUP($C389, Table4[#All], 26, 0)</f>
        <v>0.35289999999999999</v>
      </c>
      <c r="AQ389" s="43"/>
      <c r="AR389" s="9"/>
      <c r="AS389" s="12">
        <f t="shared" si="82"/>
        <v>3</v>
      </c>
      <c r="AT389" s="11"/>
      <c r="AU389" s="43">
        <f>VLOOKUP($C389, Table4[#All], 27, 0)</f>
        <v>0.83329999999999993</v>
      </c>
      <c r="AV389" s="43">
        <f>VLOOKUP($C389, Table4[#All], 28, 0)</f>
        <v>0.16670000000000001</v>
      </c>
      <c r="AW389" s="43">
        <f>VLOOKUP($C389, Table4[#All], 29, 0)</f>
        <v>0</v>
      </c>
      <c r="AX389" s="9"/>
      <c r="AY389" s="9">
        <f>VLOOKUP($C389, Table4[#All], 30, 0)</f>
        <v>0</v>
      </c>
      <c r="AZ389" s="10">
        <f t="shared" si="83"/>
        <v>1</v>
      </c>
      <c r="BA389" s="11"/>
      <c r="BB389" s="43">
        <f>VLOOKUP($C389, Table4[#All], 31, 0)</f>
        <v>0.54170000000000007</v>
      </c>
      <c r="BC389" s="43">
        <f>VLOOKUP($C389, Table4[#All], 32, 0)</f>
        <v>0.45829999999999999</v>
      </c>
      <c r="BD389" s="43">
        <f>VLOOKUP($C389, Table4[#All], 33, 0)</f>
        <v>0</v>
      </c>
      <c r="BE389" s="43">
        <f>VLOOKUP($C389, Table4[#All], 34, 0)</f>
        <v>0</v>
      </c>
      <c r="BF389" s="9">
        <f>VLOOKUP($C389, Table4[#All], 35, 0)</f>
        <v>0</v>
      </c>
      <c r="BG389" s="10">
        <f t="shared" si="84"/>
        <v>2</v>
      </c>
      <c r="BH389" s="60"/>
      <c r="BI389" s="43">
        <f>VLOOKUP($C389, Table4[#All], 36, 0)</f>
        <v>5.5199999999999999E-2</v>
      </c>
      <c r="BJ389" s="9">
        <f>VLOOKUP($C389, Table4[#All], 37, 0)</f>
        <v>0</v>
      </c>
      <c r="BK389" s="43">
        <f>VLOOKUP($C389, Table4[#All], 38, 0)</f>
        <v>0</v>
      </c>
      <c r="BL389" s="43">
        <f>VLOOKUP($C389, Table4[#All], 39, 0)</f>
        <v>7.1800000000000003E-2</v>
      </c>
      <c r="BM389" s="9">
        <f>VLOOKUP($C389, Table4[#All], 40, 0)</f>
        <v>0.87290000000000001</v>
      </c>
      <c r="BN389" s="10">
        <f t="shared" si="85"/>
        <v>5</v>
      </c>
      <c r="BO389" s="11"/>
      <c r="BP389" s="43">
        <f>VLOOKUP($C389, Table4[#All], 41, 0)</f>
        <v>0.29170000000000001</v>
      </c>
      <c r="BQ389" s="43">
        <f>VLOOKUP($C389, Table4[#All], 42, 0)</f>
        <v>8.3299999999999999E-2</v>
      </c>
      <c r="BR389" s="43">
        <f>VLOOKUP($C389, Table4[#All], 43, 0)</f>
        <v>0.25</v>
      </c>
      <c r="BS389" s="43">
        <f>VLOOKUP($C389, Table4[#All], 44, 0)</f>
        <v>0.375</v>
      </c>
      <c r="BT389" s="43">
        <f>VLOOKUP($C389, Table4[#All], 45, 0)</f>
        <v>0</v>
      </c>
      <c r="BU389" s="10">
        <f t="shared" si="86"/>
        <v>4</v>
      </c>
      <c r="BV389" s="11"/>
      <c r="BW389" s="43">
        <f>VLOOKUP($C389, Table4[#All], 46, 0)</f>
        <v>0</v>
      </c>
      <c r="BX389" s="43">
        <f>VLOOKUP($C389, Table4[#All], 47, 0)</f>
        <v>0.125</v>
      </c>
      <c r="BY389" s="43">
        <f>VLOOKUP($C389, Table4[#All], 48, 0)</f>
        <v>0.41670000000000001</v>
      </c>
      <c r="BZ389" s="43">
        <f>VLOOKUP($C389, Table4[#All], 49, 0)</f>
        <v>0.29170000000000001</v>
      </c>
      <c r="CA389" s="43">
        <f>VLOOKUP($C389, Table4[#All], 50, 0)</f>
        <v>0.16670000000000001</v>
      </c>
      <c r="CB389" s="10">
        <f t="shared" si="87"/>
        <v>4</v>
      </c>
      <c r="CC389" s="60"/>
      <c r="CD389" s="43">
        <f>VLOOKUP($C389, Table4[#All], 51, 0)</f>
        <v>0.33329999999999999</v>
      </c>
      <c r="CE389" s="43">
        <f>VLOOKUP($C389, Table4[#All], 52, 0)</f>
        <v>0.41670000000000001</v>
      </c>
      <c r="CF389" s="43">
        <f>VLOOKUP($C389, Table4[#All], 53, 0)</f>
        <v>0.25</v>
      </c>
      <c r="CG389" s="43"/>
      <c r="CH389" s="43"/>
      <c r="CI389" s="12">
        <f t="shared" si="88"/>
        <v>3</v>
      </c>
      <c r="CJ389" s="13"/>
      <c r="CK389" s="43">
        <f>VLOOKUP($C389, Table4[#All], 54, 0)</f>
        <v>0</v>
      </c>
      <c r="CL389" s="43">
        <f>VLOOKUP($C389, Table4[#All], 55, 0)</f>
        <v>0</v>
      </c>
      <c r="CM389" s="43">
        <f>VLOOKUP($C389, Table4[#All], 56, 0)</f>
        <v>0.25</v>
      </c>
      <c r="CN389" s="9">
        <f>VLOOKUP($C389, Table4[#All], 57, 0)</f>
        <v>0.75</v>
      </c>
      <c r="CO389" s="9"/>
      <c r="CP389" s="10">
        <f t="shared" si="89"/>
        <v>4</v>
      </c>
      <c r="CQ389" s="11"/>
      <c r="CR389" s="43">
        <f>VLOOKUP($C389, Table4[#All], 58, 0)</f>
        <v>0</v>
      </c>
      <c r="CS389" s="43">
        <f>VLOOKUP($C389, Table4[#All], 59, 0)</f>
        <v>0</v>
      </c>
      <c r="CT389" s="43">
        <f>VLOOKUP($C389, Table4[#All], 60, 0)</f>
        <v>0.33329999999999999</v>
      </c>
      <c r="CU389" s="43">
        <f>VLOOKUP($C389, Table4[#All], 61, 0)</f>
        <v>0.66670000000000007</v>
      </c>
      <c r="CV389" s="9">
        <f>VLOOKUP($C389, Table4[#All], 62, 0)</f>
        <v>0</v>
      </c>
      <c r="CW389" s="10">
        <f t="shared" si="90"/>
        <v>4</v>
      </c>
      <c r="CX389" s="60"/>
      <c r="CY389" s="43">
        <f>VLOOKUP($C389, Table4[#All], 63, 0)</f>
        <v>1</v>
      </c>
      <c r="CZ389" s="43">
        <f>VLOOKUP($C389, Table4[#All], 64, 0)</f>
        <v>0</v>
      </c>
      <c r="DA389" s="43">
        <f>VLOOKUP($C389, Table4[#All], 65, 0)</f>
        <v>0</v>
      </c>
      <c r="DB389" s="43">
        <f>VLOOKUP($C389, Table4[#All], 66, 0)</f>
        <v>0</v>
      </c>
      <c r="DC389" s="43"/>
      <c r="DD389" s="10">
        <f t="shared" si="91"/>
        <v>1</v>
      </c>
    </row>
    <row r="390" spans="1:108" ht="16.2" thickTop="1" thickBot="1" x14ac:dyDescent="0.4">
      <c r="A390" s="47" t="s">
        <v>793</v>
      </c>
      <c r="B390" s="47" t="s">
        <v>857</v>
      </c>
      <c r="C390" s="47" t="s">
        <v>858</v>
      </c>
      <c r="D390" s="11"/>
      <c r="E390" s="43">
        <f>VLOOKUP($C390, Table4[#All], 2, 0)</f>
        <v>0</v>
      </c>
      <c r="F390" s="43">
        <f>VLOOKUP($C390, Table4[#All], 3, 0)</f>
        <v>1</v>
      </c>
      <c r="G390" s="43">
        <f>VLOOKUP($C390, Table4[#All], 4, 0)</f>
        <v>0</v>
      </c>
      <c r="H390" s="43">
        <f>VLOOKUP($C390, Table4[#All], 5, 0)</f>
        <v>0</v>
      </c>
      <c r="I390" s="43">
        <f>VLOOKUP($C390, Table4[#All], 6, 0)</f>
        <v>0</v>
      </c>
      <c r="J390" s="10">
        <f t="shared" ref="J390:J406" si="92">IF(I390&gt;=20%, 5, IF(SUM(H390:I390)&gt;=20%, 4, IF(SUM(G390:I390)&gt;=20%, 3, IF(SUM(F390:I390)&gt;=20%, 2, IF(SUM(E390:I390)&gt;=20%, 1, "N/A")))))</f>
        <v>2</v>
      </c>
      <c r="K390" s="11"/>
      <c r="L390" s="43">
        <f>VLOOKUP($C390, Table4[#All], 7, 0)</f>
        <v>0.75</v>
      </c>
      <c r="M390" s="43">
        <f>VLOOKUP($C390, Table4[#All], 8, 0)</f>
        <v>0.25</v>
      </c>
      <c r="N390" s="43">
        <f>VLOOKUP($C390, Table4[#All], 9, 0)</f>
        <v>0</v>
      </c>
      <c r="O390" s="43">
        <f>VLOOKUP($C390, Table4[#All], 10, 0)</f>
        <v>0</v>
      </c>
      <c r="P390" s="43"/>
      <c r="Q390" s="10">
        <f t="shared" ref="Q390:Q406" si="93">IF(P390&gt;=20%, 5, IF(SUM(O390:P390)&gt;=20%, 4, IF(SUM(N390:P390)&gt;=20%, 3, IF(SUM(M390:P390)&gt;=20%, 2, IF(SUM(L390:P390)&gt;=20%, 1, "N/A")))))</f>
        <v>2</v>
      </c>
      <c r="R390" s="11"/>
      <c r="S390" s="43">
        <f>VLOOKUP($C390, Table4[#All], 11, 0)</f>
        <v>0.46429999999999999</v>
      </c>
      <c r="T390" s="43">
        <f>VLOOKUP($C390, Table4[#All], 12, 0)</f>
        <v>0.10710000000000001</v>
      </c>
      <c r="U390" s="43">
        <f>VLOOKUP($C390, Table4[#All], 13, 0)</f>
        <v>0.39289999999999997</v>
      </c>
      <c r="V390" s="43">
        <f>VLOOKUP($C390, Table4[#All], 14, 0)</f>
        <v>3.5699999999999996E-2</v>
      </c>
      <c r="W390" s="9"/>
      <c r="X390" s="10">
        <f t="shared" ref="X390:X406" si="94">IF(W390&gt;=20%, 5, IF(SUM(V390:W390)&gt;=20%, 4, IF(SUM(U390:W390)&gt;=20%, 3, IF(SUM(T390:W390)&gt;=20%, 2, IF(SUM(S390:W390)&gt;=20%, 1, "N/A")))))</f>
        <v>3</v>
      </c>
      <c r="Y390" s="11"/>
      <c r="Z390" s="43">
        <f>VLOOKUP($C390, Table4[#All], 15, 0)</f>
        <v>0</v>
      </c>
      <c r="AA390" s="43">
        <f>VLOOKUP($C390, Table4[#All], 16, 0)</f>
        <v>7.1399999999999991E-2</v>
      </c>
      <c r="AB390" s="43">
        <f>VLOOKUP($C390, Table4[#All], 17, 0)</f>
        <v>0.89290000000000003</v>
      </c>
      <c r="AC390" s="43">
        <f>VLOOKUP($C390, Table4[#All], 18, 0)</f>
        <v>3.5699999999999996E-2</v>
      </c>
      <c r="AD390" s="9">
        <f>VLOOKUP($C390, Table4[#All], 19, 0)</f>
        <v>0</v>
      </c>
      <c r="AE390" s="10">
        <f t="shared" ref="AE390:AE406" si="95">IF(AD390&gt;=20%, 5, IF(SUM(AC390:AD390)&gt;=20%, 4, IF(SUM(AB390:AD390)&gt;=20%, 3, IF(SUM(AA390:AD390)&gt;=20%, 2, IF(SUM(Z390:AD390)&gt;=20%, 1, "N/A")))))</f>
        <v>3</v>
      </c>
      <c r="AF390" s="11"/>
      <c r="AG390" s="43">
        <f>VLOOKUP($C390, Table4[#All], 20, 0)</f>
        <v>0</v>
      </c>
      <c r="AH390" s="43">
        <f>VLOOKUP($C390, Table4[#All], 21, 0)</f>
        <v>0</v>
      </c>
      <c r="AI390" s="43">
        <f>VLOOKUP($C390, Table4[#All], 22, 0)</f>
        <v>0.28570000000000001</v>
      </c>
      <c r="AJ390" s="43">
        <f>VLOOKUP($C390, Table4[#All], 23, 0)</f>
        <v>0.71430000000000005</v>
      </c>
      <c r="AK390" s="43"/>
      <c r="AL390" s="10">
        <f t="shared" ref="AL390:AL406" si="96">IF(AK390&gt;=20%, 5, IF(SUM(AJ390:AK390)&gt;=20%, 4, IF(SUM(AI390:AK390)&gt;=20%, 3, IF(SUM(AH390:AK390)&gt;=20%, 2, IF(SUM(AG390:AK390)&gt;=20%, 1, "N/A")))))</f>
        <v>4</v>
      </c>
      <c r="AM390" s="11"/>
      <c r="AN390" s="43">
        <f>VLOOKUP($C390, Table4[#All], 24, 0)</f>
        <v>0</v>
      </c>
      <c r="AO390" s="43">
        <f>VLOOKUP($C390, Table4[#All], 25, 0)</f>
        <v>0</v>
      </c>
      <c r="AP390" s="43">
        <f>VLOOKUP($C390, Table4[#All], 26, 0)</f>
        <v>1</v>
      </c>
      <c r="AQ390" s="43"/>
      <c r="AR390" s="9"/>
      <c r="AS390" s="12">
        <f t="shared" ref="AS390:AS406" si="97">IF(AR390&gt;=20%, 5, IF(SUM(AQ390:AR390)&gt;=20%, 4, IF(SUM(AP390:AR390)&gt;=20%, 3, IF(SUM(AO390:AR390)&gt;=20%, 2, IF(SUM(AN390:AR390)&gt;=20%, 1, "N/A")))))</f>
        <v>3</v>
      </c>
      <c r="AT390" s="11"/>
      <c r="AU390" s="43">
        <f>VLOOKUP($C390, Table4[#All], 27, 0)</f>
        <v>1</v>
      </c>
      <c r="AV390" s="43">
        <f>VLOOKUP($C390, Table4[#All], 28, 0)</f>
        <v>0</v>
      </c>
      <c r="AW390" s="43">
        <f>VLOOKUP($C390, Table4[#All], 29, 0)</f>
        <v>0</v>
      </c>
      <c r="AX390" s="9"/>
      <c r="AY390" s="9">
        <f>VLOOKUP($C390, Table4[#All], 30, 0)</f>
        <v>0</v>
      </c>
      <c r="AZ390" s="10">
        <f t="shared" ref="AZ390:AZ406" si="98">IF(AY390&gt;=20%, 5, IF(SUM(AX390:AY390)&gt;=20%, 4, IF(SUM(AW390:AY390)&gt;=20%, 3, IF(SUM(AV390:AY390)&gt;=20%, 2, IF(SUM(AU390:AY390)&gt;=20%, 1, "N/A")))))</f>
        <v>1</v>
      </c>
      <c r="BA390" s="11"/>
      <c r="BB390" s="43">
        <f>VLOOKUP($C390, Table4[#All], 31, 0)</f>
        <v>0.44439999999999996</v>
      </c>
      <c r="BC390" s="43">
        <f>VLOOKUP($C390, Table4[#All], 32, 0)</f>
        <v>0.55559999999999998</v>
      </c>
      <c r="BD390" s="43">
        <f>VLOOKUP($C390, Table4[#All], 33, 0)</f>
        <v>0</v>
      </c>
      <c r="BE390" s="43">
        <f>VLOOKUP($C390, Table4[#All], 34, 0)</f>
        <v>0</v>
      </c>
      <c r="BF390" s="9">
        <f>VLOOKUP($C390, Table4[#All], 35, 0)</f>
        <v>0</v>
      </c>
      <c r="BG390" s="10">
        <f t="shared" ref="BG390:BG406" si="99">IF(BF390&gt;=20%, 5, IF(SUM(BE390:BF390)&gt;=20%, 4, IF(SUM(BD390:BF390)&gt;=20%, 3, IF(SUM(BC390:BF390)&gt;=20%, 2, IF(SUM(BB390:BF390)&gt;=20%, 1, "N/A")))))</f>
        <v>2</v>
      </c>
      <c r="BH390" s="60"/>
      <c r="BI390" s="43">
        <f>VLOOKUP($C390, Table4[#All], 36, 0)</f>
        <v>5.5199999999999999E-2</v>
      </c>
      <c r="BJ390" s="9">
        <f>VLOOKUP($C390, Table4[#All], 37, 0)</f>
        <v>0</v>
      </c>
      <c r="BK390" s="43">
        <f>VLOOKUP($C390, Table4[#All], 38, 0)</f>
        <v>0</v>
      </c>
      <c r="BL390" s="43">
        <f>VLOOKUP($C390, Table4[#All], 39, 0)</f>
        <v>7.1800000000000003E-2</v>
      </c>
      <c r="BM390" s="9">
        <f>VLOOKUP($C390, Table4[#All], 40, 0)</f>
        <v>0.87290000000000001</v>
      </c>
      <c r="BN390" s="10">
        <f t="shared" ref="BN390:BN406" si="100">IF(BM390&gt;=20%, 5, IF(SUM(BL390:BM390)&gt;=20%, 4, IF(SUM(BK390:BM390)&gt;=20%, 3, IF(SUM(BJ390:BM390)&gt;=20%, 2, IF(SUM(BI390:BM390)&gt;=20%, 1, "N/A")))))</f>
        <v>5</v>
      </c>
      <c r="BO390" s="11"/>
      <c r="BP390" s="43">
        <f>VLOOKUP($C390, Table4[#All], 41, 0)</f>
        <v>0.10710000000000001</v>
      </c>
      <c r="BQ390" s="43">
        <f>VLOOKUP($C390, Table4[#All], 42, 0)</f>
        <v>0.28570000000000001</v>
      </c>
      <c r="BR390" s="43">
        <f>VLOOKUP($C390, Table4[#All], 43, 0)</f>
        <v>0.21429999999999999</v>
      </c>
      <c r="BS390" s="43">
        <f>VLOOKUP($C390, Table4[#All], 44, 0)</f>
        <v>0.35710000000000003</v>
      </c>
      <c r="BT390" s="43">
        <f>VLOOKUP($C390, Table4[#All], 45, 0)</f>
        <v>3.5699999999999996E-2</v>
      </c>
      <c r="BU390" s="10">
        <f t="shared" ref="BU390:BU406" si="101">IF(BT390&gt;=20%, 5, IF(SUM(BS390:BT390)&gt;=20%, 4, IF(SUM(BR390:BT390)&gt;=20%, 3, IF(SUM(BQ390:BT390)&gt;=20%, 2, IF(SUM(BP390:BT390)&gt;=20%, 1, "N/A")))))</f>
        <v>4</v>
      </c>
      <c r="BV390" s="11"/>
      <c r="BW390" s="43">
        <f>VLOOKUP($C390, Table4[#All], 46, 0)</f>
        <v>0</v>
      </c>
      <c r="BX390" s="43">
        <f>VLOOKUP($C390, Table4[#All], 47, 0)</f>
        <v>7.1399999999999991E-2</v>
      </c>
      <c r="BY390" s="43">
        <f>VLOOKUP($C390, Table4[#All], 48, 0)</f>
        <v>0.64290000000000003</v>
      </c>
      <c r="BZ390" s="43">
        <f>VLOOKUP($C390, Table4[#All], 49, 0)</f>
        <v>0.25</v>
      </c>
      <c r="CA390" s="43">
        <f>VLOOKUP($C390, Table4[#All], 50, 0)</f>
        <v>3.5699999999999996E-2</v>
      </c>
      <c r="CB390" s="10">
        <f t="shared" ref="CB390:CB406" si="102">IF(CA390&gt;=20%, 5, IF(SUM(BZ390:CA390)&gt;=20%, 4, IF(SUM(BY390:CA390)&gt;=20%, 3, IF(SUM(BX390:CA390)&gt;=20%, 2, IF(SUM(BW390:CA390)&gt;=20%, 1, "N/A")))))</f>
        <v>4</v>
      </c>
      <c r="CC390" s="60"/>
      <c r="CD390" s="43">
        <f>VLOOKUP($C390, Table4[#All], 51, 0)</f>
        <v>0.28570000000000001</v>
      </c>
      <c r="CE390" s="43">
        <f>VLOOKUP($C390, Table4[#All], 52, 0)</f>
        <v>0.35710000000000003</v>
      </c>
      <c r="CF390" s="43">
        <f>VLOOKUP($C390, Table4[#All], 53, 0)</f>
        <v>0.35710000000000003</v>
      </c>
      <c r="CG390" s="43"/>
      <c r="CH390" s="43"/>
      <c r="CI390" s="12">
        <f t="shared" ref="CI390:CI406" si="103">IF(CH390&gt;=20%, 5, IF(SUM(CG390:CH390)&gt;=20%, 4, IF(SUM(CF390:CH390)&gt;=20%, 3, IF(SUM(CE390:CH390)&gt;=20%, 2, IF(SUM(CD390:CH390)&gt;=20%, 1, "N/A")))))</f>
        <v>3</v>
      </c>
      <c r="CJ390" s="13"/>
      <c r="CK390" s="43">
        <f>VLOOKUP($C390, Table4[#All], 54, 0)</f>
        <v>0</v>
      </c>
      <c r="CL390" s="43">
        <f>VLOOKUP($C390, Table4[#All], 55, 0)</f>
        <v>0</v>
      </c>
      <c r="CM390" s="43">
        <f>VLOOKUP($C390, Table4[#All], 56, 0)</f>
        <v>1</v>
      </c>
      <c r="CN390" s="9">
        <f>VLOOKUP($C390, Table4[#All], 57, 0)</f>
        <v>0</v>
      </c>
      <c r="CO390" s="9"/>
      <c r="CP390" s="10">
        <f t="shared" ref="CP390:CP406" si="104">IF(CO390&gt;=20%, 5, IF(SUM(CN390:CO390)&gt;=20%, 4, IF(SUM(CM390:CO390)&gt;=20%, 3, IF(SUM(CL390:CO390)&gt;=20%, 2, IF(SUM(CK390:CO390)&gt;=20%, 1, "N/A")))))</f>
        <v>3</v>
      </c>
      <c r="CQ390" s="11"/>
      <c r="CR390" s="43">
        <f>VLOOKUP($C390, Table4[#All], 58, 0)</f>
        <v>7.1399999999999991E-2</v>
      </c>
      <c r="CS390" s="43">
        <f>VLOOKUP($C390, Table4[#All], 59, 0)</f>
        <v>0.85709999999999997</v>
      </c>
      <c r="CT390" s="43">
        <f>VLOOKUP($C390, Table4[#All], 60, 0)</f>
        <v>7.1399999999999991E-2</v>
      </c>
      <c r="CU390" s="43">
        <f>VLOOKUP($C390, Table4[#All], 61, 0)</f>
        <v>0</v>
      </c>
      <c r="CV390" s="9">
        <f>VLOOKUP($C390, Table4[#All], 62, 0)</f>
        <v>0</v>
      </c>
      <c r="CW390" s="10">
        <f t="shared" ref="CW390:CW406" si="105">IF(CV390&gt;=20%, 5, IF(SUM(CU390:CV390)&gt;=20%, 4, IF(SUM(CT390:CV390)&gt;=20%, 3, IF(SUM(CS390:CV390)&gt;=20%, 2, IF(SUM(CR390:CV390)&gt;=20%, 1, "N/A")))))</f>
        <v>2</v>
      </c>
      <c r="CX390" s="60"/>
      <c r="CY390" s="43">
        <f>VLOOKUP($C390, Table4[#All], 63, 0)</f>
        <v>1</v>
      </c>
      <c r="CZ390" s="43">
        <f>VLOOKUP($C390, Table4[#All], 64, 0)</f>
        <v>0</v>
      </c>
      <c r="DA390" s="43">
        <f>VLOOKUP($C390, Table4[#All], 65, 0)</f>
        <v>0</v>
      </c>
      <c r="DB390" s="43">
        <f>VLOOKUP($C390, Table4[#All], 66, 0)</f>
        <v>0</v>
      </c>
      <c r="DC390" s="43"/>
      <c r="DD390" s="10">
        <f t="shared" ref="DD390:DD406" si="106">IF(DC390&gt;=20%, 5, IF(SUM(DB390:DC390)&gt;=20%, 4, IF(SUM(DA390:DC390)&gt;=20%, 3, IF(SUM(CZ390:DC390)&gt;=20%, 2, IF(SUM(CY390:DC390)&gt;=20%, 1, "N/A")))))</f>
        <v>1</v>
      </c>
    </row>
    <row r="391" spans="1:108" ht="16.2" thickTop="1" thickBot="1" x14ac:dyDescent="0.4">
      <c r="A391" s="47" t="s">
        <v>859</v>
      </c>
      <c r="B391" s="47" t="s">
        <v>859</v>
      </c>
      <c r="C391" s="47" t="s">
        <v>871</v>
      </c>
      <c r="D391" s="11"/>
      <c r="E391" s="43">
        <f>VLOOKUP($C391, Table4[#All], 2, 0)</f>
        <v>1</v>
      </c>
      <c r="F391" s="43">
        <f>VLOOKUP($C391, Table4[#All], 3, 0)</f>
        <v>0</v>
      </c>
      <c r="G391" s="43">
        <f>VLOOKUP($C391, Table4[#All], 4, 0)</f>
        <v>0</v>
      </c>
      <c r="H391" s="43">
        <f>VLOOKUP($C391, Table4[#All], 5, 0)</f>
        <v>0</v>
      </c>
      <c r="I391" s="43">
        <f>VLOOKUP($C391, Table4[#All], 6, 0)</f>
        <v>0</v>
      </c>
      <c r="J391" s="10">
        <f t="shared" si="92"/>
        <v>1</v>
      </c>
      <c r="K391" s="11"/>
      <c r="L391" s="43">
        <f>VLOOKUP($C391, Table4[#All], 7, 0)</f>
        <v>0.9667</v>
      </c>
      <c r="M391" s="43">
        <f>VLOOKUP($C391, Table4[#All], 8, 0)</f>
        <v>0</v>
      </c>
      <c r="N391" s="43">
        <f>VLOOKUP($C391, Table4[#All], 9, 0)</f>
        <v>3.3300000000000003E-2</v>
      </c>
      <c r="O391" s="43">
        <f>VLOOKUP($C391, Table4[#All], 10, 0)</f>
        <v>0</v>
      </c>
      <c r="P391" s="43"/>
      <c r="Q391" s="10">
        <f t="shared" si="93"/>
        <v>1</v>
      </c>
      <c r="R391" s="11"/>
      <c r="S391" s="43">
        <f>VLOOKUP($C391, Table4[#All], 11, 0)</f>
        <v>0.66670000000000007</v>
      </c>
      <c r="T391" s="43">
        <f>VLOOKUP($C391, Table4[#All], 12, 0)</f>
        <v>3.3300000000000003E-2</v>
      </c>
      <c r="U391" s="43">
        <f>VLOOKUP($C391, Table4[#All], 13, 0)</f>
        <v>0.3</v>
      </c>
      <c r="V391" s="43">
        <f>VLOOKUP($C391, Table4[#All], 14, 0)</f>
        <v>0</v>
      </c>
      <c r="W391" s="9"/>
      <c r="X391" s="10">
        <f t="shared" si="94"/>
        <v>3</v>
      </c>
      <c r="Y391" s="11"/>
      <c r="Z391" s="43">
        <f>VLOOKUP($C391, Table4[#All], 15, 0)</f>
        <v>0</v>
      </c>
      <c r="AA391" s="43">
        <f>VLOOKUP($C391, Table4[#All], 16, 0)</f>
        <v>0.2</v>
      </c>
      <c r="AB391" s="43">
        <f>VLOOKUP($C391, Table4[#All], 17, 0)</f>
        <v>0.8</v>
      </c>
      <c r="AC391" s="43">
        <f>VLOOKUP($C391, Table4[#All], 18, 0)</f>
        <v>0</v>
      </c>
      <c r="AD391" s="9">
        <f>VLOOKUP($C391, Table4[#All], 19, 0)</f>
        <v>0</v>
      </c>
      <c r="AE391" s="10">
        <f t="shared" si="95"/>
        <v>3</v>
      </c>
      <c r="AF391" s="11"/>
      <c r="AG391" s="43">
        <f>VLOOKUP($C391, Table4[#All], 20, 0)</f>
        <v>0</v>
      </c>
      <c r="AH391" s="43">
        <f>VLOOKUP($C391, Table4[#All], 21, 0)</f>
        <v>3.3300000000000003E-2</v>
      </c>
      <c r="AI391" s="43">
        <f>VLOOKUP($C391, Table4[#All], 22, 0)</f>
        <v>0.4667</v>
      </c>
      <c r="AJ391" s="43">
        <f>VLOOKUP($C391, Table4[#All], 23, 0)</f>
        <v>0.5</v>
      </c>
      <c r="AK391" s="43"/>
      <c r="AL391" s="10">
        <f t="shared" si="96"/>
        <v>4</v>
      </c>
      <c r="AM391" s="11"/>
      <c r="AN391" s="43">
        <f>VLOOKUP($C391, Table4[#All], 24, 0)</f>
        <v>3.3300000000000003E-2</v>
      </c>
      <c r="AO391" s="43">
        <f>VLOOKUP($C391, Table4[#All], 25, 0)</f>
        <v>0.1</v>
      </c>
      <c r="AP391" s="43">
        <f>VLOOKUP($C391, Table4[#All], 26, 0)</f>
        <v>0.86670000000000003</v>
      </c>
      <c r="AQ391" s="43"/>
      <c r="AR391" s="9"/>
      <c r="AS391" s="12">
        <f t="shared" si="97"/>
        <v>3</v>
      </c>
      <c r="AT391" s="11"/>
      <c r="AU391" s="43">
        <f>VLOOKUP($C391, Table4[#All], 27, 0)</f>
        <v>0.68969999999999998</v>
      </c>
      <c r="AV391" s="43">
        <f>VLOOKUP($C391, Table4[#All], 28, 0)</f>
        <v>0.31030000000000002</v>
      </c>
      <c r="AW391" s="43">
        <f>VLOOKUP($C391, Table4[#All], 29, 0)</f>
        <v>0</v>
      </c>
      <c r="AX391" s="9"/>
      <c r="AY391" s="9">
        <f>VLOOKUP($C391, Table4[#All], 30, 0)</f>
        <v>0</v>
      </c>
      <c r="AZ391" s="10">
        <f t="shared" si="98"/>
        <v>2</v>
      </c>
      <c r="BA391" s="11"/>
      <c r="BB391" s="43">
        <f>VLOOKUP($C391, Table4[#All], 31, 0)</f>
        <v>9.5199999999999993E-2</v>
      </c>
      <c r="BC391" s="43">
        <f>VLOOKUP($C391, Table4[#All], 32, 0)</f>
        <v>0.90480000000000005</v>
      </c>
      <c r="BD391" s="43">
        <f>VLOOKUP($C391, Table4[#All], 33, 0)</f>
        <v>0</v>
      </c>
      <c r="BE391" s="43">
        <f>VLOOKUP($C391, Table4[#All], 34, 0)</f>
        <v>0</v>
      </c>
      <c r="BF391" s="9">
        <f>VLOOKUP($C391, Table4[#All], 35, 0)</f>
        <v>0</v>
      </c>
      <c r="BG391" s="10">
        <f t="shared" si="99"/>
        <v>2</v>
      </c>
      <c r="BH391" s="60"/>
      <c r="BI391" s="43">
        <f>VLOOKUP($C391, Table4[#All], 36, 0)</f>
        <v>1</v>
      </c>
      <c r="BJ391" s="9">
        <f>VLOOKUP($C391, Table4[#All], 37, 0)</f>
        <v>0</v>
      </c>
      <c r="BK391" s="43">
        <f>VLOOKUP($C391, Table4[#All], 38, 0)</f>
        <v>0</v>
      </c>
      <c r="BL391" s="43">
        <f>VLOOKUP($C391, Table4[#All], 39, 0)</f>
        <v>0</v>
      </c>
      <c r="BM391" s="9">
        <f>VLOOKUP($C391, Table4[#All], 40, 0)</f>
        <v>0</v>
      </c>
      <c r="BN391" s="10">
        <f t="shared" si="100"/>
        <v>1</v>
      </c>
      <c r="BO391" s="11"/>
      <c r="BP391" s="43">
        <f>VLOOKUP($C391, Table4[#All], 41, 0)</f>
        <v>6.6699999999999995E-2</v>
      </c>
      <c r="BQ391" s="43">
        <f>VLOOKUP($C391, Table4[#All], 42, 0)</f>
        <v>0.5</v>
      </c>
      <c r="BR391" s="43">
        <f>VLOOKUP($C391, Table4[#All], 43, 0)</f>
        <v>0.3</v>
      </c>
      <c r="BS391" s="43">
        <f>VLOOKUP($C391, Table4[#All], 44, 0)</f>
        <v>0.1333</v>
      </c>
      <c r="BT391" s="43">
        <f>VLOOKUP($C391, Table4[#All], 45, 0)</f>
        <v>0</v>
      </c>
      <c r="BU391" s="10">
        <f t="shared" si="101"/>
        <v>3</v>
      </c>
      <c r="BV391" s="11"/>
      <c r="BW391" s="43">
        <f>VLOOKUP($C391, Table4[#All], 46, 0)</f>
        <v>6.6699999999999995E-2</v>
      </c>
      <c r="BX391" s="43">
        <f>VLOOKUP($C391, Table4[#All], 47, 0)</f>
        <v>0.33329999999999999</v>
      </c>
      <c r="BY391" s="43">
        <f>VLOOKUP($C391, Table4[#All], 48, 0)</f>
        <v>0.3</v>
      </c>
      <c r="BZ391" s="43">
        <f>VLOOKUP($C391, Table4[#All], 49, 0)</f>
        <v>0.26669999999999999</v>
      </c>
      <c r="CA391" s="43">
        <f>VLOOKUP($C391, Table4[#All], 50, 0)</f>
        <v>3.3300000000000003E-2</v>
      </c>
      <c r="CB391" s="10">
        <f t="shared" si="102"/>
        <v>4</v>
      </c>
      <c r="CC391" s="60"/>
      <c r="CD391" s="43">
        <f>VLOOKUP($C391, Table4[#All], 51, 0)</f>
        <v>0.43329999999999996</v>
      </c>
      <c r="CE391" s="43">
        <f>VLOOKUP($C391, Table4[#All], 52, 0)</f>
        <v>0.56669999999999998</v>
      </c>
      <c r="CF391" s="43">
        <f>VLOOKUP($C391, Table4[#All], 53, 0)</f>
        <v>0</v>
      </c>
      <c r="CG391" s="43"/>
      <c r="CH391" s="43"/>
      <c r="CI391" s="12">
        <f t="shared" si="103"/>
        <v>2</v>
      </c>
      <c r="CJ391" s="13"/>
      <c r="CK391" s="43">
        <f>VLOOKUP($C391, Table4[#All], 54, 0)</f>
        <v>0</v>
      </c>
      <c r="CL391" s="43">
        <f>VLOOKUP($C391, Table4[#All], 55, 0)</f>
        <v>0.33329999999999999</v>
      </c>
      <c r="CM391" s="43">
        <f>VLOOKUP($C391, Table4[#All], 56, 0)</f>
        <v>0.66670000000000007</v>
      </c>
      <c r="CN391" s="9">
        <f>VLOOKUP($C391, Table4[#All], 57, 0)</f>
        <v>0</v>
      </c>
      <c r="CO391" s="9"/>
      <c r="CP391" s="10">
        <f t="shared" si="104"/>
        <v>3</v>
      </c>
      <c r="CQ391" s="11"/>
      <c r="CR391" s="43">
        <f>VLOOKUP($C391, Table4[#All], 58, 0)</f>
        <v>0</v>
      </c>
      <c r="CS391" s="43">
        <f>VLOOKUP($C391, Table4[#All], 59, 0)</f>
        <v>0.4667</v>
      </c>
      <c r="CT391" s="43">
        <f>VLOOKUP($C391, Table4[#All], 60, 0)</f>
        <v>0.5333</v>
      </c>
      <c r="CU391" s="43">
        <f>VLOOKUP($C391, Table4[#All], 61, 0)</f>
        <v>0</v>
      </c>
      <c r="CV391" s="9">
        <f>VLOOKUP($C391, Table4[#All], 62, 0)</f>
        <v>0</v>
      </c>
      <c r="CW391" s="10">
        <f t="shared" si="105"/>
        <v>3</v>
      </c>
      <c r="CX391" s="60"/>
      <c r="CY391" s="43">
        <f>VLOOKUP($C391, Table4[#All], 63, 0)</f>
        <v>1</v>
      </c>
      <c r="CZ391" s="43">
        <f>VLOOKUP($C391, Table4[#All], 64, 0)</f>
        <v>0</v>
      </c>
      <c r="DA391" s="43">
        <f>VLOOKUP($C391, Table4[#All], 65, 0)</f>
        <v>0</v>
      </c>
      <c r="DB391" s="43">
        <f>VLOOKUP($C391, Table4[#All], 66, 0)</f>
        <v>0</v>
      </c>
      <c r="DC391" s="43"/>
      <c r="DD391" s="10">
        <f t="shared" si="106"/>
        <v>1</v>
      </c>
    </row>
    <row r="392" spans="1:108" ht="16.2" thickTop="1" thickBot="1" x14ac:dyDescent="0.4">
      <c r="A392" s="47" t="s">
        <v>859</v>
      </c>
      <c r="B392" s="47" t="s">
        <v>872</v>
      </c>
      <c r="C392" s="47" t="s">
        <v>873</v>
      </c>
      <c r="D392" s="11"/>
      <c r="E392" s="43">
        <f>VLOOKUP($C392, Table4[#All], 2, 0)</f>
        <v>1</v>
      </c>
      <c r="F392" s="43">
        <f>VLOOKUP($C392, Table4[#All], 3, 0)</f>
        <v>0</v>
      </c>
      <c r="G392" s="43">
        <f>VLOOKUP($C392, Table4[#All], 4, 0)</f>
        <v>0</v>
      </c>
      <c r="H392" s="43">
        <f>VLOOKUP($C392, Table4[#All], 5, 0)</f>
        <v>0</v>
      </c>
      <c r="I392" s="43">
        <f>VLOOKUP($C392, Table4[#All], 6, 0)</f>
        <v>0</v>
      </c>
      <c r="J392" s="10">
        <f t="shared" si="92"/>
        <v>1</v>
      </c>
      <c r="K392" s="11"/>
      <c r="L392" s="43">
        <f>VLOOKUP($C392, Table4[#All], 7, 0)</f>
        <v>0.91670000000000007</v>
      </c>
      <c r="M392" s="43">
        <f>VLOOKUP($C392, Table4[#All], 8, 0)</f>
        <v>8.3299999999999999E-2</v>
      </c>
      <c r="N392" s="43">
        <f>VLOOKUP($C392, Table4[#All], 9, 0)</f>
        <v>0</v>
      </c>
      <c r="O392" s="43">
        <f>VLOOKUP($C392, Table4[#All], 10, 0)</f>
        <v>0</v>
      </c>
      <c r="P392" s="43"/>
      <c r="Q392" s="10">
        <f t="shared" si="93"/>
        <v>1</v>
      </c>
      <c r="R392" s="11"/>
      <c r="S392" s="43">
        <f>VLOOKUP($C392, Table4[#All], 11, 0)</f>
        <v>0.66670000000000007</v>
      </c>
      <c r="T392" s="43">
        <f>VLOOKUP($C392, Table4[#All], 12, 0)</f>
        <v>0.16670000000000001</v>
      </c>
      <c r="U392" s="43">
        <f>VLOOKUP($C392, Table4[#All], 13, 0)</f>
        <v>0.16670000000000001</v>
      </c>
      <c r="V392" s="43">
        <f>VLOOKUP($C392, Table4[#All], 14, 0)</f>
        <v>0</v>
      </c>
      <c r="W392" s="9"/>
      <c r="X392" s="10">
        <f t="shared" si="94"/>
        <v>2</v>
      </c>
      <c r="Y392" s="11"/>
      <c r="Z392" s="43">
        <f>VLOOKUP($C392, Table4[#All], 15, 0)</f>
        <v>0</v>
      </c>
      <c r="AA392" s="43">
        <f>VLOOKUP($C392, Table4[#All], 16, 0)</f>
        <v>0.33329999999999999</v>
      </c>
      <c r="AB392" s="43">
        <f>VLOOKUP($C392, Table4[#All], 17, 0)</f>
        <v>0.66670000000000007</v>
      </c>
      <c r="AC392" s="43">
        <f>VLOOKUP($C392, Table4[#All], 18, 0)</f>
        <v>0</v>
      </c>
      <c r="AD392" s="9">
        <f>VLOOKUP($C392, Table4[#All], 19, 0)</f>
        <v>0</v>
      </c>
      <c r="AE392" s="10">
        <f t="shared" si="95"/>
        <v>3</v>
      </c>
      <c r="AF392" s="11"/>
      <c r="AG392" s="43">
        <f>VLOOKUP($C392, Table4[#All], 20, 0)</f>
        <v>0</v>
      </c>
      <c r="AH392" s="43">
        <f>VLOOKUP($C392, Table4[#All], 21, 0)</f>
        <v>8.3299999999999999E-2</v>
      </c>
      <c r="AI392" s="43">
        <f>VLOOKUP($C392, Table4[#All], 22, 0)</f>
        <v>0.5</v>
      </c>
      <c r="AJ392" s="43">
        <f>VLOOKUP($C392, Table4[#All], 23, 0)</f>
        <v>0.41670000000000001</v>
      </c>
      <c r="AK392" s="43"/>
      <c r="AL392" s="10">
        <f t="shared" si="96"/>
        <v>4</v>
      </c>
      <c r="AM392" s="11"/>
      <c r="AN392" s="43">
        <f>VLOOKUP($C392, Table4[#All], 24, 0)</f>
        <v>0</v>
      </c>
      <c r="AO392" s="43">
        <f>VLOOKUP($C392, Table4[#All], 25, 0)</f>
        <v>0.16670000000000001</v>
      </c>
      <c r="AP392" s="43">
        <f>VLOOKUP($C392, Table4[#All], 26, 0)</f>
        <v>0.83329999999999993</v>
      </c>
      <c r="AQ392" s="43"/>
      <c r="AR392" s="9"/>
      <c r="AS392" s="12">
        <f t="shared" si="97"/>
        <v>3</v>
      </c>
      <c r="AT392" s="11"/>
      <c r="AU392" s="43">
        <f>VLOOKUP($C392, Table4[#All], 27, 0)</f>
        <v>1</v>
      </c>
      <c r="AV392" s="43">
        <f>VLOOKUP($C392, Table4[#All], 28, 0)</f>
        <v>0</v>
      </c>
      <c r="AW392" s="43">
        <f>VLOOKUP($C392, Table4[#All], 29, 0)</f>
        <v>0</v>
      </c>
      <c r="AX392" s="9"/>
      <c r="AY392" s="9">
        <f>VLOOKUP($C392, Table4[#All], 30, 0)</f>
        <v>0</v>
      </c>
      <c r="AZ392" s="10">
        <f t="shared" si="98"/>
        <v>1</v>
      </c>
      <c r="BA392" s="11"/>
      <c r="BB392" s="43">
        <f>VLOOKUP($C392, Table4[#All], 31, 0)</f>
        <v>0.2727</v>
      </c>
      <c r="BC392" s="43">
        <f>VLOOKUP($C392, Table4[#All], 32, 0)</f>
        <v>0.72730000000000006</v>
      </c>
      <c r="BD392" s="43">
        <f>VLOOKUP($C392, Table4[#All], 33, 0)</f>
        <v>0</v>
      </c>
      <c r="BE392" s="43">
        <f>VLOOKUP($C392, Table4[#All], 34, 0)</f>
        <v>0</v>
      </c>
      <c r="BF392" s="9">
        <f>VLOOKUP($C392, Table4[#All], 35, 0)</f>
        <v>0</v>
      </c>
      <c r="BG392" s="10">
        <f t="shared" si="99"/>
        <v>2</v>
      </c>
      <c r="BH392" s="60"/>
      <c r="BI392" s="43">
        <f>VLOOKUP($C392, Table4[#All], 36, 0)</f>
        <v>0.16250000000000001</v>
      </c>
      <c r="BJ392" s="9">
        <f>VLOOKUP($C392, Table4[#All], 37, 0)</f>
        <v>0</v>
      </c>
      <c r="BK392" s="43">
        <f>VLOOKUP($C392, Table4[#All], 38, 0)</f>
        <v>0</v>
      </c>
      <c r="BL392" s="43">
        <f>VLOOKUP($C392, Table4[#All], 39, 0)</f>
        <v>0.38750000000000001</v>
      </c>
      <c r="BM392" s="9">
        <f>VLOOKUP($C392, Table4[#All], 40, 0)</f>
        <v>0.45</v>
      </c>
      <c r="BN392" s="10">
        <f t="shared" si="100"/>
        <v>5</v>
      </c>
      <c r="BO392" s="11"/>
      <c r="BP392" s="43">
        <f>VLOOKUP($C392, Table4[#All], 41, 0)</f>
        <v>8.3299999999999999E-2</v>
      </c>
      <c r="BQ392" s="43">
        <f>VLOOKUP($C392, Table4[#All], 42, 0)</f>
        <v>8.3299999999999999E-2</v>
      </c>
      <c r="BR392" s="43">
        <f>VLOOKUP($C392, Table4[#All], 43, 0)</f>
        <v>0.75</v>
      </c>
      <c r="BS392" s="43">
        <f>VLOOKUP($C392, Table4[#All], 44, 0)</f>
        <v>8.3299999999999999E-2</v>
      </c>
      <c r="BT392" s="43">
        <f>VLOOKUP($C392, Table4[#All], 45, 0)</f>
        <v>0</v>
      </c>
      <c r="BU392" s="10">
        <f t="shared" si="101"/>
        <v>3</v>
      </c>
      <c r="BV392" s="11"/>
      <c r="BW392" s="43">
        <f>VLOOKUP($C392, Table4[#All], 46, 0)</f>
        <v>8.3299999999999999E-2</v>
      </c>
      <c r="BX392" s="43">
        <f>VLOOKUP($C392, Table4[#All], 47, 0)</f>
        <v>0.75</v>
      </c>
      <c r="BY392" s="43">
        <f>VLOOKUP($C392, Table4[#All], 48, 0)</f>
        <v>0.16670000000000001</v>
      </c>
      <c r="BZ392" s="43">
        <f>VLOOKUP($C392, Table4[#All], 49, 0)</f>
        <v>0</v>
      </c>
      <c r="CA392" s="43">
        <f>VLOOKUP($C392, Table4[#All], 50, 0)</f>
        <v>0</v>
      </c>
      <c r="CB392" s="10">
        <f t="shared" si="102"/>
        <v>2</v>
      </c>
      <c r="CC392" s="60"/>
      <c r="CD392" s="43">
        <f>VLOOKUP($C392, Table4[#All], 51, 0)</f>
        <v>0.33329999999999999</v>
      </c>
      <c r="CE392" s="43">
        <f>VLOOKUP($C392, Table4[#All], 52, 0)</f>
        <v>0.66670000000000007</v>
      </c>
      <c r="CF392" s="43">
        <f>VLOOKUP($C392, Table4[#All], 53, 0)</f>
        <v>0</v>
      </c>
      <c r="CG392" s="43"/>
      <c r="CH392" s="43"/>
      <c r="CI392" s="12">
        <f t="shared" si="103"/>
        <v>2</v>
      </c>
      <c r="CJ392" s="13"/>
      <c r="CK392" s="43">
        <f>VLOOKUP($C392, Table4[#All], 54, 0)</f>
        <v>0</v>
      </c>
      <c r="CL392" s="43">
        <f>VLOOKUP($C392, Table4[#All], 55, 0)</f>
        <v>0.33329999999999999</v>
      </c>
      <c r="CM392" s="43">
        <f>VLOOKUP($C392, Table4[#All], 56, 0)</f>
        <v>0.66670000000000007</v>
      </c>
      <c r="CN392" s="9">
        <f>VLOOKUP($C392, Table4[#All], 57, 0)</f>
        <v>0</v>
      </c>
      <c r="CO392" s="9"/>
      <c r="CP392" s="10">
        <f t="shared" si="104"/>
        <v>3</v>
      </c>
      <c r="CQ392" s="11"/>
      <c r="CR392" s="43">
        <f>VLOOKUP($C392, Table4[#All], 58, 0)</f>
        <v>0</v>
      </c>
      <c r="CS392" s="43">
        <f>VLOOKUP($C392, Table4[#All], 59, 0)</f>
        <v>0.90910000000000002</v>
      </c>
      <c r="CT392" s="43">
        <f>VLOOKUP($C392, Table4[#All], 60, 0)</f>
        <v>9.0899999999999995E-2</v>
      </c>
      <c r="CU392" s="43">
        <f>VLOOKUP($C392, Table4[#All], 61, 0)</f>
        <v>0</v>
      </c>
      <c r="CV392" s="9">
        <f>VLOOKUP($C392, Table4[#All], 62, 0)</f>
        <v>0</v>
      </c>
      <c r="CW392" s="10">
        <f t="shared" si="105"/>
        <v>2</v>
      </c>
      <c r="CX392" s="60"/>
      <c r="CY392" s="43">
        <f>VLOOKUP($C392, Table4[#All], 63, 0)</f>
        <v>0</v>
      </c>
      <c r="CZ392" s="43">
        <f>VLOOKUP($C392, Table4[#All], 64, 0)</f>
        <v>0</v>
      </c>
      <c r="DA392" s="43">
        <f>VLOOKUP($C392, Table4[#All], 65, 0)</f>
        <v>0</v>
      </c>
      <c r="DB392" s="43">
        <f>VLOOKUP($C392, Table4[#All], 66, 0)</f>
        <v>0</v>
      </c>
      <c r="DC392" s="43"/>
      <c r="DD392" s="10" t="str">
        <f t="shared" si="106"/>
        <v>N/A</v>
      </c>
    </row>
    <row r="393" spans="1:108" ht="16.2" thickTop="1" thickBot="1" x14ac:dyDescent="0.4">
      <c r="A393" s="47" t="s">
        <v>859</v>
      </c>
      <c r="B393" s="47" t="s">
        <v>874</v>
      </c>
      <c r="C393" s="47" t="s">
        <v>875</v>
      </c>
      <c r="D393" s="11"/>
      <c r="E393" s="43">
        <f>VLOOKUP($C393, Table4[#All], 2, 0)</f>
        <v>1</v>
      </c>
      <c r="F393" s="43">
        <f>VLOOKUP($C393, Table4[#All], 3, 0)</f>
        <v>0</v>
      </c>
      <c r="G393" s="43">
        <f>VLOOKUP($C393, Table4[#All], 4, 0)</f>
        <v>0</v>
      </c>
      <c r="H393" s="43">
        <f>VLOOKUP($C393, Table4[#All], 5, 0)</f>
        <v>0</v>
      </c>
      <c r="I393" s="43">
        <f>VLOOKUP($C393, Table4[#All], 6, 0)</f>
        <v>0</v>
      </c>
      <c r="J393" s="10">
        <f t="shared" si="92"/>
        <v>1</v>
      </c>
      <c r="K393" s="11"/>
      <c r="L393" s="43">
        <f>VLOOKUP($C393, Table4[#All], 7, 0)</f>
        <v>1</v>
      </c>
      <c r="M393" s="43">
        <f>VLOOKUP($C393, Table4[#All], 8, 0)</f>
        <v>0</v>
      </c>
      <c r="N393" s="43">
        <f>VLOOKUP($C393, Table4[#All], 9, 0)</f>
        <v>0</v>
      </c>
      <c r="O393" s="43">
        <f>VLOOKUP($C393, Table4[#All], 10, 0)</f>
        <v>0</v>
      </c>
      <c r="P393" s="43"/>
      <c r="Q393" s="10">
        <f t="shared" si="93"/>
        <v>1</v>
      </c>
      <c r="R393" s="11"/>
      <c r="S393" s="43">
        <f>VLOOKUP($C393, Table4[#All], 11, 0)</f>
        <v>0.6875</v>
      </c>
      <c r="T393" s="43">
        <f>VLOOKUP($C393, Table4[#All], 12, 0)</f>
        <v>0</v>
      </c>
      <c r="U393" s="43">
        <f>VLOOKUP($C393, Table4[#All], 13, 0)</f>
        <v>0.3125</v>
      </c>
      <c r="V393" s="43">
        <f>VLOOKUP($C393, Table4[#All], 14, 0)</f>
        <v>0</v>
      </c>
      <c r="W393" s="9"/>
      <c r="X393" s="10">
        <f t="shared" si="94"/>
        <v>3</v>
      </c>
      <c r="Y393" s="11"/>
      <c r="Z393" s="43">
        <f>VLOOKUP($C393, Table4[#All], 15, 0)</f>
        <v>0</v>
      </c>
      <c r="AA393" s="43">
        <f>VLOOKUP($C393, Table4[#All], 16, 0)</f>
        <v>0</v>
      </c>
      <c r="AB393" s="43">
        <f>VLOOKUP($C393, Table4[#All], 17, 0)</f>
        <v>0.8125</v>
      </c>
      <c r="AC393" s="43">
        <f>VLOOKUP($C393, Table4[#All], 18, 0)</f>
        <v>0.1875</v>
      </c>
      <c r="AD393" s="9">
        <f>VLOOKUP($C393, Table4[#All], 19, 0)</f>
        <v>0</v>
      </c>
      <c r="AE393" s="10">
        <f t="shared" si="95"/>
        <v>3</v>
      </c>
      <c r="AF393" s="11"/>
      <c r="AG393" s="43">
        <f>VLOOKUP($C393, Table4[#All], 20, 0)</f>
        <v>0</v>
      </c>
      <c r="AH393" s="43">
        <f>VLOOKUP($C393, Table4[#All], 21, 0)</f>
        <v>0</v>
      </c>
      <c r="AI393" s="43">
        <f>VLOOKUP($C393, Table4[#All], 22, 0)</f>
        <v>0.3125</v>
      </c>
      <c r="AJ393" s="43">
        <f>VLOOKUP($C393, Table4[#All], 23, 0)</f>
        <v>0.6875</v>
      </c>
      <c r="AK393" s="43"/>
      <c r="AL393" s="10">
        <f t="shared" si="96"/>
        <v>4</v>
      </c>
      <c r="AM393" s="11"/>
      <c r="AN393" s="43">
        <f>VLOOKUP($C393, Table4[#All], 24, 0)</f>
        <v>0</v>
      </c>
      <c r="AO393" s="43">
        <f>VLOOKUP($C393, Table4[#All], 25, 0)</f>
        <v>0.1875</v>
      </c>
      <c r="AP393" s="43">
        <f>VLOOKUP($C393, Table4[#All], 26, 0)</f>
        <v>0.8125</v>
      </c>
      <c r="AQ393" s="43"/>
      <c r="AR393" s="9"/>
      <c r="AS393" s="12">
        <f t="shared" si="97"/>
        <v>3</v>
      </c>
      <c r="AT393" s="11"/>
      <c r="AU393" s="43">
        <f>VLOOKUP($C393, Table4[#All], 27, 0)</f>
        <v>0.5625</v>
      </c>
      <c r="AV393" s="43">
        <f>VLOOKUP($C393, Table4[#All], 28, 0)</f>
        <v>0.4375</v>
      </c>
      <c r="AW393" s="43">
        <f>VLOOKUP($C393, Table4[#All], 29, 0)</f>
        <v>0</v>
      </c>
      <c r="AX393" s="9"/>
      <c r="AY393" s="9">
        <f>VLOOKUP($C393, Table4[#All], 30, 0)</f>
        <v>0</v>
      </c>
      <c r="AZ393" s="10">
        <f t="shared" si="98"/>
        <v>2</v>
      </c>
      <c r="BA393" s="11"/>
      <c r="BB393" s="43">
        <f>VLOOKUP($C393, Table4[#All], 31, 0)</f>
        <v>0.1875</v>
      </c>
      <c r="BC393" s="43">
        <f>VLOOKUP($C393, Table4[#All], 32, 0)</f>
        <v>0.6875</v>
      </c>
      <c r="BD393" s="43">
        <f>VLOOKUP($C393, Table4[#All], 33, 0)</f>
        <v>0.125</v>
      </c>
      <c r="BE393" s="43">
        <f>VLOOKUP($C393, Table4[#All], 34, 0)</f>
        <v>0</v>
      </c>
      <c r="BF393" s="9">
        <f>VLOOKUP($C393, Table4[#All], 35, 0)</f>
        <v>0</v>
      </c>
      <c r="BG393" s="10">
        <f t="shared" si="99"/>
        <v>2</v>
      </c>
      <c r="BH393" s="60"/>
      <c r="BI393" s="43">
        <f>VLOOKUP($C393, Table4[#All], 36, 0)</f>
        <v>0.16250000000000001</v>
      </c>
      <c r="BJ393" s="9">
        <f>VLOOKUP($C393, Table4[#All], 37, 0)</f>
        <v>0</v>
      </c>
      <c r="BK393" s="43">
        <f>VLOOKUP($C393, Table4[#All], 38, 0)</f>
        <v>0</v>
      </c>
      <c r="BL393" s="43">
        <f>VLOOKUP($C393, Table4[#All], 39, 0)</f>
        <v>0.38750000000000001</v>
      </c>
      <c r="BM393" s="9">
        <f>VLOOKUP($C393, Table4[#All], 40, 0)</f>
        <v>0.45</v>
      </c>
      <c r="BN393" s="10">
        <f t="shared" si="100"/>
        <v>5</v>
      </c>
      <c r="BO393" s="11"/>
      <c r="BP393" s="43">
        <f>VLOOKUP($C393, Table4[#All], 41, 0)</f>
        <v>6.25E-2</v>
      </c>
      <c r="BQ393" s="43">
        <f>VLOOKUP($C393, Table4[#All], 42, 0)</f>
        <v>0.6875</v>
      </c>
      <c r="BR393" s="43">
        <f>VLOOKUP($C393, Table4[#All], 43, 0)</f>
        <v>0.25</v>
      </c>
      <c r="BS393" s="43">
        <f>VLOOKUP($C393, Table4[#All], 44, 0)</f>
        <v>0</v>
      </c>
      <c r="BT393" s="43">
        <f>VLOOKUP($C393, Table4[#All], 45, 0)</f>
        <v>0</v>
      </c>
      <c r="BU393" s="10">
        <f t="shared" si="101"/>
        <v>3</v>
      </c>
      <c r="BV393" s="11"/>
      <c r="BW393" s="43">
        <f>VLOOKUP($C393, Table4[#All], 46, 0)</f>
        <v>0</v>
      </c>
      <c r="BX393" s="43">
        <f>VLOOKUP($C393, Table4[#All], 47, 0)</f>
        <v>0.125</v>
      </c>
      <c r="BY393" s="43">
        <f>VLOOKUP($C393, Table4[#All], 48, 0)</f>
        <v>6.25E-2</v>
      </c>
      <c r="BZ393" s="43">
        <f>VLOOKUP($C393, Table4[#All], 49, 0)</f>
        <v>0.4375</v>
      </c>
      <c r="CA393" s="43">
        <f>VLOOKUP($C393, Table4[#All], 50, 0)</f>
        <v>0.375</v>
      </c>
      <c r="CB393" s="10">
        <f t="shared" si="102"/>
        <v>5</v>
      </c>
      <c r="CC393" s="60"/>
      <c r="CD393" s="43">
        <f>VLOOKUP($C393, Table4[#All], 51, 0)</f>
        <v>6.25E-2</v>
      </c>
      <c r="CE393" s="43">
        <f>VLOOKUP($C393, Table4[#All], 52, 0)</f>
        <v>0.9375</v>
      </c>
      <c r="CF393" s="43">
        <f>VLOOKUP($C393, Table4[#All], 53, 0)</f>
        <v>0</v>
      </c>
      <c r="CG393" s="43"/>
      <c r="CH393" s="43"/>
      <c r="CI393" s="12">
        <f t="shared" si="103"/>
        <v>2</v>
      </c>
      <c r="CJ393" s="13"/>
      <c r="CK393" s="43">
        <f>VLOOKUP($C393, Table4[#All], 54, 0)</f>
        <v>0</v>
      </c>
      <c r="CL393" s="43">
        <f>VLOOKUP($C393, Table4[#All], 55, 0)</f>
        <v>6.25E-2</v>
      </c>
      <c r="CM393" s="43">
        <f>VLOOKUP($C393, Table4[#All], 56, 0)</f>
        <v>0.875</v>
      </c>
      <c r="CN393" s="9">
        <f>VLOOKUP($C393, Table4[#All], 57, 0)</f>
        <v>6.25E-2</v>
      </c>
      <c r="CO393" s="9"/>
      <c r="CP393" s="10">
        <f t="shared" si="104"/>
        <v>3</v>
      </c>
      <c r="CQ393" s="11"/>
      <c r="CR393" s="43">
        <f>VLOOKUP($C393, Table4[#All], 58, 0)</f>
        <v>6.25E-2</v>
      </c>
      <c r="CS393" s="43">
        <f>VLOOKUP($C393, Table4[#All], 59, 0)</f>
        <v>0.8125</v>
      </c>
      <c r="CT393" s="43">
        <f>VLOOKUP($C393, Table4[#All], 60, 0)</f>
        <v>0.125</v>
      </c>
      <c r="CU393" s="43">
        <f>VLOOKUP($C393, Table4[#All], 61, 0)</f>
        <v>0</v>
      </c>
      <c r="CV393" s="9">
        <f>VLOOKUP($C393, Table4[#All], 62, 0)</f>
        <v>0</v>
      </c>
      <c r="CW393" s="10">
        <f t="shared" si="105"/>
        <v>2</v>
      </c>
      <c r="CX393" s="60"/>
      <c r="CY393" s="43">
        <f>VLOOKUP($C393, Table4[#All], 63, 0)</f>
        <v>1</v>
      </c>
      <c r="CZ393" s="43">
        <f>VLOOKUP($C393, Table4[#All], 64, 0)</f>
        <v>0</v>
      </c>
      <c r="DA393" s="43">
        <f>VLOOKUP($C393, Table4[#All], 65, 0)</f>
        <v>0</v>
      </c>
      <c r="DB393" s="43">
        <f>VLOOKUP($C393, Table4[#All], 66, 0)</f>
        <v>0</v>
      </c>
      <c r="DC393" s="43"/>
      <c r="DD393" s="10">
        <f t="shared" si="106"/>
        <v>1</v>
      </c>
    </row>
    <row r="394" spans="1:108" ht="16.2" thickTop="1" thickBot="1" x14ac:dyDescent="0.4">
      <c r="A394" s="47" t="s">
        <v>859</v>
      </c>
      <c r="B394" s="47" t="s">
        <v>876</v>
      </c>
      <c r="C394" s="47" t="s">
        <v>877</v>
      </c>
      <c r="D394" s="11"/>
      <c r="E394" s="43">
        <f>VLOOKUP($C394, Table4[#All], 2, 0)</f>
        <v>1</v>
      </c>
      <c r="F394" s="43">
        <f>VLOOKUP($C394, Table4[#All], 3, 0)</f>
        <v>0</v>
      </c>
      <c r="G394" s="43">
        <f>VLOOKUP($C394, Table4[#All], 4, 0)</f>
        <v>0</v>
      </c>
      <c r="H394" s="43">
        <f>VLOOKUP($C394, Table4[#All], 5, 0)</f>
        <v>0</v>
      </c>
      <c r="I394" s="43">
        <f>VLOOKUP($C394, Table4[#All], 6, 0)</f>
        <v>0</v>
      </c>
      <c r="J394" s="10">
        <f t="shared" si="92"/>
        <v>1</v>
      </c>
      <c r="K394" s="11"/>
      <c r="L394" s="43">
        <f>VLOOKUP($C394, Table4[#All], 7, 0)</f>
        <v>0.86360000000000003</v>
      </c>
      <c r="M394" s="43">
        <f>VLOOKUP($C394, Table4[#All], 8, 0)</f>
        <v>9.0899999999999995E-2</v>
      </c>
      <c r="N394" s="43">
        <f>VLOOKUP($C394, Table4[#All], 9, 0)</f>
        <v>0</v>
      </c>
      <c r="O394" s="43">
        <f>VLOOKUP($C394, Table4[#All], 10, 0)</f>
        <v>4.5499999999999999E-2</v>
      </c>
      <c r="P394" s="43"/>
      <c r="Q394" s="10">
        <f t="shared" si="93"/>
        <v>1</v>
      </c>
      <c r="R394" s="11"/>
      <c r="S394" s="43">
        <f>VLOOKUP($C394, Table4[#All], 11, 0)</f>
        <v>9.5199999999999993E-2</v>
      </c>
      <c r="T394" s="43">
        <f>VLOOKUP($C394, Table4[#All], 12, 0)</f>
        <v>0</v>
      </c>
      <c r="U394" s="43">
        <f>VLOOKUP($C394, Table4[#All], 13, 0)</f>
        <v>0.90480000000000005</v>
      </c>
      <c r="V394" s="43">
        <f>VLOOKUP($C394, Table4[#All], 14, 0)</f>
        <v>0</v>
      </c>
      <c r="W394" s="9"/>
      <c r="X394" s="10">
        <f t="shared" si="94"/>
        <v>3</v>
      </c>
      <c r="Y394" s="11"/>
      <c r="Z394" s="43">
        <f>VLOOKUP($C394, Table4[#All], 15, 0)</f>
        <v>0</v>
      </c>
      <c r="AA394" s="43">
        <f>VLOOKUP($C394, Table4[#All], 16, 0)</f>
        <v>1</v>
      </c>
      <c r="AB394" s="43">
        <f>VLOOKUP($C394, Table4[#All], 17, 0)</f>
        <v>0</v>
      </c>
      <c r="AC394" s="43">
        <f>VLOOKUP($C394, Table4[#All], 18, 0)</f>
        <v>0</v>
      </c>
      <c r="AD394" s="9">
        <f>VLOOKUP($C394, Table4[#All], 19, 0)</f>
        <v>0</v>
      </c>
      <c r="AE394" s="10">
        <f t="shared" si="95"/>
        <v>2</v>
      </c>
      <c r="AF394" s="11"/>
      <c r="AG394" s="43">
        <f>VLOOKUP($C394, Table4[#All], 20, 0)</f>
        <v>4.5499999999999999E-2</v>
      </c>
      <c r="AH394" s="43">
        <f>VLOOKUP($C394, Table4[#All], 21, 0)</f>
        <v>0</v>
      </c>
      <c r="AI394" s="43">
        <f>VLOOKUP($C394, Table4[#All], 22, 0)</f>
        <v>0.86360000000000003</v>
      </c>
      <c r="AJ394" s="43">
        <f>VLOOKUP($C394, Table4[#All], 23, 0)</f>
        <v>9.0899999999999995E-2</v>
      </c>
      <c r="AK394" s="43"/>
      <c r="AL394" s="10">
        <f t="shared" si="96"/>
        <v>3</v>
      </c>
      <c r="AM394" s="11"/>
      <c r="AN394" s="43">
        <f>VLOOKUP($C394, Table4[#All], 24, 0)</f>
        <v>0</v>
      </c>
      <c r="AO394" s="43">
        <f>VLOOKUP($C394, Table4[#All], 25, 0)</f>
        <v>0.18179999999999999</v>
      </c>
      <c r="AP394" s="43">
        <f>VLOOKUP($C394, Table4[#All], 26, 0)</f>
        <v>0.81819999999999993</v>
      </c>
      <c r="AQ394" s="43"/>
      <c r="AR394" s="9"/>
      <c r="AS394" s="12">
        <f t="shared" si="97"/>
        <v>3</v>
      </c>
      <c r="AT394" s="11"/>
      <c r="AU394" s="43">
        <f>VLOOKUP($C394, Table4[#All], 27, 0)</f>
        <v>0.36359999999999998</v>
      </c>
      <c r="AV394" s="43">
        <f>VLOOKUP($C394, Table4[#All], 28, 0)</f>
        <v>0.59089999999999998</v>
      </c>
      <c r="AW394" s="43">
        <f>VLOOKUP($C394, Table4[#All], 29, 0)</f>
        <v>4.5499999999999999E-2</v>
      </c>
      <c r="AX394" s="9"/>
      <c r="AY394" s="9">
        <f>VLOOKUP($C394, Table4[#All], 30, 0)</f>
        <v>0</v>
      </c>
      <c r="AZ394" s="10">
        <f t="shared" si="98"/>
        <v>2</v>
      </c>
      <c r="BA394" s="11"/>
      <c r="BB394" s="43">
        <f>VLOOKUP($C394, Table4[#All], 31, 0)</f>
        <v>0.1</v>
      </c>
      <c r="BC394" s="43">
        <f>VLOOKUP($C394, Table4[#All], 32, 0)</f>
        <v>0.8</v>
      </c>
      <c r="BD394" s="43">
        <f>VLOOKUP($C394, Table4[#All], 33, 0)</f>
        <v>0</v>
      </c>
      <c r="BE394" s="43">
        <f>VLOOKUP($C394, Table4[#All], 34, 0)</f>
        <v>0.1</v>
      </c>
      <c r="BF394" s="9">
        <f>VLOOKUP($C394, Table4[#All], 35, 0)</f>
        <v>0</v>
      </c>
      <c r="BG394" s="10">
        <f t="shared" si="99"/>
        <v>2</v>
      </c>
      <c r="BH394" s="60"/>
      <c r="BI394" s="43">
        <f>VLOOKUP($C394, Table4[#All], 36, 0)</f>
        <v>0</v>
      </c>
      <c r="BJ394" s="9">
        <f>VLOOKUP($C394, Table4[#All], 37, 0)</f>
        <v>8.3299999999999999E-2</v>
      </c>
      <c r="BK394" s="43">
        <f>VLOOKUP($C394, Table4[#All], 38, 0)</f>
        <v>0.91670000000000007</v>
      </c>
      <c r="BL394" s="43">
        <f>VLOOKUP($C394, Table4[#All], 39, 0)</f>
        <v>0</v>
      </c>
      <c r="BM394" s="9">
        <f>VLOOKUP($C394, Table4[#All], 40, 0)</f>
        <v>0</v>
      </c>
      <c r="BN394" s="10">
        <f t="shared" si="100"/>
        <v>3</v>
      </c>
      <c r="BO394" s="11"/>
      <c r="BP394" s="43">
        <f>VLOOKUP($C394, Table4[#All], 41, 0)</f>
        <v>0</v>
      </c>
      <c r="BQ394" s="43">
        <f>VLOOKUP($C394, Table4[#All], 42, 0)</f>
        <v>1</v>
      </c>
      <c r="BR394" s="43">
        <f>VLOOKUP($C394, Table4[#All], 43, 0)</f>
        <v>0</v>
      </c>
      <c r="BS394" s="43">
        <f>VLOOKUP($C394, Table4[#All], 44, 0)</f>
        <v>0</v>
      </c>
      <c r="BT394" s="43">
        <f>VLOOKUP($C394, Table4[#All], 45, 0)</f>
        <v>0</v>
      </c>
      <c r="BU394" s="10">
        <f t="shared" si="101"/>
        <v>2</v>
      </c>
      <c r="BV394" s="11"/>
      <c r="BW394" s="43">
        <f>VLOOKUP($C394, Table4[#All], 46, 0)</f>
        <v>0</v>
      </c>
      <c r="BX394" s="43">
        <f>VLOOKUP($C394, Table4[#All], 47, 0)</f>
        <v>0</v>
      </c>
      <c r="BY394" s="43">
        <f>VLOOKUP($C394, Table4[#All], 48, 0)</f>
        <v>9.0899999999999995E-2</v>
      </c>
      <c r="BZ394" s="43">
        <f>VLOOKUP($C394, Table4[#All], 49, 0)</f>
        <v>0.86360000000000003</v>
      </c>
      <c r="CA394" s="43">
        <f>VLOOKUP($C394, Table4[#All], 50, 0)</f>
        <v>4.5499999999999999E-2</v>
      </c>
      <c r="CB394" s="10">
        <f t="shared" si="102"/>
        <v>4</v>
      </c>
      <c r="CC394" s="60"/>
      <c r="CD394" s="43">
        <f>VLOOKUP($C394, Table4[#All], 51, 0)</f>
        <v>1</v>
      </c>
      <c r="CE394" s="43">
        <f>VLOOKUP($C394, Table4[#All], 52, 0)</f>
        <v>0</v>
      </c>
      <c r="CF394" s="43">
        <f>VLOOKUP($C394, Table4[#All], 53, 0)</f>
        <v>0</v>
      </c>
      <c r="CG394" s="43"/>
      <c r="CH394" s="43"/>
      <c r="CI394" s="12">
        <f t="shared" si="103"/>
        <v>1</v>
      </c>
      <c r="CJ394" s="13"/>
      <c r="CK394" s="43">
        <f>VLOOKUP($C394, Table4[#All], 54, 0)</f>
        <v>0</v>
      </c>
      <c r="CL394" s="43">
        <f>VLOOKUP($C394, Table4[#All], 55, 0)</f>
        <v>1</v>
      </c>
      <c r="CM394" s="43">
        <f>VLOOKUP($C394, Table4[#All], 56, 0)</f>
        <v>0</v>
      </c>
      <c r="CN394" s="9">
        <f>VLOOKUP($C394, Table4[#All], 57, 0)</f>
        <v>0</v>
      </c>
      <c r="CO394" s="9"/>
      <c r="CP394" s="10">
        <f t="shared" si="104"/>
        <v>2</v>
      </c>
      <c r="CQ394" s="11"/>
      <c r="CR394" s="43">
        <f>VLOOKUP($C394, Table4[#All], 58, 0)</f>
        <v>0</v>
      </c>
      <c r="CS394" s="43">
        <f>VLOOKUP($C394, Table4[#All], 59, 0)</f>
        <v>0.95450000000000002</v>
      </c>
      <c r="CT394" s="43">
        <f>VLOOKUP($C394, Table4[#All], 60, 0)</f>
        <v>4.5499999999999999E-2</v>
      </c>
      <c r="CU394" s="43">
        <f>VLOOKUP($C394, Table4[#All], 61, 0)</f>
        <v>0</v>
      </c>
      <c r="CV394" s="9">
        <f>VLOOKUP($C394, Table4[#All], 62, 0)</f>
        <v>0</v>
      </c>
      <c r="CW394" s="10">
        <f t="shared" si="105"/>
        <v>2</v>
      </c>
      <c r="CX394" s="60"/>
      <c r="CY394" s="43">
        <f>VLOOKUP($C394, Table4[#All], 63, 0)</f>
        <v>1</v>
      </c>
      <c r="CZ394" s="43">
        <f>VLOOKUP($C394, Table4[#All], 64, 0)</f>
        <v>0</v>
      </c>
      <c r="DA394" s="43">
        <f>VLOOKUP($C394, Table4[#All], 65, 0)</f>
        <v>0</v>
      </c>
      <c r="DB394" s="43">
        <f>VLOOKUP($C394, Table4[#All], 66, 0)</f>
        <v>0</v>
      </c>
      <c r="DC394" s="43"/>
      <c r="DD394" s="10">
        <f t="shared" si="106"/>
        <v>1</v>
      </c>
    </row>
    <row r="395" spans="1:108" ht="16.2" thickTop="1" thickBot="1" x14ac:dyDescent="0.4">
      <c r="A395" s="47" t="s">
        <v>859</v>
      </c>
      <c r="B395" s="47" t="s">
        <v>860</v>
      </c>
      <c r="C395" s="47" t="s">
        <v>861</v>
      </c>
      <c r="D395" s="11"/>
      <c r="E395" s="43">
        <f>VLOOKUP($C395, Table4[#All], 2, 0)</f>
        <v>1</v>
      </c>
      <c r="F395" s="43">
        <f>VLOOKUP($C395, Table4[#All], 3, 0)</f>
        <v>0</v>
      </c>
      <c r="G395" s="43">
        <f>VLOOKUP($C395, Table4[#All], 4, 0)</f>
        <v>0</v>
      </c>
      <c r="H395" s="43">
        <f>VLOOKUP($C395, Table4[#All], 5, 0)</f>
        <v>0</v>
      </c>
      <c r="I395" s="43">
        <f>VLOOKUP($C395, Table4[#All], 6, 0)</f>
        <v>0</v>
      </c>
      <c r="J395" s="10">
        <f t="shared" si="92"/>
        <v>1</v>
      </c>
      <c r="K395" s="11"/>
      <c r="L395" s="43">
        <f>VLOOKUP($C395, Table4[#All], 7, 0)</f>
        <v>0.84620000000000006</v>
      </c>
      <c r="M395" s="43">
        <f>VLOOKUP($C395, Table4[#All], 8, 0)</f>
        <v>0.15380000000000002</v>
      </c>
      <c r="N395" s="43">
        <f>VLOOKUP($C395, Table4[#All], 9, 0)</f>
        <v>0</v>
      </c>
      <c r="O395" s="43">
        <f>VLOOKUP($C395, Table4[#All], 10, 0)</f>
        <v>0</v>
      </c>
      <c r="P395" s="43"/>
      <c r="Q395" s="10">
        <f t="shared" si="93"/>
        <v>1</v>
      </c>
      <c r="R395" s="11"/>
      <c r="S395" s="43">
        <f>VLOOKUP($C395, Table4[#All], 11, 0)</f>
        <v>0.53849999999999998</v>
      </c>
      <c r="T395" s="43">
        <f>VLOOKUP($C395, Table4[#All], 12, 0)</f>
        <v>7.690000000000001E-2</v>
      </c>
      <c r="U395" s="43">
        <f>VLOOKUP($C395, Table4[#All], 13, 0)</f>
        <v>0.3846</v>
      </c>
      <c r="V395" s="43">
        <f>VLOOKUP($C395, Table4[#All], 14, 0)</f>
        <v>0</v>
      </c>
      <c r="W395" s="9"/>
      <c r="X395" s="10">
        <f t="shared" si="94"/>
        <v>3</v>
      </c>
      <c r="Y395" s="11"/>
      <c r="Z395" s="43">
        <f>VLOOKUP($C395, Table4[#All], 15, 0)</f>
        <v>0</v>
      </c>
      <c r="AA395" s="43">
        <f>VLOOKUP($C395, Table4[#All], 16, 0)</f>
        <v>1</v>
      </c>
      <c r="AB395" s="43">
        <f>VLOOKUP($C395, Table4[#All], 17, 0)</f>
        <v>0</v>
      </c>
      <c r="AC395" s="43">
        <f>VLOOKUP($C395, Table4[#All], 18, 0)</f>
        <v>0</v>
      </c>
      <c r="AD395" s="9">
        <f>VLOOKUP($C395, Table4[#All], 19, 0)</f>
        <v>0</v>
      </c>
      <c r="AE395" s="10">
        <f t="shared" si="95"/>
        <v>2</v>
      </c>
      <c r="AF395" s="11"/>
      <c r="AG395" s="43">
        <f>VLOOKUP($C395, Table4[#All], 20, 0)</f>
        <v>7.690000000000001E-2</v>
      </c>
      <c r="AH395" s="43">
        <f>VLOOKUP($C395, Table4[#All], 21, 0)</f>
        <v>7.690000000000001E-2</v>
      </c>
      <c r="AI395" s="43">
        <f>VLOOKUP($C395, Table4[#All], 22, 0)</f>
        <v>0.76919999999999999</v>
      </c>
      <c r="AJ395" s="43">
        <f>VLOOKUP($C395, Table4[#All], 23, 0)</f>
        <v>7.690000000000001E-2</v>
      </c>
      <c r="AK395" s="43"/>
      <c r="AL395" s="10">
        <f t="shared" si="96"/>
        <v>3</v>
      </c>
      <c r="AM395" s="11"/>
      <c r="AN395" s="43">
        <f>VLOOKUP($C395, Table4[#All], 24, 0)</f>
        <v>0</v>
      </c>
      <c r="AO395" s="43">
        <f>VLOOKUP($C395, Table4[#All], 25, 0)</f>
        <v>0</v>
      </c>
      <c r="AP395" s="43">
        <f>VLOOKUP($C395, Table4[#All], 26, 0)</f>
        <v>1</v>
      </c>
      <c r="AQ395" s="43"/>
      <c r="AR395" s="9"/>
      <c r="AS395" s="12">
        <f t="shared" si="97"/>
        <v>3</v>
      </c>
      <c r="AT395" s="11"/>
      <c r="AU395" s="43">
        <f>VLOOKUP($C395, Table4[#All], 27, 0)</f>
        <v>0.23079999999999998</v>
      </c>
      <c r="AV395" s="43">
        <f>VLOOKUP($C395, Table4[#All], 28, 0)</f>
        <v>0.46149999999999997</v>
      </c>
      <c r="AW395" s="43">
        <f>VLOOKUP($C395, Table4[#All], 29, 0)</f>
        <v>0.30769999999999997</v>
      </c>
      <c r="AX395" s="9"/>
      <c r="AY395" s="9">
        <f>VLOOKUP($C395, Table4[#All], 30, 0)</f>
        <v>0</v>
      </c>
      <c r="AZ395" s="10">
        <f t="shared" si="98"/>
        <v>3</v>
      </c>
      <c r="BA395" s="11"/>
      <c r="BB395" s="43">
        <f>VLOOKUP($C395, Table4[#All], 31, 0)</f>
        <v>0</v>
      </c>
      <c r="BC395" s="43">
        <f>VLOOKUP($C395, Table4[#All], 32, 0)</f>
        <v>1</v>
      </c>
      <c r="BD395" s="43">
        <f>VLOOKUP($C395, Table4[#All], 33, 0)</f>
        <v>0</v>
      </c>
      <c r="BE395" s="43">
        <f>VLOOKUP($C395, Table4[#All], 34, 0)</f>
        <v>0</v>
      </c>
      <c r="BF395" s="9">
        <f>VLOOKUP($C395, Table4[#All], 35, 0)</f>
        <v>0</v>
      </c>
      <c r="BG395" s="10">
        <f t="shared" si="99"/>
        <v>2</v>
      </c>
      <c r="BH395" s="60"/>
      <c r="BI395" s="43">
        <f>VLOOKUP($C395, Table4[#All], 36, 0)</f>
        <v>0.16250000000000001</v>
      </c>
      <c r="BJ395" s="9">
        <f>VLOOKUP($C395, Table4[#All], 37, 0)</f>
        <v>0</v>
      </c>
      <c r="BK395" s="43">
        <f>VLOOKUP($C395, Table4[#All], 38, 0)</f>
        <v>0</v>
      </c>
      <c r="BL395" s="43">
        <f>VLOOKUP($C395, Table4[#All], 39, 0)</f>
        <v>0.38750000000000001</v>
      </c>
      <c r="BM395" s="9">
        <f>VLOOKUP($C395, Table4[#All], 40, 0)</f>
        <v>0.45</v>
      </c>
      <c r="BN395" s="10">
        <f t="shared" si="100"/>
        <v>5</v>
      </c>
      <c r="BO395" s="11"/>
      <c r="BP395" s="43">
        <f>VLOOKUP($C395, Table4[#All], 41, 0)</f>
        <v>0</v>
      </c>
      <c r="BQ395" s="43">
        <f>VLOOKUP($C395, Table4[#All], 42, 0)</f>
        <v>1</v>
      </c>
      <c r="BR395" s="43">
        <f>VLOOKUP($C395, Table4[#All], 43, 0)</f>
        <v>0</v>
      </c>
      <c r="BS395" s="43">
        <f>VLOOKUP($C395, Table4[#All], 44, 0)</f>
        <v>0</v>
      </c>
      <c r="BT395" s="43">
        <f>VLOOKUP($C395, Table4[#All], 45, 0)</f>
        <v>0</v>
      </c>
      <c r="BU395" s="10">
        <f t="shared" si="101"/>
        <v>2</v>
      </c>
      <c r="BV395" s="11"/>
      <c r="BW395" s="43">
        <f>VLOOKUP($C395, Table4[#All], 46, 0)</f>
        <v>0</v>
      </c>
      <c r="BX395" s="43">
        <f>VLOOKUP($C395, Table4[#All], 47, 0)</f>
        <v>7.690000000000001E-2</v>
      </c>
      <c r="BY395" s="43">
        <f>VLOOKUP($C395, Table4[#All], 48, 0)</f>
        <v>0.23079999999999998</v>
      </c>
      <c r="BZ395" s="43">
        <f>VLOOKUP($C395, Table4[#All], 49, 0)</f>
        <v>0.69230000000000003</v>
      </c>
      <c r="CA395" s="43">
        <f>VLOOKUP($C395, Table4[#All], 50, 0)</f>
        <v>0</v>
      </c>
      <c r="CB395" s="10">
        <f t="shared" si="102"/>
        <v>4</v>
      </c>
      <c r="CC395" s="60"/>
      <c r="CD395" s="43">
        <f>VLOOKUP($C395, Table4[#All], 51, 0)</f>
        <v>1</v>
      </c>
      <c r="CE395" s="43">
        <f>VLOOKUP($C395, Table4[#All], 52, 0)</f>
        <v>0</v>
      </c>
      <c r="CF395" s="43">
        <f>VLOOKUP($C395, Table4[#All], 53, 0)</f>
        <v>0</v>
      </c>
      <c r="CG395" s="43"/>
      <c r="CH395" s="43"/>
      <c r="CI395" s="12">
        <f t="shared" si="103"/>
        <v>1</v>
      </c>
      <c r="CJ395" s="13"/>
      <c r="CK395" s="43">
        <f>VLOOKUP($C395, Table4[#All], 54, 0)</f>
        <v>0</v>
      </c>
      <c r="CL395" s="43">
        <f>VLOOKUP($C395, Table4[#All], 55, 0)</f>
        <v>1</v>
      </c>
      <c r="CM395" s="43">
        <f>VLOOKUP($C395, Table4[#All], 56, 0)</f>
        <v>0</v>
      </c>
      <c r="CN395" s="9">
        <f>VLOOKUP($C395, Table4[#All], 57, 0)</f>
        <v>0</v>
      </c>
      <c r="CO395" s="9"/>
      <c r="CP395" s="10">
        <f t="shared" si="104"/>
        <v>2</v>
      </c>
      <c r="CQ395" s="11"/>
      <c r="CR395" s="43">
        <f>VLOOKUP($C395, Table4[#All], 58, 0)</f>
        <v>0</v>
      </c>
      <c r="CS395" s="43">
        <f>VLOOKUP($C395, Table4[#All], 59, 0)</f>
        <v>0.61539999999999995</v>
      </c>
      <c r="CT395" s="43">
        <f>VLOOKUP($C395, Table4[#All], 60, 0)</f>
        <v>0.3846</v>
      </c>
      <c r="CU395" s="43">
        <f>VLOOKUP($C395, Table4[#All], 61, 0)</f>
        <v>0</v>
      </c>
      <c r="CV395" s="9">
        <f>VLOOKUP($C395, Table4[#All], 62, 0)</f>
        <v>0</v>
      </c>
      <c r="CW395" s="10">
        <f t="shared" si="105"/>
        <v>3</v>
      </c>
      <c r="CX395" s="60"/>
      <c r="CY395" s="43">
        <f>VLOOKUP($C395, Table4[#All], 63, 0)</f>
        <v>0.88890000000000002</v>
      </c>
      <c r="CZ395" s="43">
        <f>VLOOKUP($C395, Table4[#All], 64, 0)</f>
        <v>0.11109999999999999</v>
      </c>
      <c r="DA395" s="43">
        <f>VLOOKUP($C395, Table4[#All], 65, 0)</f>
        <v>0</v>
      </c>
      <c r="DB395" s="43">
        <f>VLOOKUP($C395, Table4[#All], 66, 0)</f>
        <v>0</v>
      </c>
      <c r="DC395" s="43"/>
      <c r="DD395" s="10">
        <f t="shared" si="106"/>
        <v>1</v>
      </c>
    </row>
    <row r="396" spans="1:108" ht="16.2" thickTop="1" thickBot="1" x14ac:dyDescent="0.4">
      <c r="A396" s="47" t="s">
        <v>859</v>
      </c>
      <c r="B396" s="47" t="s">
        <v>880</v>
      </c>
      <c r="C396" s="47" t="s">
        <v>881</v>
      </c>
      <c r="D396" s="11"/>
      <c r="E396" s="43">
        <f>VLOOKUP($C396, Table4[#All], 2, 0)</f>
        <v>1</v>
      </c>
      <c r="F396" s="43">
        <f>VLOOKUP($C396, Table4[#All], 3, 0)</f>
        <v>0</v>
      </c>
      <c r="G396" s="43">
        <f>VLOOKUP($C396, Table4[#All], 4, 0)</f>
        <v>0</v>
      </c>
      <c r="H396" s="43">
        <f>VLOOKUP($C396, Table4[#All], 5, 0)</f>
        <v>0</v>
      </c>
      <c r="I396" s="43">
        <f>VLOOKUP($C396, Table4[#All], 6, 0)</f>
        <v>0</v>
      </c>
      <c r="J396" s="10">
        <f t="shared" si="92"/>
        <v>1</v>
      </c>
      <c r="K396" s="11"/>
      <c r="L396" s="43">
        <f>VLOOKUP($C396, Table4[#All], 7, 0)</f>
        <v>0.5</v>
      </c>
      <c r="M396" s="43">
        <f>VLOOKUP($C396, Table4[#All], 8, 0)</f>
        <v>9.3800000000000008E-2</v>
      </c>
      <c r="N396" s="43">
        <f>VLOOKUP($C396, Table4[#All], 9, 0)</f>
        <v>6.25E-2</v>
      </c>
      <c r="O396" s="43">
        <f>VLOOKUP($C396, Table4[#All], 10, 0)</f>
        <v>0.34380000000000005</v>
      </c>
      <c r="P396" s="43"/>
      <c r="Q396" s="10">
        <f t="shared" si="93"/>
        <v>4</v>
      </c>
      <c r="R396" s="11"/>
      <c r="S396" s="43">
        <f>VLOOKUP($C396, Table4[#All], 11, 0)</f>
        <v>0.57140000000000002</v>
      </c>
      <c r="T396" s="43">
        <f>VLOOKUP($C396, Table4[#All], 12, 0)</f>
        <v>0</v>
      </c>
      <c r="U396" s="43">
        <f>VLOOKUP($C396, Table4[#All], 13, 0)</f>
        <v>0.42859999999999998</v>
      </c>
      <c r="V396" s="43">
        <f>VLOOKUP($C396, Table4[#All], 14, 0)</f>
        <v>0</v>
      </c>
      <c r="W396" s="9"/>
      <c r="X396" s="10">
        <f t="shared" si="94"/>
        <v>3</v>
      </c>
      <c r="Y396" s="11"/>
      <c r="Z396" s="43">
        <f>VLOOKUP($C396, Table4[#All], 15, 0)</f>
        <v>3.1200000000000002E-2</v>
      </c>
      <c r="AA396" s="43">
        <f>VLOOKUP($C396, Table4[#All], 16, 0)</f>
        <v>9.3800000000000008E-2</v>
      </c>
      <c r="AB396" s="43">
        <f>VLOOKUP($C396, Table4[#All], 17, 0)</f>
        <v>0.84379999999999999</v>
      </c>
      <c r="AC396" s="43">
        <f>VLOOKUP($C396, Table4[#All], 18, 0)</f>
        <v>3.1200000000000002E-2</v>
      </c>
      <c r="AD396" s="9">
        <f>VLOOKUP($C396, Table4[#All], 19, 0)</f>
        <v>0</v>
      </c>
      <c r="AE396" s="10">
        <f t="shared" si="95"/>
        <v>3</v>
      </c>
      <c r="AF396" s="11"/>
      <c r="AG396" s="43">
        <f>VLOOKUP($C396, Table4[#All], 20, 0)</f>
        <v>0</v>
      </c>
      <c r="AH396" s="43">
        <f>VLOOKUP($C396, Table4[#All], 21, 0)</f>
        <v>0.34380000000000005</v>
      </c>
      <c r="AI396" s="43">
        <f>VLOOKUP($C396, Table4[#All], 22, 0)</f>
        <v>0.59379999999999999</v>
      </c>
      <c r="AJ396" s="43">
        <f>VLOOKUP($C396, Table4[#All], 23, 0)</f>
        <v>6.25E-2</v>
      </c>
      <c r="AK396" s="43"/>
      <c r="AL396" s="10">
        <f t="shared" si="96"/>
        <v>3</v>
      </c>
      <c r="AM396" s="11"/>
      <c r="AN396" s="43">
        <f>VLOOKUP($C396, Table4[#All], 24, 0)</f>
        <v>0</v>
      </c>
      <c r="AO396" s="43">
        <f>VLOOKUP($C396, Table4[#All], 25, 0)</f>
        <v>0.2903</v>
      </c>
      <c r="AP396" s="43">
        <f>VLOOKUP($C396, Table4[#All], 26, 0)</f>
        <v>0.7097</v>
      </c>
      <c r="AQ396" s="43"/>
      <c r="AR396" s="9"/>
      <c r="AS396" s="12">
        <f t="shared" si="97"/>
        <v>3</v>
      </c>
      <c r="AT396" s="11"/>
      <c r="AU396" s="43">
        <f>VLOOKUP($C396, Table4[#All], 27, 0)</f>
        <v>0.8125</v>
      </c>
      <c r="AV396" s="43">
        <f>VLOOKUP($C396, Table4[#All], 28, 0)</f>
        <v>0.1875</v>
      </c>
      <c r="AW396" s="43">
        <f>VLOOKUP($C396, Table4[#All], 29, 0)</f>
        <v>0</v>
      </c>
      <c r="AX396" s="9"/>
      <c r="AY396" s="9">
        <f>VLOOKUP($C396, Table4[#All], 30, 0)</f>
        <v>0</v>
      </c>
      <c r="AZ396" s="10">
        <f t="shared" si="98"/>
        <v>1</v>
      </c>
      <c r="BA396" s="11"/>
      <c r="BB396" s="43">
        <f>VLOOKUP($C396, Table4[#All], 31, 0)</f>
        <v>0.28000000000000003</v>
      </c>
      <c r="BC396" s="43">
        <f>VLOOKUP($C396, Table4[#All], 32, 0)</f>
        <v>0.64</v>
      </c>
      <c r="BD396" s="43">
        <f>VLOOKUP($C396, Table4[#All], 33, 0)</f>
        <v>0.04</v>
      </c>
      <c r="BE396" s="43">
        <f>VLOOKUP($C396, Table4[#All], 34, 0)</f>
        <v>0.04</v>
      </c>
      <c r="BF396" s="9">
        <f>VLOOKUP($C396, Table4[#All], 35, 0)</f>
        <v>0</v>
      </c>
      <c r="BG396" s="10">
        <f t="shared" si="99"/>
        <v>2</v>
      </c>
      <c r="BH396" s="60"/>
      <c r="BI396" s="43">
        <f>VLOOKUP($C396, Table4[#All], 36, 0)</f>
        <v>1</v>
      </c>
      <c r="BJ396" s="9">
        <f>VLOOKUP($C396, Table4[#All], 37, 0)</f>
        <v>0</v>
      </c>
      <c r="BK396" s="43">
        <f>VLOOKUP($C396, Table4[#All], 38, 0)</f>
        <v>0</v>
      </c>
      <c r="BL396" s="43">
        <f>VLOOKUP($C396, Table4[#All], 39, 0)</f>
        <v>0</v>
      </c>
      <c r="BM396" s="9">
        <f>VLOOKUP($C396, Table4[#All], 40, 0)</f>
        <v>0</v>
      </c>
      <c r="BN396" s="10">
        <f t="shared" si="100"/>
        <v>1</v>
      </c>
      <c r="BO396" s="11"/>
      <c r="BP396" s="43">
        <f>VLOOKUP($C396, Table4[#All], 41, 0)</f>
        <v>3.1200000000000002E-2</v>
      </c>
      <c r="BQ396" s="43">
        <f>VLOOKUP($C396, Table4[#All], 42, 0)</f>
        <v>0.28120000000000001</v>
      </c>
      <c r="BR396" s="43">
        <f>VLOOKUP($C396, Table4[#All], 43, 0)</f>
        <v>0.5</v>
      </c>
      <c r="BS396" s="43">
        <f>VLOOKUP($C396, Table4[#All], 44, 0)</f>
        <v>0.1875</v>
      </c>
      <c r="BT396" s="43">
        <f>VLOOKUP($C396, Table4[#All], 45, 0)</f>
        <v>0</v>
      </c>
      <c r="BU396" s="10">
        <f t="shared" si="101"/>
        <v>3</v>
      </c>
      <c r="BV396" s="11"/>
      <c r="BW396" s="43">
        <f>VLOOKUP($C396, Table4[#All], 46, 0)</f>
        <v>0</v>
      </c>
      <c r="BX396" s="43">
        <f>VLOOKUP($C396, Table4[#All], 47, 0)</f>
        <v>6.25E-2</v>
      </c>
      <c r="BY396" s="43">
        <f>VLOOKUP($C396, Table4[#All], 48, 0)</f>
        <v>0.25</v>
      </c>
      <c r="BZ396" s="43">
        <f>VLOOKUP($C396, Table4[#All], 49, 0)</f>
        <v>0.34380000000000005</v>
      </c>
      <c r="CA396" s="43">
        <f>VLOOKUP($C396, Table4[#All], 50, 0)</f>
        <v>0.34380000000000005</v>
      </c>
      <c r="CB396" s="10">
        <f t="shared" si="102"/>
        <v>5</v>
      </c>
      <c r="CC396" s="60"/>
      <c r="CD396" s="43">
        <f>VLOOKUP($C396, Table4[#All], 51, 0)</f>
        <v>0.21879999999999999</v>
      </c>
      <c r="CE396" s="43">
        <f>VLOOKUP($C396, Table4[#All], 52, 0)</f>
        <v>0.65620000000000001</v>
      </c>
      <c r="CF396" s="43">
        <f>VLOOKUP($C396, Table4[#All], 53, 0)</f>
        <v>0.125</v>
      </c>
      <c r="CG396" s="43"/>
      <c r="CH396" s="43"/>
      <c r="CI396" s="12">
        <f t="shared" si="103"/>
        <v>2</v>
      </c>
      <c r="CJ396" s="13"/>
      <c r="CK396" s="43">
        <f>VLOOKUP($C396, Table4[#All], 54, 0)</f>
        <v>3.1200000000000002E-2</v>
      </c>
      <c r="CL396" s="43">
        <f>VLOOKUP($C396, Table4[#All], 55, 0)</f>
        <v>0.1875</v>
      </c>
      <c r="CM396" s="43">
        <f>VLOOKUP($C396, Table4[#All], 56, 0)</f>
        <v>0.78120000000000001</v>
      </c>
      <c r="CN396" s="9">
        <f>VLOOKUP($C396, Table4[#All], 57, 0)</f>
        <v>0</v>
      </c>
      <c r="CO396" s="9"/>
      <c r="CP396" s="10">
        <f t="shared" si="104"/>
        <v>3</v>
      </c>
      <c r="CQ396" s="11"/>
      <c r="CR396" s="43">
        <f>VLOOKUP($C396, Table4[#All], 58, 0)</f>
        <v>6.25E-2</v>
      </c>
      <c r="CS396" s="43">
        <f>VLOOKUP($C396, Table4[#All], 59, 0)</f>
        <v>0.375</v>
      </c>
      <c r="CT396" s="43">
        <f>VLOOKUP($C396, Table4[#All], 60, 0)</f>
        <v>0.5625</v>
      </c>
      <c r="CU396" s="43">
        <f>VLOOKUP($C396, Table4[#All], 61, 0)</f>
        <v>0</v>
      </c>
      <c r="CV396" s="9">
        <f>VLOOKUP($C396, Table4[#All], 62, 0)</f>
        <v>0</v>
      </c>
      <c r="CW396" s="10">
        <f t="shared" si="105"/>
        <v>3</v>
      </c>
      <c r="CX396" s="60"/>
      <c r="CY396" s="43">
        <f>VLOOKUP($C396, Table4[#All], 63, 0)</f>
        <v>1</v>
      </c>
      <c r="CZ396" s="43">
        <f>VLOOKUP($C396, Table4[#All], 64, 0)</f>
        <v>0</v>
      </c>
      <c r="DA396" s="43">
        <f>VLOOKUP($C396, Table4[#All], 65, 0)</f>
        <v>0</v>
      </c>
      <c r="DB396" s="43">
        <f>VLOOKUP($C396, Table4[#All], 66, 0)</f>
        <v>0</v>
      </c>
      <c r="DC396" s="43"/>
      <c r="DD396" s="10">
        <f t="shared" si="106"/>
        <v>1</v>
      </c>
    </row>
    <row r="397" spans="1:108" ht="16.2" thickTop="1" thickBot="1" x14ac:dyDescent="0.4">
      <c r="A397" s="47" t="s">
        <v>859</v>
      </c>
      <c r="B397" s="47" t="s">
        <v>882</v>
      </c>
      <c r="C397" s="47" t="s">
        <v>883</v>
      </c>
      <c r="D397" s="11"/>
      <c r="E397" s="43">
        <f>VLOOKUP($C397, Table4[#All], 2, 0)</f>
        <v>1</v>
      </c>
      <c r="F397" s="43">
        <f>VLOOKUP($C397, Table4[#All], 3, 0)</f>
        <v>0</v>
      </c>
      <c r="G397" s="43">
        <f>VLOOKUP($C397, Table4[#All], 4, 0)</f>
        <v>0</v>
      </c>
      <c r="H397" s="43">
        <f>VLOOKUP($C397, Table4[#All], 5, 0)</f>
        <v>0</v>
      </c>
      <c r="I397" s="43">
        <f>VLOOKUP($C397, Table4[#All], 6, 0)</f>
        <v>0</v>
      </c>
      <c r="J397" s="10">
        <f t="shared" si="92"/>
        <v>1</v>
      </c>
      <c r="K397" s="11"/>
      <c r="L397" s="43">
        <f>VLOOKUP($C397, Table4[#All], 7, 0)</f>
        <v>0.85709999999999997</v>
      </c>
      <c r="M397" s="43">
        <f>VLOOKUP($C397, Table4[#All], 8, 0)</f>
        <v>9.5199999999999993E-2</v>
      </c>
      <c r="N397" s="43">
        <f>VLOOKUP($C397, Table4[#All], 9, 0)</f>
        <v>4.7599999999999996E-2</v>
      </c>
      <c r="O397" s="43">
        <f>VLOOKUP($C397, Table4[#All], 10, 0)</f>
        <v>0</v>
      </c>
      <c r="P397" s="43"/>
      <c r="Q397" s="10">
        <f t="shared" si="93"/>
        <v>1</v>
      </c>
      <c r="R397" s="11"/>
      <c r="S397" s="43">
        <f>VLOOKUP($C397, Table4[#All], 11, 0)</f>
        <v>0.1905</v>
      </c>
      <c r="T397" s="43">
        <f>VLOOKUP($C397, Table4[#All], 12, 0)</f>
        <v>0</v>
      </c>
      <c r="U397" s="43">
        <f>VLOOKUP($C397, Table4[#All], 13, 0)</f>
        <v>0.8095</v>
      </c>
      <c r="V397" s="43">
        <f>VLOOKUP($C397, Table4[#All], 14, 0)</f>
        <v>0</v>
      </c>
      <c r="W397" s="9"/>
      <c r="X397" s="10">
        <f t="shared" si="94"/>
        <v>3</v>
      </c>
      <c r="Y397" s="11"/>
      <c r="Z397" s="43">
        <f>VLOOKUP($C397, Table4[#All], 15, 0)</f>
        <v>0</v>
      </c>
      <c r="AA397" s="43">
        <f>VLOOKUP($C397, Table4[#All], 16, 0)</f>
        <v>0.33329999999999999</v>
      </c>
      <c r="AB397" s="43">
        <f>VLOOKUP($C397, Table4[#All], 17, 0)</f>
        <v>0.42859999999999998</v>
      </c>
      <c r="AC397" s="43">
        <f>VLOOKUP($C397, Table4[#All], 18, 0)</f>
        <v>0.23809999999999998</v>
      </c>
      <c r="AD397" s="9">
        <f>VLOOKUP($C397, Table4[#All], 19, 0)</f>
        <v>0</v>
      </c>
      <c r="AE397" s="10">
        <f t="shared" si="95"/>
        <v>4</v>
      </c>
      <c r="AF397" s="11"/>
      <c r="AG397" s="43">
        <f>VLOOKUP($C397, Table4[#All], 20, 0)</f>
        <v>0</v>
      </c>
      <c r="AH397" s="43">
        <f>VLOOKUP($C397, Table4[#All], 21, 0)</f>
        <v>9.5199999999999993E-2</v>
      </c>
      <c r="AI397" s="43">
        <f>VLOOKUP($C397, Table4[#All], 22, 0)</f>
        <v>0.90480000000000005</v>
      </c>
      <c r="AJ397" s="43">
        <f>VLOOKUP($C397, Table4[#All], 23, 0)</f>
        <v>0</v>
      </c>
      <c r="AK397" s="43"/>
      <c r="AL397" s="10">
        <f t="shared" si="96"/>
        <v>3</v>
      </c>
      <c r="AM397" s="11"/>
      <c r="AN397" s="43">
        <f>VLOOKUP($C397, Table4[#All], 24, 0)</f>
        <v>0</v>
      </c>
      <c r="AO397" s="43">
        <f>VLOOKUP($C397, Table4[#All], 25, 0)</f>
        <v>0.1905</v>
      </c>
      <c r="AP397" s="43">
        <f>VLOOKUP($C397, Table4[#All], 26, 0)</f>
        <v>0.8095</v>
      </c>
      <c r="AQ397" s="43"/>
      <c r="AR397" s="9"/>
      <c r="AS397" s="12">
        <f t="shared" si="97"/>
        <v>3</v>
      </c>
      <c r="AT397" s="11"/>
      <c r="AU397" s="43">
        <f>VLOOKUP($C397, Table4[#All], 27, 0)</f>
        <v>0.1429</v>
      </c>
      <c r="AV397" s="43">
        <f>VLOOKUP($C397, Table4[#All], 28, 0)</f>
        <v>0.61899999999999999</v>
      </c>
      <c r="AW397" s="43">
        <f>VLOOKUP($C397, Table4[#All], 29, 0)</f>
        <v>0.23809999999999998</v>
      </c>
      <c r="AX397" s="9"/>
      <c r="AY397" s="9">
        <f>VLOOKUP($C397, Table4[#All], 30, 0)</f>
        <v>0</v>
      </c>
      <c r="AZ397" s="10">
        <f t="shared" si="98"/>
        <v>3</v>
      </c>
      <c r="BA397" s="11"/>
      <c r="BB397" s="43">
        <f>VLOOKUP($C397, Table4[#All], 31, 0)</f>
        <v>0.1176</v>
      </c>
      <c r="BC397" s="43">
        <f>VLOOKUP($C397, Table4[#All], 32, 0)</f>
        <v>0.23530000000000001</v>
      </c>
      <c r="BD397" s="43">
        <f>VLOOKUP($C397, Table4[#All], 33, 0)</f>
        <v>5.8799999999999998E-2</v>
      </c>
      <c r="BE397" s="43">
        <f>VLOOKUP($C397, Table4[#All], 34, 0)</f>
        <v>0.58820000000000006</v>
      </c>
      <c r="BF397" s="9">
        <f>VLOOKUP($C397, Table4[#All], 35, 0)</f>
        <v>0</v>
      </c>
      <c r="BG397" s="10">
        <f t="shared" si="99"/>
        <v>4</v>
      </c>
      <c r="BH397" s="60"/>
      <c r="BI397" s="43">
        <f>VLOOKUP($C397, Table4[#All], 36, 0)</f>
        <v>0</v>
      </c>
      <c r="BJ397" s="9">
        <f>VLOOKUP($C397, Table4[#All], 37, 0)</f>
        <v>0.16670000000000001</v>
      </c>
      <c r="BK397" s="43">
        <f>VLOOKUP($C397, Table4[#All], 38, 0)</f>
        <v>0.83329999999999993</v>
      </c>
      <c r="BL397" s="43">
        <f>VLOOKUP($C397, Table4[#All], 39, 0)</f>
        <v>0</v>
      </c>
      <c r="BM397" s="9">
        <f>VLOOKUP($C397, Table4[#All], 40, 0)</f>
        <v>0</v>
      </c>
      <c r="BN397" s="10">
        <f t="shared" si="100"/>
        <v>3</v>
      </c>
      <c r="BO397" s="11"/>
      <c r="BP397" s="43">
        <f>VLOOKUP($C397, Table4[#All], 41, 0)</f>
        <v>0</v>
      </c>
      <c r="BQ397" s="43">
        <f>VLOOKUP($C397, Table4[#All], 42, 0)</f>
        <v>0.95239999999999991</v>
      </c>
      <c r="BR397" s="43">
        <f>VLOOKUP($C397, Table4[#All], 43, 0)</f>
        <v>4.7599999999999996E-2</v>
      </c>
      <c r="BS397" s="43">
        <f>VLOOKUP($C397, Table4[#All], 44, 0)</f>
        <v>0</v>
      </c>
      <c r="BT397" s="43">
        <f>VLOOKUP($C397, Table4[#All], 45, 0)</f>
        <v>0</v>
      </c>
      <c r="BU397" s="10">
        <f t="shared" si="101"/>
        <v>2</v>
      </c>
      <c r="BV397" s="11"/>
      <c r="BW397" s="43">
        <f>VLOOKUP($C397, Table4[#All], 46, 0)</f>
        <v>0</v>
      </c>
      <c r="BX397" s="43">
        <f>VLOOKUP($C397, Table4[#All], 47, 0)</f>
        <v>0</v>
      </c>
      <c r="BY397" s="43">
        <f>VLOOKUP($C397, Table4[#All], 48, 0)</f>
        <v>0.52380000000000004</v>
      </c>
      <c r="BZ397" s="43">
        <f>VLOOKUP($C397, Table4[#All], 49, 0)</f>
        <v>0.33329999999999999</v>
      </c>
      <c r="CA397" s="43">
        <f>VLOOKUP($C397, Table4[#All], 50, 0)</f>
        <v>0.1429</v>
      </c>
      <c r="CB397" s="10">
        <f t="shared" si="102"/>
        <v>4</v>
      </c>
      <c r="CC397" s="60"/>
      <c r="CD397" s="43">
        <f>VLOOKUP($C397, Table4[#All], 51, 0)</f>
        <v>0.71430000000000005</v>
      </c>
      <c r="CE397" s="43">
        <f>VLOOKUP($C397, Table4[#All], 52, 0)</f>
        <v>0.28570000000000001</v>
      </c>
      <c r="CF397" s="43">
        <f>VLOOKUP($C397, Table4[#All], 53, 0)</f>
        <v>0</v>
      </c>
      <c r="CG397" s="43"/>
      <c r="CH397" s="43"/>
      <c r="CI397" s="12">
        <f t="shared" si="103"/>
        <v>2</v>
      </c>
      <c r="CJ397" s="13"/>
      <c r="CK397" s="43">
        <f>VLOOKUP($C397, Table4[#All], 54, 0)</f>
        <v>0</v>
      </c>
      <c r="CL397" s="43">
        <f>VLOOKUP($C397, Table4[#All], 55, 0)</f>
        <v>0.33329999999999999</v>
      </c>
      <c r="CM397" s="43">
        <f>VLOOKUP($C397, Table4[#All], 56, 0)</f>
        <v>0.66670000000000007</v>
      </c>
      <c r="CN397" s="9">
        <f>VLOOKUP($C397, Table4[#All], 57, 0)</f>
        <v>0</v>
      </c>
      <c r="CO397" s="9"/>
      <c r="CP397" s="10">
        <f t="shared" si="104"/>
        <v>3</v>
      </c>
      <c r="CQ397" s="11"/>
      <c r="CR397" s="43">
        <f>VLOOKUP($C397, Table4[#All], 58, 0)</f>
        <v>0</v>
      </c>
      <c r="CS397" s="43">
        <f>VLOOKUP($C397, Table4[#All], 59, 0)</f>
        <v>0.33329999999999999</v>
      </c>
      <c r="CT397" s="43">
        <f>VLOOKUP($C397, Table4[#All], 60, 0)</f>
        <v>4.7599999999999996E-2</v>
      </c>
      <c r="CU397" s="43">
        <f>VLOOKUP($C397, Table4[#All], 61, 0)</f>
        <v>0.61899999999999999</v>
      </c>
      <c r="CV397" s="9">
        <f>VLOOKUP($C397, Table4[#All], 62, 0)</f>
        <v>0</v>
      </c>
      <c r="CW397" s="10">
        <f t="shared" si="105"/>
        <v>4</v>
      </c>
      <c r="CX397" s="60"/>
      <c r="CY397" s="43">
        <f>VLOOKUP($C397, Table4[#All], 63, 0)</f>
        <v>1</v>
      </c>
      <c r="CZ397" s="43">
        <f>VLOOKUP($C397, Table4[#All], 64, 0)</f>
        <v>0</v>
      </c>
      <c r="DA397" s="43">
        <f>VLOOKUP($C397, Table4[#All], 65, 0)</f>
        <v>0</v>
      </c>
      <c r="DB397" s="43">
        <f>VLOOKUP($C397, Table4[#All], 66, 0)</f>
        <v>0</v>
      </c>
      <c r="DC397" s="43"/>
      <c r="DD397" s="10">
        <f t="shared" si="106"/>
        <v>1</v>
      </c>
    </row>
    <row r="398" spans="1:108" ht="16.2" thickTop="1" thickBot="1" x14ac:dyDescent="0.4">
      <c r="A398" s="47" t="s">
        <v>859</v>
      </c>
      <c r="B398" s="47" t="s">
        <v>884</v>
      </c>
      <c r="C398" s="47" t="s">
        <v>885</v>
      </c>
      <c r="D398" s="11"/>
      <c r="E398" s="43">
        <f>VLOOKUP($C398, Table4[#All], 2, 0)</f>
        <v>1</v>
      </c>
      <c r="F398" s="43">
        <f>VLOOKUP($C398, Table4[#All], 3, 0)</f>
        <v>0</v>
      </c>
      <c r="G398" s="43">
        <f>VLOOKUP($C398, Table4[#All], 4, 0)</f>
        <v>0</v>
      </c>
      <c r="H398" s="43">
        <f>VLOOKUP($C398, Table4[#All], 5, 0)</f>
        <v>0</v>
      </c>
      <c r="I398" s="43">
        <f>VLOOKUP($C398, Table4[#All], 6, 0)</f>
        <v>0</v>
      </c>
      <c r="J398" s="10">
        <f t="shared" si="92"/>
        <v>1</v>
      </c>
      <c r="K398" s="11"/>
      <c r="L398" s="43">
        <f>VLOOKUP($C398, Table4[#All], 7, 0)</f>
        <v>0.66670000000000007</v>
      </c>
      <c r="M398" s="43">
        <f>VLOOKUP($C398, Table4[#All], 8, 0)</f>
        <v>0.11109999999999999</v>
      </c>
      <c r="N398" s="43">
        <f>VLOOKUP($C398, Table4[#All], 9, 0)</f>
        <v>0.22219999999999998</v>
      </c>
      <c r="O398" s="43">
        <f>VLOOKUP($C398, Table4[#All], 10, 0)</f>
        <v>0</v>
      </c>
      <c r="P398" s="43"/>
      <c r="Q398" s="10">
        <f t="shared" si="93"/>
        <v>3</v>
      </c>
      <c r="R398" s="11"/>
      <c r="S398" s="43">
        <f>VLOOKUP($C398, Table4[#All], 11, 0)</f>
        <v>0</v>
      </c>
      <c r="T398" s="43">
        <f>VLOOKUP($C398, Table4[#All], 12, 0)</f>
        <v>0</v>
      </c>
      <c r="U398" s="43">
        <f>VLOOKUP($C398, Table4[#All], 13, 0)</f>
        <v>1</v>
      </c>
      <c r="V398" s="43">
        <f>VLOOKUP($C398, Table4[#All], 14, 0)</f>
        <v>0</v>
      </c>
      <c r="W398" s="9"/>
      <c r="X398" s="10">
        <f t="shared" si="94"/>
        <v>3</v>
      </c>
      <c r="Y398" s="11"/>
      <c r="Z398" s="43">
        <f>VLOOKUP($C398, Table4[#All], 15, 0)</f>
        <v>0</v>
      </c>
      <c r="AA398" s="43">
        <f>VLOOKUP($C398, Table4[#All], 16, 0)</f>
        <v>0.38890000000000002</v>
      </c>
      <c r="AB398" s="43">
        <f>VLOOKUP($C398, Table4[#All], 17, 0)</f>
        <v>0.61109999999999998</v>
      </c>
      <c r="AC398" s="43">
        <f>VLOOKUP($C398, Table4[#All], 18, 0)</f>
        <v>0</v>
      </c>
      <c r="AD398" s="9">
        <f>VLOOKUP($C398, Table4[#All], 19, 0)</f>
        <v>0</v>
      </c>
      <c r="AE398" s="10">
        <f t="shared" si="95"/>
        <v>3</v>
      </c>
      <c r="AF398" s="11"/>
      <c r="AG398" s="43">
        <f>VLOOKUP($C398, Table4[#All], 20, 0)</f>
        <v>0</v>
      </c>
      <c r="AH398" s="43">
        <f>VLOOKUP($C398, Table4[#All], 21, 0)</f>
        <v>0.72219999999999995</v>
      </c>
      <c r="AI398" s="43">
        <f>VLOOKUP($C398, Table4[#All], 22, 0)</f>
        <v>0.27779999999999999</v>
      </c>
      <c r="AJ398" s="43">
        <f>VLOOKUP($C398, Table4[#All], 23, 0)</f>
        <v>0</v>
      </c>
      <c r="AK398" s="43"/>
      <c r="AL398" s="10">
        <f t="shared" si="96"/>
        <v>3</v>
      </c>
      <c r="AM398" s="11"/>
      <c r="AN398" s="43">
        <f>VLOOKUP($C398, Table4[#All], 24, 0)</f>
        <v>0</v>
      </c>
      <c r="AO398" s="43">
        <f>VLOOKUP($C398, Table4[#All], 25, 0)</f>
        <v>5.5599999999999997E-2</v>
      </c>
      <c r="AP398" s="43">
        <f>VLOOKUP($C398, Table4[#All], 26, 0)</f>
        <v>0.94440000000000002</v>
      </c>
      <c r="AQ398" s="43"/>
      <c r="AR398" s="9"/>
      <c r="AS398" s="12">
        <f t="shared" si="97"/>
        <v>3</v>
      </c>
      <c r="AT398" s="11"/>
      <c r="AU398" s="43">
        <f>VLOOKUP($C398, Table4[#All], 27, 0)</f>
        <v>0.61109999999999998</v>
      </c>
      <c r="AV398" s="43">
        <f>VLOOKUP($C398, Table4[#All], 28, 0)</f>
        <v>0.27779999999999999</v>
      </c>
      <c r="AW398" s="43">
        <f>VLOOKUP($C398, Table4[#All], 29, 0)</f>
        <v>0.11109999999999999</v>
      </c>
      <c r="AX398" s="9"/>
      <c r="AY398" s="9">
        <f>VLOOKUP($C398, Table4[#All], 30, 0)</f>
        <v>0</v>
      </c>
      <c r="AZ398" s="10">
        <f t="shared" si="98"/>
        <v>2</v>
      </c>
      <c r="BA398" s="11"/>
      <c r="BB398" s="43">
        <f>VLOOKUP($C398, Table4[#All], 31, 0)</f>
        <v>0.91670000000000007</v>
      </c>
      <c r="BC398" s="43">
        <f>VLOOKUP($C398, Table4[#All], 32, 0)</f>
        <v>8.3299999999999999E-2</v>
      </c>
      <c r="BD398" s="43">
        <f>VLOOKUP($C398, Table4[#All], 33, 0)</f>
        <v>0</v>
      </c>
      <c r="BE398" s="43">
        <f>VLOOKUP($C398, Table4[#All], 34, 0)</f>
        <v>0</v>
      </c>
      <c r="BF398" s="9">
        <f>VLOOKUP($C398, Table4[#All], 35, 0)</f>
        <v>0</v>
      </c>
      <c r="BG398" s="10">
        <f t="shared" si="99"/>
        <v>1</v>
      </c>
      <c r="BH398" s="60"/>
      <c r="BI398" s="43">
        <f>VLOOKUP($C398, Table4[#All], 36, 0)</f>
        <v>0.55559999999999998</v>
      </c>
      <c r="BJ398" s="9">
        <f>VLOOKUP($C398, Table4[#All], 37, 0)</f>
        <v>0.44439999999999996</v>
      </c>
      <c r="BK398" s="43">
        <f>VLOOKUP($C398, Table4[#All], 38, 0)</f>
        <v>0</v>
      </c>
      <c r="BL398" s="43">
        <f>VLOOKUP($C398, Table4[#All], 39, 0)</f>
        <v>0</v>
      </c>
      <c r="BM398" s="9">
        <f>VLOOKUP($C398, Table4[#All], 40, 0)</f>
        <v>0</v>
      </c>
      <c r="BN398" s="10">
        <f t="shared" si="100"/>
        <v>2</v>
      </c>
      <c r="BO398" s="11"/>
      <c r="BP398" s="43">
        <f>VLOOKUP($C398, Table4[#All], 41, 0)</f>
        <v>0</v>
      </c>
      <c r="BQ398" s="43">
        <f>VLOOKUP($C398, Table4[#All], 42, 0)</f>
        <v>0</v>
      </c>
      <c r="BR398" s="43">
        <f>VLOOKUP($C398, Table4[#All], 43, 0)</f>
        <v>0.61109999999999998</v>
      </c>
      <c r="BS398" s="43">
        <f>VLOOKUP($C398, Table4[#All], 44, 0)</f>
        <v>0.38890000000000002</v>
      </c>
      <c r="BT398" s="43">
        <f>VLOOKUP($C398, Table4[#All], 45, 0)</f>
        <v>0</v>
      </c>
      <c r="BU398" s="10">
        <f t="shared" si="101"/>
        <v>4</v>
      </c>
      <c r="BV398" s="11"/>
      <c r="BW398" s="43">
        <f>VLOOKUP($C398, Table4[#All], 46, 0)</f>
        <v>0</v>
      </c>
      <c r="BX398" s="43">
        <f>VLOOKUP($C398, Table4[#All], 47, 0)</f>
        <v>0</v>
      </c>
      <c r="BY398" s="43">
        <f>VLOOKUP($C398, Table4[#All], 48, 0)</f>
        <v>0.16670000000000001</v>
      </c>
      <c r="BZ398" s="43">
        <f>VLOOKUP($C398, Table4[#All], 49, 0)</f>
        <v>0.33329999999999999</v>
      </c>
      <c r="CA398" s="43">
        <f>VLOOKUP($C398, Table4[#All], 50, 0)</f>
        <v>0.5</v>
      </c>
      <c r="CB398" s="10">
        <f t="shared" si="102"/>
        <v>5</v>
      </c>
      <c r="CC398" s="60"/>
      <c r="CD398" s="43">
        <f>VLOOKUP($C398, Table4[#All], 51, 0)</f>
        <v>1</v>
      </c>
      <c r="CE398" s="43">
        <f>VLOOKUP($C398, Table4[#All], 52, 0)</f>
        <v>0</v>
      </c>
      <c r="CF398" s="43">
        <f>VLOOKUP($C398, Table4[#All], 53, 0)</f>
        <v>0</v>
      </c>
      <c r="CG398" s="43"/>
      <c r="CH398" s="43"/>
      <c r="CI398" s="12">
        <f t="shared" si="103"/>
        <v>1</v>
      </c>
      <c r="CJ398" s="13"/>
      <c r="CK398" s="43">
        <f>VLOOKUP($C398, Table4[#All], 54, 0)</f>
        <v>5.5599999999999997E-2</v>
      </c>
      <c r="CL398" s="43">
        <f>VLOOKUP($C398, Table4[#All], 55, 0)</f>
        <v>0.38890000000000002</v>
      </c>
      <c r="CM398" s="43">
        <f>VLOOKUP($C398, Table4[#All], 56, 0)</f>
        <v>0.55559999999999998</v>
      </c>
      <c r="CN398" s="9">
        <f>VLOOKUP($C398, Table4[#All], 57, 0)</f>
        <v>0</v>
      </c>
      <c r="CO398" s="9"/>
      <c r="CP398" s="10">
        <f t="shared" si="104"/>
        <v>3</v>
      </c>
      <c r="CQ398" s="11"/>
      <c r="CR398" s="43">
        <f>VLOOKUP($C398, Table4[#All], 58, 0)</f>
        <v>5.5599999999999997E-2</v>
      </c>
      <c r="CS398" s="43">
        <f>VLOOKUP($C398, Table4[#All], 59, 0)</f>
        <v>0.55559999999999998</v>
      </c>
      <c r="CT398" s="43">
        <f>VLOOKUP($C398, Table4[#All], 60, 0)</f>
        <v>0.38890000000000002</v>
      </c>
      <c r="CU398" s="43">
        <f>VLOOKUP($C398, Table4[#All], 61, 0)</f>
        <v>0</v>
      </c>
      <c r="CV398" s="9">
        <f>VLOOKUP($C398, Table4[#All], 62, 0)</f>
        <v>0</v>
      </c>
      <c r="CW398" s="10">
        <f t="shared" si="105"/>
        <v>3</v>
      </c>
      <c r="CX398" s="60"/>
      <c r="CY398" s="43">
        <f>VLOOKUP($C398, Table4[#All], 63, 0)</f>
        <v>0</v>
      </c>
      <c r="CZ398" s="43">
        <f>VLOOKUP($C398, Table4[#All], 64, 0)</f>
        <v>0</v>
      </c>
      <c r="DA398" s="43">
        <f>VLOOKUP($C398, Table4[#All], 65, 0)</f>
        <v>0</v>
      </c>
      <c r="DB398" s="43">
        <f>VLOOKUP($C398, Table4[#All], 66, 0)</f>
        <v>0</v>
      </c>
      <c r="DC398" s="43"/>
      <c r="DD398" s="10" t="str">
        <f t="shared" si="106"/>
        <v>N/A</v>
      </c>
    </row>
    <row r="399" spans="1:108" ht="16.2" thickTop="1" thickBot="1" x14ac:dyDescent="0.4">
      <c r="A399" s="47" t="s">
        <v>859</v>
      </c>
      <c r="B399" s="47" t="s">
        <v>886</v>
      </c>
      <c r="C399" s="47" t="s">
        <v>887</v>
      </c>
      <c r="D399" s="11"/>
      <c r="E399" s="43">
        <f>VLOOKUP($C399, Table4[#All], 2, 0)</f>
        <v>1</v>
      </c>
      <c r="F399" s="43">
        <f>VLOOKUP($C399, Table4[#All], 3, 0)</f>
        <v>0</v>
      </c>
      <c r="G399" s="43">
        <f>VLOOKUP($C399, Table4[#All], 4, 0)</f>
        <v>0</v>
      </c>
      <c r="H399" s="43">
        <f>VLOOKUP($C399, Table4[#All], 5, 0)</f>
        <v>0</v>
      </c>
      <c r="I399" s="43">
        <f>VLOOKUP($C399, Table4[#All], 6, 0)</f>
        <v>0</v>
      </c>
      <c r="J399" s="10">
        <f t="shared" si="92"/>
        <v>1</v>
      </c>
      <c r="K399" s="11"/>
      <c r="L399" s="43">
        <f>VLOOKUP($C399, Table4[#All], 7, 0)</f>
        <v>0.66670000000000007</v>
      </c>
      <c r="M399" s="43">
        <f>VLOOKUP($C399, Table4[#All], 8, 0)</f>
        <v>0.16670000000000001</v>
      </c>
      <c r="N399" s="43">
        <f>VLOOKUP($C399, Table4[#All], 9, 0)</f>
        <v>0.16670000000000001</v>
      </c>
      <c r="O399" s="43">
        <f>VLOOKUP($C399, Table4[#All], 10, 0)</f>
        <v>0</v>
      </c>
      <c r="P399" s="43"/>
      <c r="Q399" s="10">
        <f t="shared" si="93"/>
        <v>2</v>
      </c>
      <c r="R399" s="11"/>
      <c r="S399" s="43">
        <f>VLOOKUP($C399, Table4[#All], 11, 0)</f>
        <v>0.38890000000000002</v>
      </c>
      <c r="T399" s="43">
        <f>VLOOKUP($C399, Table4[#All], 12, 0)</f>
        <v>0.11109999999999999</v>
      </c>
      <c r="U399" s="43">
        <f>VLOOKUP($C399, Table4[#All], 13, 0)</f>
        <v>0.5</v>
      </c>
      <c r="V399" s="43">
        <f>VLOOKUP($C399, Table4[#All], 14, 0)</f>
        <v>0</v>
      </c>
      <c r="W399" s="9"/>
      <c r="X399" s="10">
        <f t="shared" si="94"/>
        <v>3</v>
      </c>
      <c r="Y399" s="11"/>
      <c r="Z399" s="43">
        <f>VLOOKUP($C399, Table4[#All], 15, 0)</f>
        <v>0</v>
      </c>
      <c r="AA399" s="43">
        <f>VLOOKUP($C399, Table4[#All], 16, 0)</f>
        <v>0.88890000000000002</v>
      </c>
      <c r="AB399" s="43">
        <f>VLOOKUP($C399, Table4[#All], 17, 0)</f>
        <v>0.11109999999999999</v>
      </c>
      <c r="AC399" s="43">
        <f>VLOOKUP($C399, Table4[#All], 18, 0)</f>
        <v>0</v>
      </c>
      <c r="AD399" s="9">
        <f>VLOOKUP($C399, Table4[#All], 19, 0)</f>
        <v>0</v>
      </c>
      <c r="AE399" s="10">
        <f t="shared" si="95"/>
        <v>2</v>
      </c>
      <c r="AF399" s="11"/>
      <c r="AG399" s="43">
        <f>VLOOKUP($C399, Table4[#All], 20, 0)</f>
        <v>0</v>
      </c>
      <c r="AH399" s="43">
        <f>VLOOKUP($C399, Table4[#All], 21, 0)</f>
        <v>0</v>
      </c>
      <c r="AI399" s="43">
        <f>VLOOKUP($C399, Table4[#All], 22, 0)</f>
        <v>0.66670000000000007</v>
      </c>
      <c r="AJ399" s="43">
        <f>VLOOKUP($C399, Table4[#All], 23, 0)</f>
        <v>0.33329999999999999</v>
      </c>
      <c r="AK399" s="43"/>
      <c r="AL399" s="10">
        <f t="shared" si="96"/>
        <v>4</v>
      </c>
      <c r="AM399" s="11"/>
      <c r="AN399" s="43">
        <f>VLOOKUP($C399, Table4[#All], 24, 0)</f>
        <v>0</v>
      </c>
      <c r="AO399" s="43">
        <f>VLOOKUP($C399, Table4[#All], 25, 0)</f>
        <v>0</v>
      </c>
      <c r="AP399" s="43">
        <f>VLOOKUP($C399, Table4[#All], 26, 0)</f>
        <v>1</v>
      </c>
      <c r="AQ399" s="43"/>
      <c r="AR399" s="9"/>
      <c r="AS399" s="12">
        <f t="shared" si="97"/>
        <v>3</v>
      </c>
      <c r="AT399" s="11"/>
      <c r="AU399" s="43">
        <f>VLOOKUP($C399, Table4[#All], 27, 0)</f>
        <v>0.16670000000000001</v>
      </c>
      <c r="AV399" s="43">
        <f>VLOOKUP($C399, Table4[#All], 28, 0)</f>
        <v>0.44439999999999996</v>
      </c>
      <c r="AW399" s="43">
        <f>VLOOKUP($C399, Table4[#All], 29, 0)</f>
        <v>0.33329999999999999</v>
      </c>
      <c r="AX399" s="9"/>
      <c r="AY399" s="9">
        <f>VLOOKUP($C399, Table4[#All], 30, 0)</f>
        <v>5.5599999999999997E-2</v>
      </c>
      <c r="AZ399" s="10">
        <f t="shared" si="98"/>
        <v>3</v>
      </c>
      <c r="BA399" s="11"/>
      <c r="BB399" s="43">
        <f>VLOOKUP($C399, Table4[#All], 31, 0)</f>
        <v>0.8125</v>
      </c>
      <c r="BC399" s="43">
        <f>VLOOKUP($C399, Table4[#All], 32, 0)</f>
        <v>0.125</v>
      </c>
      <c r="BD399" s="43">
        <f>VLOOKUP($C399, Table4[#All], 33, 0)</f>
        <v>0</v>
      </c>
      <c r="BE399" s="43">
        <f>VLOOKUP($C399, Table4[#All], 34, 0)</f>
        <v>0</v>
      </c>
      <c r="BF399" s="9">
        <f>VLOOKUP($C399, Table4[#All], 35, 0)</f>
        <v>6.25E-2</v>
      </c>
      <c r="BG399" s="10">
        <f t="shared" si="99"/>
        <v>1</v>
      </c>
      <c r="BH399" s="60"/>
      <c r="BI399" s="43">
        <f>VLOOKUP($C399, Table4[#All], 36, 0)</f>
        <v>0</v>
      </c>
      <c r="BJ399" s="9">
        <f>VLOOKUP($C399, Table4[#All], 37, 0)</f>
        <v>0.16670000000000001</v>
      </c>
      <c r="BK399" s="43">
        <f>VLOOKUP($C399, Table4[#All], 38, 0)</f>
        <v>0.83329999999999993</v>
      </c>
      <c r="BL399" s="43">
        <f>VLOOKUP($C399, Table4[#All], 39, 0)</f>
        <v>0</v>
      </c>
      <c r="BM399" s="9">
        <f>VLOOKUP($C399, Table4[#All], 40, 0)</f>
        <v>0</v>
      </c>
      <c r="BN399" s="10">
        <f t="shared" si="100"/>
        <v>3</v>
      </c>
      <c r="BO399" s="11"/>
      <c r="BP399" s="43">
        <f>VLOOKUP($C399, Table4[#All], 41, 0)</f>
        <v>0</v>
      </c>
      <c r="BQ399" s="43">
        <f>VLOOKUP($C399, Table4[#All], 42, 0)</f>
        <v>1</v>
      </c>
      <c r="BR399" s="43">
        <f>VLOOKUP($C399, Table4[#All], 43, 0)</f>
        <v>0</v>
      </c>
      <c r="BS399" s="43">
        <f>VLOOKUP($C399, Table4[#All], 44, 0)</f>
        <v>0</v>
      </c>
      <c r="BT399" s="43">
        <f>VLOOKUP($C399, Table4[#All], 45, 0)</f>
        <v>0</v>
      </c>
      <c r="BU399" s="10">
        <f t="shared" si="101"/>
        <v>2</v>
      </c>
      <c r="BV399" s="11"/>
      <c r="BW399" s="43">
        <f>VLOOKUP($C399, Table4[#All], 46, 0)</f>
        <v>0</v>
      </c>
      <c r="BX399" s="43">
        <f>VLOOKUP($C399, Table4[#All], 47, 0)</f>
        <v>5.5599999999999997E-2</v>
      </c>
      <c r="BY399" s="43">
        <f>VLOOKUP($C399, Table4[#All], 48, 0)</f>
        <v>0.11109999999999999</v>
      </c>
      <c r="BZ399" s="43">
        <f>VLOOKUP($C399, Table4[#All], 49, 0)</f>
        <v>0.66670000000000007</v>
      </c>
      <c r="CA399" s="43">
        <f>VLOOKUP($C399, Table4[#All], 50, 0)</f>
        <v>0.16670000000000001</v>
      </c>
      <c r="CB399" s="10">
        <f t="shared" si="102"/>
        <v>4</v>
      </c>
      <c r="CC399" s="60"/>
      <c r="CD399" s="43">
        <f>VLOOKUP($C399, Table4[#All], 51, 0)</f>
        <v>0.94440000000000002</v>
      </c>
      <c r="CE399" s="43">
        <f>VLOOKUP($C399, Table4[#All], 52, 0)</f>
        <v>5.5599999999999997E-2</v>
      </c>
      <c r="CF399" s="43">
        <f>VLOOKUP($C399, Table4[#All], 53, 0)</f>
        <v>0</v>
      </c>
      <c r="CG399" s="43"/>
      <c r="CH399" s="43"/>
      <c r="CI399" s="12">
        <f t="shared" si="103"/>
        <v>1</v>
      </c>
      <c r="CJ399" s="13"/>
      <c r="CK399" s="43">
        <f>VLOOKUP($C399, Table4[#All], 54, 0)</f>
        <v>0</v>
      </c>
      <c r="CL399" s="43">
        <f>VLOOKUP($C399, Table4[#All], 55, 0)</f>
        <v>0.94440000000000002</v>
      </c>
      <c r="CM399" s="43">
        <f>VLOOKUP($C399, Table4[#All], 56, 0)</f>
        <v>5.5599999999999997E-2</v>
      </c>
      <c r="CN399" s="9">
        <f>VLOOKUP($C399, Table4[#All], 57, 0)</f>
        <v>0</v>
      </c>
      <c r="CO399" s="9"/>
      <c r="CP399" s="10">
        <f t="shared" si="104"/>
        <v>2</v>
      </c>
      <c r="CQ399" s="11"/>
      <c r="CR399" s="43">
        <f>VLOOKUP($C399, Table4[#All], 58, 0)</f>
        <v>0</v>
      </c>
      <c r="CS399" s="43">
        <f>VLOOKUP($C399, Table4[#All], 59, 0)</f>
        <v>0.44439999999999996</v>
      </c>
      <c r="CT399" s="43">
        <f>VLOOKUP($C399, Table4[#All], 60, 0)</f>
        <v>0.33329999999999999</v>
      </c>
      <c r="CU399" s="43">
        <f>VLOOKUP($C399, Table4[#All], 61, 0)</f>
        <v>0.22219999999999998</v>
      </c>
      <c r="CV399" s="9">
        <f>VLOOKUP($C399, Table4[#All], 62, 0)</f>
        <v>0</v>
      </c>
      <c r="CW399" s="10">
        <f t="shared" si="105"/>
        <v>4</v>
      </c>
      <c r="CX399" s="60"/>
      <c r="CY399" s="43">
        <f>VLOOKUP($C399, Table4[#All], 63, 0)</f>
        <v>1</v>
      </c>
      <c r="CZ399" s="43">
        <f>VLOOKUP($C399, Table4[#All], 64, 0)</f>
        <v>0</v>
      </c>
      <c r="DA399" s="43">
        <f>VLOOKUP($C399, Table4[#All], 65, 0)</f>
        <v>0</v>
      </c>
      <c r="DB399" s="43">
        <f>VLOOKUP($C399, Table4[#All], 66, 0)</f>
        <v>0</v>
      </c>
      <c r="DC399" s="43"/>
      <c r="DD399" s="10">
        <f t="shared" si="106"/>
        <v>1</v>
      </c>
    </row>
    <row r="400" spans="1:108" ht="16.2" thickTop="1" thickBot="1" x14ac:dyDescent="0.4">
      <c r="A400" s="47" t="s">
        <v>859</v>
      </c>
      <c r="B400" s="47" t="s">
        <v>888</v>
      </c>
      <c r="C400" s="47" t="s">
        <v>889</v>
      </c>
      <c r="D400" s="11"/>
      <c r="E400" s="43">
        <f>VLOOKUP($C400, Table4[#All], 2, 0)</f>
        <v>1</v>
      </c>
      <c r="F400" s="43">
        <f>VLOOKUP($C400, Table4[#All], 3, 0)</f>
        <v>0</v>
      </c>
      <c r="G400" s="43">
        <f>VLOOKUP($C400, Table4[#All], 4, 0)</f>
        <v>0</v>
      </c>
      <c r="H400" s="43">
        <f>VLOOKUP($C400, Table4[#All], 5, 0)</f>
        <v>0</v>
      </c>
      <c r="I400" s="43">
        <f>VLOOKUP($C400, Table4[#All], 6, 0)</f>
        <v>0</v>
      </c>
      <c r="J400" s="10">
        <f t="shared" si="92"/>
        <v>1</v>
      </c>
      <c r="K400" s="11"/>
      <c r="L400" s="43">
        <f>VLOOKUP($C400, Table4[#All], 7, 0)</f>
        <v>0.30299999999999999</v>
      </c>
      <c r="M400" s="43">
        <f>VLOOKUP($C400, Table4[#All], 8, 0)</f>
        <v>6.0599999999999994E-2</v>
      </c>
      <c r="N400" s="43">
        <f>VLOOKUP($C400, Table4[#All], 9, 0)</f>
        <v>0.39390000000000003</v>
      </c>
      <c r="O400" s="43">
        <f>VLOOKUP($C400, Table4[#All], 10, 0)</f>
        <v>0.24239999999999998</v>
      </c>
      <c r="P400" s="43"/>
      <c r="Q400" s="10">
        <f t="shared" si="93"/>
        <v>4</v>
      </c>
      <c r="R400" s="11"/>
      <c r="S400" s="43">
        <f>VLOOKUP($C400, Table4[#All], 11, 0)</f>
        <v>0.12</v>
      </c>
      <c r="T400" s="43">
        <f>VLOOKUP($C400, Table4[#All], 12, 0)</f>
        <v>0.16</v>
      </c>
      <c r="U400" s="43">
        <f>VLOOKUP($C400, Table4[#All], 13, 0)</f>
        <v>0.72</v>
      </c>
      <c r="V400" s="43">
        <f>VLOOKUP($C400, Table4[#All], 14, 0)</f>
        <v>0</v>
      </c>
      <c r="W400" s="9"/>
      <c r="X400" s="10">
        <f t="shared" si="94"/>
        <v>3</v>
      </c>
      <c r="Y400" s="11"/>
      <c r="Z400" s="43">
        <f>VLOOKUP($C400, Table4[#All], 15, 0)</f>
        <v>6.0599999999999994E-2</v>
      </c>
      <c r="AA400" s="43">
        <f>VLOOKUP($C400, Table4[#All], 16, 0)</f>
        <v>0.36359999999999998</v>
      </c>
      <c r="AB400" s="43">
        <f>VLOOKUP($C400, Table4[#All], 17, 0)</f>
        <v>0.51519999999999999</v>
      </c>
      <c r="AC400" s="43">
        <f>VLOOKUP($C400, Table4[#All], 18, 0)</f>
        <v>6.0599999999999994E-2</v>
      </c>
      <c r="AD400" s="9">
        <f>VLOOKUP($C400, Table4[#All], 19, 0)</f>
        <v>0</v>
      </c>
      <c r="AE400" s="10">
        <f t="shared" si="95"/>
        <v>3</v>
      </c>
      <c r="AF400" s="11"/>
      <c r="AG400" s="43">
        <f>VLOOKUP($C400, Table4[#All], 20, 0)</f>
        <v>0</v>
      </c>
      <c r="AH400" s="43">
        <f>VLOOKUP($C400, Table4[#All], 21, 0)</f>
        <v>0.60609999999999997</v>
      </c>
      <c r="AI400" s="43">
        <f>VLOOKUP($C400, Table4[#All], 22, 0)</f>
        <v>0.39390000000000003</v>
      </c>
      <c r="AJ400" s="43">
        <f>VLOOKUP($C400, Table4[#All], 23, 0)</f>
        <v>0</v>
      </c>
      <c r="AK400" s="43"/>
      <c r="AL400" s="10">
        <f t="shared" si="96"/>
        <v>3</v>
      </c>
      <c r="AM400" s="11"/>
      <c r="AN400" s="43">
        <f>VLOOKUP($C400, Table4[#All], 24, 0)</f>
        <v>0</v>
      </c>
      <c r="AO400" s="43">
        <f>VLOOKUP($C400, Table4[#All], 25, 0)</f>
        <v>0.12119999999999999</v>
      </c>
      <c r="AP400" s="43">
        <f>VLOOKUP($C400, Table4[#All], 26, 0)</f>
        <v>0.87879999999999991</v>
      </c>
      <c r="AQ400" s="43"/>
      <c r="AR400" s="9"/>
      <c r="AS400" s="12">
        <f t="shared" si="97"/>
        <v>3</v>
      </c>
      <c r="AT400" s="11"/>
      <c r="AU400" s="43">
        <f>VLOOKUP($C400, Table4[#All], 27, 0)</f>
        <v>0.84849999999999992</v>
      </c>
      <c r="AV400" s="43">
        <f>VLOOKUP($C400, Table4[#All], 28, 0)</f>
        <v>0.1515</v>
      </c>
      <c r="AW400" s="43">
        <f>VLOOKUP($C400, Table4[#All], 29, 0)</f>
        <v>0</v>
      </c>
      <c r="AX400" s="9"/>
      <c r="AY400" s="9">
        <f>VLOOKUP($C400, Table4[#All], 30, 0)</f>
        <v>0</v>
      </c>
      <c r="AZ400" s="10">
        <f t="shared" si="98"/>
        <v>1</v>
      </c>
      <c r="BA400" s="11"/>
      <c r="BB400" s="43">
        <f>VLOOKUP($C400, Table4[#All], 31, 0)</f>
        <v>0.7</v>
      </c>
      <c r="BC400" s="43">
        <f>VLOOKUP($C400, Table4[#All], 32, 0)</f>
        <v>0.26669999999999999</v>
      </c>
      <c r="BD400" s="43">
        <f>VLOOKUP($C400, Table4[#All], 33, 0)</f>
        <v>3.3300000000000003E-2</v>
      </c>
      <c r="BE400" s="43">
        <f>VLOOKUP($C400, Table4[#All], 34, 0)</f>
        <v>0</v>
      </c>
      <c r="BF400" s="9">
        <f>VLOOKUP($C400, Table4[#All], 35, 0)</f>
        <v>0</v>
      </c>
      <c r="BG400" s="10">
        <f t="shared" si="99"/>
        <v>2</v>
      </c>
      <c r="BH400" s="60"/>
      <c r="BI400" s="43">
        <f>VLOOKUP($C400, Table4[#All], 36, 0)</f>
        <v>0.16250000000000001</v>
      </c>
      <c r="BJ400" s="9">
        <f>VLOOKUP($C400, Table4[#All], 37, 0)</f>
        <v>0</v>
      </c>
      <c r="BK400" s="43">
        <f>VLOOKUP($C400, Table4[#All], 38, 0)</f>
        <v>0</v>
      </c>
      <c r="BL400" s="43">
        <f>VLOOKUP($C400, Table4[#All], 39, 0)</f>
        <v>0.38750000000000001</v>
      </c>
      <c r="BM400" s="9">
        <f>VLOOKUP($C400, Table4[#All], 40, 0)</f>
        <v>0.45</v>
      </c>
      <c r="BN400" s="10">
        <f t="shared" si="100"/>
        <v>5</v>
      </c>
      <c r="BO400" s="11"/>
      <c r="BP400" s="43">
        <f>VLOOKUP($C400, Table4[#All], 41, 0)</f>
        <v>0.18179999999999999</v>
      </c>
      <c r="BQ400" s="43">
        <f>VLOOKUP($C400, Table4[#All], 42, 0)</f>
        <v>0.18179999999999999</v>
      </c>
      <c r="BR400" s="43">
        <f>VLOOKUP($C400, Table4[#All], 43, 0)</f>
        <v>0.30299999999999999</v>
      </c>
      <c r="BS400" s="43">
        <f>VLOOKUP($C400, Table4[#All], 44, 0)</f>
        <v>0.33329999999999999</v>
      </c>
      <c r="BT400" s="43">
        <f>VLOOKUP($C400, Table4[#All], 45, 0)</f>
        <v>0</v>
      </c>
      <c r="BU400" s="10">
        <f t="shared" si="101"/>
        <v>4</v>
      </c>
      <c r="BV400" s="11"/>
      <c r="BW400" s="43">
        <f>VLOOKUP($C400, Table4[#All], 46, 0)</f>
        <v>6.0599999999999994E-2</v>
      </c>
      <c r="BX400" s="43">
        <f>VLOOKUP($C400, Table4[#All], 47, 0)</f>
        <v>0</v>
      </c>
      <c r="BY400" s="43">
        <f>VLOOKUP($C400, Table4[#All], 48, 0)</f>
        <v>0.12119999999999999</v>
      </c>
      <c r="BZ400" s="43">
        <f>VLOOKUP($C400, Table4[#All], 49, 0)</f>
        <v>0.18179999999999999</v>
      </c>
      <c r="CA400" s="43">
        <f>VLOOKUP($C400, Table4[#All], 50, 0)</f>
        <v>0.63639999999999997</v>
      </c>
      <c r="CB400" s="10">
        <f t="shared" si="102"/>
        <v>5</v>
      </c>
      <c r="CC400" s="60"/>
      <c r="CD400" s="43">
        <f>VLOOKUP($C400, Table4[#All], 51, 0)</f>
        <v>0.21210000000000001</v>
      </c>
      <c r="CE400" s="43">
        <f>VLOOKUP($C400, Table4[#All], 52, 0)</f>
        <v>0.21210000000000001</v>
      </c>
      <c r="CF400" s="43">
        <f>VLOOKUP($C400, Table4[#All], 53, 0)</f>
        <v>0.57579999999999998</v>
      </c>
      <c r="CG400" s="43"/>
      <c r="CH400" s="43"/>
      <c r="CI400" s="12">
        <f t="shared" si="103"/>
        <v>3</v>
      </c>
      <c r="CJ400" s="13"/>
      <c r="CK400" s="43">
        <f>VLOOKUP($C400, Table4[#All], 54, 0)</f>
        <v>6.0599999999999994E-2</v>
      </c>
      <c r="CL400" s="43">
        <f>VLOOKUP($C400, Table4[#All], 55, 0)</f>
        <v>0.39390000000000003</v>
      </c>
      <c r="CM400" s="43">
        <f>VLOOKUP($C400, Table4[#All], 56, 0)</f>
        <v>0.54549999999999998</v>
      </c>
      <c r="CN400" s="9">
        <f>VLOOKUP($C400, Table4[#All], 57, 0)</f>
        <v>0</v>
      </c>
      <c r="CO400" s="9"/>
      <c r="CP400" s="10">
        <f t="shared" si="104"/>
        <v>3</v>
      </c>
      <c r="CQ400" s="11"/>
      <c r="CR400" s="43">
        <f>VLOOKUP($C400, Table4[#All], 58, 0)</f>
        <v>6.0599999999999994E-2</v>
      </c>
      <c r="CS400" s="43">
        <f>VLOOKUP($C400, Table4[#All], 59, 0)</f>
        <v>0.45450000000000002</v>
      </c>
      <c r="CT400" s="43">
        <f>VLOOKUP($C400, Table4[#All], 60, 0)</f>
        <v>0.45450000000000002</v>
      </c>
      <c r="CU400" s="43">
        <f>VLOOKUP($C400, Table4[#All], 61, 0)</f>
        <v>3.0299999999999997E-2</v>
      </c>
      <c r="CV400" s="9">
        <f>VLOOKUP($C400, Table4[#All], 62, 0)</f>
        <v>0</v>
      </c>
      <c r="CW400" s="10">
        <f t="shared" si="105"/>
        <v>3</v>
      </c>
      <c r="CX400" s="60"/>
      <c r="CY400" s="43">
        <f>VLOOKUP($C400, Table4[#All], 63, 0)</f>
        <v>0.96550000000000002</v>
      </c>
      <c r="CZ400" s="43">
        <f>VLOOKUP($C400, Table4[#All], 64, 0)</f>
        <v>3.4500000000000003E-2</v>
      </c>
      <c r="DA400" s="43">
        <f>VLOOKUP($C400, Table4[#All], 65, 0)</f>
        <v>0</v>
      </c>
      <c r="DB400" s="43">
        <f>VLOOKUP($C400, Table4[#All], 66, 0)</f>
        <v>0</v>
      </c>
      <c r="DC400" s="43"/>
      <c r="DD400" s="10">
        <f t="shared" si="106"/>
        <v>1</v>
      </c>
    </row>
    <row r="401" spans="1:108" ht="16.2" thickTop="1" thickBot="1" x14ac:dyDescent="0.4">
      <c r="A401" s="47" t="s">
        <v>859</v>
      </c>
      <c r="B401" s="47" t="s">
        <v>890</v>
      </c>
      <c r="C401" s="47" t="s">
        <v>891</v>
      </c>
      <c r="D401" s="11"/>
      <c r="E401" s="43">
        <f>VLOOKUP($C401, Table4[#All], 2, 0)</f>
        <v>1</v>
      </c>
      <c r="F401" s="43">
        <f>VLOOKUP($C401, Table4[#All], 3, 0)</f>
        <v>0</v>
      </c>
      <c r="G401" s="43">
        <f>VLOOKUP($C401, Table4[#All], 4, 0)</f>
        <v>0</v>
      </c>
      <c r="H401" s="43">
        <f>VLOOKUP($C401, Table4[#All], 5, 0)</f>
        <v>0</v>
      </c>
      <c r="I401" s="43">
        <f>VLOOKUP($C401, Table4[#All], 6, 0)</f>
        <v>0</v>
      </c>
      <c r="J401" s="10">
        <f t="shared" si="92"/>
        <v>1</v>
      </c>
      <c r="K401" s="11"/>
      <c r="L401" s="43">
        <f>VLOOKUP($C401, Table4[#All], 7, 0)</f>
        <v>0.29630000000000001</v>
      </c>
      <c r="M401" s="43">
        <f>VLOOKUP($C401, Table4[#All], 8, 0)</f>
        <v>0.27779999999999999</v>
      </c>
      <c r="N401" s="43">
        <f>VLOOKUP($C401, Table4[#All], 9, 0)</f>
        <v>0.42590000000000006</v>
      </c>
      <c r="O401" s="43">
        <f>VLOOKUP($C401, Table4[#All], 10, 0)</f>
        <v>0</v>
      </c>
      <c r="P401" s="43"/>
      <c r="Q401" s="10">
        <f t="shared" si="93"/>
        <v>3</v>
      </c>
      <c r="R401" s="11"/>
      <c r="S401" s="43">
        <f>VLOOKUP($C401, Table4[#All], 11, 0)</f>
        <v>0</v>
      </c>
      <c r="T401" s="43">
        <f>VLOOKUP($C401, Table4[#All], 12, 0)</f>
        <v>0</v>
      </c>
      <c r="U401" s="43">
        <f>VLOOKUP($C401, Table4[#All], 13, 0)</f>
        <v>1</v>
      </c>
      <c r="V401" s="43">
        <f>VLOOKUP($C401, Table4[#All], 14, 0)</f>
        <v>0</v>
      </c>
      <c r="W401" s="9"/>
      <c r="X401" s="10">
        <f t="shared" si="94"/>
        <v>3</v>
      </c>
      <c r="Y401" s="11"/>
      <c r="Z401" s="43">
        <f>VLOOKUP($C401, Table4[#All], 15, 0)</f>
        <v>0</v>
      </c>
      <c r="AA401" s="43">
        <f>VLOOKUP($C401, Table4[#All], 16, 0)</f>
        <v>0.25929999999999997</v>
      </c>
      <c r="AB401" s="43">
        <f>VLOOKUP($C401, Table4[#All], 17, 0)</f>
        <v>0.59260000000000002</v>
      </c>
      <c r="AC401" s="43">
        <f>VLOOKUP($C401, Table4[#All], 18, 0)</f>
        <v>0.12960000000000002</v>
      </c>
      <c r="AD401" s="9">
        <f>VLOOKUP($C401, Table4[#All], 19, 0)</f>
        <v>1.8500000000000003E-2</v>
      </c>
      <c r="AE401" s="10">
        <f t="shared" si="95"/>
        <v>3</v>
      </c>
      <c r="AF401" s="11"/>
      <c r="AG401" s="43">
        <f>VLOOKUP($C401, Table4[#All], 20, 0)</f>
        <v>0</v>
      </c>
      <c r="AH401" s="43">
        <f>VLOOKUP($C401, Table4[#All], 21, 0)</f>
        <v>0.1852</v>
      </c>
      <c r="AI401" s="43">
        <f>VLOOKUP($C401, Table4[#All], 22, 0)</f>
        <v>0.81480000000000008</v>
      </c>
      <c r="AJ401" s="43">
        <f>VLOOKUP($C401, Table4[#All], 23, 0)</f>
        <v>0</v>
      </c>
      <c r="AK401" s="43"/>
      <c r="AL401" s="10">
        <f t="shared" si="96"/>
        <v>3</v>
      </c>
      <c r="AM401" s="11"/>
      <c r="AN401" s="43">
        <f>VLOOKUP($C401, Table4[#All], 24, 0)</f>
        <v>0</v>
      </c>
      <c r="AO401" s="43">
        <f>VLOOKUP($C401, Table4[#All], 25, 0)</f>
        <v>0</v>
      </c>
      <c r="AP401" s="43">
        <f>VLOOKUP($C401, Table4[#All], 26, 0)</f>
        <v>1</v>
      </c>
      <c r="AQ401" s="43"/>
      <c r="AR401" s="9"/>
      <c r="AS401" s="12">
        <f t="shared" si="97"/>
        <v>3</v>
      </c>
      <c r="AT401" s="11"/>
      <c r="AU401" s="43">
        <f>VLOOKUP($C401, Table4[#All], 27, 0)</f>
        <v>0</v>
      </c>
      <c r="AV401" s="43">
        <f>VLOOKUP($C401, Table4[#All], 28, 0)</f>
        <v>0.75930000000000009</v>
      </c>
      <c r="AW401" s="43">
        <f>VLOOKUP($C401, Table4[#All], 29, 0)</f>
        <v>0.2407</v>
      </c>
      <c r="AX401" s="9"/>
      <c r="AY401" s="9">
        <f>VLOOKUP($C401, Table4[#All], 30, 0)</f>
        <v>0</v>
      </c>
      <c r="AZ401" s="10">
        <f t="shared" si="98"/>
        <v>3</v>
      </c>
      <c r="BA401" s="11"/>
      <c r="BB401" s="43">
        <f>VLOOKUP($C401, Table4[#All], 31, 0)</f>
        <v>0</v>
      </c>
      <c r="BC401" s="43">
        <f>VLOOKUP($C401, Table4[#All], 32, 0)</f>
        <v>0</v>
      </c>
      <c r="BD401" s="43">
        <f>VLOOKUP($C401, Table4[#All], 33, 0)</f>
        <v>0.1489</v>
      </c>
      <c r="BE401" s="43">
        <f>VLOOKUP($C401, Table4[#All], 34, 0)</f>
        <v>0.85109999999999997</v>
      </c>
      <c r="BF401" s="9">
        <f>VLOOKUP($C401, Table4[#All], 35, 0)</f>
        <v>0</v>
      </c>
      <c r="BG401" s="10">
        <f t="shared" si="99"/>
        <v>4</v>
      </c>
      <c r="BH401" s="60"/>
      <c r="BI401" s="43">
        <f>VLOOKUP($C401, Table4[#All], 36, 0)</f>
        <v>0.16250000000000001</v>
      </c>
      <c r="BJ401" s="9">
        <f>VLOOKUP($C401, Table4[#All], 37, 0)</f>
        <v>0</v>
      </c>
      <c r="BK401" s="43">
        <f>VLOOKUP($C401, Table4[#All], 38, 0)</f>
        <v>0</v>
      </c>
      <c r="BL401" s="43">
        <f>VLOOKUP($C401, Table4[#All], 39, 0)</f>
        <v>0.38750000000000001</v>
      </c>
      <c r="BM401" s="9">
        <f>VLOOKUP($C401, Table4[#All], 40, 0)</f>
        <v>0.45</v>
      </c>
      <c r="BN401" s="10">
        <f t="shared" si="100"/>
        <v>5</v>
      </c>
      <c r="BO401" s="11"/>
      <c r="BP401" s="43">
        <f>VLOOKUP($C401, Table4[#All], 41, 0)</f>
        <v>0.14810000000000001</v>
      </c>
      <c r="BQ401" s="43">
        <f>VLOOKUP($C401, Table4[#All], 42, 0)</f>
        <v>0.83329999999999993</v>
      </c>
      <c r="BR401" s="43">
        <f>VLOOKUP($C401, Table4[#All], 43, 0)</f>
        <v>1.8500000000000003E-2</v>
      </c>
      <c r="BS401" s="43">
        <f>VLOOKUP($C401, Table4[#All], 44, 0)</f>
        <v>0</v>
      </c>
      <c r="BT401" s="43">
        <f>VLOOKUP($C401, Table4[#All], 45, 0)</f>
        <v>0</v>
      </c>
      <c r="BU401" s="10">
        <f t="shared" si="101"/>
        <v>2</v>
      </c>
      <c r="BV401" s="11"/>
      <c r="BW401" s="43">
        <f>VLOOKUP($C401, Table4[#All], 46, 0)</f>
        <v>0</v>
      </c>
      <c r="BX401" s="43">
        <f>VLOOKUP($C401, Table4[#All], 47, 0)</f>
        <v>0</v>
      </c>
      <c r="BY401" s="43">
        <f>VLOOKUP($C401, Table4[#All], 48, 0)</f>
        <v>0.12960000000000002</v>
      </c>
      <c r="BZ401" s="43">
        <f>VLOOKUP($C401, Table4[#All], 49, 0)</f>
        <v>0.35189999999999999</v>
      </c>
      <c r="CA401" s="43">
        <f>VLOOKUP($C401, Table4[#All], 50, 0)</f>
        <v>0.51849999999999996</v>
      </c>
      <c r="CB401" s="10">
        <f t="shared" si="102"/>
        <v>5</v>
      </c>
      <c r="CC401" s="60"/>
      <c r="CD401" s="43">
        <f>VLOOKUP($C401, Table4[#All], 51, 0)</f>
        <v>0.20370000000000002</v>
      </c>
      <c r="CE401" s="43">
        <f>VLOOKUP($C401, Table4[#All], 52, 0)</f>
        <v>0.79630000000000001</v>
      </c>
      <c r="CF401" s="43">
        <f>VLOOKUP($C401, Table4[#All], 53, 0)</f>
        <v>0</v>
      </c>
      <c r="CG401" s="43"/>
      <c r="CH401" s="43"/>
      <c r="CI401" s="12">
        <f t="shared" si="103"/>
        <v>2</v>
      </c>
      <c r="CJ401" s="13"/>
      <c r="CK401" s="43">
        <f>VLOOKUP($C401, Table4[#All], 54, 0)</f>
        <v>0</v>
      </c>
      <c r="CL401" s="43">
        <f>VLOOKUP($C401, Table4[#All], 55, 0)</f>
        <v>9.2600000000000002E-2</v>
      </c>
      <c r="CM401" s="43">
        <f>VLOOKUP($C401, Table4[#All], 56, 0)</f>
        <v>0.88890000000000002</v>
      </c>
      <c r="CN401" s="9">
        <f>VLOOKUP($C401, Table4[#All], 57, 0)</f>
        <v>1.8500000000000003E-2</v>
      </c>
      <c r="CO401" s="9"/>
      <c r="CP401" s="10">
        <f t="shared" si="104"/>
        <v>3</v>
      </c>
      <c r="CQ401" s="11"/>
      <c r="CR401" s="43">
        <f>VLOOKUP($C401, Table4[#All], 58, 0)</f>
        <v>0</v>
      </c>
      <c r="CS401" s="43">
        <f>VLOOKUP($C401, Table4[#All], 59, 0)</f>
        <v>0</v>
      </c>
      <c r="CT401" s="43">
        <f>VLOOKUP($C401, Table4[#All], 60, 0)</f>
        <v>0.11109999999999999</v>
      </c>
      <c r="CU401" s="43">
        <f>VLOOKUP($C401, Table4[#All], 61, 0)</f>
        <v>0.88890000000000002</v>
      </c>
      <c r="CV401" s="9">
        <f>VLOOKUP($C401, Table4[#All], 62, 0)</f>
        <v>0</v>
      </c>
      <c r="CW401" s="10">
        <f t="shared" si="105"/>
        <v>4</v>
      </c>
      <c r="CX401" s="60"/>
      <c r="CY401" s="43">
        <f>VLOOKUP($C401, Table4[#All], 63, 0)</f>
        <v>0.97870000000000001</v>
      </c>
      <c r="CZ401" s="43">
        <f>VLOOKUP($C401, Table4[#All], 64, 0)</f>
        <v>2.1299999999999999E-2</v>
      </c>
      <c r="DA401" s="43">
        <f>VLOOKUP($C401, Table4[#All], 65, 0)</f>
        <v>0</v>
      </c>
      <c r="DB401" s="43">
        <f>VLOOKUP($C401, Table4[#All], 66, 0)</f>
        <v>0</v>
      </c>
      <c r="DC401" s="43"/>
      <c r="DD401" s="10">
        <f t="shared" si="106"/>
        <v>1</v>
      </c>
    </row>
    <row r="402" spans="1:108" ht="16.2" thickTop="1" thickBot="1" x14ac:dyDescent="0.4">
      <c r="A402" s="47" t="s">
        <v>868</v>
      </c>
      <c r="B402" s="47" t="s">
        <v>869</v>
      </c>
      <c r="C402" s="47" t="s">
        <v>870</v>
      </c>
      <c r="D402" s="11"/>
      <c r="E402" s="43">
        <f>VLOOKUP($C402, Table4[#All], 2, 0)</f>
        <v>1</v>
      </c>
      <c r="F402" s="43">
        <f>VLOOKUP($C402, Table4[#All], 3, 0)</f>
        <v>0</v>
      </c>
      <c r="G402" s="43">
        <f>VLOOKUP($C402, Table4[#All], 4, 0)</f>
        <v>0</v>
      </c>
      <c r="H402" s="43">
        <f>VLOOKUP($C402, Table4[#All], 5, 0)</f>
        <v>0</v>
      </c>
      <c r="I402" s="43">
        <f>VLOOKUP($C402, Table4[#All], 6, 0)</f>
        <v>0</v>
      </c>
      <c r="J402" s="10">
        <f t="shared" si="92"/>
        <v>1</v>
      </c>
      <c r="K402" s="11"/>
      <c r="L402" s="43">
        <f>VLOOKUP($C402, Table4[#All], 7, 0)</f>
        <v>0.84379999999999999</v>
      </c>
      <c r="M402" s="43">
        <f>VLOOKUP($C402, Table4[#All], 8, 0)</f>
        <v>0</v>
      </c>
      <c r="N402" s="43">
        <f>VLOOKUP($C402, Table4[#All], 9, 0)</f>
        <v>6.25E-2</v>
      </c>
      <c r="O402" s="43">
        <f>VLOOKUP($C402, Table4[#All], 10, 0)</f>
        <v>9.3800000000000008E-2</v>
      </c>
      <c r="P402" s="43"/>
      <c r="Q402" s="10">
        <f t="shared" si="93"/>
        <v>1</v>
      </c>
      <c r="R402" s="11"/>
      <c r="S402" s="43">
        <f>VLOOKUP($C402, Table4[#All], 11, 0)</f>
        <v>0.13789999999999999</v>
      </c>
      <c r="T402" s="43">
        <f>VLOOKUP($C402, Table4[#All], 12, 0)</f>
        <v>0</v>
      </c>
      <c r="U402" s="43">
        <f>VLOOKUP($C402, Table4[#All], 13, 0)</f>
        <v>0.86209999999999998</v>
      </c>
      <c r="V402" s="43">
        <f>VLOOKUP($C402, Table4[#All], 14, 0)</f>
        <v>0</v>
      </c>
      <c r="W402" s="9"/>
      <c r="X402" s="10">
        <f t="shared" si="94"/>
        <v>3</v>
      </c>
      <c r="Y402" s="11"/>
      <c r="Z402" s="43">
        <f>VLOOKUP($C402, Table4[#All], 15, 0)</f>
        <v>0</v>
      </c>
      <c r="AA402" s="43">
        <f>VLOOKUP($C402, Table4[#All], 16, 0)</f>
        <v>0.5625</v>
      </c>
      <c r="AB402" s="43">
        <f>VLOOKUP($C402, Table4[#All], 17, 0)</f>
        <v>0.3125</v>
      </c>
      <c r="AC402" s="43">
        <f>VLOOKUP($C402, Table4[#All], 18, 0)</f>
        <v>0.125</v>
      </c>
      <c r="AD402" s="9">
        <f>VLOOKUP($C402, Table4[#All], 19, 0)</f>
        <v>0</v>
      </c>
      <c r="AE402" s="10">
        <f t="shared" si="95"/>
        <v>3</v>
      </c>
      <c r="AF402" s="11"/>
      <c r="AG402" s="43">
        <f>VLOOKUP($C402, Table4[#All], 20, 0)</f>
        <v>0.21879999999999999</v>
      </c>
      <c r="AH402" s="43">
        <f>VLOOKUP($C402, Table4[#All], 21, 0)</f>
        <v>0.1875</v>
      </c>
      <c r="AI402" s="43">
        <f>VLOOKUP($C402, Table4[#All], 22, 0)</f>
        <v>0.59379999999999999</v>
      </c>
      <c r="AJ402" s="43">
        <f>VLOOKUP($C402, Table4[#All], 23, 0)</f>
        <v>0</v>
      </c>
      <c r="AK402" s="43"/>
      <c r="AL402" s="10">
        <f t="shared" si="96"/>
        <v>3</v>
      </c>
      <c r="AM402" s="11"/>
      <c r="AN402" s="43">
        <f>VLOOKUP($C402, Table4[#All], 24, 0)</f>
        <v>0</v>
      </c>
      <c r="AO402" s="43">
        <f>VLOOKUP($C402, Table4[#All], 25, 0)</f>
        <v>0.625</v>
      </c>
      <c r="AP402" s="43">
        <f>VLOOKUP($C402, Table4[#All], 26, 0)</f>
        <v>0.375</v>
      </c>
      <c r="AQ402" s="43"/>
      <c r="AR402" s="9"/>
      <c r="AS402" s="12">
        <f t="shared" si="97"/>
        <v>3</v>
      </c>
      <c r="AT402" s="11"/>
      <c r="AU402" s="43">
        <f>VLOOKUP($C402, Table4[#All], 27, 0)</f>
        <v>0.6875</v>
      </c>
      <c r="AV402" s="43">
        <f>VLOOKUP($C402, Table4[#All], 28, 0)</f>
        <v>0.1875</v>
      </c>
      <c r="AW402" s="43">
        <f>VLOOKUP($C402, Table4[#All], 29, 0)</f>
        <v>0.125</v>
      </c>
      <c r="AX402" s="9"/>
      <c r="AY402" s="9">
        <f>VLOOKUP($C402, Table4[#All], 30, 0)</f>
        <v>0</v>
      </c>
      <c r="AZ402" s="10">
        <f t="shared" si="98"/>
        <v>2</v>
      </c>
      <c r="BA402" s="11"/>
      <c r="BB402" s="43">
        <f>VLOOKUP($C402, Table4[#All], 31, 0)</f>
        <v>0</v>
      </c>
      <c r="BC402" s="43">
        <f>VLOOKUP($C402, Table4[#All], 32, 0)</f>
        <v>0.57140000000000002</v>
      </c>
      <c r="BD402" s="43">
        <f>VLOOKUP($C402, Table4[#All], 33, 0)</f>
        <v>0</v>
      </c>
      <c r="BE402" s="43">
        <f>VLOOKUP($C402, Table4[#All], 34, 0)</f>
        <v>0.42859999999999998</v>
      </c>
      <c r="BF402" s="9">
        <f>VLOOKUP($C402, Table4[#All], 35, 0)</f>
        <v>0</v>
      </c>
      <c r="BG402" s="10">
        <f t="shared" si="99"/>
        <v>4</v>
      </c>
      <c r="BH402" s="60"/>
      <c r="BI402" s="43">
        <f>VLOOKUP($C402, Table4[#All], 36, 0)</f>
        <v>1</v>
      </c>
      <c r="BJ402" s="9">
        <f>VLOOKUP($C402, Table4[#All], 37, 0)</f>
        <v>0</v>
      </c>
      <c r="BK402" s="43">
        <f>VLOOKUP($C402, Table4[#All], 38, 0)</f>
        <v>0</v>
      </c>
      <c r="BL402" s="43">
        <f>VLOOKUP($C402, Table4[#All], 39, 0)</f>
        <v>0</v>
      </c>
      <c r="BM402" s="9">
        <f>VLOOKUP($C402, Table4[#All], 40, 0)</f>
        <v>0</v>
      </c>
      <c r="BN402" s="10">
        <f t="shared" si="100"/>
        <v>1</v>
      </c>
      <c r="BO402" s="11"/>
      <c r="BP402" s="43">
        <f>VLOOKUP($C402, Table4[#All], 41, 0)</f>
        <v>0.40619999999999995</v>
      </c>
      <c r="BQ402" s="43">
        <f>VLOOKUP($C402, Table4[#All], 42, 0)</f>
        <v>6.25E-2</v>
      </c>
      <c r="BR402" s="43">
        <f>VLOOKUP($C402, Table4[#All], 43, 0)</f>
        <v>9.3800000000000008E-2</v>
      </c>
      <c r="BS402" s="43">
        <f>VLOOKUP($C402, Table4[#All], 44, 0)</f>
        <v>3.1200000000000002E-2</v>
      </c>
      <c r="BT402" s="43">
        <f>VLOOKUP($C402, Table4[#All], 45, 0)</f>
        <v>0.40619999999999995</v>
      </c>
      <c r="BU402" s="10">
        <f t="shared" si="101"/>
        <v>5</v>
      </c>
      <c r="BV402" s="11"/>
      <c r="BW402" s="43">
        <f>VLOOKUP($C402, Table4[#All], 46, 0)</f>
        <v>0.90620000000000001</v>
      </c>
      <c r="BX402" s="43">
        <f>VLOOKUP($C402, Table4[#All], 47, 0)</f>
        <v>0</v>
      </c>
      <c r="BY402" s="43">
        <f>VLOOKUP($C402, Table4[#All], 48, 0)</f>
        <v>0</v>
      </c>
      <c r="BZ402" s="43">
        <f>VLOOKUP($C402, Table4[#All], 49, 0)</f>
        <v>6.25E-2</v>
      </c>
      <c r="CA402" s="43">
        <f>VLOOKUP($C402, Table4[#All], 50, 0)</f>
        <v>3.1200000000000002E-2</v>
      </c>
      <c r="CB402" s="10">
        <f t="shared" si="102"/>
        <v>1</v>
      </c>
      <c r="CC402" s="60"/>
      <c r="CD402" s="43">
        <f>VLOOKUP($C402, Table4[#All], 51, 0)</f>
        <v>0.8125</v>
      </c>
      <c r="CE402" s="43">
        <f>VLOOKUP($C402, Table4[#All], 52, 0)</f>
        <v>0.1875</v>
      </c>
      <c r="CF402" s="43">
        <f>VLOOKUP($C402, Table4[#All], 53, 0)</f>
        <v>0</v>
      </c>
      <c r="CG402" s="43"/>
      <c r="CH402" s="43"/>
      <c r="CI402" s="12">
        <f t="shared" si="103"/>
        <v>1</v>
      </c>
      <c r="CJ402" s="13"/>
      <c r="CK402" s="43">
        <f>VLOOKUP($C402, Table4[#All], 54, 0)</f>
        <v>0</v>
      </c>
      <c r="CL402" s="43">
        <f>VLOOKUP($C402, Table4[#All], 55, 0)</f>
        <v>0.375</v>
      </c>
      <c r="CM402" s="43">
        <f>VLOOKUP($C402, Table4[#All], 56, 0)</f>
        <v>0.625</v>
      </c>
      <c r="CN402" s="9">
        <f>VLOOKUP($C402, Table4[#All], 57, 0)</f>
        <v>0</v>
      </c>
      <c r="CO402" s="9"/>
      <c r="CP402" s="10">
        <f t="shared" si="104"/>
        <v>3</v>
      </c>
      <c r="CQ402" s="11"/>
      <c r="CR402" s="43">
        <f>VLOOKUP($C402, Table4[#All], 58, 0)</f>
        <v>0</v>
      </c>
      <c r="CS402" s="43">
        <f>VLOOKUP($C402, Table4[#All], 59, 0)</f>
        <v>0.625</v>
      </c>
      <c r="CT402" s="43">
        <f>VLOOKUP($C402, Table4[#All], 60, 0)</f>
        <v>0.375</v>
      </c>
      <c r="CU402" s="43">
        <f>VLOOKUP($C402, Table4[#All], 61, 0)</f>
        <v>0</v>
      </c>
      <c r="CV402" s="9">
        <f>VLOOKUP($C402, Table4[#All], 62, 0)</f>
        <v>0</v>
      </c>
      <c r="CW402" s="10">
        <f t="shared" si="105"/>
        <v>3</v>
      </c>
      <c r="CX402" s="60"/>
      <c r="CY402" s="43">
        <f>VLOOKUP($C402, Table4[#All], 63, 0)</f>
        <v>0.28570000000000001</v>
      </c>
      <c r="CZ402" s="43">
        <f>VLOOKUP($C402, Table4[#All], 64, 0)</f>
        <v>0.1429</v>
      </c>
      <c r="DA402" s="43">
        <f>VLOOKUP($C402, Table4[#All], 65, 0)</f>
        <v>0.57140000000000002</v>
      </c>
      <c r="DB402" s="43">
        <f>VLOOKUP($C402, Table4[#All], 66, 0)</f>
        <v>0</v>
      </c>
      <c r="DC402" s="43"/>
      <c r="DD402" s="10">
        <f t="shared" si="106"/>
        <v>3</v>
      </c>
    </row>
    <row r="403" spans="1:108" ht="16.2" thickTop="1" thickBot="1" x14ac:dyDescent="0.4">
      <c r="A403" s="47" t="s">
        <v>868</v>
      </c>
      <c r="B403" s="47" t="s">
        <v>894</v>
      </c>
      <c r="C403" s="47" t="s">
        <v>895</v>
      </c>
      <c r="D403" s="11"/>
      <c r="E403" s="43">
        <f>VLOOKUP($C403, Table4[#All], 2, 0)</f>
        <v>1</v>
      </c>
      <c r="F403" s="43">
        <f>VLOOKUP($C403, Table4[#All], 3, 0)</f>
        <v>0</v>
      </c>
      <c r="G403" s="43">
        <f>VLOOKUP($C403, Table4[#All], 4, 0)</f>
        <v>0</v>
      </c>
      <c r="H403" s="43">
        <f>VLOOKUP($C403, Table4[#All], 5, 0)</f>
        <v>0</v>
      </c>
      <c r="I403" s="43">
        <f>VLOOKUP($C403, Table4[#All], 6, 0)</f>
        <v>0</v>
      </c>
      <c r="J403" s="10">
        <f t="shared" si="92"/>
        <v>1</v>
      </c>
      <c r="K403" s="11"/>
      <c r="L403" s="43">
        <f>VLOOKUP($C403, Table4[#All], 7, 0)</f>
        <v>0.38100000000000001</v>
      </c>
      <c r="M403" s="43">
        <f>VLOOKUP($C403, Table4[#All], 8, 0)</f>
        <v>0.1905</v>
      </c>
      <c r="N403" s="43">
        <f>VLOOKUP($C403, Table4[#All], 9, 0)</f>
        <v>0.38100000000000001</v>
      </c>
      <c r="O403" s="43">
        <f>VLOOKUP($C403, Table4[#All], 10, 0)</f>
        <v>4.7599999999999996E-2</v>
      </c>
      <c r="P403" s="43"/>
      <c r="Q403" s="10">
        <f t="shared" si="93"/>
        <v>3</v>
      </c>
      <c r="R403" s="11"/>
      <c r="S403" s="43">
        <f>VLOOKUP($C403, Table4[#All], 11, 0)</f>
        <v>0</v>
      </c>
      <c r="T403" s="43">
        <f>VLOOKUP($C403, Table4[#All], 12, 0)</f>
        <v>0</v>
      </c>
      <c r="U403" s="43">
        <f>VLOOKUP($C403, Table4[#All], 13, 0)</f>
        <v>1</v>
      </c>
      <c r="V403" s="43">
        <f>VLOOKUP($C403, Table4[#All], 14, 0)</f>
        <v>0</v>
      </c>
      <c r="W403" s="9"/>
      <c r="X403" s="10">
        <f t="shared" si="94"/>
        <v>3</v>
      </c>
      <c r="Y403" s="11"/>
      <c r="Z403" s="43">
        <f>VLOOKUP($C403, Table4[#All], 15, 0)</f>
        <v>0</v>
      </c>
      <c r="AA403" s="43">
        <f>VLOOKUP($C403, Table4[#All], 16, 0)</f>
        <v>0.28570000000000001</v>
      </c>
      <c r="AB403" s="43">
        <f>VLOOKUP($C403, Table4[#All], 17, 0)</f>
        <v>0.66670000000000007</v>
      </c>
      <c r="AC403" s="43">
        <f>VLOOKUP($C403, Table4[#All], 18, 0)</f>
        <v>4.7599999999999996E-2</v>
      </c>
      <c r="AD403" s="9">
        <f>VLOOKUP($C403, Table4[#All], 19, 0)</f>
        <v>0</v>
      </c>
      <c r="AE403" s="10">
        <f t="shared" si="95"/>
        <v>3</v>
      </c>
      <c r="AF403" s="11"/>
      <c r="AG403" s="43">
        <f>VLOOKUP($C403, Table4[#All], 20, 0)</f>
        <v>0</v>
      </c>
      <c r="AH403" s="43">
        <f>VLOOKUP($C403, Table4[#All], 21, 0)</f>
        <v>0.28570000000000001</v>
      </c>
      <c r="AI403" s="43">
        <f>VLOOKUP($C403, Table4[#All], 22, 0)</f>
        <v>0.66670000000000007</v>
      </c>
      <c r="AJ403" s="43">
        <f>VLOOKUP($C403, Table4[#All], 23, 0)</f>
        <v>4.7599999999999996E-2</v>
      </c>
      <c r="AK403" s="43"/>
      <c r="AL403" s="10">
        <f t="shared" si="96"/>
        <v>3</v>
      </c>
      <c r="AM403" s="11"/>
      <c r="AN403" s="43">
        <f>VLOOKUP($C403, Table4[#All], 24, 0)</f>
        <v>0</v>
      </c>
      <c r="AO403" s="43">
        <f>VLOOKUP($C403, Table4[#All], 25, 0)</f>
        <v>0.66670000000000007</v>
      </c>
      <c r="AP403" s="43">
        <f>VLOOKUP($C403, Table4[#All], 26, 0)</f>
        <v>0.33329999999999999</v>
      </c>
      <c r="AQ403" s="43"/>
      <c r="AR403" s="9"/>
      <c r="AS403" s="12">
        <f t="shared" si="97"/>
        <v>3</v>
      </c>
      <c r="AT403" s="11"/>
      <c r="AU403" s="43">
        <f>VLOOKUP($C403, Table4[#All], 27, 0)</f>
        <v>0.66670000000000007</v>
      </c>
      <c r="AV403" s="43">
        <f>VLOOKUP($C403, Table4[#All], 28, 0)</f>
        <v>0.23809999999999998</v>
      </c>
      <c r="AW403" s="43">
        <f>VLOOKUP($C403, Table4[#All], 29, 0)</f>
        <v>4.7599999999999996E-2</v>
      </c>
      <c r="AX403" s="9"/>
      <c r="AY403" s="9">
        <f>VLOOKUP($C403, Table4[#All], 30, 0)</f>
        <v>4.7599999999999996E-2</v>
      </c>
      <c r="AZ403" s="10">
        <f t="shared" si="98"/>
        <v>2</v>
      </c>
      <c r="BA403" s="11"/>
      <c r="BB403" s="43">
        <f>VLOOKUP($C403, Table4[#All], 31, 0)</f>
        <v>0.4667</v>
      </c>
      <c r="BC403" s="43">
        <f>VLOOKUP($C403, Table4[#All], 32, 0)</f>
        <v>0.33329999999999999</v>
      </c>
      <c r="BD403" s="43">
        <f>VLOOKUP($C403, Table4[#All], 33, 0)</f>
        <v>6.6699999999999995E-2</v>
      </c>
      <c r="BE403" s="43">
        <f>VLOOKUP($C403, Table4[#All], 34, 0)</f>
        <v>0.1333</v>
      </c>
      <c r="BF403" s="9">
        <f>VLOOKUP($C403, Table4[#All], 35, 0)</f>
        <v>0</v>
      </c>
      <c r="BG403" s="10">
        <f t="shared" si="99"/>
        <v>3</v>
      </c>
      <c r="BH403" s="60"/>
      <c r="BI403" s="43">
        <f>VLOOKUP($C403, Table4[#All], 36, 0)</f>
        <v>5.6600000000000004E-2</v>
      </c>
      <c r="BJ403" s="9">
        <f>VLOOKUP($C403, Table4[#All], 37, 0)</f>
        <v>0</v>
      </c>
      <c r="BK403" s="43">
        <f>VLOOKUP($C403, Table4[#All], 38, 0)</f>
        <v>0</v>
      </c>
      <c r="BL403" s="43">
        <f>VLOOKUP($C403, Table4[#All], 39, 0)</f>
        <v>0</v>
      </c>
      <c r="BM403" s="9">
        <f>VLOOKUP($C403, Table4[#All], 40, 0)</f>
        <v>0.94340000000000002</v>
      </c>
      <c r="BN403" s="10">
        <f t="shared" si="100"/>
        <v>5</v>
      </c>
      <c r="BO403" s="11"/>
      <c r="BP403" s="43">
        <f>VLOOKUP($C403, Table4[#All], 41, 0)</f>
        <v>0.33329999999999999</v>
      </c>
      <c r="BQ403" s="43">
        <f>VLOOKUP($C403, Table4[#All], 42, 0)</f>
        <v>0</v>
      </c>
      <c r="BR403" s="43">
        <f>VLOOKUP($C403, Table4[#All], 43, 0)</f>
        <v>0</v>
      </c>
      <c r="BS403" s="43">
        <f>VLOOKUP($C403, Table4[#All], 44, 0)</f>
        <v>0</v>
      </c>
      <c r="BT403" s="43">
        <f>VLOOKUP($C403, Table4[#All], 45, 0)</f>
        <v>0.66670000000000007</v>
      </c>
      <c r="BU403" s="10">
        <f t="shared" si="101"/>
        <v>5</v>
      </c>
      <c r="BV403" s="11"/>
      <c r="BW403" s="43">
        <f>VLOOKUP($C403, Table4[#All], 46, 0)</f>
        <v>0.47619999999999996</v>
      </c>
      <c r="BX403" s="43">
        <f>VLOOKUP($C403, Table4[#All], 47, 0)</f>
        <v>0.38100000000000001</v>
      </c>
      <c r="BY403" s="43">
        <f>VLOOKUP($C403, Table4[#All], 48, 0)</f>
        <v>9.5199999999999993E-2</v>
      </c>
      <c r="BZ403" s="43">
        <f>VLOOKUP($C403, Table4[#All], 49, 0)</f>
        <v>4.7599999999999996E-2</v>
      </c>
      <c r="CA403" s="43">
        <f>VLOOKUP($C403, Table4[#All], 50, 0)</f>
        <v>0</v>
      </c>
      <c r="CB403" s="10">
        <f t="shared" si="102"/>
        <v>2</v>
      </c>
      <c r="CC403" s="60"/>
      <c r="CD403" s="43">
        <f>VLOOKUP($C403, Table4[#All], 51, 0)</f>
        <v>0.42859999999999998</v>
      </c>
      <c r="CE403" s="43">
        <f>VLOOKUP($C403, Table4[#All], 52, 0)</f>
        <v>0.52380000000000004</v>
      </c>
      <c r="CF403" s="43">
        <f>VLOOKUP($C403, Table4[#All], 53, 0)</f>
        <v>4.7599999999999996E-2</v>
      </c>
      <c r="CG403" s="43"/>
      <c r="CH403" s="43"/>
      <c r="CI403" s="12">
        <f t="shared" si="103"/>
        <v>2</v>
      </c>
      <c r="CJ403" s="13"/>
      <c r="CK403" s="43">
        <f>VLOOKUP($C403, Table4[#All], 54, 0)</f>
        <v>0</v>
      </c>
      <c r="CL403" s="43">
        <f>VLOOKUP($C403, Table4[#All], 55, 0)</f>
        <v>0.1905</v>
      </c>
      <c r="CM403" s="43">
        <f>VLOOKUP($C403, Table4[#All], 56, 0)</f>
        <v>0.71430000000000005</v>
      </c>
      <c r="CN403" s="9">
        <f>VLOOKUP($C403, Table4[#All], 57, 0)</f>
        <v>9.5199999999999993E-2</v>
      </c>
      <c r="CO403" s="9"/>
      <c r="CP403" s="10">
        <f t="shared" si="104"/>
        <v>3</v>
      </c>
      <c r="CQ403" s="11"/>
      <c r="CR403" s="43">
        <f>VLOOKUP($C403, Table4[#All], 58, 0)</f>
        <v>0</v>
      </c>
      <c r="CS403" s="43">
        <f>VLOOKUP($C403, Table4[#All], 59, 0)</f>
        <v>0.38100000000000001</v>
      </c>
      <c r="CT403" s="43">
        <f>VLOOKUP($C403, Table4[#All], 60, 0)</f>
        <v>0.57140000000000002</v>
      </c>
      <c r="CU403" s="43">
        <f>VLOOKUP($C403, Table4[#All], 61, 0)</f>
        <v>4.7599999999999996E-2</v>
      </c>
      <c r="CV403" s="9">
        <f>VLOOKUP($C403, Table4[#All], 62, 0)</f>
        <v>0</v>
      </c>
      <c r="CW403" s="10">
        <f t="shared" si="105"/>
        <v>3</v>
      </c>
      <c r="CX403" s="60"/>
      <c r="CY403" s="43">
        <f>VLOOKUP($C403, Table4[#All], 63, 0)</f>
        <v>0.18179999999999999</v>
      </c>
      <c r="CZ403" s="43">
        <f>VLOOKUP($C403, Table4[#All], 64, 0)</f>
        <v>0.2727</v>
      </c>
      <c r="DA403" s="43">
        <f>VLOOKUP($C403, Table4[#All], 65, 0)</f>
        <v>0.36359999999999998</v>
      </c>
      <c r="DB403" s="43">
        <f>VLOOKUP($C403, Table4[#All], 66, 0)</f>
        <v>0.18179999999999999</v>
      </c>
      <c r="DC403" s="43"/>
      <c r="DD403" s="10">
        <f t="shared" si="106"/>
        <v>3</v>
      </c>
    </row>
    <row r="404" spans="1:108" ht="16.2" thickTop="1" thickBot="1" x14ac:dyDescent="0.4">
      <c r="A404" s="47" t="s">
        <v>868</v>
      </c>
      <c r="B404" s="47" t="s">
        <v>896</v>
      </c>
      <c r="C404" s="47" t="s">
        <v>897</v>
      </c>
      <c r="D404" s="11"/>
      <c r="E404" s="43">
        <f>VLOOKUP($C404, Table4[#All], 2, 0)</f>
        <v>1</v>
      </c>
      <c r="F404" s="43">
        <f>VLOOKUP($C404, Table4[#All], 3, 0)</f>
        <v>0</v>
      </c>
      <c r="G404" s="43">
        <f>VLOOKUP($C404, Table4[#All], 4, 0)</f>
        <v>0</v>
      </c>
      <c r="H404" s="43">
        <f>VLOOKUP($C404, Table4[#All], 5, 0)</f>
        <v>0</v>
      </c>
      <c r="I404" s="43">
        <f>VLOOKUP($C404, Table4[#All], 6, 0)</f>
        <v>0</v>
      </c>
      <c r="J404" s="10">
        <f t="shared" si="92"/>
        <v>1</v>
      </c>
      <c r="K404" s="11"/>
      <c r="L404" s="43">
        <f>VLOOKUP($C404, Table4[#All], 7, 0)</f>
        <v>0.59089999999999998</v>
      </c>
      <c r="M404" s="43">
        <f>VLOOKUP($C404, Table4[#All], 8, 0)</f>
        <v>9.0899999999999995E-2</v>
      </c>
      <c r="N404" s="43">
        <f>VLOOKUP($C404, Table4[#All], 9, 0)</f>
        <v>0.2273</v>
      </c>
      <c r="O404" s="43">
        <f>VLOOKUP($C404, Table4[#All], 10, 0)</f>
        <v>9.0899999999999995E-2</v>
      </c>
      <c r="P404" s="43"/>
      <c r="Q404" s="10">
        <f t="shared" si="93"/>
        <v>3</v>
      </c>
      <c r="R404" s="11"/>
      <c r="S404" s="43">
        <f>VLOOKUP($C404, Table4[#All], 11, 0)</f>
        <v>0</v>
      </c>
      <c r="T404" s="43">
        <f>VLOOKUP($C404, Table4[#All], 12, 0)</f>
        <v>0</v>
      </c>
      <c r="U404" s="43">
        <f>VLOOKUP($C404, Table4[#All], 13, 0)</f>
        <v>1</v>
      </c>
      <c r="V404" s="43">
        <f>VLOOKUP($C404, Table4[#All], 14, 0)</f>
        <v>0</v>
      </c>
      <c r="W404" s="9"/>
      <c r="X404" s="10">
        <f t="shared" si="94"/>
        <v>3</v>
      </c>
      <c r="Y404" s="11"/>
      <c r="Z404" s="43">
        <f>VLOOKUP($C404, Table4[#All], 15, 0)</f>
        <v>0</v>
      </c>
      <c r="AA404" s="43">
        <f>VLOOKUP($C404, Table4[#All], 16, 0)</f>
        <v>0.72730000000000006</v>
      </c>
      <c r="AB404" s="43">
        <f>VLOOKUP($C404, Table4[#All], 17, 0)</f>
        <v>0.2273</v>
      </c>
      <c r="AC404" s="43">
        <f>VLOOKUP($C404, Table4[#All], 18, 0)</f>
        <v>4.5499999999999999E-2</v>
      </c>
      <c r="AD404" s="9">
        <f>VLOOKUP($C404, Table4[#All], 19, 0)</f>
        <v>0</v>
      </c>
      <c r="AE404" s="10">
        <f t="shared" si="95"/>
        <v>3</v>
      </c>
      <c r="AF404" s="11"/>
      <c r="AG404" s="43">
        <f>VLOOKUP($C404, Table4[#All], 20, 0)</f>
        <v>0</v>
      </c>
      <c r="AH404" s="43">
        <f>VLOOKUP($C404, Table4[#All], 21, 0)</f>
        <v>0.31819999999999998</v>
      </c>
      <c r="AI404" s="43">
        <f>VLOOKUP($C404, Table4[#All], 22, 0)</f>
        <v>0.68180000000000007</v>
      </c>
      <c r="AJ404" s="43">
        <f>VLOOKUP($C404, Table4[#All], 23, 0)</f>
        <v>0</v>
      </c>
      <c r="AK404" s="43"/>
      <c r="AL404" s="10">
        <f t="shared" si="96"/>
        <v>3</v>
      </c>
      <c r="AM404" s="11"/>
      <c r="AN404" s="43">
        <f>VLOOKUP($C404, Table4[#All], 24, 0)</f>
        <v>0</v>
      </c>
      <c r="AO404" s="43">
        <f>VLOOKUP($C404, Table4[#All], 25, 0)</f>
        <v>0.68180000000000007</v>
      </c>
      <c r="AP404" s="43">
        <f>VLOOKUP($C404, Table4[#All], 26, 0)</f>
        <v>0.31819999999999998</v>
      </c>
      <c r="AQ404" s="43"/>
      <c r="AR404" s="9"/>
      <c r="AS404" s="12">
        <f t="shared" si="97"/>
        <v>3</v>
      </c>
      <c r="AT404" s="11"/>
      <c r="AU404" s="43">
        <f>VLOOKUP($C404, Table4[#All], 27, 0)</f>
        <v>0.5</v>
      </c>
      <c r="AV404" s="43">
        <f>VLOOKUP($C404, Table4[#All], 28, 0)</f>
        <v>0.40909999999999996</v>
      </c>
      <c r="AW404" s="43">
        <f>VLOOKUP($C404, Table4[#All], 29, 0)</f>
        <v>9.0899999999999995E-2</v>
      </c>
      <c r="AX404" s="9"/>
      <c r="AY404" s="9">
        <f>VLOOKUP($C404, Table4[#All], 30, 0)</f>
        <v>0</v>
      </c>
      <c r="AZ404" s="10">
        <f t="shared" si="98"/>
        <v>2</v>
      </c>
      <c r="BA404" s="11"/>
      <c r="BB404" s="43">
        <f>VLOOKUP($C404, Table4[#All], 31, 0)</f>
        <v>0.28570000000000001</v>
      </c>
      <c r="BC404" s="43">
        <f>VLOOKUP($C404, Table4[#All], 32, 0)</f>
        <v>0.38100000000000001</v>
      </c>
      <c r="BD404" s="43">
        <f>VLOOKUP($C404, Table4[#All], 33, 0)</f>
        <v>4.7599999999999996E-2</v>
      </c>
      <c r="BE404" s="43">
        <f>VLOOKUP($C404, Table4[#All], 34, 0)</f>
        <v>0.28570000000000001</v>
      </c>
      <c r="BF404" s="9">
        <f>VLOOKUP($C404, Table4[#All], 35, 0)</f>
        <v>0</v>
      </c>
      <c r="BG404" s="10">
        <f t="shared" si="99"/>
        <v>4</v>
      </c>
      <c r="BH404" s="60"/>
      <c r="BI404" s="43">
        <f>VLOOKUP($C404, Table4[#All], 36, 0)</f>
        <v>5.6600000000000004E-2</v>
      </c>
      <c r="BJ404" s="9">
        <f>VLOOKUP($C404, Table4[#All], 37, 0)</f>
        <v>0</v>
      </c>
      <c r="BK404" s="43">
        <f>VLOOKUP($C404, Table4[#All], 38, 0)</f>
        <v>0</v>
      </c>
      <c r="BL404" s="43">
        <f>VLOOKUP($C404, Table4[#All], 39, 0)</f>
        <v>0</v>
      </c>
      <c r="BM404" s="9">
        <f>VLOOKUP($C404, Table4[#All], 40, 0)</f>
        <v>0.94340000000000002</v>
      </c>
      <c r="BN404" s="10">
        <f t="shared" si="100"/>
        <v>5</v>
      </c>
      <c r="BO404" s="11"/>
      <c r="BP404" s="43">
        <f>VLOOKUP($C404, Table4[#All], 41, 0)</f>
        <v>0.31819999999999998</v>
      </c>
      <c r="BQ404" s="43">
        <f>VLOOKUP($C404, Table4[#All], 42, 0)</f>
        <v>0</v>
      </c>
      <c r="BR404" s="43">
        <f>VLOOKUP($C404, Table4[#All], 43, 0)</f>
        <v>0</v>
      </c>
      <c r="BS404" s="43">
        <f>VLOOKUP($C404, Table4[#All], 44, 0)</f>
        <v>4.5499999999999999E-2</v>
      </c>
      <c r="BT404" s="43">
        <f>VLOOKUP($C404, Table4[#All], 45, 0)</f>
        <v>0.63639999999999997</v>
      </c>
      <c r="BU404" s="10">
        <f t="shared" si="101"/>
        <v>5</v>
      </c>
      <c r="BV404" s="11"/>
      <c r="BW404" s="43">
        <f>VLOOKUP($C404, Table4[#All], 46, 0)</f>
        <v>0.36359999999999998</v>
      </c>
      <c r="BX404" s="43">
        <f>VLOOKUP($C404, Table4[#All], 47, 0)</f>
        <v>0.36359999999999998</v>
      </c>
      <c r="BY404" s="43">
        <f>VLOOKUP($C404, Table4[#All], 48, 0)</f>
        <v>9.0899999999999995E-2</v>
      </c>
      <c r="BZ404" s="43">
        <f>VLOOKUP($C404, Table4[#All], 49, 0)</f>
        <v>0.13639999999999999</v>
      </c>
      <c r="CA404" s="43">
        <f>VLOOKUP($C404, Table4[#All], 50, 0)</f>
        <v>4.5499999999999999E-2</v>
      </c>
      <c r="CB404" s="10">
        <f t="shared" si="102"/>
        <v>3</v>
      </c>
      <c r="CC404" s="60"/>
      <c r="CD404" s="43">
        <f>VLOOKUP($C404, Table4[#All], 51, 0)</f>
        <v>0.59089999999999998</v>
      </c>
      <c r="CE404" s="43">
        <f>VLOOKUP($C404, Table4[#All], 52, 0)</f>
        <v>0.40909999999999996</v>
      </c>
      <c r="CF404" s="43">
        <f>VLOOKUP($C404, Table4[#All], 53, 0)</f>
        <v>0</v>
      </c>
      <c r="CG404" s="43"/>
      <c r="CH404" s="43"/>
      <c r="CI404" s="12">
        <f t="shared" si="103"/>
        <v>2</v>
      </c>
      <c r="CJ404" s="13"/>
      <c r="CK404" s="43">
        <f>VLOOKUP($C404, Table4[#All], 54, 0)</f>
        <v>0</v>
      </c>
      <c r="CL404" s="43">
        <f>VLOOKUP($C404, Table4[#All], 55, 0)</f>
        <v>0.36359999999999998</v>
      </c>
      <c r="CM404" s="43">
        <f>VLOOKUP($C404, Table4[#All], 56, 0)</f>
        <v>0.59089999999999998</v>
      </c>
      <c r="CN404" s="9">
        <f>VLOOKUP($C404, Table4[#All], 57, 0)</f>
        <v>4.5499999999999999E-2</v>
      </c>
      <c r="CO404" s="9"/>
      <c r="CP404" s="10">
        <f t="shared" si="104"/>
        <v>3</v>
      </c>
      <c r="CQ404" s="11"/>
      <c r="CR404" s="43">
        <f>VLOOKUP($C404, Table4[#All], 58, 0)</f>
        <v>0</v>
      </c>
      <c r="CS404" s="43">
        <f>VLOOKUP($C404, Table4[#All], 59, 0)</f>
        <v>0.77269999999999994</v>
      </c>
      <c r="CT404" s="43">
        <f>VLOOKUP($C404, Table4[#All], 60, 0)</f>
        <v>0.2273</v>
      </c>
      <c r="CU404" s="43">
        <f>VLOOKUP($C404, Table4[#All], 61, 0)</f>
        <v>0</v>
      </c>
      <c r="CV404" s="9">
        <f>VLOOKUP($C404, Table4[#All], 62, 0)</f>
        <v>0</v>
      </c>
      <c r="CW404" s="10">
        <f t="shared" si="105"/>
        <v>3</v>
      </c>
      <c r="CX404" s="60"/>
      <c r="CY404" s="43">
        <f>VLOOKUP($C404, Table4[#All], 63, 0)</f>
        <v>0.57140000000000002</v>
      </c>
      <c r="CZ404" s="43">
        <f>VLOOKUP($C404, Table4[#All], 64, 0)</f>
        <v>0.23809999999999998</v>
      </c>
      <c r="DA404" s="43">
        <f>VLOOKUP($C404, Table4[#All], 65, 0)</f>
        <v>0.1905</v>
      </c>
      <c r="DB404" s="43">
        <f>VLOOKUP($C404, Table4[#All], 66, 0)</f>
        <v>0</v>
      </c>
      <c r="DC404" s="43"/>
      <c r="DD404" s="10">
        <f t="shared" si="106"/>
        <v>2</v>
      </c>
    </row>
    <row r="405" spans="1:108" ht="16.2" thickTop="1" thickBot="1" x14ac:dyDescent="0.4">
      <c r="A405" s="47" t="s">
        <v>868</v>
      </c>
      <c r="B405" s="47" t="s">
        <v>878</v>
      </c>
      <c r="C405" s="47" t="s">
        <v>879</v>
      </c>
      <c r="D405" s="11"/>
      <c r="E405" s="43">
        <f>VLOOKUP($C405, Table4[#All], 2, 0)</f>
        <v>1</v>
      </c>
      <c r="F405" s="43">
        <f>VLOOKUP($C405, Table4[#All], 3, 0)</f>
        <v>0</v>
      </c>
      <c r="G405" s="43">
        <f>VLOOKUP($C405, Table4[#All], 4, 0)</f>
        <v>0</v>
      </c>
      <c r="H405" s="43">
        <f>VLOOKUP($C405, Table4[#All], 5, 0)</f>
        <v>0</v>
      </c>
      <c r="I405" s="43">
        <f>VLOOKUP($C405, Table4[#All], 6, 0)</f>
        <v>0</v>
      </c>
      <c r="J405" s="10">
        <f t="shared" si="92"/>
        <v>1</v>
      </c>
      <c r="K405" s="11"/>
      <c r="L405" s="43">
        <f>VLOOKUP($C405, Table4[#All], 7, 0)</f>
        <v>0.23809999999999998</v>
      </c>
      <c r="M405" s="43">
        <f>VLOOKUP($C405, Table4[#All], 8, 0)</f>
        <v>0.33329999999999999</v>
      </c>
      <c r="N405" s="43">
        <f>VLOOKUP($C405, Table4[#All], 9, 0)</f>
        <v>0.28570000000000001</v>
      </c>
      <c r="O405" s="43">
        <f>VLOOKUP($C405, Table4[#All], 10, 0)</f>
        <v>0.1429</v>
      </c>
      <c r="P405" s="43"/>
      <c r="Q405" s="10">
        <f t="shared" si="93"/>
        <v>3</v>
      </c>
      <c r="R405" s="11"/>
      <c r="S405" s="43">
        <f>VLOOKUP($C405, Table4[#All], 11, 0)</f>
        <v>0</v>
      </c>
      <c r="T405" s="43">
        <f>VLOOKUP($C405, Table4[#All], 12, 0)</f>
        <v>0</v>
      </c>
      <c r="U405" s="43">
        <f>VLOOKUP($C405, Table4[#All], 13, 0)</f>
        <v>1</v>
      </c>
      <c r="V405" s="43">
        <f>VLOOKUP($C405, Table4[#All], 14, 0)</f>
        <v>0</v>
      </c>
      <c r="W405" s="9"/>
      <c r="X405" s="10">
        <f t="shared" si="94"/>
        <v>3</v>
      </c>
      <c r="Y405" s="11"/>
      <c r="Z405" s="43">
        <f>VLOOKUP($C405, Table4[#All], 15, 0)</f>
        <v>0</v>
      </c>
      <c r="AA405" s="43">
        <f>VLOOKUP($C405, Table4[#All], 16, 0)</f>
        <v>0.47619999999999996</v>
      </c>
      <c r="AB405" s="43">
        <f>VLOOKUP($C405, Table4[#All], 17, 0)</f>
        <v>0.33329999999999999</v>
      </c>
      <c r="AC405" s="43">
        <f>VLOOKUP($C405, Table4[#All], 18, 0)</f>
        <v>0.1905</v>
      </c>
      <c r="AD405" s="9">
        <f>VLOOKUP($C405, Table4[#All], 19, 0)</f>
        <v>0</v>
      </c>
      <c r="AE405" s="10">
        <f t="shared" si="95"/>
        <v>3</v>
      </c>
      <c r="AF405" s="11"/>
      <c r="AG405" s="43">
        <f>VLOOKUP($C405, Table4[#All], 20, 0)</f>
        <v>0.1429</v>
      </c>
      <c r="AH405" s="43">
        <f>VLOOKUP($C405, Table4[#All], 21, 0)</f>
        <v>0.1905</v>
      </c>
      <c r="AI405" s="43">
        <f>VLOOKUP($C405, Table4[#All], 22, 0)</f>
        <v>0.61899999999999999</v>
      </c>
      <c r="AJ405" s="43">
        <f>VLOOKUP($C405, Table4[#All], 23, 0)</f>
        <v>4.7599999999999996E-2</v>
      </c>
      <c r="AK405" s="43"/>
      <c r="AL405" s="10">
        <f t="shared" si="96"/>
        <v>3</v>
      </c>
      <c r="AM405" s="11"/>
      <c r="AN405" s="43">
        <f>VLOOKUP($C405, Table4[#All], 24, 0)</f>
        <v>0</v>
      </c>
      <c r="AO405" s="43">
        <f>VLOOKUP($C405, Table4[#All], 25, 0)</f>
        <v>0.61899999999999999</v>
      </c>
      <c r="AP405" s="43">
        <f>VLOOKUP($C405, Table4[#All], 26, 0)</f>
        <v>0.38100000000000001</v>
      </c>
      <c r="AQ405" s="43"/>
      <c r="AR405" s="9"/>
      <c r="AS405" s="12">
        <f t="shared" si="97"/>
        <v>3</v>
      </c>
      <c r="AT405" s="11"/>
      <c r="AU405" s="43">
        <f>VLOOKUP($C405, Table4[#All], 27, 0)</f>
        <v>0.1429</v>
      </c>
      <c r="AV405" s="43">
        <f>VLOOKUP($C405, Table4[#All], 28, 0)</f>
        <v>0.28570000000000001</v>
      </c>
      <c r="AW405" s="43">
        <f>VLOOKUP($C405, Table4[#All], 29, 0)</f>
        <v>0.57140000000000002</v>
      </c>
      <c r="AX405" s="9"/>
      <c r="AY405" s="9">
        <f>VLOOKUP($C405, Table4[#All], 30, 0)</f>
        <v>0</v>
      </c>
      <c r="AZ405" s="10">
        <f t="shared" si="98"/>
        <v>3</v>
      </c>
      <c r="BA405" s="11"/>
      <c r="BB405" s="43">
        <f>VLOOKUP($C405, Table4[#All], 31, 0)</f>
        <v>0.1905</v>
      </c>
      <c r="BC405" s="43">
        <f>VLOOKUP($C405, Table4[#All], 32, 0)</f>
        <v>0.23809999999999998</v>
      </c>
      <c r="BD405" s="43">
        <f>VLOOKUP($C405, Table4[#All], 33, 0)</f>
        <v>0.1429</v>
      </c>
      <c r="BE405" s="43">
        <f>VLOOKUP($C405, Table4[#All], 34, 0)</f>
        <v>0.42859999999999998</v>
      </c>
      <c r="BF405" s="9">
        <f>VLOOKUP($C405, Table4[#All], 35, 0)</f>
        <v>0</v>
      </c>
      <c r="BG405" s="10">
        <f t="shared" si="99"/>
        <v>4</v>
      </c>
      <c r="BH405" s="60"/>
      <c r="BI405" s="43">
        <f>VLOOKUP($C405, Table4[#All], 36, 0)</f>
        <v>5.6600000000000004E-2</v>
      </c>
      <c r="BJ405" s="9">
        <f>VLOOKUP($C405, Table4[#All], 37, 0)</f>
        <v>0</v>
      </c>
      <c r="BK405" s="43">
        <f>VLOOKUP($C405, Table4[#All], 38, 0)</f>
        <v>0</v>
      </c>
      <c r="BL405" s="43">
        <f>VLOOKUP($C405, Table4[#All], 39, 0)</f>
        <v>0</v>
      </c>
      <c r="BM405" s="9">
        <f>VLOOKUP($C405, Table4[#All], 40, 0)</f>
        <v>0.94340000000000002</v>
      </c>
      <c r="BN405" s="10">
        <f t="shared" si="100"/>
        <v>5</v>
      </c>
      <c r="BO405" s="11"/>
      <c r="BP405" s="43">
        <f>VLOOKUP($C405, Table4[#All], 41, 0)</f>
        <v>0.1429</v>
      </c>
      <c r="BQ405" s="43">
        <f>VLOOKUP($C405, Table4[#All], 42, 0)</f>
        <v>9.5199999999999993E-2</v>
      </c>
      <c r="BR405" s="43">
        <f>VLOOKUP($C405, Table4[#All], 43, 0)</f>
        <v>0.1905</v>
      </c>
      <c r="BS405" s="43">
        <f>VLOOKUP($C405, Table4[#All], 44, 0)</f>
        <v>0.1429</v>
      </c>
      <c r="BT405" s="43">
        <f>VLOOKUP($C405, Table4[#All], 45, 0)</f>
        <v>0.42859999999999998</v>
      </c>
      <c r="BU405" s="10">
        <f t="shared" si="101"/>
        <v>5</v>
      </c>
      <c r="BV405" s="11"/>
      <c r="BW405" s="43">
        <f>VLOOKUP($C405, Table4[#All], 46, 0)</f>
        <v>0.61899999999999999</v>
      </c>
      <c r="BX405" s="43">
        <f>VLOOKUP($C405, Table4[#All], 47, 0)</f>
        <v>0.1905</v>
      </c>
      <c r="BY405" s="43">
        <f>VLOOKUP($C405, Table4[#All], 48, 0)</f>
        <v>0.1429</v>
      </c>
      <c r="BZ405" s="43">
        <f>VLOOKUP($C405, Table4[#All], 49, 0)</f>
        <v>4.7599999999999996E-2</v>
      </c>
      <c r="CA405" s="43">
        <f>VLOOKUP($C405, Table4[#All], 50, 0)</f>
        <v>0</v>
      </c>
      <c r="CB405" s="10">
        <f t="shared" si="102"/>
        <v>2</v>
      </c>
      <c r="CC405" s="60"/>
      <c r="CD405" s="43">
        <f>VLOOKUP($C405, Table4[#All], 51, 0)</f>
        <v>0.23809999999999998</v>
      </c>
      <c r="CE405" s="43">
        <f>VLOOKUP($C405, Table4[#All], 52, 0)</f>
        <v>0.71430000000000005</v>
      </c>
      <c r="CF405" s="43">
        <f>VLOOKUP($C405, Table4[#All], 53, 0)</f>
        <v>4.7599999999999996E-2</v>
      </c>
      <c r="CG405" s="43"/>
      <c r="CH405" s="43"/>
      <c r="CI405" s="12">
        <f t="shared" si="103"/>
        <v>2</v>
      </c>
      <c r="CJ405" s="13"/>
      <c r="CK405" s="43">
        <f>VLOOKUP($C405, Table4[#All], 54, 0)</f>
        <v>0</v>
      </c>
      <c r="CL405" s="43">
        <f>VLOOKUP($C405, Table4[#All], 55, 0)</f>
        <v>0.28570000000000001</v>
      </c>
      <c r="CM405" s="43">
        <f>VLOOKUP($C405, Table4[#All], 56, 0)</f>
        <v>0.71430000000000005</v>
      </c>
      <c r="CN405" s="9">
        <f>VLOOKUP($C405, Table4[#All], 57, 0)</f>
        <v>0</v>
      </c>
      <c r="CO405" s="9"/>
      <c r="CP405" s="10">
        <f t="shared" si="104"/>
        <v>3</v>
      </c>
      <c r="CQ405" s="11"/>
      <c r="CR405" s="43">
        <f>VLOOKUP($C405, Table4[#All], 58, 0)</f>
        <v>0</v>
      </c>
      <c r="CS405" s="43">
        <f>VLOOKUP($C405, Table4[#All], 59, 0)</f>
        <v>0.61899999999999999</v>
      </c>
      <c r="CT405" s="43">
        <f>VLOOKUP($C405, Table4[#All], 60, 0)</f>
        <v>0.33329999999999999</v>
      </c>
      <c r="CU405" s="43">
        <f>VLOOKUP($C405, Table4[#All], 61, 0)</f>
        <v>4.7599999999999996E-2</v>
      </c>
      <c r="CV405" s="9">
        <f>VLOOKUP($C405, Table4[#All], 62, 0)</f>
        <v>0</v>
      </c>
      <c r="CW405" s="10">
        <f t="shared" si="105"/>
        <v>3</v>
      </c>
      <c r="CX405" s="60"/>
      <c r="CY405" s="43">
        <f>VLOOKUP($C405, Table4[#All], 63, 0)</f>
        <v>0</v>
      </c>
      <c r="CZ405" s="43">
        <f>VLOOKUP($C405, Table4[#All], 64, 0)</f>
        <v>0.46149999999999997</v>
      </c>
      <c r="DA405" s="43">
        <f>VLOOKUP($C405, Table4[#All], 65, 0)</f>
        <v>0</v>
      </c>
      <c r="DB405" s="43">
        <f>VLOOKUP($C405, Table4[#All], 66, 0)</f>
        <v>0.53849999999999998</v>
      </c>
      <c r="DC405" s="43"/>
      <c r="DD405" s="10">
        <f t="shared" si="106"/>
        <v>4</v>
      </c>
    </row>
    <row r="406" spans="1:108" ht="16.2" thickTop="1" thickBot="1" x14ac:dyDescent="0.4">
      <c r="A406" s="47" t="s">
        <v>868</v>
      </c>
      <c r="B406" s="47" t="s">
        <v>900</v>
      </c>
      <c r="C406" s="47" t="s">
        <v>901</v>
      </c>
      <c r="D406" s="11"/>
      <c r="E406" s="43">
        <f>VLOOKUP($C406, Table4[#All], 2, 0)</f>
        <v>1</v>
      </c>
      <c r="F406" s="43">
        <f>VLOOKUP($C406, Table4[#All], 3, 0)</f>
        <v>0</v>
      </c>
      <c r="G406" s="43">
        <f>VLOOKUP($C406, Table4[#All], 4, 0)</f>
        <v>0</v>
      </c>
      <c r="H406" s="43">
        <f>VLOOKUP($C406, Table4[#All], 5, 0)</f>
        <v>0</v>
      </c>
      <c r="I406" s="43">
        <f>VLOOKUP($C406, Table4[#All], 6, 0)</f>
        <v>0</v>
      </c>
      <c r="J406" s="10">
        <f t="shared" si="92"/>
        <v>1</v>
      </c>
      <c r="K406" s="11"/>
      <c r="L406" s="43">
        <f>VLOOKUP($C406, Table4[#All], 7, 0)</f>
        <v>0.54049999999999998</v>
      </c>
      <c r="M406" s="43">
        <f>VLOOKUP($C406, Table4[#All], 8, 0)</f>
        <v>0.16219999999999998</v>
      </c>
      <c r="N406" s="43">
        <f>VLOOKUP($C406, Table4[#All], 9, 0)</f>
        <v>0.29730000000000001</v>
      </c>
      <c r="O406" s="43">
        <f>VLOOKUP($C406, Table4[#All], 10, 0)</f>
        <v>0</v>
      </c>
      <c r="P406" s="43"/>
      <c r="Q406" s="10">
        <f t="shared" si="93"/>
        <v>3</v>
      </c>
      <c r="R406" s="11"/>
      <c r="S406" s="43">
        <f>VLOOKUP($C406, Table4[#All], 11, 0)</f>
        <v>5.4100000000000002E-2</v>
      </c>
      <c r="T406" s="43">
        <f>VLOOKUP($C406, Table4[#All], 12, 0)</f>
        <v>8.1099999999999992E-2</v>
      </c>
      <c r="U406" s="43">
        <f>VLOOKUP($C406, Table4[#All], 13, 0)</f>
        <v>0.8649</v>
      </c>
      <c r="V406" s="43">
        <f>VLOOKUP($C406, Table4[#All], 14, 0)</f>
        <v>0</v>
      </c>
      <c r="W406" s="9"/>
      <c r="X406" s="10">
        <f t="shared" si="94"/>
        <v>3</v>
      </c>
      <c r="Y406" s="11"/>
      <c r="Z406" s="43">
        <f>VLOOKUP($C406, Table4[#All], 15, 0)</f>
        <v>0</v>
      </c>
      <c r="AA406" s="43">
        <f>VLOOKUP($C406, Table4[#All], 16, 0)</f>
        <v>0.62159999999999993</v>
      </c>
      <c r="AB406" s="43">
        <f>VLOOKUP($C406, Table4[#All], 17, 0)</f>
        <v>0.32429999999999998</v>
      </c>
      <c r="AC406" s="43">
        <f>VLOOKUP($C406, Table4[#All], 18, 0)</f>
        <v>5.4100000000000002E-2</v>
      </c>
      <c r="AD406" s="9">
        <f>VLOOKUP($C406, Table4[#All], 19, 0)</f>
        <v>0</v>
      </c>
      <c r="AE406" s="10">
        <f t="shared" si="95"/>
        <v>3</v>
      </c>
      <c r="AF406" s="11"/>
      <c r="AG406" s="43">
        <f>VLOOKUP($C406, Table4[#All], 20, 0)</f>
        <v>2.7000000000000003E-2</v>
      </c>
      <c r="AH406" s="43">
        <f>VLOOKUP($C406, Table4[#All], 21, 0)</f>
        <v>0.2432</v>
      </c>
      <c r="AI406" s="43">
        <f>VLOOKUP($C406, Table4[#All], 22, 0)</f>
        <v>0.72970000000000002</v>
      </c>
      <c r="AJ406" s="43">
        <f>VLOOKUP($C406, Table4[#All], 23, 0)</f>
        <v>0</v>
      </c>
      <c r="AK406" s="43"/>
      <c r="AL406" s="10">
        <f t="shared" si="96"/>
        <v>3</v>
      </c>
      <c r="AM406" s="11"/>
      <c r="AN406" s="43">
        <f>VLOOKUP($C406, Table4[#All], 24, 0)</f>
        <v>0</v>
      </c>
      <c r="AO406" s="43">
        <f>VLOOKUP($C406, Table4[#All], 25, 0)</f>
        <v>0.67569999999999997</v>
      </c>
      <c r="AP406" s="43">
        <f>VLOOKUP($C406, Table4[#All], 26, 0)</f>
        <v>0.32429999999999998</v>
      </c>
      <c r="AQ406" s="43"/>
      <c r="AR406" s="9"/>
      <c r="AS406" s="12">
        <f t="shared" si="97"/>
        <v>3</v>
      </c>
      <c r="AT406" s="11"/>
      <c r="AU406" s="43">
        <f>VLOOKUP($C406, Table4[#All], 27, 0)</f>
        <v>0.1351</v>
      </c>
      <c r="AV406" s="43">
        <f>VLOOKUP($C406, Table4[#All], 28, 0)</f>
        <v>0.56759999999999999</v>
      </c>
      <c r="AW406" s="43">
        <f>VLOOKUP($C406, Table4[#All], 29, 0)</f>
        <v>0.29730000000000001</v>
      </c>
      <c r="AX406" s="9"/>
      <c r="AY406" s="9">
        <f>VLOOKUP($C406, Table4[#All], 30, 0)</f>
        <v>0</v>
      </c>
      <c r="AZ406" s="10">
        <f t="shared" si="98"/>
        <v>3</v>
      </c>
      <c r="BA406" s="11"/>
      <c r="BB406" s="43">
        <f>VLOOKUP($C406, Table4[#All], 31, 0)</f>
        <v>0.23809999999999998</v>
      </c>
      <c r="BC406" s="43">
        <f>VLOOKUP($C406, Table4[#All], 32, 0)</f>
        <v>0.57140000000000002</v>
      </c>
      <c r="BD406" s="43">
        <f>VLOOKUP($C406, Table4[#All], 33, 0)</f>
        <v>4.7599999999999996E-2</v>
      </c>
      <c r="BE406" s="43">
        <f>VLOOKUP($C406, Table4[#All], 34, 0)</f>
        <v>0.1429</v>
      </c>
      <c r="BF406" s="9">
        <f>VLOOKUP($C406, Table4[#All], 35, 0)</f>
        <v>0</v>
      </c>
      <c r="BG406" s="10">
        <f t="shared" si="99"/>
        <v>2</v>
      </c>
      <c r="BH406" s="60"/>
      <c r="BI406" s="43">
        <f>VLOOKUP($C406, Table4[#All], 36, 0)</f>
        <v>0.8234999999999999</v>
      </c>
      <c r="BJ406" s="9">
        <f>VLOOKUP($C406, Table4[#All], 37, 0)</f>
        <v>0.17649999999999999</v>
      </c>
      <c r="BK406" s="43">
        <f>VLOOKUP($C406, Table4[#All], 38, 0)</f>
        <v>0</v>
      </c>
      <c r="BL406" s="43">
        <f>VLOOKUP($C406, Table4[#All], 39, 0)</f>
        <v>0</v>
      </c>
      <c r="BM406" s="9">
        <f>VLOOKUP($C406, Table4[#All], 40, 0)</f>
        <v>0</v>
      </c>
      <c r="BN406" s="10">
        <f t="shared" si="100"/>
        <v>1</v>
      </c>
      <c r="BO406" s="11"/>
      <c r="BP406" s="43">
        <f>VLOOKUP($C406, Table4[#All], 41, 0)</f>
        <v>0.32429999999999998</v>
      </c>
      <c r="BQ406" s="43">
        <f>VLOOKUP($C406, Table4[#All], 42, 0)</f>
        <v>0</v>
      </c>
      <c r="BR406" s="43">
        <f>VLOOKUP($C406, Table4[#All], 43, 0)</f>
        <v>0</v>
      </c>
      <c r="BS406" s="43">
        <f>VLOOKUP($C406, Table4[#All], 44, 0)</f>
        <v>5.4100000000000002E-2</v>
      </c>
      <c r="BT406" s="43">
        <f>VLOOKUP($C406, Table4[#All], 45, 0)</f>
        <v>0.62159999999999993</v>
      </c>
      <c r="BU406" s="10">
        <f t="shared" si="101"/>
        <v>5</v>
      </c>
      <c r="BV406" s="11"/>
      <c r="BW406" s="43">
        <f>VLOOKUP($C406, Table4[#All], 46, 0)</f>
        <v>0.18920000000000001</v>
      </c>
      <c r="BX406" s="43">
        <f>VLOOKUP($C406, Table4[#All], 47, 0)</f>
        <v>0.2432</v>
      </c>
      <c r="BY406" s="43">
        <f>VLOOKUP($C406, Table4[#All], 48, 0)</f>
        <v>0.1081</v>
      </c>
      <c r="BZ406" s="43">
        <f>VLOOKUP($C406, Table4[#All], 49, 0)</f>
        <v>0.37840000000000001</v>
      </c>
      <c r="CA406" s="43">
        <f>VLOOKUP($C406, Table4[#All], 50, 0)</f>
        <v>8.1099999999999992E-2</v>
      </c>
      <c r="CB406" s="10">
        <f t="shared" si="102"/>
        <v>4</v>
      </c>
      <c r="CC406" s="60"/>
      <c r="CD406" s="43">
        <f>VLOOKUP($C406, Table4[#All], 51, 0)</f>
        <v>0.64859999999999995</v>
      </c>
      <c r="CE406" s="43">
        <f>VLOOKUP($C406, Table4[#All], 52, 0)</f>
        <v>0.32429999999999998</v>
      </c>
      <c r="CF406" s="43">
        <f>VLOOKUP($C406, Table4[#All], 53, 0)</f>
        <v>2.7000000000000003E-2</v>
      </c>
      <c r="CG406" s="43"/>
      <c r="CH406" s="43"/>
      <c r="CI406" s="12">
        <f t="shared" si="103"/>
        <v>2</v>
      </c>
      <c r="CJ406" s="13"/>
      <c r="CK406" s="43">
        <f>VLOOKUP($C406, Table4[#All], 54, 0)</f>
        <v>0</v>
      </c>
      <c r="CL406" s="43">
        <f>VLOOKUP($C406, Table4[#All], 55, 0)</f>
        <v>0.35139999999999999</v>
      </c>
      <c r="CM406" s="43">
        <f>VLOOKUP($C406, Table4[#All], 56, 0)</f>
        <v>0.62159999999999993</v>
      </c>
      <c r="CN406" s="9">
        <f>VLOOKUP($C406, Table4[#All], 57, 0)</f>
        <v>2.7000000000000003E-2</v>
      </c>
      <c r="CO406" s="9"/>
      <c r="CP406" s="10">
        <f t="shared" si="104"/>
        <v>3</v>
      </c>
      <c r="CQ406" s="11"/>
      <c r="CR406" s="43">
        <f>VLOOKUP($C406, Table4[#All], 58, 0)</f>
        <v>0</v>
      </c>
      <c r="CS406" s="43">
        <f>VLOOKUP($C406, Table4[#All], 59, 0)</f>
        <v>0.70269999999999999</v>
      </c>
      <c r="CT406" s="43">
        <f>VLOOKUP($C406, Table4[#All], 60, 0)</f>
        <v>0.29730000000000001</v>
      </c>
      <c r="CU406" s="43">
        <f>VLOOKUP($C406, Table4[#All], 61, 0)</f>
        <v>0</v>
      </c>
      <c r="CV406" s="9">
        <f>VLOOKUP($C406, Table4[#All], 62, 0)</f>
        <v>0</v>
      </c>
      <c r="CW406" s="10">
        <f t="shared" si="105"/>
        <v>3</v>
      </c>
      <c r="CX406" s="60"/>
      <c r="CY406" s="43">
        <f>VLOOKUP($C406, Table4[#All], 63, 0)</f>
        <v>5.2600000000000001E-2</v>
      </c>
      <c r="CZ406" s="43">
        <f>VLOOKUP($C406, Table4[#All], 64, 0)</f>
        <v>0.15789999999999998</v>
      </c>
      <c r="DA406" s="43">
        <f>VLOOKUP($C406, Table4[#All], 65, 0)</f>
        <v>0.63159999999999994</v>
      </c>
      <c r="DB406" s="43">
        <f>VLOOKUP($C406, Table4[#All], 66, 0)</f>
        <v>0.15789999999999998</v>
      </c>
      <c r="DC406" s="43"/>
      <c r="DD406" s="10">
        <f t="shared" si="106"/>
        <v>3</v>
      </c>
    </row>
    <row r="407" spans="1:108" ht="15" thickTop="1" x14ac:dyDescent="0.3"/>
  </sheetData>
  <autoFilter ref="A5:DD406" xr:uid="{6C5E3C96-D1A1-4E36-8936-683A9F6E8CEB}"/>
  <mergeCells count="30">
    <mergeCell ref="CI3:CI4"/>
    <mergeCell ref="AU2:AZ2"/>
    <mergeCell ref="AE3:AE4"/>
    <mergeCell ref="AL3:AL4"/>
    <mergeCell ref="AS3:AS4"/>
    <mergeCell ref="BB2:BG2"/>
    <mergeCell ref="BI2:BN2"/>
    <mergeCell ref="BP2:BU2"/>
    <mergeCell ref="BW2:CB2"/>
    <mergeCell ref="CD2:CI2"/>
    <mergeCell ref="AZ3:AZ4"/>
    <mergeCell ref="BG3:BG4"/>
    <mergeCell ref="BN3:BN4"/>
    <mergeCell ref="BU3:BU4"/>
    <mergeCell ref="CB3:CB4"/>
    <mergeCell ref="J3:J4"/>
    <mergeCell ref="Q3:Q4"/>
    <mergeCell ref="X3:X4"/>
    <mergeCell ref="AN2:AS2"/>
    <mergeCell ref="E2:J2"/>
    <mergeCell ref="L2:Q2"/>
    <mergeCell ref="S2:X2"/>
    <mergeCell ref="Z2:AE2"/>
    <mergeCell ref="AG2:AL2"/>
    <mergeCell ref="CP3:CP4"/>
    <mergeCell ref="CW3:CW4"/>
    <mergeCell ref="DD3:DD4"/>
    <mergeCell ref="CK2:CP2"/>
    <mergeCell ref="CR2:CW2"/>
    <mergeCell ref="CY2:DD2"/>
  </mergeCells>
  <phoneticPr fontId="11" type="noConversion"/>
  <conditionalFormatting sqref="E5:G5 I5">
    <cfRule type="cellIs" dxfId="37" priority="187" operator="equal">
      <formula>1</formula>
    </cfRule>
  </conditionalFormatting>
  <conditionalFormatting sqref="E6:I406">
    <cfRule type="colorScale" priority="494">
      <colorScale>
        <cfvo type="min"/>
        <cfvo type="max"/>
        <color rgb="FFFCFCFF"/>
        <color rgb="FF63BE7B"/>
      </colorScale>
    </cfRule>
    <cfRule type="colorScale" priority="495">
      <colorScale>
        <cfvo type="min"/>
        <cfvo type="max"/>
        <color rgb="FFFCFCFF"/>
        <color rgb="FF63BE7B"/>
      </colorScale>
    </cfRule>
  </conditionalFormatting>
  <conditionalFormatting sqref="F5 I5">
    <cfRule type="colorScale" priority="482">
      <colorScale>
        <cfvo type="min"/>
        <cfvo type="max"/>
        <color rgb="FFFCFCFF"/>
        <color rgb="FFF8696B"/>
      </colorScale>
    </cfRule>
  </conditionalFormatting>
  <conditionalFormatting sqref="G5">
    <cfRule type="colorScale" priority="188">
      <colorScale>
        <cfvo type="min"/>
        <cfvo type="max"/>
        <color rgb="FFFCFCFF"/>
        <color rgb="FFF8696B"/>
      </colorScale>
    </cfRule>
  </conditionalFormatting>
  <conditionalFormatting sqref="G6:H406">
    <cfRule type="colorScale" priority="496">
      <colorScale>
        <cfvo type="min"/>
        <cfvo type="max"/>
        <color rgb="FFFCFCFF"/>
        <color rgb="FF63BE7B"/>
      </colorScale>
    </cfRule>
  </conditionalFormatting>
  <conditionalFormatting sqref="H6:H406">
    <cfRule type="colorScale" priority="497">
      <colorScale>
        <cfvo type="min"/>
        <cfvo type="max"/>
        <color rgb="FFFCFCFF"/>
        <color rgb="FF63BE7B"/>
      </colorScale>
    </cfRule>
  </conditionalFormatting>
  <conditionalFormatting sqref="I6:I406">
    <cfRule type="colorScale" priority="498">
      <colorScale>
        <cfvo type="min"/>
        <cfvo type="max"/>
        <color rgb="FFFCFCFF"/>
        <color rgb="FF63BE7B"/>
      </colorScale>
    </cfRule>
  </conditionalFormatting>
  <conditionalFormatting sqref="J6:J406 Q6:R406 AL6:AL406 AS6:AS406">
    <cfRule type="cellIs" dxfId="36" priority="481" operator="equal">
      <formula>1</formula>
    </cfRule>
    <cfRule type="cellIs" dxfId="35" priority="480" operator="equal">
      <formula>2</formula>
    </cfRule>
    <cfRule type="cellIs" dxfId="34" priority="479" operator="equal">
      <formula>3</formula>
    </cfRule>
    <cfRule type="cellIs" dxfId="33" priority="478" operator="equal">
      <formula>4</formula>
    </cfRule>
    <cfRule type="cellIs" dxfId="32" priority="477" operator="equal">
      <formula>5</formula>
    </cfRule>
  </conditionalFormatting>
  <conditionalFormatting sqref="L5:P5">
    <cfRule type="cellIs" dxfId="31" priority="475" operator="equal">
      <formula>1</formula>
    </cfRule>
  </conditionalFormatting>
  <conditionalFormatting sqref="L6:P406">
    <cfRule type="colorScale" priority="93">
      <colorScale>
        <cfvo type="min"/>
        <cfvo type="max"/>
        <color rgb="FFFCFCFF"/>
        <color rgb="FF63BE7B"/>
      </colorScale>
    </cfRule>
    <cfRule type="colorScale" priority="91">
      <colorScale>
        <cfvo type="min"/>
        <cfvo type="max"/>
        <color rgb="FFFCFCFF"/>
        <color rgb="FF63BE7B"/>
      </colorScale>
    </cfRule>
    <cfRule type="colorScale" priority="92">
      <colorScale>
        <cfvo type="min"/>
        <cfvo type="max"/>
        <color rgb="FFFCFCFF"/>
        <color rgb="FF63BE7B"/>
      </colorScale>
    </cfRule>
  </conditionalFormatting>
  <conditionalFormatting sqref="M5:P5">
    <cfRule type="colorScale" priority="476">
      <colorScale>
        <cfvo type="min"/>
        <cfvo type="max"/>
        <color rgb="FFFCFCFF"/>
        <color rgb="FFF8696B"/>
      </colorScale>
    </cfRule>
  </conditionalFormatting>
  <conditionalFormatting sqref="S6:V406">
    <cfRule type="colorScale" priority="88">
      <colorScale>
        <cfvo type="min"/>
        <cfvo type="max"/>
        <color rgb="FFFCFCFF"/>
        <color rgb="FF63BE7B"/>
      </colorScale>
    </cfRule>
    <cfRule type="colorScale" priority="90">
      <colorScale>
        <cfvo type="min"/>
        <cfvo type="max"/>
        <color rgb="FFFCFCFF"/>
        <color rgb="FF63BE7B"/>
      </colorScale>
    </cfRule>
    <cfRule type="colorScale" priority="89">
      <colorScale>
        <cfvo type="min"/>
        <cfvo type="max"/>
        <color rgb="FFFCFCFF"/>
        <color rgb="FF63BE7B"/>
      </colorScale>
    </cfRule>
  </conditionalFormatting>
  <conditionalFormatting sqref="S5:W5">
    <cfRule type="cellIs" dxfId="30" priority="469" operator="equal">
      <formula>1</formula>
    </cfRule>
  </conditionalFormatting>
  <conditionalFormatting sqref="T5:W5">
    <cfRule type="colorScale" priority="470">
      <colorScale>
        <cfvo type="min"/>
        <cfvo type="max"/>
        <color rgb="FFFCFCFF"/>
        <color rgb="FFF8696B"/>
      </colorScale>
    </cfRule>
  </conditionalFormatting>
  <conditionalFormatting sqref="W6:W406">
    <cfRule type="colorScale" priority="505">
      <colorScale>
        <cfvo type="min"/>
        <cfvo type="max"/>
        <color rgb="FFFCFCFF"/>
        <color rgb="FF63BE7B"/>
      </colorScale>
    </cfRule>
  </conditionalFormatting>
  <conditionalFormatting sqref="X6:Y406">
    <cfRule type="cellIs" dxfId="29" priority="303" operator="equal">
      <formula>4</formula>
    </cfRule>
    <cfRule type="cellIs" dxfId="28" priority="306" operator="equal">
      <formula>1</formula>
    </cfRule>
    <cfRule type="cellIs" dxfId="27" priority="305" operator="equal">
      <formula>2</formula>
    </cfRule>
    <cfRule type="cellIs" dxfId="26" priority="304" operator="equal">
      <formula>3</formula>
    </cfRule>
    <cfRule type="cellIs" dxfId="25" priority="302" operator="equal">
      <formula>5</formula>
    </cfRule>
  </conditionalFormatting>
  <conditionalFormatting sqref="Z6:Z406">
    <cfRule type="colorScale" priority="85">
      <colorScale>
        <cfvo type="min"/>
        <cfvo type="max"/>
        <color rgb="FFFCFCFF"/>
        <color rgb="FF63BE7B"/>
      </colorScale>
    </cfRule>
    <cfRule type="colorScale" priority="86">
      <colorScale>
        <cfvo type="min"/>
        <cfvo type="max"/>
        <color rgb="FFFCFCFF"/>
        <color rgb="FF63BE7B"/>
      </colorScale>
    </cfRule>
    <cfRule type="colorScale" priority="87">
      <colorScale>
        <cfvo type="min"/>
        <cfvo type="max"/>
        <color rgb="FFFCFCFF"/>
        <color rgb="FF63BE7B"/>
      </colorScale>
    </cfRule>
  </conditionalFormatting>
  <conditionalFormatting sqref="Z5:AD5">
    <cfRule type="cellIs" dxfId="24" priority="467" operator="equal">
      <formula>1</formula>
    </cfRule>
  </conditionalFormatting>
  <conditionalFormatting sqref="AA6:AC406">
    <cfRule type="colorScale" priority="82">
      <colorScale>
        <cfvo type="min"/>
        <cfvo type="max"/>
        <color rgb="FFFCFCFF"/>
        <color rgb="FF63BE7B"/>
      </colorScale>
    </cfRule>
    <cfRule type="colorScale" priority="83">
      <colorScale>
        <cfvo type="min"/>
        <cfvo type="max"/>
        <color rgb="FFFCFCFF"/>
        <color rgb="FF63BE7B"/>
      </colorScale>
    </cfRule>
    <cfRule type="colorScale" priority="84">
      <colorScale>
        <cfvo type="min"/>
        <cfvo type="max"/>
        <color rgb="FFFCFCFF"/>
        <color rgb="FF63BE7B"/>
      </colorScale>
    </cfRule>
  </conditionalFormatting>
  <conditionalFormatting sqref="AA5:AD5">
    <cfRule type="colorScale" priority="468">
      <colorScale>
        <cfvo type="min"/>
        <cfvo type="max"/>
        <color rgb="FFFCFCFF"/>
        <color rgb="FFF8696B"/>
      </colorScale>
    </cfRule>
  </conditionalFormatting>
  <conditionalFormatting sqref="AD6:AD406">
    <cfRule type="colorScale" priority="506">
      <colorScale>
        <cfvo type="min"/>
        <cfvo type="max"/>
        <color rgb="FFFCFCFF"/>
        <color rgb="FF63BE7B"/>
      </colorScale>
    </cfRule>
  </conditionalFormatting>
  <conditionalFormatting sqref="AE6:AF406">
    <cfRule type="cellIs" dxfId="23" priority="294" operator="equal">
      <formula>2</formula>
    </cfRule>
    <cfRule type="cellIs" dxfId="22" priority="291" operator="equal">
      <formula>5</formula>
    </cfRule>
    <cfRule type="cellIs" dxfId="21" priority="292" operator="equal">
      <formula>4</formula>
    </cfRule>
    <cfRule type="cellIs" dxfId="20" priority="295" operator="equal">
      <formula>1</formula>
    </cfRule>
    <cfRule type="cellIs" dxfId="19" priority="293" operator="equal">
      <formula>3</formula>
    </cfRule>
  </conditionalFormatting>
  <conditionalFormatting sqref="AG5:AK5">
    <cfRule type="cellIs" dxfId="18" priority="473" operator="equal">
      <formula>1</formula>
    </cfRule>
  </conditionalFormatting>
  <conditionalFormatting sqref="AG6:AK406">
    <cfRule type="colorScale" priority="79">
      <colorScale>
        <cfvo type="min"/>
        <cfvo type="max"/>
        <color rgb="FFFCFCFF"/>
        <color rgb="FF63BE7B"/>
      </colorScale>
    </cfRule>
    <cfRule type="colorScale" priority="80">
      <colorScale>
        <cfvo type="min"/>
        <cfvo type="max"/>
        <color rgb="FFFCFCFF"/>
        <color rgb="FF63BE7B"/>
      </colorScale>
    </cfRule>
    <cfRule type="colorScale" priority="81">
      <colorScale>
        <cfvo type="min"/>
        <cfvo type="max"/>
        <color rgb="FFFCFCFF"/>
        <color rgb="FF63BE7B"/>
      </colorScale>
    </cfRule>
  </conditionalFormatting>
  <conditionalFormatting sqref="AH5:AK5">
    <cfRule type="colorScale" priority="474">
      <colorScale>
        <cfvo type="min"/>
        <cfvo type="max"/>
        <color rgb="FFFCFCFF"/>
        <color rgb="FFF8696B"/>
      </colorScale>
    </cfRule>
  </conditionalFormatting>
  <conditionalFormatting sqref="AN6:AQ406">
    <cfRule type="colorScale" priority="73">
      <colorScale>
        <cfvo type="min"/>
        <cfvo type="max"/>
        <color rgb="FFFCFCFF"/>
        <color rgb="FF63BE7B"/>
      </colorScale>
    </cfRule>
    <cfRule type="colorScale" priority="75">
      <colorScale>
        <cfvo type="min"/>
        <cfvo type="max"/>
        <color rgb="FFFCFCFF"/>
        <color rgb="FF63BE7B"/>
      </colorScale>
    </cfRule>
    <cfRule type="colorScale" priority="74">
      <colorScale>
        <cfvo type="min"/>
        <cfvo type="max"/>
        <color rgb="FFFCFCFF"/>
        <color rgb="FF63BE7B"/>
      </colorScale>
    </cfRule>
  </conditionalFormatting>
  <conditionalFormatting sqref="AN5:AR5">
    <cfRule type="cellIs" dxfId="17" priority="471" operator="equal">
      <formula>1</formula>
    </cfRule>
  </conditionalFormatting>
  <conditionalFormatting sqref="AO5:AR5">
    <cfRule type="colorScale" priority="472">
      <colorScale>
        <cfvo type="min"/>
        <cfvo type="max"/>
        <color rgb="FFFCFCFF"/>
        <color rgb="FFF8696B"/>
      </colorScale>
    </cfRule>
  </conditionalFormatting>
  <conditionalFormatting sqref="AR6:AR406">
    <cfRule type="colorScale" priority="508">
      <colorScale>
        <cfvo type="min"/>
        <cfvo type="max"/>
        <color rgb="FFFCFCFF"/>
        <color rgb="FF63BE7B"/>
      </colorScale>
    </cfRule>
  </conditionalFormatting>
  <conditionalFormatting sqref="AU6:AW406">
    <cfRule type="colorScale" priority="70">
      <colorScale>
        <cfvo type="min"/>
        <cfvo type="max"/>
        <color rgb="FFFCFCFF"/>
        <color rgb="FF63BE7B"/>
      </colorScale>
    </cfRule>
    <cfRule type="colorScale" priority="71">
      <colorScale>
        <cfvo type="min"/>
        <cfvo type="max"/>
        <color rgb="FFFCFCFF"/>
        <color rgb="FF63BE7B"/>
      </colorScale>
    </cfRule>
    <cfRule type="colorScale" priority="72">
      <colorScale>
        <cfvo type="min"/>
        <cfvo type="max"/>
        <color rgb="FFFCFCFF"/>
        <color rgb="FF63BE7B"/>
      </colorScale>
    </cfRule>
  </conditionalFormatting>
  <conditionalFormatting sqref="AU5:AY5 AZ6:AZ406 BG6:BH406 BN6:BN406 BU6:BU406 CB6:CB406 CI6:CI406">
    <cfRule type="cellIs" dxfId="16" priority="454" operator="equal">
      <formula>1</formula>
    </cfRule>
  </conditionalFormatting>
  <conditionalFormatting sqref="AV5:AY5">
    <cfRule type="colorScale" priority="455">
      <colorScale>
        <cfvo type="min"/>
        <cfvo type="max"/>
        <color rgb="FFFCFCFF"/>
        <color rgb="FFF8696B"/>
      </colorScale>
    </cfRule>
  </conditionalFormatting>
  <conditionalFormatting sqref="AX6:AX406">
    <cfRule type="colorScale" priority="512">
      <colorScale>
        <cfvo type="min"/>
        <cfvo type="max"/>
        <color rgb="FFFCFCFF"/>
        <color rgb="FF63BE7B"/>
      </colorScale>
    </cfRule>
  </conditionalFormatting>
  <conditionalFormatting sqref="AY6:AY406">
    <cfRule type="colorScale" priority="513">
      <colorScale>
        <cfvo type="min"/>
        <cfvo type="max"/>
        <color rgb="FFFCFCFF"/>
        <color rgb="FF63BE7B"/>
      </colorScale>
    </cfRule>
  </conditionalFormatting>
  <conditionalFormatting sqref="AZ6:AZ406 BG6:BH406 BN6:BN406 BU6:BU406 CB6:CB406 CI6:CI406">
    <cfRule type="cellIs" dxfId="15" priority="453" operator="equal">
      <formula>2</formula>
    </cfRule>
    <cfRule type="cellIs" dxfId="14" priority="450" operator="equal">
      <formula>5</formula>
    </cfRule>
    <cfRule type="cellIs" dxfId="13" priority="451" operator="equal">
      <formula>4</formula>
    </cfRule>
    <cfRule type="cellIs" dxfId="12" priority="452" operator="equal">
      <formula>3</formula>
    </cfRule>
  </conditionalFormatting>
  <conditionalFormatting sqref="BB6:BE406">
    <cfRule type="colorScale" priority="68">
      <colorScale>
        <cfvo type="min"/>
        <cfvo type="max"/>
        <color rgb="FFFCFCFF"/>
        <color rgb="FF63BE7B"/>
      </colorScale>
    </cfRule>
    <cfRule type="colorScale" priority="69">
      <colorScale>
        <cfvo type="min"/>
        <cfvo type="max"/>
        <color rgb="FFFCFCFF"/>
        <color rgb="FF63BE7B"/>
      </colorScale>
    </cfRule>
    <cfRule type="colorScale" priority="67">
      <colorScale>
        <cfvo type="min"/>
        <cfvo type="max"/>
        <color rgb="FFFCFCFF"/>
        <color rgb="FF63BE7B"/>
      </colorScale>
    </cfRule>
  </conditionalFormatting>
  <conditionalFormatting sqref="BB5:BF5">
    <cfRule type="cellIs" dxfId="11" priority="448" operator="equal">
      <formula>1</formula>
    </cfRule>
  </conditionalFormatting>
  <conditionalFormatting sqref="BC5:BF5">
    <cfRule type="colorScale" priority="449">
      <colorScale>
        <cfvo type="min"/>
        <cfvo type="max"/>
        <color rgb="FFFCFCFF"/>
        <color rgb="FFF8696B"/>
      </colorScale>
    </cfRule>
  </conditionalFormatting>
  <conditionalFormatting sqref="BF6:BF406">
    <cfRule type="colorScale" priority="517">
      <colorScale>
        <cfvo type="min"/>
        <cfvo type="max"/>
        <color rgb="FFFCFCFF"/>
        <color rgb="FF63BE7B"/>
      </colorScale>
    </cfRule>
  </conditionalFormatting>
  <conditionalFormatting sqref="BI6:BI406">
    <cfRule type="colorScale" priority="57">
      <colorScale>
        <cfvo type="min"/>
        <cfvo type="max"/>
        <color rgb="FFFCFCFF"/>
        <color rgb="FF63BE7B"/>
      </colorScale>
    </cfRule>
    <cfRule type="colorScale" priority="56">
      <colorScale>
        <cfvo type="min"/>
        <cfvo type="max"/>
        <color rgb="FFFCFCFF"/>
        <color rgb="FF63BE7B"/>
      </colorScale>
    </cfRule>
    <cfRule type="colorScale" priority="55">
      <colorScale>
        <cfvo type="min"/>
        <cfvo type="max"/>
        <color rgb="FFFCFCFF"/>
        <color rgb="FF63BE7B"/>
      </colorScale>
    </cfRule>
  </conditionalFormatting>
  <conditionalFormatting sqref="BI5:BM5">
    <cfRule type="cellIs" dxfId="10" priority="442" operator="equal">
      <formula>1</formula>
    </cfRule>
  </conditionalFormatting>
  <conditionalFormatting sqref="BJ6:BJ406 BM6:BM406">
    <cfRule type="colorScale" priority="518">
      <colorScale>
        <cfvo type="min"/>
        <cfvo type="max"/>
        <color rgb="FFFCFCFF"/>
        <color rgb="FF63BE7B"/>
      </colorScale>
    </cfRule>
  </conditionalFormatting>
  <conditionalFormatting sqref="BJ5:BM5">
    <cfRule type="colorScale" priority="443">
      <colorScale>
        <cfvo type="min"/>
        <cfvo type="max"/>
        <color rgb="FFFCFCFF"/>
        <color rgb="FFF8696B"/>
      </colorScale>
    </cfRule>
  </conditionalFormatting>
  <conditionalFormatting sqref="BK6:BK406">
    <cfRule type="colorScale" priority="54">
      <colorScale>
        <cfvo type="min"/>
        <cfvo type="max"/>
        <color rgb="FFFCFCFF"/>
        <color rgb="FF63BE7B"/>
      </colorScale>
    </cfRule>
    <cfRule type="colorScale" priority="53">
      <colorScale>
        <cfvo type="min"/>
        <cfvo type="max"/>
        <color rgb="FFFCFCFF"/>
        <color rgb="FF63BE7B"/>
      </colorScale>
    </cfRule>
    <cfRule type="colorScale" priority="52">
      <colorScale>
        <cfvo type="min"/>
        <cfvo type="max"/>
        <color rgb="FFFCFCFF"/>
        <color rgb="FF63BE7B"/>
      </colorScale>
    </cfRule>
  </conditionalFormatting>
  <conditionalFormatting sqref="BL6:BL406">
    <cfRule type="colorScale" priority="51">
      <colorScale>
        <cfvo type="min"/>
        <cfvo type="max"/>
        <color rgb="FFFCFCFF"/>
        <color rgb="FF63BE7B"/>
      </colorScale>
    </cfRule>
    <cfRule type="colorScale" priority="50">
      <colorScale>
        <cfvo type="min"/>
        <cfvo type="max"/>
        <color rgb="FFFCFCFF"/>
        <color rgb="FF63BE7B"/>
      </colorScale>
    </cfRule>
    <cfRule type="colorScale" priority="49">
      <colorScale>
        <cfvo type="min"/>
        <cfvo type="max"/>
        <color rgb="FFFCFCFF"/>
        <color rgb="FF63BE7B"/>
      </colorScale>
    </cfRule>
  </conditionalFormatting>
  <conditionalFormatting sqref="BP5:BT5">
    <cfRule type="cellIs" dxfId="9" priority="440" operator="equal">
      <formula>1</formula>
    </cfRule>
  </conditionalFormatting>
  <conditionalFormatting sqref="BP6:BT406">
    <cfRule type="colorScale" priority="43">
      <colorScale>
        <cfvo type="min"/>
        <cfvo type="max"/>
        <color rgb="FFFCFCFF"/>
        <color rgb="FF63BE7B"/>
      </colorScale>
    </cfRule>
    <cfRule type="colorScale" priority="45">
      <colorScale>
        <cfvo type="min"/>
        <cfvo type="max"/>
        <color rgb="FFFCFCFF"/>
        <color rgb="FF63BE7B"/>
      </colorScale>
    </cfRule>
    <cfRule type="colorScale" priority="44">
      <colorScale>
        <cfvo type="min"/>
        <cfvo type="max"/>
        <color rgb="FFFCFCFF"/>
        <color rgb="FF63BE7B"/>
      </colorScale>
    </cfRule>
  </conditionalFormatting>
  <conditionalFormatting sqref="BQ5:BT5">
    <cfRule type="colorScale" priority="441">
      <colorScale>
        <cfvo type="min"/>
        <cfvo type="max"/>
        <color rgb="FFFCFCFF"/>
        <color rgb="FFF8696B"/>
      </colorScale>
    </cfRule>
  </conditionalFormatting>
  <conditionalFormatting sqref="BS6:BT406">
    <cfRule type="colorScale" priority="519">
      <colorScale>
        <cfvo type="min"/>
        <cfvo type="max"/>
        <color rgb="FFFCFCFF"/>
        <color rgb="FF63BE7B"/>
      </colorScale>
    </cfRule>
  </conditionalFormatting>
  <conditionalFormatting sqref="BW6:BW406">
    <cfRule type="colorScale" priority="37">
      <colorScale>
        <cfvo type="min"/>
        <cfvo type="max"/>
        <color rgb="FFFCFCFF"/>
        <color rgb="FF63BE7B"/>
      </colorScale>
    </cfRule>
    <cfRule type="colorScale" priority="38">
      <colorScale>
        <cfvo type="min"/>
        <cfvo type="max"/>
        <color rgb="FFFCFCFF"/>
        <color rgb="FF63BE7B"/>
      </colorScale>
    </cfRule>
    <cfRule type="colorScale" priority="39">
      <colorScale>
        <cfvo type="min"/>
        <cfvo type="max"/>
        <color rgb="FFFCFCFF"/>
        <color rgb="FF63BE7B"/>
      </colorScale>
    </cfRule>
  </conditionalFormatting>
  <conditionalFormatting sqref="BW5:CA5">
    <cfRule type="cellIs" dxfId="8" priority="446" operator="equal">
      <formula>1</formula>
    </cfRule>
  </conditionalFormatting>
  <conditionalFormatting sqref="BX6:BX406">
    <cfRule type="colorScale" priority="34">
      <colorScale>
        <cfvo type="min"/>
        <cfvo type="max"/>
        <color rgb="FFFCFCFF"/>
        <color rgb="FF63BE7B"/>
      </colorScale>
    </cfRule>
    <cfRule type="colorScale" priority="35">
      <colorScale>
        <cfvo type="min"/>
        <cfvo type="max"/>
        <color rgb="FFFCFCFF"/>
        <color rgb="FF63BE7B"/>
      </colorScale>
    </cfRule>
    <cfRule type="colorScale" priority="36">
      <colorScale>
        <cfvo type="min"/>
        <cfvo type="max"/>
        <color rgb="FFFCFCFF"/>
        <color rgb="FF63BE7B"/>
      </colorScale>
    </cfRule>
  </conditionalFormatting>
  <conditionalFormatting sqref="BX5:CA5">
    <cfRule type="colorScale" priority="447">
      <colorScale>
        <cfvo type="min"/>
        <cfvo type="max"/>
        <color rgb="FFFCFCFF"/>
        <color rgb="FFF8696B"/>
      </colorScale>
    </cfRule>
  </conditionalFormatting>
  <conditionalFormatting sqref="BY6:BY406">
    <cfRule type="colorScale" priority="32">
      <colorScale>
        <cfvo type="min"/>
        <cfvo type="max"/>
        <color rgb="FFFCFCFF"/>
        <color rgb="FF63BE7B"/>
      </colorScale>
    </cfRule>
    <cfRule type="colorScale" priority="31">
      <colorScale>
        <cfvo type="min"/>
        <cfvo type="max"/>
        <color rgb="FFFCFCFF"/>
        <color rgb="FF63BE7B"/>
      </colorScale>
    </cfRule>
    <cfRule type="colorScale" priority="33">
      <colorScale>
        <cfvo type="min"/>
        <cfvo type="max"/>
        <color rgb="FFFCFCFF"/>
        <color rgb="FF63BE7B"/>
      </colorScale>
    </cfRule>
  </conditionalFormatting>
  <conditionalFormatting sqref="BZ6:CA406">
    <cfRule type="colorScale" priority="28">
      <colorScale>
        <cfvo type="min"/>
        <cfvo type="max"/>
        <color rgb="FFFCFCFF"/>
        <color rgb="FF63BE7B"/>
      </colorScale>
    </cfRule>
    <cfRule type="colorScale" priority="29">
      <colorScale>
        <cfvo type="min"/>
        <cfvo type="max"/>
        <color rgb="FFFCFCFF"/>
        <color rgb="FF63BE7B"/>
      </colorScale>
    </cfRule>
    <cfRule type="colorScale" priority="30">
      <colorScale>
        <cfvo type="min"/>
        <cfvo type="max"/>
        <color rgb="FFFCFCFF"/>
        <color rgb="FF63BE7B"/>
      </colorScale>
    </cfRule>
  </conditionalFormatting>
  <conditionalFormatting sqref="CD5:CH5">
    <cfRule type="cellIs" dxfId="7" priority="444" operator="equal">
      <formula>1</formula>
    </cfRule>
  </conditionalFormatting>
  <conditionalFormatting sqref="CD6:CH406">
    <cfRule type="colorScale" priority="25">
      <colorScale>
        <cfvo type="min"/>
        <cfvo type="max"/>
        <color rgb="FFFCFCFF"/>
        <color rgb="FF63BE7B"/>
      </colorScale>
    </cfRule>
    <cfRule type="colorScale" priority="26">
      <colorScale>
        <cfvo type="min"/>
        <cfvo type="max"/>
        <color rgb="FFFCFCFF"/>
        <color rgb="FF63BE7B"/>
      </colorScale>
    </cfRule>
    <cfRule type="colorScale" priority="27">
      <colorScale>
        <cfvo type="min"/>
        <cfvo type="max"/>
        <color rgb="FFFCFCFF"/>
        <color rgb="FF63BE7B"/>
      </colorScale>
    </cfRule>
  </conditionalFormatting>
  <conditionalFormatting sqref="CE5:CH5">
    <cfRule type="colorScale" priority="445">
      <colorScale>
        <cfvo type="min"/>
        <cfvo type="max"/>
        <color rgb="FFFCFCFF"/>
        <color rgb="FFF8696B"/>
      </colorScale>
    </cfRule>
  </conditionalFormatting>
  <conditionalFormatting sqref="CK6:CM406">
    <cfRule type="colorScale" priority="22">
      <colorScale>
        <cfvo type="min"/>
        <cfvo type="max"/>
        <color rgb="FFFCFCFF"/>
        <color rgb="FF63BE7B"/>
      </colorScale>
    </cfRule>
    <cfRule type="colorScale" priority="24">
      <colorScale>
        <cfvo type="min"/>
        <cfvo type="max"/>
        <color rgb="FFFCFCFF"/>
        <color rgb="FF63BE7B"/>
      </colorScale>
    </cfRule>
    <cfRule type="colorScale" priority="23">
      <colorScale>
        <cfvo type="min"/>
        <cfvo type="max"/>
        <color rgb="FFFCFCFF"/>
        <color rgb="FF63BE7B"/>
      </colorScale>
    </cfRule>
  </conditionalFormatting>
  <conditionalFormatting sqref="CK5:CO5 CP6:CP406 CW6:CX406 DD6:DD406">
    <cfRule type="cellIs" dxfId="6" priority="427" operator="equal">
      <formula>1</formula>
    </cfRule>
  </conditionalFormatting>
  <conditionalFormatting sqref="CL5:CO5">
    <cfRule type="colorScale" priority="428">
      <colorScale>
        <cfvo type="min"/>
        <cfvo type="max"/>
        <color rgb="FFFCFCFF"/>
        <color rgb="FFF8696B"/>
      </colorScale>
    </cfRule>
  </conditionalFormatting>
  <conditionalFormatting sqref="CN6:CN406">
    <cfRule type="colorScale" priority="527">
      <colorScale>
        <cfvo type="min"/>
        <cfvo type="max"/>
        <color rgb="FFFCFCFF"/>
        <color rgb="FF63BE7B"/>
      </colorScale>
    </cfRule>
  </conditionalFormatting>
  <conditionalFormatting sqref="CN6:CO406">
    <cfRule type="colorScale" priority="169">
      <colorScale>
        <cfvo type="min"/>
        <cfvo type="max"/>
        <color rgb="FFFCFCFF"/>
        <color rgb="FF63BE7B"/>
      </colorScale>
    </cfRule>
  </conditionalFormatting>
  <conditionalFormatting sqref="CO6:CO406">
    <cfRule type="colorScale" priority="528">
      <colorScale>
        <cfvo type="min"/>
        <cfvo type="max"/>
        <color rgb="FFFCFCFF"/>
        <color rgb="FF63BE7B"/>
      </colorScale>
    </cfRule>
  </conditionalFormatting>
  <conditionalFormatting sqref="CP6:CP406 CW6:CX406 DD6:DD406">
    <cfRule type="cellIs" dxfId="5" priority="426" operator="equal">
      <formula>2</formula>
    </cfRule>
    <cfRule type="cellIs" dxfId="4" priority="425" operator="equal">
      <formula>3</formula>
    </cfRule>
    <cfRule type="cellIs" dxfId="3" priority="423" operator="equal">
      <formula>5</formula>
    </cfRule>
    <cfRule type="cellIs" dxfId="2" priority="424" operator="equal">
      <formula>4</formula>
    </cfRule>
  </conditionalFormatting>
  <conditionalFormatting sqref="CR6:CU406">
    <cfRule type="colorScale" priority="21">
      <colorScale>
        <cfvo type="min"/>
        <cfvo type="max"/>
        <color rgb="FFFCFCFF"/>
        <color rgb="FF63BE7B"/>
      </colorScale>
    </cfRule>
    <cfRule type="colorScale" priority="20">
      <colorScale>
        <cfvo type="min"/>
        <cfvo type="max"/>
        <color rgb="FFFCFCFF"/>
        <color rgb="FF63BE7B"/>
      </colorScale>
    </cfRule>
    <cfRule type="colorScale" priority="19">
      <colorScale>
        <cfvo type="min"/>
        <cfvo type="max"/>
        <color rgb="FFFCFCFF"/>
        <color rgb="FF63BE7B"/>
      </colorScale>
    </cfRule>
  </conditionalFormatting>
  <conditionalFormatting sqref="CR5:CV5">
    <cfRule type="cellIs" dxfId="1" priority="421" operator="equal">
      <formula>1</formula>
    </cfRule>
  </conditionalFormatting>
  <conditionalFormatting sqref="CS5:CV5">
    <cfRule type="colorScale" priority="422">
      <colorScale>
        <cfvo type="min"/>
        <cfvo type="max"/>
        <color rgb="FFFCFCFF"/>
        <color rgb="FFF8696B"/>
      </colorScale>
    </cfRule>
  </conditionalFormatting>
  <conditionalFormatting sqref="CV6:CV406">
    <cfRule type="colorScale" priority="531">
      <colorScale>
        <cfvo type="min"/>
        <cfvo type="max"/>
        <color rgb="FFFCFCFF"/>
        <color rgb="FF63BE7B"/>
      </colorScale>
    </cfRule>
  </conditionalFormatting>
  <conditionalFormatting sqref="CY5:DC5">
    <cfRule type="cellIs" dxfId="0" priority="415" operator="equal">
      <formula>1</formula>
    </cfRule>
  </conditionalFormatting>
  <conditionalFormatting sqref="CY6:DC406">
    <cfRule type="colorScale" priority="17">
      <colorScale>
        <cfvo type="min"/>
        <cfvo type="max"/>
        <color rgb="FFFCFCFF"/>
        <color rgb="FF63BE7B"/>
      </colorScale>
    </cfRule>
    <cfRule type="colorScale" priority="16">
      <colorScale>
        <cfvo type="min"/>
        <cfvo type="max"/>
        <color rgb="FFFCFCFF"/>
        <color rgb="FF63BE7B"/>
      </colorScale>
    </cfRule>
    <cfRule type="colorScale" priority="18">
      <colorScale>
        <cfvo type="min"/>
        <cfvo type="max"/>
        <color rgb="FFFCFCFF"/>
        <color rgb="FF63BE7B"/>
      </colorScale>
    </cfRule>
  </conditionalFormatting>
  <conditionalFormatting sqref="CZ5:DC5">
    <cfRule type="colorScale" priority="416">
      <colorScale>
        <cfvo type="min"/>
        <cfvo type="max"/>
        <color rgb="FFFCFCFF"/>
        <color rgb="FFF8696B"/>
      </colorScale>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883D8-3333-4A72-9387-DAE98278C1F2}">
  <sheetPr>
    <tabColor rgb="FFFFC000"/>
  </sheetPr>
  <dimension ref="A1:BN403"/>
  <sheetViews>
    <sheetView topLeftCell="BH1" workbookViewId="0">
      <selection activeCell="BB10" sqref="BB10"/>
    </sheetView>
  </sheetViews>
  <sheetFormatPr defaultColWidth="11.5546875" defaultRowHeight="14.4" x14ac:dyDescent="0.3"/>
  <cols>
    <col min="1" max="1" width="15.5546875" customWidth="1"/>
    <col min="2" max="2" width="40" customWidth="1"/>
    <col min="3" max="3" width="37.88671875" customWidth="1"/>
    <col min="4" max="4" width="38.77734375" customWidth="1"/>
    <col min="5" max="5" width="40.33203125" customWidth="1"/>
    <col min="6" max="6" width="43.33203125" customWidth="1"/>
    <col min="7" max="7" width="36.6640625" customWidth="1"/>
    <col min="8" max="8" width="34.5546875" customWidth="1"/>
    <col min="9" max="9" width="35.44140625" customWidth="1"/>
    <col min="10" max="10" width="37" customWidth="1"/>
    <col min="11" max="11" width="47.5546875" customWidth="1"/>
    <col min="12" max="12" width="45.44140625" customWidth="1"/>
    <col min="13" max="13" width="46.21875" customWidth="1"/>
    <col min="14" max="14" width="47.77734375" customWidth="1"/>
    <col min="15" max="15" width="42.88671875" customWidth="1"/>
    <col min="16" max="16" width="40.88671875" customWidth="1"/>
    <col min="17" max="17" width="41.6640625" customWidth="1"/>
    <col min="18" max="18" width="43.21875" customWidth="1"/>
    <col min="19" max="19" width="46.21875" customWidth="1"/>
    <col min="20" max="20" width="43.33203125" customWidth="1"/>
    <col min="21" max="21" width="41.21875" customWidth="1"/>
    <col min="22" max="22" width="42.109375" customWidth="1"/>
    <col min="23" max="23" width="43.6640625" customWidth="1"/>
    <col min="24" max="24" width="40.5546875" customWidth="1"/>
    <col min="25" max="25" width="38.44140625" customWidth="1"/>
    <col min="26" max="26" width="39.33203125" customWidth="1"/>
    <col min="27" max="27" width="37.6640625" customWidth="1"/>
    <col min="28" max="28" width="35.5546875" customWidth="1"/>
    <col min="29" max="29" width="36.44140625" customWidth="1"/>
    <col min="30" max="30" width="41" customWidth="1"/>
    <col min="31" max="31" width="36.77734375" customWidth="1"/>
    <col min="32" max="32" width="34.77734375" customWidth="1"/>
    <col min="33" max="33" width="35.5546875" customWidth="1"/>
    <col min="34" max="34" width="37.109375" customWidth="1"/>
    <col min="35" max="35" width="40.109375" customWidth="1"/>
    <col min="36" max="36" width="45.88671875" customWidth="1"/>
    <col min="37" max="37" width="43.77734375" customWidth="1"/>
    <col min="38" max="38" width="44.5546875" customWidth="1"/>
    <col min="39" max="39" width="46.109375" customWidth="1"/>
    <col min="40" max="40" width="49.21875" customWidth="1"/>
    <col min="41" max="41" width="36.5546875" customWidth="1"/>
    <col min="42" max="42" width="34.44140625" customWidth="1"/>
    <col min="43" max="43" width="35.33203125" customWidth="1"/>
    <col min="44" max="44" width="36.77734375" customWidth="1"/>
    <col min="45" max="45" width="39.88671875" customWidth="1"/>
    <col min="46" max="46" width="40.5546875" customWidth="1"/>
    <col min="47" max="47" width="38.44140625" customWidth="1"/>
    <col min="48" max="48" width="39.33203125" customWidth="1"/>
    <col min="49" max="49" width="40.88671875" customWidth="1"/>
    <col min="50" max="50" width="43.88671875" customWidth="1"/>
    <col min="51" max="51" width="36.77734375" customWidth="1"/>
    <col min="52" max="52" width="34.77734375" customWidth="1"/>
    <col min="53" max="53" width="35.5546875" customWidth="1"/>
    <col min="54" max="54" width="36.5546875" customWidth="1"/>
    <col min="55" max="55" width="34.44140625" customWidth="1"/>
    <col min="56" max="56" width="35.33203125" customWidth="1"/>
    <col min="57" max="57" width="36.77734375" customWidth="1"/>
    <col min="58" max="58" width="31.44140625" customWidth="1"/>
    <col min="59" max="59" width="29.33203125" customWidth="1"/>
    <col min="60" max="60" width="30.109375" customWidth="1"/>
    <col min="61" max="61" width="31.6640625" customWidth="1"/>
    <col min="62" max="62" width="34.77734375" customWidth="1"/>
    <col min="63" max="63" width="40.88671875" customWidth="1"/>
    <col min="64" max="64" width="38.77734375" customWidth="1"/>
    <col min="65" max="65" width="39.5546875" customWidth="1"/>
    <col min="66" max="66" width="41.109375" customWidth="1"/>
  </cols>
  <sheetData>
    <row r="1" spans="1:66" x14ac:dyDescent="0.3">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v>54</v>
      </c>
      <c r="BC1">
        <v>55</v>
      </c>
      <c r="BD1">
        <v>56</v>
      </c>
      <c r="BE1">
        <v>57</v>
      </c>
      <c r="BF1">
        <v>58</v>
      </c>
      <c r="BG1">
        <v>59</v>
      </c>
      <c r="BH1">
        <v>60</v>
      </c>
      <c r="BI1">
        <v>61</v>
      </c>
      <c r="BJ1">
        <v>62</v>
      </c>
      <c r="BK1">
        <v>63</v>
      </c>
      <c r="BL1">
        <v>64</v>
      </c>
      <c r="BM1">
        <v>65</v>
      </c>
      <c r="BN1">
        <v>66</v>
      </c>
    </row>
    <row r="2" spans="1:66" x14ac:dyDescent="0.3">
      <c r="A2" t="s">
        <v>922</v>
      </c>
      <c r="B2" t="s">
        <v>969</v>
      </c>
      <c r="C2" t="s">
        <v>970</v>
      </c>
      <c r="D2" t="s">
        <v>971</v>
      </c>
      <c r="E2" t="s">
        <v>972</v>
      </c>
      <c r="F2" t="s">
        <v>973</v>
      </c>
      <c r="G2" t="s">
        <v>1030</v>
      </c>
      <c r="H2" t="s">
        <v>1031</v>
      </c>
      <c r="I2" t="s">
        <v>1032</v>
      </c>
      <c r="J2" t="s">
        <v>1033</v>
      </c>
      <c r="K2" t="s">
        <v>974</v>
      </c>
      <c r="L2" t="s">
        <v>975</v>
      </c>
      <c r="M2" t="s">
        <v>976</v>
      </c>
      <c r="N2" t="s">
        <v>977</v>
      </c>
      <c r="O2" t="s">
        <v>978</v>
      </c>
      <c r="P2" t="s">
        <v>979</v>
      </c>
      <c r="Q2" t="s">
        <v>980</v>
      </c>
      <c r="R2" t="s">
        <v>981</v>
      </c>
      <c r="S2" t="s">
        <v>982</v>
      </c>
      <c r="T2" t="s">
        <v>983</v>
      </c>
      <c r="U2" t="s">
        <v>984</v>
      </c>
      <c r="V2" t="s">
        <v>985</v>
      </c>
      <c r="W2" t="s">
        <v>986</v>
      </c>
      <c r="X2" t="s">
        <v>987</v>
      </c>
      <c r="Y2" t="s">
        <v>988</v>
      </c>
      <c r="Z2" t="s">
        <v>989</v>
      </c>
      <c r="AA2" t="s">
        <v>990</v>
      </c>
      <c r="AB2" t="s">
        <v>991</v>
      </c>
      <c r="AC2" t="s">
        <v>992</v>
      </c>
      <c r="AD2" t="s">
        <v>993</v>
      </c>
      <c r="AE2" t="s">
        <v>994</v>
      </c>
      <c r="AF2" t="s">
        <v>995</v>
      </c>
      <c r="AG2" t="s">
        <v>996</v>
      </c>
      <c r="AH2" t="s">
        <v>997</v>
      </c>
      <c r="AI2" t="s">
        <v>998</v>
      </c>
      <c r="AJ2" t="s">
        <v>999</v>
      </c>
      <c r="AK2" t="s">
        <v>1000</v>
      </c>
      <c r="AL2" t="s">
        <v>1001</v>
      </c>
      <c r="AM2" t="s">
        <v>1002</v>
      </c>
      <c r="AN2" t="s">
        <v>1003</v>
      </c>
      <c r="AO2" t="s">
        <v>1004</v>
      </c>
      <c r="AP2" t="s">
        <v>1005</v>
      </c>
      <c r="AQ2" t="s">
        <v>1006</v>
      </c>
      <c r="AR2" t="s">
        <v>1007</v>
      </c>
      <c r="AS2" t="s">
        <v>1008</v>
      </c>
      <c r="AT2" t="s">
        <v>1009</v>
      </c>
      <c r="AU2" t="s">
        <v>1010</v>
      </c>
      <c r="AV2" t="s">
        <v>1011</v>
      </c>
      <c r="AW2" t="s">
        <v>1012</v>
      </c>
      <c r="AX2" t="s">
        <v>1013</v>
      </c>
      <c r="AY2" t="s">
        <v>1014</v>
      </c>
      <c r="AZ2" t="s">
        <v>1015</v>
      </c>
      <c r="BA2" t="s">
        <v>1016</v>
      </c>
      <c r="BB2" t="s">
        <v>1017</v>
      </c>
      <c r="BC2" t="s">
        <v>1018</v>
      </c>
      <c r="BD2" t="s">
        <v>1019</v>
      </c>
      <c r="BE2" t="s">
        <v>1020</v>
      </c>
      <c r="BF2" t="s">
        <v>1021</v>
      </c>
      <c r="BG2" t="s">
        <v>1022</v>
      </c>
      <c r="BH2" t="s">
        <v>1023</v>
      </c>
      <c r="BI2" t="s">
        <v>1024</v>
      </c>
      <c r="BJ2" t="s">
        <v>1025</v>
      </c>
      <c r="BK2" t="s">
        <v>1026</v>
      </c>
      <c r="BL2" t="s">
        <v>1027</v>
      </c>
      <c r="BM2" t="s">
        <v>1028</v>
      </c>
      <c r="BN2" t="s">
        <v>1029</v>
      </c>
    </row>
    <row r="3" spans="1:66" x14ac:dyDescent="0.3">
      <c r="A3" t="s">
        <v>79</v>
      </c>
      <c r="B3">
        <v>1</v>
      </c>
      <c r="C3">
        <v>0</v>
      </c>
      <c r="D3">
        <v>0</v>
      </c>
      <c r="E3">
        <v>0</v>
      </c>
      <c r="F3">
        <v>0</v>
      </c>
      <c r="G3">
        <v>0.9951000000000001</v>
      </c>
      <c r="H3">
        <v>4.8999999999999998E-3</v>
      </c>
      <c r="I3">
        <v>0</v>
      </c>
      <c r="J3">
        <v>0</v>
      </c>
      <c r="K3">
        <v>0.26729999999999998</v>
      </c>
      <c r="L3">
        <v>9.8999999999999991E-3</v>
      </c>
      <c r="M3">
        <v>0.7228</v>
      </c>
      <c r="N3">
        <v>0</v>
      </c>
      <c r="O3">
        <v>1.4800000000000001E-2</v>
      </c>
      <c r="P3">
        <v>0.16260000000000002</v>
      </c>
      <c r="Q3">
        <v>0.4975</v>
      </c>
      <c r="R3">
        <v>0.31030000000000002</v>
      </c>
      <c r="S3">
        <v>1.4800000000000001E-2</v>
      </c>
      <c r="T3">
        <v>6.9000000000000006E-2</v>
      </c>
      <c r="U3">
        <v>0.57140000000000002</v>
      </c>
      <c r="V3">
        <v>0.31030000000000002</v>
      </c>
      <c r="W3">
        <v>4.9299999999999997E-2</v>
      </c>
      <c r="X3">
        <v>4.3200000000000002E-2</v>
      </c>
      <c r="Y3">
        <v>0.3765</v>
      </c>
      <c r="Z3">
        <v>0.58020000000000005</v>
      </c>
      <c r="AA3">
        <v>0.94550000000000001</v>
      </c>
      <c r="AB3">
        <v>2.9700000000000001E-2</v>
      </c>
      <c r="AC3">
        <v>0</v>
      </c>
      <c r="AD3">
        <v>2.4799999999999999E-2</v>
      </c>
      <c r="AE3">
        <v>0</v>
      </c>
      <c r="AF3">
        <v>0</v>
      </c>
      <c r="AG3">
        <v>0</v>
      </c>
      <c r="AH3">
        <v>0</v>
      </c>
      <c r="AI3">
        <v>0</v>
      </c>
      <c r="AJ3">
        <v>0</v>
      </c>
      <c r="AK3">
        <v>0</v>
      </c>
      <c r="AL3">
        <v>0</v>
      </c>
      <c r="AM3">
        <v>0</v>
      </c>
      <c r="AN3">
        <v>0</v>
      </c>
      <c r="AO3">
        <v>7.8799999999999995E-2</v>
      </c>
      <c r="AP3">
        <v>0.36450000000000005</v>
      </c>
      <c r="AQ3">
        <v>0.44829999999999998</v>
      </c>
      <c r="AR3">
        <v>7.8799999999999995E-2</v>
      </c>
      <c r="AS3">
        <v>2.9600000000000001E-2</v>
      </c>
      <c r="AT3">
        <v>0.76849999999999996</v>
      </c>
      <c r="AU3">
        <v>0.2167</v>
      </c>
      <c r="AV3">
        <v>9.8999999999999991E-3</v>
      </c>
      <c r="AW3">
        <v>0</v>
      </c>
      <c r="AX3">
        <v>4.8999999999999998E-3</v>
      </c>
      <c r="AY3">
        <v>0.94090000000000007</v>
      </c>
      <c r="AZ3">
        <v>5.91E-2</v>
      </c>
      <c r="BA3">
        <v>0</v>
      </c>
      <c r="BB3">
        <v>5.9699999999999996E-2</v>
      </c>
      <c r="BC3">
        <v>0.63180000000000003</v>
      </c>
      <c r="BD3">
        <v>0.29350000000000004</v>
      </c>
      <c r="BE3">
        <v>1.49E-2</v>
      </c>
      <c r="BF3">
        <v>5.0000000000000001E-3</v>
      </c>
      <c r="BG3">
        <v>0.29699999999999999</v>
      </c>
      <c r="BH3">
        <v>0.46529999999999999</v>
      </c>
      <c r="BI3">
        <v>0.21780000000000002</v>
      </c>
      <c r="BJ3">
        <v>1.49E-2</v>
      </c>
      <c r="BK3">
        <v>0</v>
      </c>
      <c r="BL3">
        <v>0</v>
      </c>
      <c r="BM3">
        <v>0</v>
      </c>
      <c r="BN3">
        <v>0</v>
      </c>
    </row>
    <row r="4" spans="1:66" x14ac:dyDescent="0.3">
      <c r="A4" t="s">
        <v>81</v>
      </c>
      <c r="B4">
        <v>0</v>
      </c>
      <c r="C4">
        <v>1</v>
      </c>
      <c r="D4">
        <v>0</v>
      </c>
      <c r="E4">
        <v>0</v>
      </c>
      <c r="F4">
        <v>0</v>
      </c>
      <c r="G4">
        <v>0.875</v>
      </c>
      <c r="H4">
        <v>0.125</v>
      </c>
      <c r="I4">
        <v>0</v>
      </c>
      <c r="J4">
        <v>0</v>
      </c>
      <c r="K4">
        <v>0.375</v>
      </c>
      <c r="L4">
        <v>3.1200000000000002E-2</v>
      </c>
      <c r="M4">
        <v>0.59379999999999999</v>
      </c>
      <c r="N4">
        <v>0</v>
      </c>
      <c r="O4">
        <v>9.3800000000000008E-2</v>
      </c>
      <c r="P4">
        <v>9.3800000000000008E-2</v>
      </c>
      <c r="Q4">
        <v>0.46880000000000005</v>
      </c>
      <c r="R4">
        <v>0.3125</v>
      </c>
      <c r="S4">
        <v>3.1200000000000002E-2</v>
      </c>
      <c r="T4">
        <v>9.3800000000000008E-2</v>
      </c>
      <c r="U4">
        <v>0.46880000000000005</v>
      </c>
      <c r="V4">
        <v>0.40619999999999995</v>
      </c>
      <c r="W4">
        <v>3.1200000000000002E-2</v>
      </c>
      <c r="X4">
        <v>0</v>
      </c>
      <c r="Y4">
        <v>0.51849999999999996</v>
      </c>
      <c r="Z4">
        <v>0.48149999999999998</v>
      </c>
      <c r="AA4">
        <v>0.4375</v>
      </c>
      <c r="AB4">
        <v>0.4375</v>
      </c>
      <c r="AC4">
        <v>9.3800000000000008E-2</v>
      </c>
      <c r="AD4">
        <v>3.1200000000000002E-2</v>
      </c>
      <c r="AE4">
        <v>0.5</v>
      </c>
      <c r="AF4">
        <v>0.5</v>
      </c>
      <c r="AG4">
        <v>0</v>
      </c>
      <c r="AH4">
        <v>0</v>
      </c>
      <c r="AI4">
        <v>0</v>
      </c>
      <c r="AJ4">
        <v>0</v>
      </c>
      <c r="AK4">
        <v>0</v>
      </c>
      <c r="AL4">
        <v>0</v>
      </c>
      <c r="AM4">
        <v>0</v>
      </c>
      <c r="AN4">
        <v>0</v>
      </c>
      <c r="AO4">
        <v>0.375</v>
      </c>
      <c r="AP4">
        <v>0.28120000000000001</v>
      </c>
      <c r="AQ4">
        <v>0.21879999999999999</v>
      </c>
      <c r="AR4">
        <v>0.125</v>
      </c>
      <c r="AS4">
        <v>0</v>
      </c>
      <c r="AT4">
        <v>0.5625</v>
      </c>
      <c r="AU4">
        <v>0.4375</v>
      </c>
      <c r="AV4">
        <v>0</v>
      </c>
      <c r="AW4">
        <v>0</v>
      </c>
      <c r="AX4">
        <v>0</v>
      </c>
      <c r="AY4">
        <v>0.78120000000000001</v>
      </c>
      <c r="AZ4">
        <v>0.1875</v>
      </c>
      <c r="BA4">
        <v>3.1200000000000002E-2</v>
      </c>
      <c r="BB4">
        <v>9.3800000000000008E-2</v>
      </c>
      <c r="BC4">
        <v>0.625</v>
      </c>
      <c r="BD4">
        <v>0.25</v>
      </c>
      <c r="BE4">
        <v>3.1200000000000002E-2</v>
      </c>
      <c r="BF4">
        <v>0</v>
      </c>
      <c r="BG4">
        <v>0.375</v>
      </c>
      <c r="BH4">
        <v>0.4375</v>
      </c>
      <c r="BI4">
        <v>0.15620000000000001</v>
      </c>
      <c r="BJ4">
        <v>3.1200000000000002E-2</v>
      </c>
      <c r="BK4">
        <v>1</v>
      </c>
      <c r="BL4">
        <v>0</v>
      </c>
      <c r="BM4">
        <v>0</v>
      </c>
      <c r="BN4">
        <v>0</v>
      </c>
    </row>
    <row r="5" spans="1:66" x14ac:dyDescent="0.3">
      <c r="A5" t="s">
        <v>83</v>
      </c>
      <c r="B5">
        <v>0</v>
      </c>
      <c r="C5">
        <v>0</v>
      </c>
      <c r="D5">
        <v>0</v>
      </c>
      <c r="E5">
        <v>1</v>
      </c>
      <c r="F5">
        <v>0</v>
      </c>
      <c r="G5">
        <v>0.7</v>
      </c>
      <c r="H5">
        <v>0.15</v>
      </c>
      <c r="I5">
        <v>0.15</v>
      </c>
      <c r="J5">
        <v>0</v>
      </c>
      <c r="K5">
        <v>0.55000000000000004</v>
      </c>
      <c r="L5">
        <v>0</v>
      </c>
      <c r="M5">
        <v>0.45</v>
      </c>
      <c r="N5">
        <v>0</v>
      </c>
      <c r="O5">
        <v>0</v>
      </c>
      <c r="P5">
        <v>0</v>
      </c>
      <c r="Q5">
        <v>0.35</v>
      </c>
      <c r="R5">
        <v>0.5</v>
      </c>
      <c r="S5">
        <v>0.15</v>
      </c>
      <c r="T5">
        <v>0</v>
      </c>
      <c r="U5">
        <v>0.5</v>
      </c>
      <c r="V5">
        <v>0.5</v>
      </c>
      <c r="W5">
        <v>0</v>
      </c>
      <c r="X5">
        <v>0</v>
      </c>
      <c r="Y5">
        <v>0.47369999999999995</v>
      </c>
      <c r="Z5">
        <v>0.52629999999999999</v>
      </c>
      <c r="AA5">
        <v>0.7</v>
      </c>
      <c r="AB5">
        <v>0.15</v>
      </c>
      <c r="AC5">
        <v>0</v>
      </c>
      <c r="AD5">
        <v>0.15</v>
      </c>
      <c r="AE5">
        <v>0.6</v>
      </c>
      <c r="AF5">
        <v>0.4</v>
      </c>
      <c r="AG5">
        <v>0</v>
      </c>
      <c r="AH5">
        <v>0</v>
      </c>
      <c r="AI5">
        <v>0</v>
      </c>
      <c r="AJ5">
        <v>0</v>
      </c>
      <c r="AK5">
        <v>0</v>
      </c>
      <c r="AL5">
        <v>0</v>
      </c>
      <c r="AM5">
        <v>0</v>
      </c>
      <c r="AN5">
        <v>0</v>
      </c>
      <c r="AO5">
        <v>0</v>
      </c>
      <c r="AP5">
        <v>0.65</v>
      </c>
      <c r="AQ5">
        <v>0.2</v>
      </c>
      <c r="AR5">
        <v>0.1</v>
      </c>
      <c r="AS5">
        <v>0.05</v>
      </c>
      <c r="AT5">
        <v>0.3</v>
      </c>
      <c r="AU5">
        <v>0.55000000000000004</v>
      </c>
      <c r="AV5">
        <v>0.1</v>
      </c>
      <c r="AW5">
        <v>0.05</v>
      </c>
      <c r="AX5">
        <v>0</v>
      </c>
      <c r="AY5">
        <v>0.85</v>
      </c>
      <c r="AZ5">
        <v>0.05</v>
      </c>
      <c r="BA5">
        <v>0.1</v>
      </c>
      <c r="BB5">
        <v>0</v>
      </c>
      <c r="BC5">
        <v>0.8</v>
      </c>
      <c r="BD5">
        <v>0.2</v>
      </c>
      <c r="BE5">
        <v>0</v>
      </c>
      <c r="BF5">
        <v>0</v>
      </c>
      <c r="BG5">
        <v>0.15</v>
      </c>
      <c r="BH5">
        <v>0.65</v>
      </c>
      <c r="BI5">
        <v>0.15</v>
      </c>
      <c r="BJ5">
        <v>0.05</v>
      </c>
      <c r="BK5">
        <v>1</v>
      </c>
      <c r="BL5">
        <v>0</v>
      </c>
      <c r="BM5">
        <v>0</v>
      </c>
      <c r="BN5">
        <v>0</v>
      </c>
    </row>
    <row r="6" spans="1:66" x14ac:dyDescent="0.3">
      <c r="A6" t="s">
        <v>85</v>
      </c>
      <c r="B6">
        <v>1</v>
      </c>
      <c r="C6">
        <v>0</v>
      </c>
      <c r="D6">
        <v>0</v>
      </c>
      <c r="E6">
        <v>0</v>
      </c>
      <c r="F6">
        <v>0</v>
      </c>
      <c r="G6">
        <v>1</v>
      </c>
      <c r="H6">
        <v>0</v>
      </c>
      <c r="I6">
        <v>0</v>
      </c>
      <c r="J6">
        <v>0</v>
      </c>
      <c r="K6">
        <v>2.3300000000000001E-2</v>
      </c>
      <c r="L6">
        <v>0</v>
      </c>
      <c r="M6">
        <v>0.97670000000000001</v>
      </c>
      <c r="N6">
        <v>0</v>
      </c>
      <c r="O6">
        <v>0</v>
      </c>
      <c r="P6">
        <v>9.3000000000000013E-2</v>
      </c>
      <c r="Q6">
        <v>0.74419999999999997</v>
      </c>
      <c r="R6">
        <v>0.1628</v>
      </c>
      <c r="S6">
        <v>0</v>
      </c>
      <c r="T6">
        <v>6.9800000000000001E-2</v>
      </c>
      <c r="U6">
        <v>0.60470000000000002</v>
      </c>
      <c r="V6">
        <v>0.3256</v>
      </c>
      <c r="W6">
        <v>0</v>
      </c>
      <c r="X6">
        <v>0.1143</v>
      </c>
      <c r="Y6">
        <v>0.54289999999999994</v>
      </c>
      <c r="Z6">
        <v>0.34289999999999998</v>
      </c>
      <c r="AA6">
        <v>0.6744</v>
      </c>
      <c r="AB6">
        <v>0.3256</v>
      </c>
      <c r="AC6">
        <v>0</v>
      </c>
      <c r="AD6">
        <v>0</v>
      </c>
      <c r="AE6">
        <v>0.25</v>
      </c>
      <c r="AF6">
        <v>0.75</v>
      </c>
      <c r="AG6">
        <v>0</v>
      </c>
      <c r="AH6">
        <v>0</v>
      </c>
      <c r="AI6">
        <v>0</v>
      </c>
      <c r="AJ6">
        <v>0</v>
      </c>
      <c r="AK6">
        <v>0</v>
      </c>
      <c r="AL6">
        <v>0</v>
      </c>
      <c r="AM6">
        <v>0</v>
      </c>
      <c r="AN6">
        <v>0</v>
      </c>
      <c r="AO6">
        <v>0.11630000000000001</v>
      </c>
      <c r="AP6">
        <v>0.3488</v>
      </c>
      <c r="AQ6">
        <v>0.39529999999999998</v>
      </c>
      <c r="AR6">
        <v>0.13949999999999999</v>
      </c>
      <c r="AS6">
        <v>0</v>
      </c>
      <c r="AT6">
        <v>0.69769999999999999</v>
      </c>
      <c r="AU6">
        <v>0.30230000000000001</v>
      </c>
      <c r="AV6">
        <v>0</v>
      </c>
      <c r="AW6">
        <v>0</v>
      </c>
      <c r="AX6">
        <v>0</v>
      </c>
      <c r="AY6">
        <v>1</v>
      </c>
      <c r="AZ6">
        <v>0</v>
      </c>
      <c r="BA6">
        <v>0</v>
      </c>
      <c r="BB6">
        <v>7.1399999999999991E-2</v>
      </c>
      <c r="BC6">
        <v>0.61899999999999999</v>
      </c>
      <c r="BD6">
        <v>0.3095</v>
      </c>
      <c r="BE6">
        <v>0</v>
      </c>
      <c r="BF6">
        <v>0</v>
      </c>
      <c r="BG6">
        <v>0.1628</v>
      </c>
      <c r="BH6">
        <v>0.48840000000000006</v>
      </c>
      <c r="BI6">
        <v>0.3488</v>
      </c>
      <c r="BJ6">
        <v>0</v>
      </c>
      <c r="BK6">
        <v>0</v>
      </c>
      <c r="BL6">
        <v>0</v>
      </c>
      <c r="BM6">
        <v>0</v>
      </c>
      <c r="BN6">
        <v>0</v>
      </c>
    </row>
    <row r="7" spans="1:66" x14ac:dyDescent="0.3">
      <c r="A7" t="s">
        <v>87</v>
      </c>
      <c r="B7">
        <v>0</v>
      </c>
      <c r="C7">
        <v>0</v>
      </c>
      <c r="D7">
        <v>1</v>
      </c>
      <c r="E7">
        <v>0</v>
      </c>
      <c r="F7">
        <v>0</v>
      </c>
      <c r="G7">
        <v>0.57140000000000002</v>
      </c>
      <c r="H7">
        <v>0.21429999999999999</v>
      </c>
      <c r="I7">
        <v>0.21429999999999999</v>
      </c>
      <c r="J7">
        <v>0</v>
      </c>
      <c r="K7">
        <v>0</v>
      </c>
      <c r="L7">
        <v>0</v>
      </c>
      <c r="M7">
        <v>1</v>
      </c>
      <c r="N7">
        <v>0</v>
      </c>
      <c r="O7">
        <v>0</v>
      </c>
      <c r="P7">
        <v>0</v>
      </c>
      <c r="Q7">
        <v>0.28570000000000001</v>
      </c>
      <c r="R7">
        <v>0.71430000000000005</v>
      </c>
      <c r="S7">
        <v>0</v>
      </c>
      <c r="T7">
        <v>0</v>
      </c>
      <c r="U7">
        <v>0.96430000000000005</v>
      </c>
      <c r="V7">
        <v>3.5699999999999996E-2</v>
      </c>
      <c r="W7">
        <v>0</v>
      </c>
      <c r="X7">
        <v>0</v>
      </c>
      <c r="Y7">
        <v>0.5</v>
      </c>
      <c r="Z7">
        <v>0.5</v>
      </c>
      <c r="AA7">
        <v>0.42859999999999998</v>
      </c>
      <c r="AB7">
        <v>0.57140000000000002</v>
      </c>
      <c r="AC7">
        <v>0</v>
      </c>
      <c r="AD7">
        <v>0</v>
      </c>
      <c r="AE7">
        <v>1</v>
      </c>
      <c r="AF7">
        <v>0</v>
      </c>
      <c r="AG7">
        <v>0</v>
      </c>
      <c r="AH7">
        <v>0</v>
      </c>
      <c r="AI7">
        <v>0</v>
      </c>
      <c r="AJ7">
        <v>0</v>
      </c>
      <c r="AK7">
        <v>0</v>
      </c>
      <c r="AL7">
        <v>0</v>
      </c>
      <c r="AM7">
        <v>0</v>
      </c>
      <c r="AN7">
        <v>0</v>
      </c>
      <c r="AO7">
        <v>0.57140000000000002</v>
      </c>
      <c r="AP7">
        <v>0.32140000000000002</v>
      </c>
      <c r="AQ7">
        <v>7.1399999999999991E-2</v>
      </c>
      <c r="AR7">
        <v>3.5699999999999996E-2</v>
      </c>
      <c r="AS7">
        <v>0</v>
      </c>
      <c r="AT7">
        <v>0.89290000000000003</v>
      </c>
      <c r="AU7">
        <v>7.1399999999999991E-2</v>
      </c>
      <c r="AV7">
        <v>3.5699999999999996E-2</v>
      </c>
      <c r="AW7">
        <v>0</v>
      </c>
      <c r="AX7">
        <v>0</v>
      </c>
      <c r="AY7">
        <v>3.5699999999999996E-2</v>
      </c>
      <c r="AZ7">
        <v>0.96430000000000005</v>
      </c>
      <c r="BA7">
        <v>0</v>
      </c>
      <c r="BB7">
        <v>0</v>
      </c>
      <c r="BC7">
        <v>0.96430000000000005</v>
      </c>
      <c r="BD7">
        <v>3.5699999999999996E-2</v>
      </c>
      <c r="BE7">
        <v>0</v>
      </c>
      <c r="BF7">
        <v>0</v>
      </c>
      <c r="BG7">
        <v>0.60709999999999997</v>
      </c>
      <c r="BH7">
        <v>0.39289999999999997</v>
      </c>
      <c r="BI7">
        <v>0</v>
      </c>
      <c r="BJ7">
        <v>0</v>
      </c>
      <c r="BK7">
        <v>0</v>
      </c>
      <c r="BL7">
        <v>1</v>
      </c>
      <c r="BM7">
        <v>0</v>
      </c>
      <c r="BN7">
        <v>0</v>
      </c>
    </row>
    <row r="8" spans="1:66" x14ac:dyDescent="0.3">
      <c r="A8" t="s">
        <v>89</v>
      </c>
      <c r="B8">
        <v>1</v>
      </c>
      <c r="C8">
        <v>0</v>
      </c>
      <c r="D8">
        <v>0</v>
      </c>
      <c r="E8">
        <v>0</v>
      </c>
      <c r="F8">
        <v>0</v>
      </c>
      <c r="G8">
        <v>0.96</v>
      </c>
      <c r="H8">
        <v>0.04</v>
      </c>
      <c r="I8">
        <v>0</v>
      </c>
      <c r="J8">
        <v>0</v>
      </c>
      <c r="K8">
        <v>0</v>
      </c>
      <c r="L8">
        <v>0</v>
      </c>
      <c r="M8">
        <v>1</v>
      </c>
      <c r="N8">
        <v>0</v>
      </c>
      <c r="O8">
        <v>0</v>
      </c>
      <c r="P8">
        <v>0.12</v>
      </c>
      <c r="Q8">
        <v>0.8</v>
      </c>
      <c r="R8">
        <v>0.08</v>
      </c>
      <c r="S8">
        <v>0</v>
      </c>
      <c r="T8">
        <v>0.08</v>
      </c>
      <c r="U8">
        <v>0.72</v>
      </c>
      <c r="V8">
        <v>0.2</v>
      </c>
      <c r="W8">
        <v>0</v>
      </c>
      <c r="X8">
        <v>0.35289999999999999</v>
      </c>
      <c r="Y8">
        <v>0.58820000000000006</v>
      </c>
      <c r="Z8">
        <v>5.8799999999999998E-2</v>
      </c>
      <c r="AA8">
        <v>0.4</v>
      </c>
      <c r="AB8">
        <v>0.6</v>
      </c>
      <c r="AC8">
        <v>0</v>
      </c>
      <c r="AD8">
        <v>0</v>
      </c>
      <c r="AE8">
        <v>1</v>
      </c>
      <c r="AF8">
        <v>0</v>
      </c>
      <c r="AG8">
        <v>0</v>
      </c>
      <c r="AH8">
        <v>0</v>
      </c>
      <c r="AI8">
        <v>0</v>
      </c>
      <c r="AJ8">
        <v>0</v>
      </c>
      <c r="AK8">
        <v>0</v>
      </c>
      <c r="AL8">
        <v>0</v>
      </c>
      <c r="AM8">
        <v>0</v>
      </c>
      <c r="AN8">
        <v>0</v>
      </c>
      <c r="AO8">
        <v>0.44</v>
      </c>
      <c r="AP8">
        <v>0.44</v>
      </c>
      <c r="AQ8">
        <v>0.12</v>
      </c>
      <c r="AR8">
        <v>0</v>
      </c>
      <c r="AS8">
        <v>0</v>
      </c>
      <c r="AT8">
        <v>1</v>
      </c>
      <c r="AU8">
        <v>0</v>
      </c>
      <c r="AV8">
        <v>0</v>
      </c>
      <c r="AW8">
        <v>0</v>
      </c>
      <c r="AX8">
        <v>0</v>
      </c>
      <c r="AY8">
        <v>0.76</v>
      </c>
      <c r="AZ8">
        <v>0.12</v>
      </c>
      <c r="BA8">
        <v>0.12</v>
      </c>
      <c r="BB8">
        <v>9.5199999999999993E-2</v>
      </c>
      <c r="BC8">
        <v>0.8095</v>
      </c>
      <c r="BD8">
        <v>9.5199999999999993E-2</v>
      </c>
      <c r="BE8">
        <v>0</v>
      </c>
      <c r="BF8">
        <v>0</v>
      </c>
      <c r="BG8">
        <v>0.12</v>
      </c>
      <c r="BH8">
        <v>0.52</v>
      </c>
      <c r="BI8">
        <v>0.24</v>
      </c>
      <c r="BJ8">
        <v>0.12</v>
      </c>
      <c r="BK8">
        <v>0</v>
      </c>
      <c r="BL8">
        <v>0</v>
      </c>
      <c r="BM8">
        <v>0</v>
      </c>
      <c r="BN8">
        <v>0</v>
      </c>
    </row>
    <row r="9" spans="1:66" x14ac:dyDescent="0.3">
      <c r="A9" t="s">
        <v>91</v>
      </c>
      <c r="B9">
        <v>1</v>
      </c>
      <c r="C9">
        <v>0</v>
      </c>
      <c r="D9">
        <v>0</v>
      </c>
      <c r="E9">
        <v>0</v>
      </c>
      <c r="F9">
        <v>0</v>
      </c>
      <c r="G9">
        <v>1</v>
      </c>
      <c r="H9">
        <v>0</v>
      </c>
      <c r="I9">
        <v>0</v>
      </c>
      <c r="J9">
        <v>0</v>
      </c>
      <c r="K9">
        <v>1</v>
      </c>
      <c r="L9">
        <v>0</v>
      </c>
      <c r="M9">
        <v>0</v>
      </c>
      <c r="N9">
        <v>0</v>
      </c>
      <c r="O9">
        <v>0.21429999999999999</v>
      </c>
      <c r="P9">
        <v>0.21429999999999999</v>
      </c>
      <c r="Q9">
        <v>0.28570000000000001</v>
      </c>
      <c r="R9">
        <v>0.28570000000000001</v>
      </c>
      <c r="S9">
        <v>0</v>
      </c>
      <c r="T9">
        <v>0.21429999999999999</v>
      </c>
      <c r="U9">
        <v>0.28570000000000001</v>
      </c>
      <c r="V9">
        <v>0.5</v>
      </c>
      <c r="W9">
        <v>0</v>
      </c>
      <c r="X9">
        <v>0</v>
      </c>
      <c r="Y9">
        <v>1</v>
      </c>
      <c r="Z9">
        <v>0</v>
      </c>
      <c r="AA9">
        <v>0</v>
      </c>
      <c r="AB9">
        <v>0.71430000000000005</v>
      </c>
      <c r="AC9">
        <v>0.28570000000000001</v>
      </c>
      <c r="AD9">
        <v>0</v>
      </c>
      <c r="AE9">
        <v>0</v>
      </c>
      <c r="AF9">
        <v>0</v>
      </c>
      <c r="AG9">
        <v>1</v>
      </c>
      <c r="AH9">
        <v>0</v>
      </c>
      <c r="AI9">
        <v>0</v>
      </c>
      <c r="AJ9">
        <v>0</v>
      </c>
      <c r="AK9">
        <v>0</v>
      </c>
      <c r="AL9">
        <v>0</v>
      </c>
      <c r="AM9">
        <v>0</v>
      </c>
      <c r="AN9">
        <v>0</v>
      </c>
      <c r="AO9">
        <v>1</v>
      </c>
      <c r="AP9">
        <v>0</v>
      </c>
      <c r="AQ9">
        <v>0</v>
      </c>
      <c r="AR9">
        <v>0</v>
      </c>
      <c r="AS9">
        <v>0</v>
      </c>
      <c r="AT9">
        <v>1</v>
      </c>
      <c r="AU9">
        <v>0</v>
      </c>
      <c r="AV9">
        <v>0</v>
      </c>
      <c r="AW9">
        <v>0</v>
      </c>
      <c r="AX9">
        <v>0</v>
      </c>
      <c r="AY9">
        <v>0.78569999999999995</v>
      </c>
      <c r="AZ9">
        <v>0.21429999999999999</v>
      </c>
      <c r="BA9">
        <v>0</v>
      </c>
      <c r="BB9">
        <v>0.21429999999999999</v>
      </c>
      <c r="BC9">
        <v>0.78569999999999995</v>
      </c>
      <c r="BD9">
        <v>0</v>
      </c>
      <c r="BE9">
        <v>0</v>
      </c>
      <c r="BF9">
        <v>0</v>
      </c>
      <c r="BG9">
        <v>0.35710000000000003</v>
      </c>
      <c r="BH9">
        <v>0.35710000000000003</v>
      </c>
      <c r="BI9">
        <v>0.28570000000000001</v>
      </c>
      <c r="BJ9">
        <v>0</v>
      </c>
      <c r="BK9">
        <v>0</v>
      </c>
      <c r="BL9">
        <v>1</v>
      </c>
      <c r="BM9">
        <v>0</v>
      </c>
      <c r="BN9">
        <v>0</v>
      </c>
    </row>
    <row r="10" spans="1:66" x14ac:dyDescent="0.3">
      <c r="A10" t="s">
        <v>93</v>
      </c>
      <c r="B10">
        <v>1</v>
      </c>
      <c r="C10">
        <v>0</v>
      </c>
      <c r="D10">
        <v>0</v>
      </c>
      <c r="E10">
        <v>0</v>
      </c>
      <c r="F10">
        <v>0</v>
      </c>
      <c r="G10">
        <v>1</v>
      </c>
      <c r="H10">
        <v>0</v>
      </c>
      <c r="I10">
        <v>0</v>
      </c>
      <c r="J10">
        <v>0</v>
      </c>
      <c r="K10">
        <v>0</v>
      </c>
      <c r="L10">
        <v>0</v>
      </c>
      <c r="M10">
        <v>1</v>
      </c>
      <c r="N10">
        <v>0</v>
      </c>
      <c r="O10">
        <v>0</v>
      </c>
      <c r="P10">
        <v>0.2</v>
      </c>
      <c r="Q10">
        <v>0.8</v>
      </c>
      <c r="R10">
        <v>0</v>
      </c>
      <c r="S10">
        <v>0</v>
      </c>
      <c r="T10">
        <v>0.1333</v>
      </c>
      <c r="U10">
        <v>0.86670000000000003</v>
      </c>
      <c r="V10">
        <v>0</v>
      </c>
      <c r="W10">
        <v>0</v>
      </c>
      <c r="X10">
        <v>0.66670000000000007</v>
      </c>
      <c r="Y10">
        <v>0.33329999999999999</v>
      </c>
      <c r="Z10">
        <v>0</v>
      </c>
      <c r="AA10">
        <v>0.6</v>
      </c>
      <c r="AB10">
        <v>0.4</v>
      </c>
      <c r="AC10">
        <v>0</v>
      </c>
      <c r="AD10">
        <v>0</v>
      </c>
      <c r="AE10">
        <v>1</v>
      </c>
      <c r="AF10">
        <v>0</v>
      </c>
      <c r="AG10">
        <v>0</v>
      </c>
      <c r="AH10">
        <v>0</v>
      </c>
      <c r="AI10">
        <v>0</v>
      </c>
      <c r="AJ10">
        <v>0</v>
      </c>
      <c r="AK10">
        <v>0</v>
      </c>
      <c r="AL10">
        <v>0</v>
      </c>
      <c r="AM10">
        <v>0</v>
      </c>
      <c r="AN10">
        <v>0</v>
      </c>
      <c r="AO10">
        <v>0.26669999999999999</v>
      </c>
      <c r="AP10">
        <v>0.5333</v>
      </c>
      <c r="AQ10">
        <v>0.2</v>
      </c>
      <c r="AR10">
        <v>0</v>
      </c>
      <c r="AS10">
        <v>0</v>
      </c>
      <c r="AT10">
        <v>1</v>
      </c>
      <c r="AU10">
        <v>0</v>
      </c>
      <c r="AV10">
        <v>0</v>
      </c>
      <c r="AW10">
        <v>0</v>
      </c>
      <c r="AX10">
        <v>0</v>
      </c>
      <c r="AY10">
        <v>1</v>
      </c>
      <c r="AZ10">
        <v>0</v>
      </c>
      <c r="BA10">
        <v>0</v>
      </c>
      <c r="BB10">
        <v>0.15380000000000002</v>
      </c>
      <c r="BC10">
        <v>0.84620000000000006</v>
      </c>
      <c r="BD10">
        <v>0</v>
      </c>
      <c r="BE10">
        <v>0</v>
      </c>
      <c r="BF10">
        <v>0</v>
      </c>
      <c r="BG10">
        <v>6.6699999999999995E-2</v>
      </c>
      <c r="BH10">
        <v>0.66670000000000007</v>
      </c>
      <c r="BI10">
        <v>0.2</v>
      </c>
      <c r="BJ10">
        <v>6.6699999999999995E-2</v>
      </c>
      <c r="BK10">
        <v>0</v>
      </c>
      <c r="BL10">
        <v>0</v>
      </c>
      <c r="BM10">
        <v>0</v>
      </c>
      <c r="BN10">
        <v>0</v>
      </c>
    </row>
    <row r="11" spans="1:66" x14ac:dyDescent="0.3">
      <c r="A11" t="s">
        <v>95</v>
      </c>
      <c r="B11">
        <v>1</v>
      </c>
      <c r="C11">
        <v>0</v>
      </c>
      <c r="D11">
        <v>0</v>
      </c>
      <c r="E11">
        <v>0</v>
      </c>
      <c r="F11">
        <v>0</v>
      </c>
      <c r="G11">
        <v>1</v>
      </c>
      <c r="H11">
        <v>0</v>
      </c>
      <c r="I11">
        <v>0</v>
      </c>
      <c r="J11">
        <v>0</v>
      </c>
      <c r="K11">
        <v>0.75</v>
      </c>
      <c r="L11">
        <v>8.3299999999999999E-2</v>
      </c>
      <c r="M11">
        <v>0.16670000000000001</v>
      </c>
      <c r="N11">
        <v>0</v>
      </c>
      <c r="O11">
        <v>0.25</v>
      </c>
      <c r="P11">
        <v>0.33329999999999999</v>
      </c>
      <c r="Q11">
        <v>0.33329999999999999</v>
      </c>
      <c r="R11">
        <v>8.3299999999999999E-2</v>
      </c>
      <c r="S11">
        <v>0</v>
      </c>
      <c r="T11">
        <v>0.25</v>
      </c>
      <c r="U11">
        <v>0.5</v>
      </c>
      <c r="V11">
        <v>0.25</v>
      </c>
      <c r="W11">
        <v>0</v>
      </c>
      <c r="X11">
        <v>0</v>
      </c>
      <c r="Y11">
        <v>1</v>
      </c>
      <c r="Z11">
        <v>0</v>
      </c>
      <c r="AA11">
        <v>0</v>
      </c>
      <c r="AB11">
        <v>0.75</v>
      </c>
      <c r="AC11">
        <v>0.25</v>
      </c>
      <c r="AD11">
        <v>0</v>
      </c>
      <c r="AE11">
        <v>0</v>
      </c>
      <c r="AF11">
        <v>0</v>
      </c>
      <c r="AG11">
        <v>0</v>
      </c>
      <c r="AH11">
        <v>0</v>
      </c>
      <c r="AI11">
        <v>0</v>
      </c>
      <c r="AJ11">
        <v>0</v>
      </c>
      <c r="AK11">
        <v>0</v>
      </c>
      <c r="AL11">
        <v>0</v>
      </c>
      <c r="AM11">
        <v>0</v>
      </c>
      <c r="AN11">
        <v>0</v>
      </c>
      <c r="AO11">
        <v>0.91670000000000007</v>
      </c>
      <c r="AP11">
        <v>8.3299999999999999E-2</v>
      </c>
      <c r="AQ11">
        <v>0</v>
      </c>
      <c r="AR11">
        <v>0</v>
      </c>
      <c r="AS11">
        <v>0</v>
      </c>
      <c r="AT11">
        <v>0.91670000000000007</v>
      </c>
      <c r="AU11">
        <v>0</v>
      </c>
      <c r="AV11">
        <v>8.3299999999999999E-2</v>
      </c>
      <c r="AW11">
        <v>0</v>
      </c>
      <c r="AX11">
        <v>0</v>
      </c>
      <c r="AY11">
        <v>8.3299999999999999E-2</v>
      </c>
      <c r="AZ11">
        <v>0.91670000000000007</v>
      </c>
      <c r="BA11">
        <v>0</v>
      </c>
      <c r="BB11">
        <v>0.33329999999999999</v>
      </c>
      <c r="BC11">
        <v>0.66670000000000007</v>
      </c>
      <c r="BD11">
        <v>0</v>
      </c>
      <c r="BE11">
        <v>0</v>
      </c>
      <c r="BF11">
        <v>8.3299999999999999E-2</v>
      </c>
      <c r="BG11">
        <v>0.58329999999999993</v>
      </c>
      <c r="BH11">
        <v>0.33329999999999999</v>
      </c>
      <c r="BI11">
        <v>0</v>
      </c>
      <c r="BJ11">
        <v>0</v>
      </c>
      <c r="BK11">
        <v>0</v>
      </c>
      <c r="BL11">
        <v>0</v>
      </c>
      <c r="BM11">
        <v>0</v>
      </c>
      <c r="BN11">
        <v>0</v>
      </c>
    </row>
    <row r="12" spans="1:66" x14ac:dyDescent="0.3">
      <c r="A12" t="s">
        <v>97</v>
      </c>
      <c r="B12">
        <v>0</v>
      </c>
      <c r="C12">
        <v>1</v>
      </c>
      <c r="D12">
        <v>0</v>
      </c>
      <c r="E12">
        <v>0</v>
      </c>
      <c r="F12">
        <v>0</v>
      </c>
      <c r="G12">
        <v>0.76919999999999999</v>
      </c>
      <c r="H12">
        <v>0.15380000000000002</v>
      </c>
      <c r="I12">
        <v>7.690000000000001E-2</v>
      </c>
      <c r="J12">
        <v>0</v>
      </c>
      <c r="K12">
        <v>0</v>
      </c>
      <c r="L12">
        <v>0</v>
      </c>
      <c r="M12">
        <v>1</v>
      </c>
      <c r="N12">
        <v>0</v>
      </c>
      <c r="O12">
        <v>0</v>
      </c>
      <c r="P12">
        <v>0</v>
      </c>
      <c r="Q12">
        <v>0.69230000000000003</v>
      </c>
      <c r="R12">
        <v>0.30769999999999997</v>
      </c>
      <c r="S12">
        <v>0</v>
      </c>
      <c r="T12">
        <v>0</v>
      </c>
      <c r="U12">
        <v>0.15380000000000002</v>
      </c>
      <c r="V12">
        <v>0.84620000000000006</v>
      </c>
      <c r="W12">
        <v>0</v>
      </c>
      <c r="X12">
        <v>0</v>
      </c>
      <c r="Y12">
        <v>8.3299999999999999E-2</v>
      </c>
      <c r="Z12">
        <v>0.91670000000000007</v>
      </c>
      <c r="AA12">
        <v>0.69230000000000003</v>
      </c>
      <c r="AB12">
        <v>0.30769999999999997</v>
      </c>
      <c r="AC12">
        <v>0</v>
      </c>
      <c r="AD12">
        <v>0</v>
      </c>
      <c r="AE12">
        <v>0.1</v>
      </c>
      <c r="AF12">
        <v>0.8</v>
      </c>
      <c r="AG12">
        <v>0.1</v>
      </c>
      <c r="AH12">
        <v>0</v>
      </c>
      <c r="AI12">
        <v>0</v>
      </c>
      <c r="AJ12">
        <v>0</v>
      </c>
      <c r="AK12">
        <v>0</v>
      </c>
      <c r="AL12">
        <v>0</v>
      </c>
      <c r="AM12">
        <v>0</v>
      </c>
      <c r="AN12">
        <v>0</v>
      </c>
      <c r="AO12">
        <v>7.690000000000001E-2</v>
      </c>
      <c r="AP12">
        <v>0.23079999999999998</v>
      </c>
      <c r="AQ12">
        <v>0.3846</v>
      </c>
      <c r="AR12">
        <v>0.30769999999999997</v>
      </c>
      <c r="AS12">
        <v>0</v>
      </c>
      <c r="AT12">
        <v>0.23079999999999998</v>
      </c>
      <c r="AU12">
        <v>0.76919999999999999</v>
      </c>
      <c r="AV12">
        <v>0</v>
      </c>
      <c r="AW12">
        <v>0</v>
      </c>
      <c r="AX12">
        <v>0</v>
      </c>
      <c r="AY12">
        <v>0.76919999999999999</v>
      </c>
      <c r="AZ12">
        <v>0.15380000000000002</v>
      </c>
      <c r="BA12">
        <v>7.690000000000001E-2</v>
      </c>
      <c r="BB12">
        <v>0</v>
      </c>
      <c r="BC12">
        <v>0.53849999999999998</v>
      </c>
      <c r="BD12">
        <v>0.46149999999999997</v>
      </c>
      <c r="BE12">
        <v>0</v>
      </c>
      <c r="BF12">
        <v>0</v>
      </c>
      <c r="BG12">
        <v>7.690000000000001E-2</v>
      </c>
      <c r="BH12">
        <v>0.69230000000000003</v>
      </c>
      <c r="BI12">
        <v>0.23079999999999998</v>
      </c>
      <c r="BJ12">
        <v>0</v>
      </c>
      <c r="BK12">
        <v>1</v>
      </c>
      <c r="BL12">
        <v>0</v>
      </c>
      <c r="BM12">
        <v>0</v>
      </c>
      <c r="BN12">
        <v>0</v>
      </c>
    </row>
    <row r="13" spans="1:66" x14ac:dyDescent="0.3">
      <c r="A13" t="s">
        <v>99</v>
      </c>
      <c r="B13">
        <v>1</v>
      </c>
      <c r="C13">
        <v>0</v>
      </c>
      <c r="D13">
        <v>0</v>
      </c>
      <c r="E13">
        <v>0</v>
      </c>
      <c r="F13">
        <v>0</v>
      </c>
      <c r="G13">
        <v>1</v>
      </c>
      <c r="H13">
        <v>0</v>
      </c>
      <c r="I13">
        <v>0</v>
      </c>
      <c r="J13">
        <v>0</v>
      </c>
      <c r="K13">
        <v>0</v>
      </c>
      <c r="L13">
        <v>0</v>
      </c>
      <c r="M13">
        <v>1</v>
      </c>
      <c r="N13">
        <v>0</v>
      </c>
      <c r="O13">
        <v>0</v>
      </c>
      <c r="P13">
        <v>0.44439999999999996</v>
      </c>
      <c r="Q13">
        <v>0.44439999999999996</v>
      </c>
      <c r="R13">
        <v>0.11109999999999999</v>
      </c>
      <c r="S13">
        <v>0</v>
      </c>
      <c r="T13">
        <v>0.22219999999999998</v>
      </c>
      <c r="U13">
        <v>0.66670000000000007</v>
      </c>
      <c r="V13">
        <v>0.11109999999999999</v>
      </c>
      <c r="W13">
        <v>0</v>
      </c>
      <c r="X13">
        <v>0.75</v>
      </c>
      <c r="Y13">
        <v>0.25</v>
      </c>
      <c r="Z13">
        <v>0</v>
      </c>
      <c r="AA13">
        <v>0.55559999999999998</v>
      </c>
      <c r="AB13">
        <v>0.33329999999999999</v>
      </c>
      <c r="AC13">
        <v>0.11109999999999999</v>
      </c>
      <c r="AD13">
        <v>0</v>
      </c>
      <c r="AE13">
        <v>1</v>
      </c>
      <c r="AF13">
        <v>0</v>
      </c>
      <c r="AG13">
        <v>0</v>
      </c>
      <c r="AH13">
        <v>0</v>
      </c>
      <c r="AI13">
        <v>0</v>
      </c>
      <c r="AJ13">
        <v>0</v>
      </c>
      <c r="AK13">
        <v>0</v>
      </c>
      <c r="AL13">
        <v>0</v>
      </c>
      <c r="AM13">
        <v>0</v>
      </c>
      <c r="AN13">
        <v>0</v>
      </c>
      <c r="AO13">
        <v>0.33329999999999999</v>
      </c>
      <c r="AP13">
        <v>0.22219999999999998</v>
      </c>
      <c r="AQ13">
        <v>0.44439999999999996</v>
      </c>
      <c r="AR13">
        <v>0</v>
      </c>
      <c r="AS13">
        <v>0</v>
      </c>
      <c r="AT13">
        <v>1</v>
      </c>
      <c r="AU13">
        <v>0</v>
      </c>
      <c r="AV13">
        <v>0</v>
      </c>
      <c r="AW13">
        <v>0</v>
      </c>
      <c r="AX13">
        <v>0</v>
      </c>
      <c r="AY13">
        <v>0.55559999999999998</v>
      </c>
      <c r="AZ13">
        <v>0.11109999999999999</v>
      </c>
      <c r="BA13">
        <v>0.33329999999999999</v>
      </c>
      <c r="BB13">
        <v>0.42859999999999998</v>
      </c>
      <c r="BC13">
        <v>0.42859999999999998</v>
      </c>
      <c r="BD13">
        <v>0.1429</v>
      </c>
      <c r="BE13">
        <v>0</v>
      </c>
      <c r="BF13">
        <v>0</v>
      </c>
      <c r="BG13">
        <v>0.33329999999999999</v>
      </c>
      <c r="BH13">
        <v>0.44439999999999996</v>
      </c>
      <c r="BI13">
        <v>0.22219999999999998</v>
      </c>
      <c r="BJ13">
        <v>0</v>
      </c>
      <c r="BK13">
        <v>0</v>
      </c>
      <c r="BL13">
        <v>0</v>
      </c>
      <c r="BM13">
        <v>0</v>
      </c>
      <c r="BN13">
        <v>0</v>
      </c>
    </row>
    <row r="14" spans="1:66" x14ac:dyDescent="0.3">
      <c r="A14" t="s">
        <v>101</v>
      </c>
      <c r="B14">
        <v>1</v>
      </c>
      <c r="C14">
        <v>0</v>
      </c>
      <c r="D14">
        <v>0</v>
      </c>
      <c r="E14">
        <v>0</v>
      </c>
      <c r="F14">
        <v>0</v>
      </c>
      <c r="G14">
        <v>0.8</v>
      </c>
      <c r="H14">
        <v>0.2</v>
      </c>
      <c r="I14">
        <v>0</v>
      </c>
      <c r="J14">
        <v>0</v>
      </c>
      <c r="K14">
        <v>0</v>
      </c>
      <c r="L14">
        <v>6.6699999999999995E-2</v>
      </c>
      <c r="M14">
        <v>0.93330000000000002</v>
      </c>
      <c r="N14">
        <v>0</v>
      </c>
      <c r="O14">
        <v>0</v>
      </c>
      <c r="P14">
        <v>0</v>
      </c>
      <c r="Q14">
        <v>0.73329999999999995</v>
      </c>
      <c r="R14">
        <v>0.26669999999999999</v>
      </c>
      <c r="S14">
        <v>0</v>
      </c>
      <c r="T14">
        <v>0</v>
      </c>
      <c r="U14">
        <v>0.2</v>
      </c>
      <c r="V14">
        <v>0.66670000000000007</v>
      </c>
      <c r="W14">
        <v>0.1333</v>
      </c>
      <c r="X14">
        <v>7.1399999999999991E-2</v>
      </c>
      <c r="Y14">
        <v>7.1399999999999991E-2</v>
      </c>
      <c r="Z14">
        <v>0.85709999999999997</v>
      </c>
      <c r="AA14">
        <v>0.1333</v>
      </c>
      <c r="AB14">
        <v>0.2</v>
      </c>
      <c r="AC14">
        <v>0.6</v>
      </c>
      <c r="AD14">
        <v>6.6699999999999995E-2</v>
      </c>
      <c r="AE14">
        <v>0</v>
      </c>
      <c r="AF14">
        <v>1</v>
      </c>
      <c r="AG14">
        <v>0</v>
      </c>
      <c r="AH14">
        <v>0</v>
      </c>
      <c r="AI14">
        <v>0</v>
      </c>
      <c r="AJ14">
        <v>0</v>
      </c>
      <c r="AK14">
        <v>0</v>
      </c>
      <c r="AL14">
        <v>0</v>
      </c>
      <c r="AM14">
        <v>0</v>
      </c>
      <c r="AN14">
        <v>0</v>
      </c>
      <c r="AO14">
        <v>6.6699999999999995E-2</v>
      </c>
      <c r="AP14">
        <v>0.2</v>
      </c>
      <c r="AQ14">
        <v>0.6</v>
      </c>
      <c r="AR14">
        <v>0.1333</v>
      </c>
      <c r="AS14">
        <v>0</v>
      </c>
      <c r="AT14">
        <v>0.5333</v>
      </c>
      <c r="AU14">
        <v>0.4667</v>
      </c>
      <c r="AV14">
        <v>0</v>
      </c>
      <c r="AW14">
        <v>0</v>
      </c>
      <c r="AX14">
        <v>0</v>
      </c>
      <c r="AY14">
        <v>0.73329999999999995</v>
      </c>
      <c r="AZ14">
        <v>0</v>
      </c>
      <c r="BA14">
        <v>0.26669999999999999</v>
      </c>
      <c r="BB14">
        <v>0</v>
      </c>
      <c r="BC14">
        <v>0.33329999999999999</v>
      </c>
      <c r="BD14">
        <v>0.66670000000000007</v>
      </c>
      <c r="BE14">
        <v>0</v>
      </c>
      <c r="BF14">
        <v>0</v>
      </c>
      <c r="BG14">
        <v>0.26669999999999999</v>
      </c>
      <c r="BH14">
        <v>0.4</v>
      </c>
      <c r="BI14">
        <v>0.33329999999999999</v>
      </c>
      <c r="BJ14">
        <v>0</v>
      </c>
      <c r="BK14">
        <v>1</v>
      </c>
      <c r="BL14">
        <v>0</v>
      </c>
      <c r="BM14">
        <v>0</v>
      </c>
      <c r="BN14">
        <v>0</v>
      </c>
    </row>
    <row r="15" spans="1:66" x14ac:dyDescent="0.3">
      <c r="A15" t="s">
        <v>103</v>
      </c>
      <c r="B15">
        <v>0</v>
      </c>
      <c r="C15">
        <v>0</v>
      </c>
      <c r="D15">
        <v>1</v>
      </c>
      <c r="E15">
        <v>0</v>
      </c>
      <c r="F15">
        <v>0</v>
      </c>
      <c r="G15">
        <v>0.55559999999999998</v>
      </c>
      <c r="H15">
        <v>0.44439999999999996</v>
      </c>
      <c r="I15">
        <v>0</v>
      </c>
      <c r="J15">
        <v>0</v>
      </c>
      <c r="K15">
        <v>0</v>
      </c>
      <c r="L15">
        <v>0</v>
      </c>
      <c r="M15">
        <v>1</v>
      </c>
      <c r="N15">
        <v>0</v>
      </c>
      <c r="O15">
        <v>0</v>
      </c>
      <c r="P15">
        <v>0.11109999999999999</v>
      </c>
      <c r="Q15">
        <v>0.55559999999999998</v>
      </c>
      <c r="R15">
        <v>0.33329999999999999</v>
      </c>
      <c r="S15">
        <v>0</v>
      </c>
      <c r="T15">
        <v>0</v>
      </c>
      <c r="U15">
        <v>0.44439999999999996</v>
      </c>
      <c r="V15">
        <v>0.55559999999999998</v>
      </c>
      <c r="W15">
        <v>0</v>
      </c>
      <c r="X15">
        <v>0</v>
      </c>
      <c r="Y15">
        <v>0.33329999999999999</v>
      </c>
      <c r="Z15">
        <v>0.66670000000000007</v>
      </c>
      <c r="AA15">
        <v>0</v>
      </c>
      <c r="AB15">
        <v>0.11109999999999999</v>
      </c>
      <c r="AC15">
        <v>0.44439999999999996</v>
      </c>
      <c r="AD15">
        <v>0.44439999999999996</v>
      </c>
      <c r="AE15">
        <v>0</v>
      </c>
      <c r="AF15">
        <v>1</v>
      </c>
      <c r="AG15">
        <v>0</v>
      </c>
      <c r="AH15">
        <v>0</v>
      </c>
      <c r="AI15">
        <v>0</v>
      </c>
      <c r="AJ15">
        <v>0</v>
      </c>
      <c r="AK15">
        <v>0</v>
      </c>
      <c r="AL15">
        <v>0</v>
      </c>
      <c r="AM15">
        <v>0</v>
      </c>
      <c r="AN15">
        <v>0</v>
      </c>
      <c r="AO15">
        <v>0.11109999999999999</v>
      </c>
      <c r="AP15">
        <v>0.44439999999999996</v>
      </c>
      <c r="AQ15">
        <v>0.33329999999999999</v>
      </c>
      <c r="AR15">
        <v>0.11109999999999999</v>
      </c>
      <c r="AS15">
        <v>0</v>
      </c>
      <c r="AT15">
        <v>0.55559999999999998</v>
      </c>
      <c r="AU15">
        <v>0.44439999999999996</v>
      </c>
      <c r="AV15">
        <v>0</v>
      </c>
      <c r="AW15">
        <v>0</v>
      </c>
      <c r="AX15">
        <v>0</v>
      </c>
      <c r="AY15">
        <v>0.33329999999999999</v>
      </c>
      <c r="AZ15">
        <v>0</v>
      </c>
      <c r="BA15">
        <v>0.66670000000000007</v>
      </c>
      <c r="BB15">
        <v>0</v>
      </c>
      <c r="BC15">
        <v>0.11109999999999999</v>
      </c>
      <c r="BD15">
        <v>0.88890000000000002</v>
      </c>
      <c r="BE15">
        <v>0</v>
      </c>
      <c r="BF15">
        <v>0</v>
      </c>
      <c r="BG15">
        <v>0</v>
      </c>
      <c r="BH15">
        <v>0.44439999999999996</v>
      </c>
      <c r="BI15">
        <v>0.55559999999999998</v>
      </c>
      <c r="BJ15">
        <v>0</v>
      </c>
      <c r="BK15">
        <v>1</v>
      </c>
      <c r="BL15">
        <v>0</v>
      </c>
      <c r="BM15">
        <v>0</v>
      </c>
      <c r="BN15">
        <v>0</v>
      </c>
    </row>
    <row r="16" spans="1:66" x14ac:dyDescent="0.3">
      <c r="A16" t="s">
        <v>105</v>
      </c>
      <c r="B16">
        <v>0</v>
      </c>
      <c r="C16">
        <v>0</v>
      </c>
      <c r="D16">
        <v>0</v>
      </c>
      <c r="E16">
        <v>1</v>
      </c>
      <c r="F16">
        <v>0</v>
      </c>
      <c r="G16">
        <v>0.94440000000000002</v>
      </c>
      <c r="H16">
        <v>5.5599999999999997E-2</v>
      </c>
      <c r="I16">
        <v>0</v>
      </c>
      <c r="J16">
        <v>0</v>
      </c>
      <c r="K16">
        <v>0.44439999999999996</v>
      </c>
      <c r="L16">
        <v>0.11109999999999999</v>
      </c>
      <c r="M16">
        <v>0.44439999999999996</v>
      </c>
      <c r="N16">
        <v>0</v>
      </c>
      <c r="O16">
        <v>0</v>
      </c>
      <c r="P16">
        <v>0</v>
      </c>
      <c r="Q16">
        <v>5.5599999999999997E-2</v>
      </c>
      <c r="R16">
        <v>0.77780000000000005</v>
      </c>
      <c r="S16">
        <v>0.16670000000000001</v>
      </c>
      <c r="T16">
        <v>0</v>
      </c>
      <c r="U16">
        <v>0.55559999999999998</v>
      </c>
      <c r="V16">
        <v>0.33329999999999999</v>
      </c>
      <c r="W16">
        <v>0.11109999999999999</v>
      </c>
      <c r="X16">
        <v>0</v>
      </c>
      <c r="Y16">
        <v>0.35289999999999999</v>
      </c>
      <c r="Z16">
        <v>0.6470999999999999</v>
      </c>
      <c r="AA16">
        <v>0.5</v>
      </c>
      <c r="AB16">
        <v>0.44439999999999996</v>
      </c>
      <c r="AC16">
        <v>5.5599999999999997E-2</v>
      </c>
      <c r="AD16">
        <v>0</v>
      </c>
      <c r="AE16">
        <v>0.1429</v>
      </c>
      <c r="AF16">
        <v>0.42859999999999998</v>
      </c>
      <c r="AG16">
        <v>0.1429</v>
      </c>
      <c r="AH16">
        <v>0.28570000000000001</v>
      </c>
      <c r="AI16">
        <v>0</v>
      </c>
      <c r="AJ16">
        <v>0</v>
      </c>
      <c r="AK16">
        <v>0</v>
      </c>
      <c r="AL16">
        <v>0</v>
      </c>
      <c r="AM16">
        <v>0</v>
      </c>
      <c r="AN16">
        <v>0</v>
      </c>
      <c r="AO16">
        <v>5.5599999999999997E-2</v>
      </c>
      <c r="AP16">
        <v>0.83329999999999993</v>
      </c>
      <c r="AQ16">
        <v>0.11109999999999999</v>
      </c>
      <c r="AR16">
        <v>0</v>
      </c>
      <c r="AS16">
        <v>0</v>
      </c>
      <c r="AT16">
        <v>0</v>
      </c>
      <c r="AU16">
        <v>0.61109999999999998</v>
      </c>
      <c r="AV16">
        <v>0.38890000000000002</v>
      </c>
      <c r="AW16">
        <v>0</v>
      </c>
      <c r="AX16">
        <v>0</v>
      </c>
      <c r="AY16">
        <v>1</v>
      </c>
      <c r="AZ16">
        <v>0</v>
      </c>
      <c r="BA16">
        <v>0</v>
      </c>
      <c r="BB16">
        <v>0</v>
      </c>
      <c r="BC16">
        <v>1</v>
      </c>
      <c r="BD16">
        <v>0</v>
      </c>
      <c r="BE16">
        <v>0</v>
      </c>
      <c r="BF16">
        <v>0</v>
      </c>
      <c r="BG16">
        <v>0.27779999999999999</v>
      </c>
      <c r="BH16">
        <v>0.72219999999999995</v>
      </c>
      <c r="BI16">
        <v>0</v>
      </c>
      <c r="BJ16">
        <v>0</v>
      </c>
      <c r="BK16">
        <v>1</v>
      </c>
      <c r="BL16">
        <v>0</v>
      </c>
      <c r="BM16">
        <v>0</v>
      </c>
      <c r="BN16">
        <v>0</v>
      </c>
    </row>
    <row r="17" spans="1:66" x14ac:dyDescent="0.3">
      <c r="A17" t="s">
        <v>107</v>
      </c>
      <c r="B17">
        <v>1</v>
      </c>
      <c r="C17">
        <v>0</v>
      </c>
      <c r="D17">
        <v>0</v>
      </c>
      <c r="E17">
        <v>0</v>
      </c>
      <c r="F17">
        <v>0</v>
      </c>
      <c r="G17">
        <v>0.61759999999999993</v>
      </c>
      <c r="H17">
        <v>0.17649999999999999</v>
      </c>
      <c r="I17">
        <v>0.2059</v>
      </c>
      <c r="J17">
        <v>0</v>
      </c>
      <c r="K17">
        <v>0.26469999999999999</v>
      </c>
      <c r="L17">
        <v>0</v>
      </c>
      <c r="M17">
        <v>0.73530000000000006</v>
      </c>
      <c r="N17">
        <v>0</v>
      </c>
      <c r="O17">
        <v>0</v>
      </c>
      <c r="P17">
        <v>0.14710000000000001</v>
      </c>
      <c r="Q17">
        <v>0.52939999999999998</v>
      </c>
      <c r="R17">
        <v>0.26469999999999999</v>
      </c>
      <c r="S17">
        <v>5.8799999999999998E-2</v>
      </c>
      <c r="T17">
        <v>0</v>
      </c>
      <c r="U17">
        <v>0.47060000000000002</v>
      </c>
      <c r="V17">
        <v>0.5</v>
      </c>
      <c r="W17">
        <v>2.9399999999999999E-2</v>
      </c>
      <c r="X17">
        <v>9.5199999999999993E-2</v>
      </c>
      <c r="Y17">
        <v>0.52380000000000004</v>
      </c>
      <c r="Z17">
        <v>0.38100000000000001</v>
      </c>
      <c r="AA17">
        <v>0.47060000000000002</v>
      </c>
      <c r="AB17">
        <v>0.44119999999999998</v>
      </c>
      <c r="AC17">
        <v>8.8200000000000001E-2</v>
      </c>
      <c r="AD17">
        <v>0</v>
      </c>
      <c r="AE17">
        <v>1</v>
      </c>
      <c r="AF17">
        <v>0</v>
      </c>
      <c r="AG17">
        <v>0</v>
      </c>
      <c r="AH17">
        <v>0</v>
      </c>
      <c r="AI17">
        <v>0</v>
      </c>
      <c r="AJ17">
        <v>0</v>
      </c>
      <c r="AK17">
        <v>0</v>
      </c>
      <c r="AL17">
        <v>0</v>
      </c>
      <c r="AM17">
        <v>0</v>
      </c>
      <c r="AN17">
        <v>0</v>
      </c>
      <c r="AO17">
        <v>0.32350000000000001</v>
      </c>
      <c r="AP17">
        <v>0.35289999999999999</v>
      </c>
      <c r="AQ17">
        <v>0.32350000000000001</v>
      </c>
      <c r="AR17">
        <v>0</v>
      </c>
      <c r="AS17">
        <v>0</v>
      </c>
      <c r="AT17">
        <v>0.73530000000000006</v>
      </c>
      <c r="AU17">
        <v>0.14710000000000001</v>
      </c>
      <c r="AV17">
        <v>8.8200000000000001E-2</v>
      </c>
      <c r="AW17">
        <v>2.9399999999999999E-2</v>
      </c>
      <c r="AX17">
        <v>0</v>
      </c>
      <c r="AY17">
        <v>0.26469999999999999</v>
      </c>
      <c r="AZ17">
        <v>0.6765000000000001</v>
      </c>
      <c r="BA17">
        <v>5.8799999999999998E-2</v>
      </c>
      <c r="BB17">
        <v>0.12119999999999999</v>
      </c>
      <c r="BC17">
        <v>0.84849999999999992</v>
      </c>
      <c r="BD17">
        <v>3.0299999999999997E-2</v>
      </c>
      <c r="BE17">
        <v>0</v>
      </c>
      <c r="BF17">
        <v>0</v>
      </c>
      <c r="BG17">
        <v>0.29410000000000003</v>
      </c>
      <c r="BH17">
        <v>0.58820000000000006</v>
      </c>
      <c r="BI17">
        <v>5.8799999999999998E-2</v>
      </c>
      <c r="BJ17">
        <v>5.8799999999999998E-2</v>
      </c>
      <c r="BK17">
        <v>1</v>
      </c>
      <c r="BL17">
        <v>0</v>
      </c>
      <c r="BM17">
        <v>0</v>
      </c>
      <c r="BN17">
        <v>0</v>
      </c>
    </row>
    <row r="18" spans="1:66" x14ac:dyDescent="0.3">
      <c r="A18" t="s">
        <v>110</v>
      </c>
      <c r="B18">
        <v>1</v>
      </c>
      <c r="C18">
        <v>0</v>
      </c>
      <c r="D18">
        <v>0</v>
      </c>
      <c r="E18">
        <v>0</v>
      </c>
      <c r="F18">
        <v>0</v>
      </c>
      <c r="G18">
        <v>0.75</v>
      </c>
      <c r="H18">
        <v>0.2</v>
      </c>
      <c r="I18">
        <v>0.05</v>
      </c>
      <c r="J18">
        <v>0</v>
      </c>
      <c r="K18">
        <v>0.85</v>
      </c>
      <c r="L18">
        <v>0</v>
      </c>
      <c r="M18">
        <v>0.15</v>
      </c>
      <c r="N18">
        <v>0</v>
      </c>
      <c r="O18">
        <v>0</v>
      </c>
      <c r="P18">
        <v>0.1</v>
      </c>
      <c r="Q18">
        <v>0.9</v>
      </c>
      <c r="R18">
        <v>0</v>
      </c>
      <c r="S18">
        <v>0</v>
      </c>
      <c r="T18">
        <v>0</v>
      </c>
      <c r="U18">
        <v>0.15</v>
      </c>
      <c r="V18">
        <v>0.3</v>
      </c>
      <c r="W18">
        <v>0.55000000000000004</v>
      </c>
      <c r="X18">
        <v>0.05</v>
      </c>
      <c r="Y18">
        <v>0.6</v>
      </c>
      <c r="Z18">
        <v>0.35</v>
      </c>
      <c r="AA18">
        <v>0.2</v>
      </c>
      <c r="AB18">
        <v>0.6</v>
      </c>
      <c r="AC18">
        <v>0.2</v>
      </c>
      <c r="AD18">
        <v>0</v>
      </c>
      <c r="AE18">
        <v>0.88239999999999996</v>
      </c>
      <c r="AF18">
        <v>0.1176</v>
      </c>
      <c r="AG18">
        <v>0</v>
      </c>
      <c r="AH18">
        <v>0</v>
      </c>
      <c r="AI18">
        <v>0</v>
      </c>
      <c r="AJ18">
        <v>0.88239999999999996</v>
      </c>
      <c r="AK18">
        <v>0.1176</v>
      </c>
      <c r="AL18">
        <v>0</v>
      </c>
      <c r="AM18">
        <v>0</v>
      </c>
      <c r="AN18">
        <v>0</v>
      </c>
      <c r="AO18">
        <v>0.85</v>
      </c>
      <c r="AP18">
        <v>0.15</v>
      </c>
      <c r="AQ18">
        <v>0</v>
      </c>
      <c r="AR18">
        <v>0</v>
      </c>
      <c r="AS18">
        <v>0</v>
      </c>
      <c r="AT18">
        <v>0.9</v>
      </c>
      <c r="AU18">
        <v>0.1</v>
      </c>
      <c r="AV18">
        <v>0</v>
      </c>
      <c r="AW18">
        <v>0</v>
      </c>
      <c r="AX18">
        <v>0</v>
      </c>
      <c r="AY18">
        <v>0.05</v>
      </c>
      <c r="AZ18">
        <v>0.85</v>
      </c>
      <c r="BA18">
        <v>0.1</v>
      </c>
      <c r="BB18">
        <v>0</v>
      </c>
      <c r="BC18">
        <v>1</v>
      </c>
      <c r="BD18">
        <v>0</v>
      </c>
      <c r="BE18">
        <v>0</v>
      </c>
      <c r="BF18">
        <v>0</v>
      </c>
      <c r="BG18">
        <v>0.4</v>
      </c>
      <c r="BH18">
        <v>0.45</v>
      </c>
      <c r="BI18">
        <v>0.15</v>
      </c>
      <c r="BJ18">
        <v>0</v>
      </c>
      <c r="BK18">
        <v>0.90910000000000002</v>
      </c>
      <c r="BL18">
        <v>9.0899999999999995E-2</v>
      </c>
      <c r="BM18">
        <v>0</v>
      </c>
      <c r="BN18">
        <v>0</v>
      </c>
    </row>
    <row r="19" spans="1:66" x14ac:dyDescent="0.3">
      <c r="A19" t="s">
        <v>112</v>
      </c>
      <c r="B19">
        <v>1</v>
      </c>
      <c r="C19">
        <v>0</v>
      </c>
      <c r="D19">
        <v>0</v>
      </c>
      <c r="E19">
        <v>0</v>
      </c>
      <c r="F19">
        <v>0</v>
      </c>
      <c r="G19">
        <v>0.85709999999999997</v>
      </c>
      <c r="H19">
        <v>0.1429</v>
      </c>
      <c r="I19">
        <v>0</v>
      </c>
      <c r="J19">
        <v>0</v>
      </c>
      <c r="K19">
        <v>4.7599999999999996E-2</v>
      </c>
      <c r="L19">
        <v>0</v>
      </c>
      <c r="M19">
        <v>0.95239999999999991</v>
      </c>
      <c r="N19">
        <v>0</v>
      </c>
      <c r="O19">
        <v>0</v>
      </c>
      <c r="P19">
        <v>0.95239999999999991</v>
      </c>
      <c r="Q19">
        <v>4.7599999999999996E-2</v>
      </c>
      <c r="R19">
        <v>0</v>
      </c>
      <c r="S19">
        <v>0</v>
      </c>
      <c r="T19">
        <v>0</v>
      </c>
      <c r="U19">
        <v>0.47619999999999996</v>
      </c>
      <c r="V19">
        <v>0.52380000000000004</v>
      </c>
      <c r="W19">
        <v>0</v>
      </c>
      <c r="X19">
        <v>0</v>
      </c>
      <c r="Y19">
        <v>1</v>
      </c>
      <c r="Z19">
        <v>0</v>
      </c>
      <c r="AA19">
        <v>0</v>
      </c>
      <c r="AB19">
        <v>1</v>
      </c>
      <c r="AC19">
        <v>0</v>
      </c>
      <c r="AD19">
        <v>0</v>
      </c>
      <c r="AE19">
        <v>0.5</v>
      </c>
      <c r="AF19">
        <v>0.5</v>
      </c>
      <c r="AG19">
        <v>0</v>
      </c>
      <c r="AH19">
        <v>0</v>
      </c>
      <c r="AI19">
        <v>0</v>
      </c>
      <c r="AJ19">
        <v>1</v>
      </c>
      <c r="AK19">
        <v>0</v>
      </c>
      <c r="AL19">
        <v>0</v>
      </c>
      <c r="AM19">
        <v>0</v>
      </c>
      <c r="AN19">
        <v>0</v>
      </c>
      <c r="AO19">
        <v>0.28570000000000001</v>
      </c>
      <c r="AP19">
        <v>0.66670000000000007</v>
      </c>
      <c r="AQ19">
        <v>4.7599999999999996E-2</v>
      </c>
      <c r="AR19">
        <v>0</v>
      </c>
      <c r="AS19">
        <v>0</v>
      </c>
      <c r="AT19">
        <v>0.95239999999999991</v>
      </c>
      <c r="AU19">
        <v>0</v>
      </c>
      <c r="AV19">
        <v>0</v>
      </c>
      <c r="AW19">
        <v>4.7599999999999996E-2</v>
      </c>
      <c r="AX19">
        <v>0</v>
      </c>
      <c r="AY19">
        <v>0.1429</v>
      </c>
      <c r="AZ19">
        <v>0</v>
      </c>
      <c r="BA19">
        <v>0.85709999999999997</v>
      </c>
      <c r="BB19">
        <v>0</v>
      </c>
      <c r="BC19">
        <v>0.95239999999999991</v>
      </c>
      <c r="BD19">
        <v>4.7599999999999996E-2</v>
      </c>
      <c r="BE19">
        <v>0</v>
      </c>
      <c r="BF19">
        <v>0</v>
      </c>
      <c r="BG19">
        <v>1</v>
      </c>
      <c r="BH19">
        <v>0</v>
      </c>
      <c r="BI19">
        <v>0</v>
      </c>
      <c r="BJ19">
        <v>0</v>
      </c>
      <c r="BK19">
        <v>0</v>
      </c>
      <c r="BL19">
        <v>0.5</v>
      </c>
      <c r="BM19">
        <v>0.5</v>
      </c>
      <c r="BN19">
        <v>0</v>
      </c>
    </row>
    <row r="20" spans="1:66" x14ac:dyDescent="0.3">
      <c r="A20" t="s">
        <v>114</v>
      </c>
      <c r="B20">
        <v>0</v>
      </c>
      <c r="C20">
        <v>1</v>
      </c>
      <c r="D20">
        <v>0</v>
      </c>
      <c r="E20">
        <v>0</v>
      </c>
      <c r="F20">
        <v>0</v>
      </c>
      <c r="G20">
        <v>0.47369999999999995</v>
      </c>
      <c r="H20">
        <v>0.47369999999999995</v>
      </c>
      <c r="I20">
        <v>5.2600000000000001E-2</v>
      </c>
      <c r="J20">
        <v>0</v>
      </c>
      <c r="K20">
        <v>0</v>
      </c>
      <c r="L20">
        <v>0</v>
      </c>
      <c r="M20">
        <v>1</v>
      </c>
      <c r="N20">
        <v>0</v>
      </c>
      <c r="O20">
        <v>0</v>
      </c>
      <c r="P20">
        <v>1</v>
      </c>
      <c r="Q20">
        <v>0</v>
      </c>
      <c r="R20">
        <v>0</v>
      </c>
      <c r="S20">
        <v>0</v>
      </c>
      <c r="T20">
        <v>0</v>
      </c>
      <c r="U20">
        <v>5.2600000000000001E-2</v>
      </c>
      <c r="V20">
        <v>0</v>
      </c>
      <c r="W20">
        <v>0.94739999999999991</v>
      </c>
      <c r="X20">
        <v>0</v>
      </c>
      <c r="Y20">
        <v>1</v>
      </c>
      <c r="Z20">
        <v>0</v>
      </c>
      <c r="AA20">
        <v>0.125</v>
      </c>
      <c r="AB20">
        <v>0.875</v>
      </c>
      <c r="AC20">
        <v>0</v>
      </c>
      <c r="AD20">
        <v>0</v>
      </c>
      <c r="AE20">
        <v>1</v>
      </c>
      <c r="AF20">
        <v>0</v>
      </c>
      <c r="AG20">
        <v>0</v>
      </c>
      <c r="AH20">
        <v>0</v>
      </c>
      <c r="AI20">
        <v>0</v>
      </c>
      <c r="AJ20">
        <v>7.4999999999999997E-2</v>
      </c>
      <c r="AK20">
        <v>0</v>
      </c>
      <c r="AL20">
        <v>0</v>
      </c>
      <c r="AM20">
        <v>0</v>
      </c>
      <c r="AN20">
        <v>0.92500000000000004</v>
      </c>
      <c r="AO20">
        <v>5.2600000000000001E-2</v>
      </c>
      <c r="AP20">
        <v>0.94739999999999991</v>
      </c>
      <c r="AQ20">
        <v>0</v>
      </c>
      <c r="AR20">
        <v>0</v>
      </c>
      <c r="AS20">
        <v>0</v>
      </c>
      <c r="AT20">
        <v>0.42109999999999997</v>
      </c>
      <c r="AU20">
        <v>0.52629999999999999</v>
      </c>
      <c r="AV20">
        <v>5.2600000000000001E-2</v>
      </c>
      <c r="AW20">
        <v>0</v>
      </c>
      <c r="AX20">
        <v>0</v>
      </c>
      <c r="AY20">
        <v>0</v>
      </c>
      <c r="AZ20">
        <v>0.73680000000000012</v>
      </c>
      <c r="BA20">
        <v>0.26319999999999999</v>
      </c>
      <c r="BB20">
        <v>5.2600000000000001E-2</v>
      </c>
      <c r="BC20">
        <v>0.94739999999999991</v>
      </c>
      <c r="BD20">
        <v>0</v>
      </c>
      <c r="BE20">
        <v>0</v>
      </c>
      <c r="BF20">
        <v>0</v>
      </c>
      <c r="BG20">
        <v>1</v>
      </c>
      <c r="BH20">
        <v>0</v>
      </c>
      <c r="BI20">
        <v>0</v>
      </c>
      <c r="BJ20">
        <v>0</v>
      </c>
      <c r="BK20">
        <v>0.22219999999999998</v>
      </c>
      <c r="BL20">
        <v>0.77780000000000005</v>
      </c>
      <c r="BM20">
        <v>0</v>
      </c>
      <c r="BN20">
        <v>0</v>
      </c>
    </row>
    <row r="21" spans="1:66" x14ac:dyDescent="0.3">
      <c r="A21" t="s">
        <v>116</v>
      </c>
      <c r="B21">
        <v>0</v>
      </c>
      <c r="C21">
        <v>1</v>
      </c>
      <c r="D21">
        <v>0</v>
      </c>
      <c r="E21">
        <v>0</v>
      </c>
      <c r="F21">
        <v>0</v>
      </c>
      <c r="G21">
        <v>1</v>
      </c>
      <c r="H21">
        <v>0</v>
      </c>
      <c r="I21">
        <v>0</v>
      </c>
      <c r="J21">
        <v>0</v>
      </c>
      <c r="K21">
        <v>0.11109999999999999</v>
      </c>
      <c r="L21">
        <v>0</v>
      </c>
      <c r="M21">
        <v>0.88890000000000002</v>
      </c>
      <c r="N21">
        <v>0</v>
      </c>
      <c r="O21">
        <v>0</v>
      </c>
      <c r="P21">
        <v>0.88890000000000002</v>
      </c>
      <c r="Q21">
        <v>0.11109999999999999</v>
      </c>
      <c r="R21">
        <v>0</v>
      </c>
      <c r="S21">
        <v>0</v>
      </c>
      <c r="T21">
        <v>0</v>
      </c>
      <c r="U21">
        <v>5.5599999999999997E-2</v>
      </c>
      <c r="V21">
        <v>0.11109999999999999</v>
      </c>
      <c r="W21">
        <v>0.83329999999999993</v>
      </c>
      <c r="X21">
        <v>0</v>
      </c>
      <c r="Y21">
        <v>0.94440000000000002</v>
      </c>
      <c r="Z21">
        <v>5.5599999999999997E-2</v>
      </c>
      <c r="AA21">
        <v>7.1399999999999991E-2</v>
      </c>
      <c r="AB21">
        <v>0.92859999999999998</v>
      </c>
      <c r="AC21">
        <v>0</v>
      </c>
      <c r="AD21">
        <v>0</v>
      </c>
      <c r="AE21">
        <v>1</v>
      </c>
      <c r="AF21">
        <v>0</v>
      </c>
      <c r="AG21">
        <v>0</v>
      </c>
      <c r="AH21">
        <v>0</v>
      </c>
      <c r="AI21">
        <v>0</v>
      </c>
      <c r="AJ21">
        <v>0.94120000000000004</v>
      </c>
      <c r="AK21">
        <v>5.8799999999999998E-2</v>
      </c>
      <c r="AL21">
        <v>0</v>
      </c>
      <c r="AM21">
        <v>0</v>
      </c>
      <c r="AN21">
        <v>0</v>
      </c>
      <c r="AO21">
        <v>0.11109999999999999</v>
      </c>
      <c r="AP21">
        <v>0.88890000000000002</v>
      </c>
      <c r="AQ21">
        <v>0</v>
      </c>
      <c r="AR21">
        <v>0</v>
      </c>
      <c r="AS21">
        <v>0</v>
      </c>
      <c r="AT21">
        <v>0.72219999999999995</v>
      </c>
      <c r="AU21">
        <v>0.27779999999999999</v>
      </c>
      <c r="AV21">
        <v>0</v>
      </c>
      <c r="AW21">
        <v>0</v>
      </c>
      <c r="AX21">
        <v>0</v>
      </c>
      <c r="AY21">
        <v>5.5599999999999997E-2</v>
      </c>
      <c r="AZ21">
        <v>0.5</v>
      </c>
      <c r="BA21">
        <v>0.44439999999999996</v>
      </c>
      <c r="BB21">
        <v>0</v>
      </c>
      <c r="BC21">
        <v>1</v>
      </c>
      <c r="BD21">
        <v>0</v>
      </c>
      <c r="BE21">
        <v>0</v>
      </c>
      <c r="BF21">
        <v>0</v>
      </c>
      <c r="BG21">
        <v>0.94440000000000002</v>
      </c>
      <c r="BH21">
        <v>5.5599999999999997E-2</v>
      </c>
      <c r="BI21">
        <v>0</v>
      </c>
      <c r="BJ21">
        <v>0</v>
      </c>
      <c r="BK21">
        <v>1</v>
      </c>
      <c r="BL21">
        <v>0</v>
      </c>
      <c r="BM21">
        <v>0</v>
      </c>
      <c r="BN21">
        <v>0</v>
      </c>
    </row>
    <row r="22" spans="1:66" x14ac:dyDescent="0.3">
      <c r="A22" t="s">
        <v>118</v>
      </c>
      <c r="B22">
        <v>1</v>
      </c>
      <c r="C22">
        <v>0</v>
      </c>
      <c r="D22">
        <v>0</v>
      </c>
      <c r="E22">
        <v>0</v>
      </c>
      <c r="F22">
        <v>0</v>
      </c>
      <c r="G22">
        <v>0.53490000000000004</v>
      </c>
      <c r="H22">
        <v>0.18600000000000003</v>
      </c>
      <c r="I22">
        <v>0.27910000000000001</v>
      </c>
      <c r="J22">
        <v>0</v>
      </c>
      <c r="K22">
        <v>0</v>
      </c>
      <c r="L22">
        <v>0</v>
      </c>
      <c r="M22">
        <v>1</v>
      </c>
      <c r="N22">
        <v>0</v>
      </c>
      <c r="O22">
        <v>0</v>
      </c>
      <c r="P22">
        <v>9.3000000000000013E-2</v>
      </c>
      <c r="Q22">
        <v>0.46509999999999996</v>
      </c>
      <c r="R22">
        <v>0.44189999999999996</v>
      </c>
      <c r="S22">
        <v>0</v>
      </c>
      <c r="T22">
        <v>0</v>
      </c>
      <c r="U22">
        <v>0.53490000000000004</v>
      </c>
      <c r="V22">
        <v>0.46509999999999996</v>
      </c>
      <c r="W22">
        <v>0</v>
      </c>
      <c r="X22">
        <v>0</v>
      </c>
      <c r="Y22">
        <v>0.47499999999999998</v>
      </c>
      <c r="Z22">
        <v>0.52500000000000002</v>
      </c>
      <c r="AA22">
        <v>0.13949999999999999</v>
      </c>
      <c r="AB22">
        <v>0.55810000000000004</v>
      </c>
      <c r="AC22">
        <v>0.30230000000000001</v>
      </c>
      <c r="AD22">
        <v>0</v>
      </c>
      <c r="AE22">
        <v>0.76319999999999988</v>
      </c>
      <c r="AF22">
        <v>0.21050000000000002</v>
      </c>
      <c r="AG22">
        <v>2.63E-2</v>
      </c>
      <c r="AH22">
        <v>0</v>
      </c>
      <c r="AI22">
        <v>0</v>
      </c>
      <c r="AJ22">
        <v>7.4999999999999997E-2</v>
      </c>
      <c r="AK22">
        <v>0</v>
      </c>
      <c r="AL22">
        <v>0</v>
      </c>
      <c r="AM22">
        <v>0</v>
      </c>
      <c r="AN22">
        <v>0.92500000000000004</v>
      </c>
      <c r="AO22">
        <v>2.3300000000000001E-2</v>
      </c>
      <c r="AP22">
        <v>0.23260000000000003</v>
      </c>
      <c r="AQ22">
        <v>0.3488</v>
      </c>
      <c r="AR22">
        <v>0.25579999999999997</v>
      </c>
      <c r="AS22">
        <v>0.13949999999999999</v>
      </c>
      <c r="AT22">
        <v>0.62790000000000001</v>
      </c>
      <c r="AU22">
        <v>0.18600000000000003</v>
      </c>
      <c r="AV22">
        <v>6.9800000000000001E-2</v>
      </c>
      <c r="AW22">
        <v>0.11630000000000001</v>
      </c>
      <c r="AX22">
        <v>0</v>
      </c>
      <c r="AY22">
        <v>0.51159999999999994</v>
      </c>
      <c r="AZ22">
        <v>0.20929999999999999</v>
      </c>
      <c r="BA22">
        <v>0.27910000000000001</v>
      </c>
      <c r="BB22">
        <v>4.6500000000000007E-2</v>
      </c>
      <c r="BC22">
        <v>0.93019999999999992</v>
      </c>
      <c r="BD22">
        <v>2.3300000000000001E-2</v>
      </c>
      <c r="BE22">
        <v>0</v>
      </c>
      <c r="BF22">
        <v>0</v>
      </c>
      <c r="BG22">
        <v>0.48840000000000006</v>
      </c>
      <c r="BH22">
        <v>0.44189999999999996</v>
      </c>
      <c r="BI22">
        <v>6.9800000000000001E-2</v>
      </c>
      <c r="BJ22">
        <v>0</v>
      </c>
      <c r="BK22">
        <v>1</v>
      </c>
      <c r="BL22">
        <v>0</v>
      </c>
      <c r="BM22">
        <v>0</v>
      </c>
      <c r="BN22">
        <v>0</v>
      </c>
    </row>
    <row r="23" spans="1:66" x14ac:dyDescent="0.3">
      <c r="A23" t="s">
        <v>120</v>
      </c>
      <c r="B23">
        <v>0</v>
      </c>
      <c r="C23">
        <v>1</v>
      </c>
      <c r="D23">
        <v>0</v>
      </c>
      <c r="E23">
        <v>0</v>
      </c>
      <c r="F23">
        <v>0</v>
      </c>
      <c r="G23">
        <v>0.59089999999999998</v>
      </c>
      <c r="H23">
        <v>0.13639999999999999</v>
      </c>
      <c r="I23">
        <v>4.5499999999999999E-2</v>
      </c>
      <c r="J23">
        <v>0.2273</v>
      </c>
      <c r="K23">
        <v>0.4118</v>
      </c>
      <c r="L23">
        <v>5.8799999999999998E-2</v>
      </c>
      <c r="M23">
        <v>0.52939999999999998</v>
      </c>
      <c r="N23">
        <v>0</v>
      </c>
      <c r="O23">
        <v>0</v>
      </c>
      <c r="P23">
        <v>4.5499999999999999E-2</v>
      </c>
      <c r="Q23">
        <v>0.72730000000000006</v>
      </c>
      <c r="R23">
        <v>0.2273</v>
      </c>
      <c r="S23">
        <v>0</v>
      </c>
      <c r="T23">
        <v>0</v>
      </c>
      <c r="U23">
        <v>0.13639999999999999</v>
      </c>
      <c r="V23">
        <v>0.36359999999999998</v>
      </c>
      <c r="W23">
        <v>0.5</v>
      </c>
      <c r="X23">
        <v>9.5199999999999993E-2</v>
      </c>
      <c r="Y23">
        <v>0.47619999999999996</v>
      </c>
      <c r="Z23">
        <v>0.42859999999999998</v>
      </c>
      <c r="AA23">
        <v>0</v>
      </c>
      <c r="AB23">
        <v>0.63639999999999997</v>
      </c>
      <c r="AC23">
        <v>0.36359999999999998</v>
      </c>
      <c r="AD23">
        <v>0</v>
      </c>
      <c r="AE23">
        <v>0.92310000000000003</v>
      </c>
      <c r="AF23">
        <v>7.690000000000001E-2</v>
      </c>
      <c r="AG23">
        <v>0</v>
      </c>
      <c r="AH23">
        <v>0</v>
      </c>
      <c r="AI23">
        <v>0</v>
      </c>
      <c r="AJ23">
        <v>7.4999999999999997E-2</v>
      </c>
      <c r="AK23">
        <v>0</v>
      </c>
      <c r="AL23">
        <v>0</v>
      </c>
      <c r="AM23">
        <v>0</v>
      </c>
      <c r="AN23">
        <v>0.92500000000000004</v>
      </c>
      <c r="AO23">
        <v>0.31819999999999998</v>
      </c>
      <c r="AP23">
        <v>0.31819999999999998</v>
      </c>
      <c r="AQ23">
        <v>0.2727</v>
      </c>
      <c r="AR23">
        <v>4.5499999999999999E-2</v>
      </c>
      <c r="AS23">
        <v>4.5499999999999999E-2</v>
      </c>
      <c r="AT23">
        <v>0.59089999999999998</v>
      </c>
      <c r="AU23">
        <v>0.36359999999999998</v>
      </c>
      <c r="AV23">
        <v>4.5499999999999999E-2</v>
      </c>
      <c r="AW23">
        <v>0</v>
      </c>
      <c r="AX23">
        <v>0</v>
      </c>
      <c r="AY23">
        <v>0.13639999999999999</v>
      </c>
      <c r="AZ23">
        <v>0.81819999999999993</v>
      </c>
      <c r="BA23">
        <v>4.5499999999999999E-2</v>
      </c>
      <c r="BB23">
        <v>0</v>
      </c>
      <c r="BC23">
        <v>1</v>
      </c>
      <c r="BD23">
        <v>0</v>
      </c>
      <c r="BE23">
        <v>0</v>
      </c>
      <c r="BF23">
        <v>0</v>
      </c>
      <c r="BG23">
        <v>0.40909999999999996</v>
      </c>
      <c r="BH23">
        <v>0.59089999999999998</v>
      </c>
      <c r="BI23">
        <v>0</v>
      </c>
      <c r="BJ23">
        <v>0</v>
      </c>
      <c r="BK23">
        <v>0.66670000000000007</v>
      </c>
      <c r="BL23">
        <v>8.3299999999999999E-2</v>
      </c>
      <c r="BM23">
        <v>0.25</v>
      </c>
      <c r="BN23">
        <v>0</v>
      </c>
    </row>
    <row r="24" spans="1:66" x14ac:dyDescent="0.3">
      <c r="A24" t="s">
        <v>122</v>
      </c>
      <c r="B24">
        <v>0</v>
      </c>
      <c r="C24">
        <v>0</v>
      </c>
      <c r="D24">
        <v>0</v>
      </c>
      <c r="E24">
        <v>0</v>
      </c>
      <c r="F24">
        <v>1</v>
      </c>
      <c r="G24">
        <v>0.17649999999999999</v>
      </c>
      <c r="H24">
        <v>0.17649999999999999</v>
      </c>
      <c r="I24">
        <v>0.47060000000000002</v>
      </c>
      <c r="J24">
        <v>0.17649999999999999</v>
      </c>
      <c r="K24">
        <v>0.1429</v>
      </c>
      <c r="L24">
        <v>0</v>
      </c>
      <c r="M24">
        <v>0.85709999999999997</v>
      </c>
      <c r="N24">
        <v>0</v>
      </c>
      <c r="O24">
        <v>0</v>
      </c>
      <c r="P24">
        <v>0</v>
      </c>
      <c r="Q24">
        <v>0.58820000000000006</v>
      </c>
      <c r="R24">
        <v>0.4118</v>
      </c>
      <c r="S24">
        <v>0</v>
      </c>
      <c r="T24">
        <v>0</v>
      </c>
      <c r="U24">
        <v>0</v>
      </c>
      <c r="V24">
        <v>0</v>
      </c>
      <c r="W24">
        <v>1</v>
      </c>
      <c r="X24">
        <v>0</v>
      </c>
      <c r="Y24">
        <v>0.23530000000000001</v>
      </c>
      <c r="Z24">
        <v>0.76469999999999994</v>
      </c>
      <c r="AA24">
        <v>0.58820000000000006</v>
      </c>
      <c r="AB24">
        <v>0.17649999999999999</v>
      </c>
      <c r="AC24">
        <v>0.23530000000000001</v>
      </c>
      <c r="AD24">
        <v>0</v>
      </c>
      <c r="AE24">
        <v>1</v>
      </c>
      <c r="AF24">
        <v>0</v>
      </c>
      <c r="AG24">
        <v>0</v>
      </c>
      <c r="AH24">
        <v>0</v>
      </c>
      <c r="AI24">
        <v>0</v>
      </c>
      <c r="AJ24">
        <v>7.4999999999999997E-2</v>
      </c>
      <c r="AK24">
        <v>0</v>
      </c>
      <c r="AL24">
        <v>0</v>
      </c>
      <c r="AM24">
        <v>0</v>
      </c>
      <c r="AN24">
        <v>0.92500000000000004</v>
      </c>
      <c r="AO24">
        <v>0.52939999999999998</v>
      </c>
      <c r="AP24">
        <v>0.17649999999999999</v>
      </c>
      <c r="AQ24">
        <v>0.29410000000000003</v>
      </c>
      <c r="AR24">
        <v>0</v>
      </c>
      <c r="AS24">
        <v>0</v>
      </c>
      <c r="AT24">
        <v>0.23530000000000001</v>
      </c>
      <c r="AU24">
        <v>0.29410000000000003</v>
      </c>
      <c r="AV24">
        <v>0.4118</v>
      </c>
      <c r="AW24">
        <v>5.8799999999999998E-2</v>
      </c>
      <c r="AX24">
        <v>0</v>
      </c>
      <c r="AY24">
        <v>0</v>
      </c>
      <c r="AZ24">
        <v>0.23530000000000001</v>
      </c>
      <c r="BA24">
        <v>0.76469999999999994</v>
      </c>
      <c r="BB24">
        <v>0</v>
      </c>
      <c r="BC24">
        <v>1</v>
      </c>
      <c r="BD24">
        <v>0</v>
      </c>
      <c r="BE24">
        <v>0</v>
      </c>
      <c r="BF24">
        <v>0</v>
      </c>
      <c r="BG24">
        <v>5.8799999999999998E-2</v>
      </c>
      <c r="BH24">
        <v>0.76469999999999994</v>
      </c>
      <c r="BI24">
        <v>0.17649999999999999</v>
      </c>
      <c r="BJ24">
        <v>0</v>
      </c>
      <c r="BK24">
        <v>1</v>
      </c>
      <c r="BL24">
        <v>0</v>
      </c>
      <c r="BM24">
        <v>0</v>
      </c>
      <c r="BN24">
        <v>0</v>
      </c>
    </row>
    <row r="25" spans="1:66" x14ac:dyDescent="0.3">
      <c r="A25" t="s">
        <v>125</v>
      </c>
      <c r="B25">
        <v>0</v>
      </c>
      <c r="C25">
        <v>1</v>
      </c>
      <c r="D25">
        <v>0</v>
      </c>
      <c r="E25">
        <v>0</v>
      </c>
      <c r="F25">
        <v>0</v>
      </c>
      <c r="G25">
        <v>1</v>
      </c>
      <c r="H25">
        <v>0</v>
      </c>
      <c r="I25">
        <v>0</v>
      </c>
      <c r="J25">
        <v>0</v>
      </c>
      <c r="K25">
        <v>0.83329999999999993</v>
      </c>
      <c r="L25">
        <v>0</v>
      </c>
      <c r="M25">
        <v>0.16670000000000001</v>
      </c>
      <c r="N25">
        <v>0</v>
      </c>
      <c r="O25">
        <v>0.23329999999999998</v>
      </c>
      <c r="P25">
        <v>0.4667</v>
      </c>
      <c r="Q25">
        <v>0.26669999999999999</v>
      </c>
      <c r="R25">
        <v>3.3300000000000003E-2</v>
      </c>
      <c r="S25">
        <v>0</v>
      </c>
      <c r="T25">
        <v>0.36670000000000003</v>
      </c>
      <c r="U25">
        <v>0.63329999999999997</v>
      </c>
      <c r="V25">
        <v>0</v>
      </c>
      <c r="W25">
        <v>0</v>
      </c>
      <c r="X25">
        <v>0.04</v>
      </c>
      <c r="Y25">
        <v>0.2</v>
      </c>
      <c r="Z25">
        <v>0.76</v>
      </c>
      <c r="AA25">
        <v>0.31030000000000002</v>
      </c>
      <c r="AB25">
        <v>0.48280000000000001</v>
      </c>
      <c r="AC25">
        <v>0.1724</v>
      </c>
      <c r="AD25">
        <v>3.4500000000000003E-2</v>
      </c>
      <c r="AE25">
        <v>0.66670000000000007</v>
      </c>
      <c r="AF25">
        <v>0</v>
      </c>
      <c r="AG25">
        <v>0.33329999999999999</v>
      </c>
      <c r="AH25">
        <v>0</v>
      </c>
      <c r="AI25">
        <v>0</v>
      </c>
      <c r="AJ25">
        <v>0.95829999999999993</v>
      </c>
      <c r="AK25">
        <v>4.1700000000000001E-2</v>
      </c>
      <c r="AL25">
        <v>0</v>
      </c>
      <c r="AM25">
        <v>0</v>
      </c>
      <c r="AN25">
        <v>0</v>
      </c>
      <c r="AO25">
        <v>0.9</v>
      </c>
      <c r="AP25">
        <v>3.3300000000000003E-2</v>
      </c>
      <c r="AQ25">
        <v>0</v>
      </c>
      <c r="AR25">
        <v>0</v>
      </c>
      <c r="AS25">
        <v>6.6699999999999995E-2</v>
      </c>
      <c r="AT25">
        <v>0.9667</v>
      </c>
      <c r="AU25">
        <v>0</v>
      </c>
      <c r="AV25">
        <v>0</v>
      </c>
      <c r="AW25">
        <v>0</v>
      </c>
      <c r="AX25">
        <v>3.3300000000000003E-2</v>
      </c>
      <c r="AY25">
        <v>0.7</v>
      </c>
      <c r="AZ25">
        <v>0</v>
      </c>
      <c r="BA25">
        <v>0.3</v>
      </c>
      <c r="BB25">
        <v>0.56669999999999998</v>
      </c>
      <c r="BC25">
        <v>0.43329999999999996</v>
      </c>
      <c r="BD25">
        <v>0</v>
      </c>
      <c r="BE25">
        <v>0</v>
      </c>
      <c r="BF25">
        <v>0.73329999999999995</v>
      </c>
      <c r="BG25">
        <v>0.2</v>
      </c>
      <c r="BH25">
        <v>3.3300000000000003E-2</v>
      </c>
      <c r="BI25">
        <v>3.3300000000000003E-2</v>
      </c>
      <c r="BJ25">
        <v>0</v>
      </c>
      <c r="BK25">
        <v>0.33329999999999999</v>
      </c>
      <c r="BL25">
        <v>0.66670000000000007</v>
      </c>
      <c r="BM25">
        <v>0</v>
      </c>
      <c r="BN25">
        <v>0</v>
      </c>
    </row>
    <row r="26" spans="1:66" x14ac:dyDescent="0.3">
      <c r="A26" t="s">
        <v>127</v>
      </c>
      <c r="B26">
        <v>0</v>
      </c>
      <c r="C26">
        <v>0</v>
      </c>
      <c r="D26">
        <v>1</v>
      </c>
      <c r="E26">
        <v>0</v>
      </c>
      <c r="F26">
        <v>0</v>
      </c>
      <c r="G26">
        <v>0.93940000000000001</v>
      </c>
      <c r="H26">
        <v>6.0599999999999994E-2</v>
      </c>
      <c r="I26">
        <v>0</v>
      </c>
      <c r="J26">
        <v>0</v>
      </c>
      <c r="K26">
        <v>0.72730000000000006</v>
      </c>
      <c r="L26">
        <v>0</v>
      </c>
      <c r="M26">
        <v>0.2727</v>
      </c>
      <c r="N26">
        <v>0</v>
      </c>
      <c r="O26">
        <v>0</v>
      </c>
      <c r="P26">
        <v>0.54549999999999998</v>
      </c>
      <c r="Q26">
        <v>0.30299999999999999</v>
      </c>
      <c r="R26">
        <v>0.1515</v>
      </c>
      <c r="S26">
        <v>0</v>
      </c>
      <c r="T26">
        <v>0.30299999999999999</v>
      </c>
      <c r="U26">
        <v>0.57579999999999998</v>
      </c>
      <c r="V26">
        <v>3.0299999999999997E-2</v>
      </c>
      <c r="W26">
        <v>9.0899999999999995E-2</v>
      </c>
      <c r="X26">
        <v>3.85E-2</v>
      </c>
      <c r="Y26">
        <v>0.15380000000000002</v>
      </c>
      <c r="Z26">
        <v>0.80769999999999997</v>
      </c>
      <c r="AA26">
        <v>0.28120000000000001</v>
      </c>
      <c r="AB26">
        <v>0.46880000000000005</v>
      </c>
      <c r="AC26">
        <v>0.25</v>
      </c>
      <c r="AD26">
        <v>0</v>
      </c>
      <c r="AE26">
        <v>0.36359999999999998</v>
      </c>
      <c r="AF26">
        <v>0.63639999999999997</v>
      </c>
      <c r="AG26">
        <v>0</v>
      </c>
      <c r="AH26">
        <v>0</v>
      </c>
      <c r="AI26">
        <v>0</v>
      </c>
      <c r="AJ26">
        <v>0.94440000000000002</v>
      </c>
      <c r="AK26">
        <v>5.5599999999999997E-2</v>
      </c>
      <c r="AL26">
        <v>0</v>
      </c>
      <c r="AM26">
        <v>0</v>
      </c>
      <c r="AN26">
        <v>0</v>
      </c>
      <c r="AO26">
        <v>0.87879999999999991</v>
      </c>
      <c r="AP26">
        <v>0.12119999999999999</v>
      </c>
      <c r="AQ26">
        <v>0</v>
      </c>
      <c r="AR26">
        <v>0</v>
      </c>
      <c r="AS26">
        <v>0</v>
      </c>
      <c r="AT26">
        <v>1</v>
      </c>
      <c r="AU26">
        <v>0</v>
      </c>
      <c r="AV26">
        <v>0</v>
      </c>
      <c r="AW26">
        <v>0</v>
      </c>
      <c r="AX26">
        <v>0</v>
      </c>
      <c r="AY26">
        <v>0.72730000000000006</v>
      </c>
      <c r="AZ26">
        <v>0.1515</v>
      </c>
      <c r="BA26">
        <v>0.12119999999999999</v>
      </c>
      <c r="BB26">
        <v>9.0899999999999995E-2</v>
      </c>
      <c r="BC26">
        <v>0.87879999999999991</v>
      </c>
      <c r="BD26">
        <v>3.0299999999999997E-2</v>
      </c>
      <c r="BE26">
        <v>0</v>
      </c>
      <c r="BF26">
        <v>0.60609999999999997</v>
      </c>
      <c r="BG26">
        <v>0.30299999999999999</v>
      </c>
      <c r="BH26">
        <v>6.0599999999999994E-2</v>
      </c>
      <c r="BI26">
        <v>3.0299999999999997E-2</v>
      </c>
      <c r="BJ26">
        <v>0</v>
      </c>
      <c r="BK26">
        <v>0.2</v>
      </c>
      <c r="BL26">
        <v>0.6</v>
      </c>
      <c r="BM26">
        <v>0.2</v>
      </c>
      <c r="BN26">
        <v>0</v>
      </c>
    </row>
    <row r="27" spans="1:66" x14ac:dyDescent="0.3">
      <c r="A27" t="s">
        <v>129</v>
      </c>
      <c r="B27">
        <v>0</v>
      </c>
      <c r="C27">
        <v>1</v>
      </c>
      <c r="D27">
        <v>0</v>
      </c>
      <c r="E27">
        <v>0</v>
      </c>
      <c r="F27">
        <v>0</v>
      </c>
      <c r="G27">
        <v>0.91299999999999992</v>
      </c>
      <c r="H27">
        <v>4.3499999999999997E-2</v>
      </c>
      <c r="I27">
        <v>4.3499999999999997E-2</v>
      </c>
      <c r="J27">
        <v>0</v>
      </c>
      <c r="K27">
        <v>0.77269999999999994</v>
      </c>
      <c r="L27">
        <v>0</v>
      </c>
      <c r="M27">
        <v>0.2273</v>
      </c>
      <c r="N27">
        <v>0</v>
      </c>
      <c r="O27">
        <v>0.26090000000000002</v>
      </c>
      <c r="P27">
        <v>0.3478</v>
      </c>
      <c r="Q27">
        <v>0.39130000000000004</v>
      </c>
      <c r="R27">
        <v>0</v>
      </c>
      <c r="S27">
        <v>0</v>
      </c>
      <c r="T27">
        <v>0.4783</v>
      </c>
      <c r="U27">
        <v>0.39130000000000004</v>
      </c>
      <c r="V27">
        <v>0.13039999999999999</v>
      </c>
      <c r="W27">
        <v>0</v>
      </c>
      <c r="X27">
        <v>6.6699999999999995E-2</v>
      </c>
      <c r="Y27">
        <v>0.1333</v>
      </c>
      <c r="Z27">
        <v>0.8</v>
      </c>
      <c r="AA27">
        <v>0.13039999999999999</v>
      </c>
      <c r="AB27">
        <v>0.82609999999999995</v>
      </c>
      <c r="AC27">
        <v>4.3499999999999997E-2</v>
      </c>
      <c r="AD27">
        <v>0</v>
      </c>
      <c r="AE27">
        <v>0.8</v>
      </c>
      <c r="AF27">
        <v>0</v>
      </c>
      <c r="AG27">
        <v>0.2</v>
      </c>
      <c r="AH27">
        <v>0</v>
      </c>
      <c r="AI27">
        <v>0</v>
      </c>
      <c r="AJ27">
        <v>0.70590000000000008</v>
      </c>
      <c r="AK27">
        <v>0.29410000000000003</v>
      </c>
      <c r="AL27">
        <v>0</v>
      </c>
      <c r="AM27">
        <v>0</v>
      </c>
      <c r="AN27">
        <v>0</v>
      </c>
      <c r="AO27">
        <v>0.91299999999999992</v>
      </c>
      <c r="AP27">
        <v>8.6999999999999994E-2</v>
      </c>
      <c r="AQ27">
        <v>0</v>
      </c>
      <c r="AR27">
        <v>0</v>
      </c>
      <c r="AS27">
        <v>0</v>
      </c>
      <c r="AT27">
        <v>1</v>
      </c>
      <c r="AU27">
        <v>0</v>
      </c>
      <c r="AV27">
        <v>0</v>
      </c>
      <c r="AW27">
        <v>0</v>
      </c>
      <c r="AX27">
        <v>0</v>
      </c>
      <c r="AY27">
        <v>0.30430000000000001</v>
      </c>
      <c r="AZ27">
        <v>0.39130000000000004</v>
      </c>
      <c r="BA27">
        <v>0.30430000000000001</v>
      </c>
      <c r="BB27">
        <v>0.52170000000000005</v>
      </c>
      <c r="BC27">
        <v>0.4783</v>
      </c>
      <c r="BD27">
        <v>0</v>
      </c>
      <c r="BE27">
        <v>0</v>
      </c>
      <c r="BF27">
        <v>0.78260000000000007</v>
      </c>
      <c r="BG27">
        <v>0.21739999999999998</v>
      </c>
      <c r="BH27">
        <v>0</v>
      </c>
      <c r="BI27">
        <v>0</v>
      </c>
      <c r="BJ27">
        <v>0</v>
      </c>
      <c r="BK27">
        <v>0.9</v>
      </c>
      <c r="BL27">
        <v>0.1</v>
      </c>
      <c r="BM27">
        <v>0</v>
      </c>
      <c r="BN27">
        <v>0</v>
      </c>
    </row>
    <row r="28" spans="1:66" x14ac:dyDescent="0.3">
      <c r="A28" t="s">
        <v>131</v>
      </c>
      <c r="B28">
        <v>0</v>
      </c>
      <c r="C28">
        <v>0</v>
      </c>
      <c r="D28">
        <v>1</v>
      </c>
      <c r="E28">
        <v>0</v>
      </c>
      <c r="F28">
        <v>0</v>
      </c>
      <c r="G28">
        <v>1</v>
      </c>
      <c r="H28">
        <v>0</v>
      </c>
      <c r="I28">
        <v>0</v>
      </c>
      <c r="J28">
        <v>0</v>
      </c>
      <c r="K28">
        <v>0.875</v>
      </c>
      <c r="L28">
        <v>0</v>
      </c>
      <c r="M28">
        <v>0.125</v>
      </c>
      <c r="N28">
        <v>0</v>
      </c>
      <c r="O28">
        <v>0</v>
      </c>
      <c r="P28">
        <v>0.33329999999999999</v>
      </c>
      <c r="Q28">
        <v>0.58329999999999993</v>
      </c>
      <c r="R28">
        <v>8.3299999999999999E-2</v>
      </c>
      <c r="S28">
        <v>0</v>
      </c>
      <c r="T28">
        <v>0.20829999999999999</v>
      </c>
      <c r="U28">
        <v>0.70829999999999993</v>
      </c>
      <c r="V28">
        <v>8.3299999999999999E-2</v>
      </c>
      <c r="W28">
        <v>0</v>
      </c>
      <c r="X28">
        <v>0.05</v>
      </c>
      <c r="Y28">
        <v>0.25</v>
      </c>
      <c r="Z28">
        <v>0.7</v>
      </c>
      <c r="AA28">
        <v>0.16670000000000001</v>
      </c>
      <c r="AB28">
        <v>0.66670000000000007</v>
      </c>
      <c r="AC28">
        <v>0.16670000000000001</v>
      </c>
      <c r="AD28">
        <v>0</v>
      </c>
      <c r="AE28">
        <v>0.5</v>
      </c>
      <c r="AF28">
        <v>0</v>
      </c>
      <c r="AG28">
        <v>0.5</v>
      </c>
      <c r="AH28">
        <v>0</v>
      </c>
      <c r="AI28">
        <v>0</v>
      </c>
      <c r="AJ28">
        <v>0.55559999999999998</v>
      </c>
      <c r="AK28">
        <v>0.29630000000000001</v>
      </c>
      <c r="AL28">
        <v>0.14810000000000001</v>
      </c>
      <c r="AM28">
        <v>0</v>
      </c>
      <c r="AN28">
        <v>0</v>
      </c>
      <c r="AO28">
        <v>1</v>
      </c>
      <c r="AP28">
        <v>0</v>
      </c>
      <c r="AQ28">
        <v>0</v>
      </c>
      <c r="AR28">
        <v>0</v>
      </c>
      <c r="AS28">
        <v>0</v>
      </c>
      <c r="AT28">
        <v>1</v>
      </c>
      <c r="AU28">
        <v>0</v>
      </c>
      <c r="AV28">
        <v>0</v>
      </c>
      <c r="AW28">
        <v>0</v>
      </c>
      <c r="AX28">
        <v>0</v>
      </c>
      <c r="AY28">
        <v>0.45829999999999999</v>
      </c>
      <c r="AZ28">
        <v>0</v>
      </c>
      <c r="BA28">
        <v>0.54170000000000007</v>
      </c>
      <c r="BB28">
        <v>0.125</v>
      </c>
      <c r="BC28">
        <v>0.875</v>
      </c>
      <c r="BD28">
        <v>0</v>
      </c>
      <c r="BE28">
        <v>0</v>
      </c>
      <c r="BF28">
        <v>0.625</v>
      </c>
      <c r="BG28">
        <v>0.375</v>
      </c>
      <c r="BH28">
        <v>0</v>
      </c>
      <c r="BI28">
        <v>0</v>
      </c>
      <c r="BJ28">
        <v>0</v>
      </c>
      <c r="BK28">
        <v>0.375</v>
      </c>
      <c r="BL28">
        <v>0.625</v>
      </c>
      <c r="BM28">
        <v>0</v>
      </c>
      <c r="BN28">
        <v>0</v>
      </c>
    </row>
    <row r="29" spans="1:66" x14ac:dyDescent="0.3">
      <c r="A29" t="s">
        <v>133</v>
      </c>
      <c r="B29">
        <v>0</v>
      </c>
      <c r="C29">
        <v>0</v>
      </c>
      <c r="D29">
        <v>1</v>
      </c>
      <c r="E29">
        <v>0</v>
      </c>
      <c r="F29">
        <v>0</v>
      </c>
      <c r="G29">
        <v>0.85709999999999997</v>
      </c>
      <c r="H29">
        <v>0</v>
      </c>
      <c r="I29">
        <v>0</v>
      </c>
      <c r="J29">
        <v>0.1429</v>
      </c>
      <c r="K29">
        <v>0.88890000000000002</v>
      </c>
      <c r="L29">
        <v>0</v>
      </c>
      <c r="M29">
        <v>0.11109999999999999</v>
      </c>
      <c r="N29">
        <v>0</v>
      </c>
      <c r="O29">
        <v>0</v>
      </c>
      <c r="P29">
        <v>4.7599999999999996E-2</v>
      </c>
      <c r="Q29">
        <v>0.66670000000000007</v>
      </c>
      <c r="R29">
        <v>0.28570000000000001</v>
      </c>
      <c r="S29">
        <v>0</v>
      </c>
      <c r="T29">
        <v>0</v>
      </c>
      <c r="U29">
        <v>4.7599999999999996E-2</v>
      </c>
      <c r="V29">
        <v>0.66670000000000007</v>
      </c>
      <c r="W29">
        <v>0.28570000000000001</v>
      </c>
      <c r="X29">
        <v>0</v>
      </c>
      <c r="Y29">
        <v>0</v>
      </c>
      <c r="Z29">
        <v>1</v>
      </c>
      <c r="AA29">
        <v>9.5199999999999993E-2</v>
      </c>
      <c r="AB29">
        <v>4.7599999999999996E-2</v>
      </c>
      <c r="AC29">
        <v>0.85709999999999997</v>
      </c>
      <c r="AD29">
        <v>0</v>
      </c>
      <c r="AE29">
        <v>0.1333</v>
      </c>
      <c r="AF29">
        <v>0.8</v>
      </c>
      <c r="AG29">
        <v>6.6699999999999995E-2</v>
      </c>
      <c r="AH29">
        <v>0</v>
      </c>
      <c r="AI29">
        <v>0</v>
      </c>
      <c r="AJ29">
        <v>0.78379999999999994</v>
      </c>
      <c r="AK29">
        <v>0.18920000000000001</v>
      </c>
      <c r="AL29">
        <v>2.7000000000000003E-2</v>
      </c>
      <c r="AM29">
        <v>0</v>
      </c>
      <c r="AN29">
        <v>0</v>
      </c>
      <c r="AO29">
        <v>0.42859999999999998</v>
      </c>
      <c r="AP29">
        <v>0.52380000000000004</v>
      </c>
      <c r="AQ29">
        <v>4.7599999999999996E-2</v>
      </c>
      <c r="AR29">
        <v>0</v>
      </c>
      <c r="AS29">
        <v>0</v>
      </c>
      <c r="AT29">
        <v>1</v>
      </c>
      <c r="AU29">
        <v>0</v>
      </c>
      <c r="AV29">
        <v>0</v>
      </c>
      <c r="AW29">
        <v>0</v>
      </c>
      <c r="AX29">
        <v>0</v>
      </c>
      <c r="AY29">
        <v>0.1905</v>
      </c>
      <c r="AZ29">
        <v>9.5199999999999993E-2</v>
      </c>
      <c r="BA29">
        <v>0.71430000000000005</v>
      </c>
      <c r="BB29">
        <v>0</v>
      </c>
      <c r="BC29">
        <v>0.95239999999999991</v>
      </c>
      <c r="BD29">
        <v>4.7599999999999996E-2</v>
      </c>
      <c r="BE29">
        <v>0</v>
      </c>
      <c r="BF29">
        <v>0</v>
      </c>
      <c r="BG29">
        <v>0</v>
      </c>
      <c r="BH29">
        <v>0.66670000000000007</v>
      </c>
      <c r="BI29">
        <v>0.33329999999999999</v>
      </c>
      <c r="BJ29">
        <v>0</v>
      </c>
      <c r="BK29">
        <v>0.92859999999999998</v>
      </c>
      <c r="BL29">
        <v>7.1399999999999991E-2</v>
      </c>
      <c r="BM29">
        <v>0</v>
      </c>
      <c r="BN29">
        <v>0</v>
      </c>
    </row>
    <row r="30" spans="1:66" x14ac:dyDescent="0.3">
      <c r="A30" t="s">
        <v>135</v>
      </c>
      <c r="B30">
        <v>0</v>
      </c>
      <c r="C30">
        <v>0</v>
      </c>
      <c r="D30">
        <v>0</v>
      </c>
      <c r="E30">
        <v>0</v>
      </c>
      <c r="F30">
        <v>1</v>
      </c>
      <c r="G30">
        <v>0.125</v>
      </c>
      <c r="H30">
        <v>0</v>
      </c>
      <c r="I30">
        <v>0.25</v>
      </c>
      <c r="J30">
        <v>0.625</v>
      </c>
      <c r="K30">
        <v>0.33329999999999999</v>
      </c>
      <c r="L30">
        <v>0.66670000000000007</v>
      </c>
      <c r="M30">
        <v>0</v>
      </c>
      <c r="N30">
        <v>0</v>
      </c>
      <c r="O30">
        <v>0</v>
      </c>
      <c r="P30">
        <v>0</v>
      </c>
      <c r="Q30">
        <v>0.1875</v>
      </c>
      <c r="R30">
        <v>0.8125</v>
      </c>
      <c r="S30">
        <v>0</v>
      </c>
      <c r="T30">
        <v>0</v>
      </c>
      <c r="U30">
        <v>0</v>
      </c>
      <c r="V30">
        <v>0.375</v>
      </c>
      <c r="W30">
        <v>0.625</v>
      </c>
      <c r="X30">
        <v>0</v>
      </c>
      <c r="Y30">
        <v>0</v>
      </c>
      <c r="Z30">
        <v>1</v>
      </c>
      <c r="AA30">
        <v>0</v>
      </c>
      <c r="AB30">
        <v>0.375</v>
      </c>
      <c r="AC30">
        <v>0.625</v>
      </c>
      <c r="AD30">
        <v>0</v>
      </c>
      <c r="AE30">
        <v>0</v>
      </c>
      <c r="AF30">
        <v>1</v>
      </c>
      <c r="AG30">
        <v>0</v>
      </c>
      <c r="AH30">
        <v>0</v>
      </c>
      <c r="AI30">
        <v>0</v>
      </c>
      <c r="AJ30">
        <v>0</v>
      </c>
      <c r="AK30">
        <v>0.88890000000000002</v>
      </c>
      <c r="AL30">
        <v>0.11109999999999999</v>
      </c>
      <c r="AM30">
        <v>0</v>
      </c>
      <c r="AN30">
        <v>0</v>
      </c>
      <c r="AO30">
        <v>0.4375</v>
      </c>
      <c r="AP30">
        <v>0.5</v>
      </c>
      <c r="AQ30">
        <v>6.25E-2</v>
      </c>
      <c r="AR30">
        <v>0</v>
      </c>
      <c r="AS30">
        <v>0</v>
      </c>
      <c r="AT30">
        <v>1</v>
      </c>
      <c r="AU30">
        <v>0</v>
      </c>
      <c r="AV30">
        <v>0</v>
      </c>
      <c r="AW30">
        <v>0</v>
      </c>
      <c r="AX30">
        <v>0</v>
      </c>
      <c r="AY30">
        <v>0</v>
      </c>
      <c r="AZ30">
        <v>0.75</v>
      </c>
      <c r="BA30">
        <v>0.25</v>
      </c>
      <c r="BB30">
        <v>0</v>
      </c>
      <c r="BC30">
        <v>1</v>
      </c>
      <c r="BD30">
        <v>0</v>
      </c>
      <c r="BE30">
        <v>0</v>
      </c>
      <c r="BF30">
        <v>0</v>
      </c>
      <c r="BG30">
        <v>0</v>
      </c>
      <c r="BH30">
        <v>0.5625</v>
      </c>
      <c r="BI30">
        <v>0.4375</v>
      </c>
      <c r="BJ30">
        <v>0</v>
      </c>
      <c r="BK30">
        <v>0.66670000000000007</v>
      </c>
      <c r="BL30">
        <v>0.33329999999999999</v>
      </c>
      <c r="BM30">
        <v>0</v>
      </c>
      <c r="BN30">
        <v>0</v>
      </c>
    </row>
    <row r="31" spans="1:66" x14ac:dyDescent="0.3">
      <c r="A31" t="s">
        <v>137</v>
      </c>
      <c r="B31">
        <v>0</v>
      </c>
      <c r="C31">
        <v>0</v>
      </c>
      <c r="D31">
        <v>1</v>
      </c>
      <c r="E31">
        <v>0</v>
      </c>
      <c r="F31">
        <v>0</v>
      </c>
      <c r="G31">
        <v>0.92</v>
      </c>
      <c r="H31">
        <v>0.08</v>
      </c>
      <c r="I31">
        <v>0</v>
      </c>
      <c r="J31">
        <v>0</v>
      </c>
      <c r="K31">
        <v>0.76</v>
      </c>
      <c r="L31">
        <v>0</v>
      </c>
      <c r="M31">
        <v>0.24</v>
      </c>
      <c r="N31">
        <v>0</v>
      </c>
      <c r="O31">
        <v>0.12</v>
      </c>
      <c r="P31">
        <v>0.36</v>
      </c>
      <c r="Q31">
        <v>0.44</v>
      </c>
      <c r="R31">
        <v>0.08</v>
      </c>
      <c r="S31">
        <v>0</v>
      </c>
      <c r="T31">
        <v>0.4</v>
      </c>
      <c r="U31">
        <v>0.48</v>
      </c>
      <c r="V31">
        <v>0.12</v>
      </c>
      <c r="W31">
        <v>0</v>
      </c>
      <c r="X31">
        <v>0.1176</v>
      </c>
      <c r="Y31">
        <v>0.29410000000000003</v>
      </c>
      <c r="Z31">
        <v>0.58820000000000006</v>
      </c>
      <c r="AA31">
        <v>0.25</v>
      </c>
      <c r="AB31">
        <v>0.5</v>
      </c>
      <c r="AC31">
        <v>0.25</v>
      </c>
      <c r="AD31">
        <v>0</v>
      </c>
      <c r="AE31">
        <v>0.5</v>
      </c>
      <c r="AF31">
        <v>0.16670000000000001</v>
      </c>
      <c r="AG31">
        <v>0.33329999999999999</v>
      </c>
      <c r="AH31">
        <v>0</v>
      </c>
      <c r="AI31">
        <v>0</v>
      </c>
      <c r="AJ31">
        <v>1</v>
      </c>
      <c r="AK31">
        <v>0</v>
      </c>
      <c r="AL31">
        <v>0</v>
      </c>
      <c r="AM31">
        <v>0</v>
      </c>
      <c r="AN31">
        <v>0</v>
      </c>
      <c r="AO31">
        <v>0.92</v>
      </c>
      <c r="AP31">
        <v>0.08</v>
      </c>
      <c r="AQ31">
        <v>0</v>
      </c>
      <c r="AR31">
        <v>0</v>
      </c>
      <c r="AS31">
        <v>0</v>
      </c>
      <c r="AT31">
        <v>1</v>
      </c>
      <c r="AU31">
        <v>0</v>
      </c>
      <c r="AV31">
        <v>0</v>
      </c>
      <c r="AW31">
        <v>0</v>
      </c>
      <c r="AX31">
        <v>0</v>
      </c>
      <c r="AY31">
        <v>0.24</v>
      </c>
      <c r="AZ31">
        <v>0.24</v>
      </c>
      <c r="BA31">
        <v>0.52</v>
      </c>
      <c r="BB31">
        <v>0.36</v>
      </c>
      <c r="BC31">
        <v>0.64</v>
      </c>
      <c r="BD31">
        <v>0</v>
      </c>
      <c r="BE31">
        <v>0</v>
      </c>
      <c r="BF31">
        <v>0.64</v>
      </c>
      <c r="BG31">
        <v>0.36</v>
      </c>
      <c r="BH31">
        <v>0</v>
      </c>
      <c r="BI31">
        <v>0</v>
      </c>
      <c r="BJ31">
        <v>0</v>
      </c>
      <c r="BK31">
        <v>0.5</v>
      </c>
      <c r="BL31">
        <v>0.5</v>
      </c>
      <c r="BM31">
        <v>0</v>
      </c>
      <c r="BN31">
        <v>0</v>
      </c>
    </row>
    <row r="32" spans="1:66" x14ac:dyDescent="0.3">
      <c r="A32" t="s">
        <v>139</v>
      </c>
      <c r="B32">
        <v>0</v>
      </c>
      <c r="C32">
        <v>0</v>
      </c>
      <c r="D32">
        <v>0</v>
      </c>
      <c r="E32">
        <v>1</v>
      </c>
      <c r="F32">
        <v>0</v>
      </c>
      <c r="G32">
        <v>0.5</v>
      </c>
      <c r="H32">
        <v>0</v>
      </c>
      <c r="I32">
        <v>0.4375</v>
      </c>
      <c r="J32">
        <v>6.25E-2</v>
      </c>
      <c r="K32">
        <v>6.6699999999999995E-2</v>
      </c>
      <c r="L32">
        <v>0.4667</v>
      </c>
      <c r="M32">
        <v>0.4667</v>
      </c>
      <c r="N32">
        <v>0</v>
      </c>
      <c r="O32">
        <v>0</v>
      </c>
      <c r="P32">
        <v>0.375</v>
      </c>
      <c r="Q32">
        <v>0.625</v>
      </c>
      <c r="R32">
        <v>0</v>
      </c>
      <c r="S32">
        <v>0</v>
      </c>
      <c r="T32">
        <v>0.3125</v>
      </c>
      <c r="U32">
        <v>0.625</v>
      </c>
      <c r="V32">
        <v>6.25E-2</v>
      </c>
      <c r="W32">
        <v>0</v>
      </c>
      <c r="X32">
        <v>0</v>
      </c>
      <c r="Y32">
        <v>0</v>
      </c>
      <c r="Z32">
        <v>1</v>
      </c>
      <c r="AA32">
        <v>6.25E-2</v>
      </c>
      <c r="AB32">
        <v>0.75</v>
      </c>
      <c r="AC32">
        <v>0.1875</v>
      </c>
      <c r="AD32">
        <v>0</v>
      </c>
      <c r="AE32">
        <v>0.44439999999999996</v>
      </c>
      <c r="AF32">
        <v>0.33329999999999999</v>
      </c>
      <c r="AG32">
        <v>0.22219999999999998</v>
      </c>
      <c r="AH32">
        <v>0</v>
      </c>
      <c r="AI32">
        <v>0</v>
      </c>
      <c r="AJ32">
        <v>0.61109999999999998</v>
      </c>
      <c r="AK32">
        <v>0.38890000000000002</v>
      </c>
      <c r="AL32">
        <v>0</v>
      </c>
      <c r="AM32">
        <v>0</v>
      </c>
      <c r="AN32">
        <v>0</v>
      </c>
      <c r="AO32">
        <v>0.8125</v>
      </c>
      <c r="AP32">
        <v>0.1875</v>
      </c>
      <c r="AQ32">
        <v>0</v>
      </c>
      <c r="AR32">
        <v>0</v>
      </c>
      <c r="AS32">
        <v>0</v>
      </c>
      <c r="AT32">
        <v>1</v>
      </c>
      <c r="AU32">
        <v>0</v>
      </c>
      <c r="AV32">
        <v>0</v>
      </c>
      <c r="AW32">
        <v>0</v>
      </c>
      <c r="AX32">
        <v>0</v>
      </c>
      <c r="AY32">
        <v>0.125</v>
      </c>
      <c r="AZ32">
        <v>0.75</v>
      </c>
      <c r="BA32">
        <v>0.125</v>
      </c>
      <c r="BB32">
        <v>0.1875</v>
      </c>
      <c r="BC32">
        <v>0.8125</v>
      </c>
      <c r="BD32">
        <v>0</v>
      </c>
      <c r="BE32">
        <v>0</v>
      </c>
      <c r="BF32">
        <v>0.5</v>
      </c>
      <c r="BG32">
        <v>0.5</v>
      </c>
      <c r="BH32">
        <v>0</v>
      </c>
      <c r="BI32">
        <v>0</v>
      </c>
      <c r="BJ32">
        <v>0</v>
      </c>
      <c r="BK32">
        <v>0.66670000000000007</v>
      </c>
      <c r="BL32">
        <v>0.11109999999999999</v>
      </c>
      <c r="BM32">
        <v>0.22219999999999998</v>
      </c>
      <c r="BN32">
        <v>0</v>
      </c>
    </row>
    <row r="33" spans="1:66" x14ac:dyDescent="0.3">
      <c r="A33" t="s">
        <v>141</v>
      </c>
      <c r="B33">
        <v>0</v>
      </c>
      <c r="C33">
        <v>0</v>
      </c>
      <c r="D33">
        <v>0</v>
      </c>
      <c r="E33">
        <v>1</v>
      </c>
      <c r="F33">
        <v>0</v>
      </c>
      <c r="G33">
        <v>0.59379999999999999</v>
      </c>
      <c r="H33">
        <v>0.1875</v>
      </c>
      <c r="I33">
        <v>0</v>
      </c>
      <c r="J33">
        <v>0.21879999999999999</v>
      </c>
      <c r="K33">
        <v>0.52</v>
      </c>
      <c r="L33">
        <v>0.2</v>
      </c>
      <c r="M33">
        <v>0.28000000000000003</v>
      </c>
      <c r="N33">
        <v>0</v>
      </c>
      <c r="O33">
        <v>0</v>
      </c>
      <c r="P33">
        <v>0.21879999999999999</v>
      </c>
      <c r="Q33">
        <v>0.5</v>
      </c>
      <c r="R33">
        <v>0.28120000000000001</v>
      </c>
      <c r="S33">
        <v>0</v>
      </c>
      <c r="T33">
        <v>6.25E-2</v>
      </c>
      <c r="U33">
        <v>0.21879999999999999</v>
      </c>
      <c r="V33">
        <v>0.40619999999999995</v>
      </c>
      <c r="W33">
        <v>0.3125</v>
      </c>
      <c r="X33">
        <v>3.3300000000000003E-2</v>
      </c>
      <c r="Y33">
        <v>3.3300000000000003E-2</v>
      </c>
      <c r="Z33">
        <v>0.93330000000000002</v>
      </c>
      <c r="AA33">
        <v>0</v>
      </c>
      <c r="AB33">
        <v>0.4375</v>
      </c>
      <c r="AC33">
        <v>0.5625</v>
      </c>
      <c r="AD33">
        <v>0</v>
      </c>
      <c r="AE33">
        <v>0.1875</v>
      </c>
      <c r="AF33">
        <v>0.75</v>
      </c>
      <c r="AG33">
        <v>6.25E-2</v>
      </c>
      <c r="AH33">
        <v>0</v>
      </c>
      <c r="AI33">
        <v>0</v>
      </c>
      <c r="AJ33">
        <v>1</v>
      </c>
      <c r="AK33">
        <v>0</v>
      </c>
      <c r="AL33">
        <v>0</v>
      </c>
      <c r="AM33">
        <v>0</v>
      </c>
      <c r="AN33">
        <v>0</v>
      </c>
      <c r="AO33">
        <v>0.59379999999999999</v>
      </c>
      <c r="AP33">
        <v>0.40619999999999995</v>
      </c>
      <c r="AQ33">
        <v>0</v>
      </c>
      <c r="AR33">
        <v>0</v>
      </c>
      <c r="AS33">
        <v>0</v>
      </c>
      <c r="AT33">
        <v>1</v>
      </c>
      <c r="AU33">
        <v>0</v>
      </c>
      <c r="AV33">
        <v>0</v>
      </c>
      <c r="AW33">
        <v>0</v>
      </c>
      <c r="AX33">
        <v>0</v>
      </c>
      <c r="AY33">
        <v>9.3800000000000008E-2</v>
      </c>
      <c r="AZ33">
        <v>0.34380000000000005</v>
      </c>
      <c r="BA33">
        <v>0.5625</v>
      </c>
      <c r="BB33">
        <v>3.1200000000000002E-2</v>
      </c>
      <c r="BC33">
        <v>0.96879999999999999</v>
      </c>
      <c r="BD33">
        <v>0</v>
      </c>
      <c r="BE33">
        <v>0</v>
      </c>
      <c r="BF33">
        <v>0.125</v>
      </c>
      <c r="BG33">
        <v>0.21879999999999999</v>
      </c>
      <c r="BH33">
        <v>0.5625</v>
      </c>
      <c r="BI33">
        <v>9.3800000000000008E-2</v>
      </c>
      <c r="BJ33">
        <v>0</v>
      </c>
      <c r="BK33">
        <v>1</v>
      </c>
      <c r="BL33">
        <v>0</v>
      </c>
      <c r="BM33">
        <v>0</v>
      </c>
      <c r="BN33">
        <v>0</v>
      </c>
    </row>
    <row r="34" spans="1:66" x14ac:dyDescent="0.3">
      <c r="A34" t="s">
        <v>143</v>
      </c>
      <c r="B34">
        <v>0</v>
      </c>
      <c r="C34">
        <v>0</v>
      </c>
      <c r="D34">
        <v>1</v>
      </c>
      <c r="E34">
        <v>0</v>
      </c>
      <c r="F34">
        <v>0</v>
      </c>
      <c r="G34">
        <v>0.66670000000000007</v>
      </c>
      <c r="H34">
        <v>0.33329999999999999</v>
      </c>
      <c r="I34">
        <v>0</v>
      </c>
      <c r="J34">
        <v>0</v>
      </c>
      <c r="K34">
        <v>0.8095</v>
      </c>
      <c r="L34">
        <v>9.5199999999999993E-2</v>
      </c>
      <c r="M34">
        <v>9.5199999999999993E-2</v>
      </c>
      <c r="N34">
        <v>0</v>
      </c>
      <c r="O34">
        <v>0.23809999999999998</v>
      </c>
      <c r="P34">
        <v>0.47619999999999996</v>
      </c>
      <c r="Q34">
        <v>0.23809999999999998</v>
      </c>
      <c r="R34">
        <v>4.7599999999999996E-2</v>
      </c>
      <c r="S34">
        <v>0</v>
      </c>
      <c r="T34">
        <v>0.42859999999999998</v>
      </c>
      <c r="U34">
        <v>0.57140000000000002</v>
      </c>
      <c r="V34">
        <v>0</v>
      </c>
      <c r="W34">
        <v>0</v>
      </c>
      <c r="X34">
        <v>0</v>
      </c>
      <c r="Y34">
        <v>0.16670000000000001</v>
      </c>
      <c r="Z34">
        <v>0.83329999999999993</v>
      </c>
      <c r="AA34">
        <v>4.7599999999999996E-2</v>
      </c>
      <c r="AB34">
        <v>0.66670000000000007</v>
      </c>
      <c r="AC34">
        <v>0.28570000000000001</v>
      </c>
      <c r="AD34">
        <v>0</v>
      </c>
      <c r="AE34">
        <v>0.6</v>
      </c>
      <c r="AF34">
        <v>0.2</v>
      </c>
      <c r="AG34">
        <v>0.2</v>
      </c>
      <c r="AH34">
        <v>0</v>
      </c>
      <c r="AI34">
        <v>0</v>
      </c>
      <c r="AJ34">
        <v>0.61109999999999998</v>
      </c>
      <c r="AK34">
        <v>0.33329999999999999</v>
      </c>
      <c r="AL34">
        <v>5.5599999999999997E-2</v>
      </c>
      <c r="AM34">
        <v>0</v>
      </c>
      <c r="AN34">
        <v>0</v>
      </c>
      <c r="AO34">
        <v>0.90480000000000005</v>
      </c>
      <c r="AP34">
        <v>9.5199999999999993E-2</v>
      </c>
      <c r="AQ34">
        <v>0</v>
      </c>
      <c r="AR34">
        <v>0</v>
      </c>
      <c r="AS34">
        <v>0</v>
      </c>
      <c r="AT34">
        <v>1</v>
      </c>
      <c r="AU34">
        <v>0</v>
      </c>
      <c r="AV34">
        <v>0</v>
      </c>
      <c r="AW34">
        <v>0</v>
      </c>
      <c r="AX34">
        <v>0</v>
      </c>
      <c r="AY34">
        <v>0.38100000000000001</v>
      </c>
      <c r="AZ34">
        <v>0.52380000000000004</v>
      </c>
      <c r="BA34">
        <v>9.5199999999999993E-2</v>
      </c>
      <c r="BB34">
        <v>0.23809999999999998</v>
      </c>
      <c r="BC34">
        <v>0.76190000000000002</v>
      </c>
      <c r="BD34">
        <v>0</v>
      </c>
      <c r="BE34">
        <v>0</v>
      </c>
      <c r="BF34">
        <v>0.6</v>
      </c>
      <c r="BG34">
        <v>0.4</v>
      </c>
      <c r="BH34">
        <v>0</v>
      </c>
      <c r="BI34">
        <v>0</v>
      </c>
      <c r="BJ34">
        <v>0</v>
      </c>
      <c r="BK34">
        <v>0.25</v>
      </c>
      <c r="BL34">
        <v>0.75</v>
      </c>
      <c r="BM34">
        <v>0</v>
      </c>
      <c r="BN34">
        <v>0</v>
      </c>
    </row>
    <row r="35" spans="1:66" x14ac:dyDescent="0.3">
      <c r="A35" t="s">
        <v>146</v>
      </c>
      <c r="B35">
        <v>1</v>
      </c>
      <c r="C35">
        <v>0</v>
      </c>
      <c r="D35">
        <v>0</v>
      </c>
      <c r="E35">
        <v>0</v>
      </c>
      <c r="F35">
        <v>0</v>
      </c>
      <c r="G35">
        <v>1</v>
      </c>
      <c r="H35">
        <v>0</v>
      </c>
      <c r="I35">
        <v>0</v>
      </c>
      <c r="J35">
        <v>0</v>
      </c>
      <c r="K35">
        <v>4.3499999999999997E-2</v>
      </c>
      <c r="L35">
        <v>0</v>
      </c>
      <c r="M35">
        <v>0.95650000000000002</v>
      </c>
      <c r="N35">
        <v>0</v>
      </c>
      <c r="O35">
        <v>0</v>
      </c>
      <c r="P35">
        <v>0.86959999999999993</v>
      </c>
      <c r="Q35">
        <v>0.13039999999999999</v>
      </c>
      <c r="R35">
        <v>0</v>
      </c>
      <c r="S35">
        <v>0</v>
      </c>
      <c r="T35">
        <v>0</v>
      </c>
      <c r="U35">
        <v>0.52170000000000005</v>
      </c>
      <c r="V35">
        <v>0.4783</v>
      </c>
      <c r="W35">
        <v>0</v>
      </c>
      <c r="X35">
        <v>7.690000000000001E-2</v>
      </c>
      <c r="Y35">
        <v>0.53849999999999998</v>
      </c>
      <c r="Z35">
        <v>0.3846</v>
      </c>
      <c r="AA35">
        <v>4.3499999999999997E-2</v>
      </c>
      <c r="AB35">
        <v>0.91299999999999992</v>
      </c>
      <c r="AC35">
        <v>4.3499999999999997E-2</v>
      </c>
      <c r="AD35">
        <v>0</v>
      </c>
      <c r="AE35">
        <v>0.75</v>
      </c>
      <c r="AF35">
        <v>0.25</v>
      </c>
      <c r="AG35">
        <v>0</v>
      </c>
      <c r="AH35">
        <v>0</v>
      </c>
      <c r="AI35">
        <v>0</v>
      </c>
      <c r="AJ35">
        <v>0.9</v>
      </c>
      <c r="AK35">
        <v>0.1</v>
      </c>
      <c r="AL35">
        <v>0</v>
      </c>
      <c r="AM35">
        <v>0</v>
      </c>
      <c r="AN35">
        <v>0</v>
      </c>
      <c r="AO35">
        <v>0.52170000000000005</v>
      </c>
      <c r="AP35">
        <v>0.43479999999999996</v>
      </c>
      <c r="AQ35">
        <v>0</v>
      </c>
      <c r="AR35">
        <v>0</v>
      </c>
      <c r="AS35">
        <v>4.3499999999999997E-2</v>
      </c>
      <c r="AT35">
        <v>0.78260000000000007</v>
      </c>
      <c r="AU35">
        <v>4.3499999999999997E-2</v>
      </c>
      <c r="AV35">
        <v>4.3499999999999997E-2</v>
      </c>
      <c r="AW35">
        <v>0.13039999999999999</v>
      </c>
      <c r="AX35">
        <v>0</v>
      </c>
      <c r="AY35">
        <v>0.82609999999999995</v>
      </c>
      <c r="AZ35">
        <v>0.13039999999999999</v>
      </c>
      <c r="BA35">
        <v>4.3499999999999997E-2</v>
      </c>
      <c r="BB35">
        <v>0</v>
      </c>
      <c r="BC35">
        <v>0.86959999999999993</v>
      </c>
      <c r="BD35">
        <v>0.13039999999999999</v>
      </c>
      <c r="BE35">
        <v>0</v>
      </c>
      <c r="BF35">
        <v>8.6999999999999994E-2</v>
      </c>
      <c r="BG35">
        <v>0.78260000000000007</v>
      </c>
      <c r="BH35">
        <v>8.6999999999999994E-2</v>
      </c>
      <c r="BI35">
        <v>4.3499999999999997E-2</v>
      </c>
      <c r="BJ35">
        <v>0</v>
      </c>
      <c r="BK35">
        <v>0</v>
      </c>
      <c r="BL35">
        <v>1</v>
      </c>
      <c r="BM35">
        <v>0</v>
      </c>
      <c r="BN35">
        <v>0</v>
      </c>
    </row>
    <row r="36" spans="1:66" x14ac:dyDescent="0.3">
      <c r="A36" t="s">
        <v>148</v>
      </c>
      <c r="B36">
        <v>0</v>
      </c>
      <c r="C36">
        <v>1</v>
      </c>
      <c r="D36">
        <v>0</v>
      </c>
      <c r="E36">
        <v>0</v>
      </c>
      <c r="F36">
        <v>0</v>
      </c>
      <c r="G36">
        <v>1</v>
      </c>
      <c r="H36">
        <v>0</v>
      </c>
      <c r="I36">
        <v>0</v>
      </c>
      <c r="J36">
        <v>0</v>
      </c>
      <c r="K36">
        <v>0</v>
      </c>
      <c r="L36">
        <v>0</v>
      </c>
      <c r="M36">
        <v>0.95829999999999993</v>
      </c>
      <c r="N36">
        <v>4.1700000000000001E-2</v>
      </c>
      <c r="O36">
        <v>0</v>
      </c>
      <c r="P36">
        <v>0.66670000000000007</v>
      </c>
      <c r="Q36">
        <v>0.33329999999999999</v>
      </c>
      <c r="R36">
        <v>0</v>
      </c>
      <c r="S36">
        <v>0</v>
      </c>
      <c r="T36">
        <v>0</v>
      </c>
      <c r="U36">
        <v>0.20829999999999999</v>
      </c>
      <c r="V36">
        <v>0.79170000000000007</v>
      </c>
      <c r="W36">
        <v>0</v>
      </c>
      <c r="X36">
        <v>0</v>
      </c>
      <c r="Y36">
        <v>0.36359999999999998</v>
      </c>
      <c r="Z36">
        <v>0.63639999999999997</v>
      </c>
      <c r="AA36">
        <v>8.3299999999999999E-2</v>
      </c>
      <c r="AB36">
        <v>0.83329999999999993</v>
      </c>
      <c r="AC36">
        <v>8.3299999999999999E-2</v>
      </c>
      <c r="AD36">
        <v>0</v>
      </c>
      <c r="AE36">
        <v>0.57889999999999997</v>
      </c>
      <c r="AF36">
        <v>0.36840000000000006</v>
      </c>
      <c r="AG36">
        <v>5.2600000000000001E-2</v>
      </c>
      <c r="AH36">
        <v>0</v>
      </c>
      <c r="AI36">
        <v>0</v>
      </c>
      <c r="AJ36">
        <v>7.1399999999999991E-2</v>
      </c>
      <c r="AK36">
        <v>0</v>
      </c>
      <c r="AL36">
        <v>0</v>
      </c>
      <c r="AM36">
        <v>0</v>
      </c>
      <c r="AN36">
        <v>0.92859999999999998</v>
      </c>
      <c r="AO36">
        <v>0.66670000000000007</v>
      </c>
      <c r="AP36">
        <v>0.33329999999999999</v>
      </c>
      <c r="AQ36">
        <v>0</v>
      </c>
      <c r="AR36">
        <v>0</v>
      </c>
      <c r="AS36">
        <v>0</v>
      </c>
      <c r="AT36">
        <v>0.66670000000000007</v>
      </c>
      <c r="AU36">
        <v>4.1700000000000001E-2</v>
      </c>
      <c r="AV36">
        <v>8.3299999999999999E-2</v>
      </c>
      <c r="AW36">
        <v>0.20829999999999999</v>
      </c>
      <c r="AX36">
        <v>0</v>
      </c>
      <c r="AY36">
        <v>0.79170000000000007</v>
      </c>
      <c r="AZ36">
        <v>0.16670000000000001</v>
      </c>
      <c r="BA36">
        <v>4.1700000000000001E-2</v>
      </c>
      <c r="BB36">
        <v>0</v>
      </c>
      <c r="BC36">
        <v>0.83329999999999993</v>
      </c>
      <c r="BD36">
        <v>0.16670000000000001</v>
      </c>
      <c r="BE36">
        <v>0</v>
      </c>
      <c r="BF36">
        <v>0</v>
      </c>
      <c r="BG36">
        <v>0.625</v>
      </c>
      <c r="BH36">
        <v>0.375</v>
      </c>
      <c r="BI36">
        <v>0</v>
      </c>
      <c r="BJ36">
        <v>0</v>
      </c>
      <c r="BK36">
        <v>0.26319999999999999</v>
      </c>
      <c r="BL36">
        <v>0.63159999999999994</v>
      </c>
      <c r="BM36">
        <v>0.10529999999999999</v>
      </c>
      <c r="BN36">
        <v>0</v>
      </c>
    </row>
    <row r="37" spans="1:66" x14ac:dyDescent="0.3">
      <c r="A37" t="s">
        <v>150</v>
      </c>
      <c r="B37">
        <v>1</v>
      </c>
      <c r="C37">
        <v>0</v>
      </c>
      <c r="D37">
        <v>0</v>
      </c>
      <c r="E37">
        <v>0</v>
      </c>
      <c r="F37">
        <v>0</v>
      </c>
      <c r="G37">
        <v>1</v>
      </c>
      <c r="H37">
        <v>0</v>
      </c>
      <c r="I37">
        <v>0</v>
      </c>
      <c r="J37">
        <v>0</v>
      </c>
      <c r="K37">
        <v>0</v>
      </c>
      <c r="L37">
        <v>0</v>
      </c>
      <c r="M37">
        <v>1</v>
      </c>
      <c r="N37">
        <v>0</v>
      </c>
      <c r="O37">
        <v>0</v>
      </c>
      <c r="P37">
        <v>0.73909999999999998</v>
      </c>
      <c r="Q37">
        <v>0.26090000000000002</v>
      </c>
      <c r="R37">
        <v>0</v>
      </c>
      <c r="S37">
        <v>0</v>
      </c>
      <c r="T37">
        <v>0</v>
      </c>
      <c r="U37">
        <v>0.43479999999999996</v>
      </c>
      <c r="V37">
        <v>0.56520000000000004</v>
      </c>
      <c r="W37">
        <v>0</v>
      </c>
      <c r="X37">
        <v>0.2</v>
      </c>
      <c r="Y37">
        <v>0.2</v>
      </c>
      <c r="Z37">
        <v>0.6</v>
      </c>
      <c r="AA37">
        <v>0</v>
      </c>
      <c r="AB37">
        <v>0.73909999999999998</v>
      </c>
      <c r="AC37">
        <v>0.26090000000000002</v>
      </c>
      <c r="AD37">
        <v>0</v>
      </c>
      <c r="AE37">
        <v>0.30769999999999997</v>
      </c>
      <c r="AF37">
        <v>0.15380000000000002</v>
      </c>
      <c r="AG37">
        <v>0.3846</v>
      </c>
      <c r="AH37">
        <v>0.15380000000000002</v>
      </c>
      <c r="AI37">
        <v>0</v>
      </c>
      <c r="AJ37">
        <v>1</v>
      </c>
      <c r="AK37">
        <v>0</v>
      </c>
      <c r="AL37">
        <v>0</v>
      </c>
      <c r="AM37">
        <v>0</v>
      </c>
      <c r="AN37">
        <v>0</v>
      </c>
      <c r="AO37">
        <v>0.69569999999999999</v>
      </c>
      <c r="AP37">
        <v>0.30430000000000001</v>
      </c>
      <c r="AQ37">
        <v>0</v>
      </c>
      <c r="AR37">
        <v>0</v>
      </c>
      <c r="AS37">
        <v>0</v>
      </c>
      <c r="AT37">
        <v>0.4783</v>
      </c>
      <c r="AU37">
        <v>0.21739999999999998</v>
      </c>
      <c r="AV37">
        <v>0.1739</v>
      </c>
      <c r="AW37">
        <v>0.13039999999999999</v>
      </c>
      <c r="AX37">
        <v>0</v>
      </c>
      <c r="AY37">
        <v>0.78260000000000007</v>
      </c>
      <c r="AZ37">
        <v>0.1739</v>
      </c>
      <c r="BA37">
        <v>4.3499999999999997E-2</v>
      </c>
      <c r="BB37">
        <v>0</v>
      </c>
      <c r="BC37">
        <v>0.95650000000000002</v>
      </c>
      <c r="BD37">
        <v>4.3499999999999997E-2</v>
      </c>
      <c r="BE37">
        <v>0</v>
      </c>
      <c r="BF37">
        <v>4.3499999999999997E-2</v>
      </c>
      <c r="BG37">
        <v>0.95650000000000002</v>
      </c>
      <c r="BH37">
        <v>0</v>
      </c>
      <c r="BI37">
        <v>0</v>
      </c>
      <c r="BJ37">
        <v>0</v>
      </c>
      <c r="BK37">
        <v>0.53849999999999998</v>
      </c>
      <c r="BL37">
        <v>0.30769999999999997</v>
      </c>
      <c r="BM37">
        <v>0.15380000000000002</v>
      </c>
      <c r="BN37">
        <v>0</v>
      </c>
    </row>
    <row r="38" spans="1:66" x14ac:dyDescent="0.3">
      <c r="A38" t="s">
        <v>152</v>
      </c>
      <c r="B38">
        <v>1</v>
      </c>
      <c r="C38">
        <v>0</v>
      </c>
      <c r="D38">
        <v>0</v>
      </c>
      <c r="E38">
        <v>0</v>
      </c>
      <c r="F38">
        <v>0</v>
      </c>
      <c r="G38">
        <v>0.93480000000000008</v>
      </c>
      <c r="H38">
        <v>6.5199999999999994E-2</v>
      </c>
      <c r="I38">
        <v>0</v>
      </c>
      <c r="J38">
        <v>0</v>
      </c>
      <c r="K38">
        <v>2.1700000000000001E-2</v>
      </c>
      <c r="L38">
        <v>2.1700000000000001E-2</v>
      </c>
      <c r="M38">
        <v>0.95650000000000002</v>
      </c>
      <c r="N38">
        <v>0</v>
      </c>
      <c r="O38">
        <v>0</v>
      </c>
      <c r="P38">
        <v>0.71739999999999993</v>
      </c>
      <c r="Q38">
        <v>0.28260000000000002</v>
      </c>
      <c r="R38">
        <v>0</v>
      </c>
      <c r="S38">
        <v>0</v>
      </c>
      <c r="T38">
        <v>8.6999999999999994E-2</v>
      </c>
      <c r="U38">
        <v>0.60870000000000002</v>
      </c>
      <c r="V38">
        <v>0.30430000000000001</v>
      </c>
      <c r="W38">
        <v>0</v>
      </c>
      <c r="X38">
        <v>0</v>
      </c>
      <c r="Y38">
        <v>0.52</v>
      </c>
      <c r="Z38">
        <v>0.48</v>
      </c>
      <c r="AA38">
        <v>6.5199999999999994E-2</v>
      </c>
      <c r="AB38">
        <v>0.73909999999999998</v>
      </c>
      <c r="AC38">
        <v>0.19570000000000001</v>
      </c>
      <c r="AD38">
        <v>0</v>
      </c>
      <c r="AE38">
        <v>0.66670000000000007</v>
      </c>
      <c r="AF38">
        <v>0</v>
      </c>
      <c r="AG38">
        <v>0.33329999999999999</v>
      </c>
      <c r="AH38">
        <v>0</v>
      </c>
      <c r="AI38">
        <v>0</v>
      </c>
      <c r="AJ38">
        <v>7.1399999999999991E-2</v>
      </c>
      <c r="AK38">
        <v>0</v>
      </c>
      <c r="AL38">
        <v>0</v>
      </c>
      <c r="AM38">
        <v>0</v>
      </c>
      <c r="AN38">
        <v>0.92859999999999998</v>
      </c>
      <c r="AO38">
        <v>0.67390000000000005</v>
      </c>
      <c r="AP38">
        <v>0.26090000000000002</v>
      </c>
      <c r="AQ38">
        <v>6.5199999999999994E-2</v>
      </c>
      <c r="AR38">
        <v>0</v>
      </c>
      <c r="AS38">
        <v>0</v>
      </c>
      <c r="AT38">
        <v>0</v>
      </c>
      <c r="AU38">
        <v>2.1700000000000001E-2</v>
      </c>
      <c r="AV38">
        <v>0.26090000000000002</v>
      </c>
      <c r="AW38">
        <v>0.71739999999999993</v>
      </c>
      <c r="AX38">
        <v>0</v>
      </c>
      <c r="AY38">
        <v>0.60870000000000002</v>
      </c>
      <c r="AZ38">
        <v>0.30430000000000001</v>
      </c>
      <c r="BA38">
        <v>8.6999999999999994E-2</v>
      </c>
      <c r="BB38">
        <v>0</v>
      </c>
      <c r="BC38">
        <v>0.71739999999999993</v>
      </c>
      <c r="BD38">
        <v>0.28260000000000002</v>
      </c>
      <c r="BE38">
        <v>0</v>
      </c>
      <c r="BF38">
        <v>0</v>
      </c>
      <c r="BG38">
        <v>0.73909999999999998</v>
      </c>
      <c r="BH38">
        <v>0.26090000000000002</v>
      </c>
      <c r="BI38">
        <v>0</v>
      </c>
      <c r="BJ38">
        <v>0</v>
      </c>
      <c r="BK38">
        <v>0.33329999999999999</v>
      </c>
      <c r="BL38">
        <v>0.66670000000000007</v>
      </c>
      <c r="BM38">
        <v>0</v>
      </c>
      <c r="BN38">
        <v>0</v>
      </c>
    </row>
    <row r="39" spans="1:66" x14ac:dyDescent="0.3">
      <c r="A39" t="s">
        <v>154</v>
      </c>
      <c r="B39">
        <v>1</v>
      </c>
      <c r="C39">
        <v>0</v>
      </c>
      <c r="D39">
        <v>0</v>
      </c>
      <c r="E39">
        <v>0</v>
      </c>
      <c r="F39">
        <v>0</v>
      </c>
      <c r="G39">
        <v>0.7451000000000001</v>
      </c>
      <c r="H39">
        <v>0.13730000000000001</v>
      </c>
      <c r="I39">
        <v>7.8399999999999997E-2</v>
      </c>
      <c r="J39">
        <v>3.9199999999999999E-2</v>
      </c>
      <c r="K39">
        <v>0</v>
      </c>
      <c r="L39">
        <v>0</v>
      </c>
      <c r="M39">
        <v>1</v>
      </c>
      <c r="N39">
        <v>0</v>
      </c>
      <c r="O39">
        <v>0</v>
      </c>
      <c r="P39">
        <v>0.6470999999999999</v>
      </c>
      <c r="Q39">
        <v>0.35289999999999999</v>
      </c>
      <c r="R39">
        <v>0</v>
      </c>
      <c r="S39">
        <v>0</v>
      </c>
      <c r="T39">
        <v>0</v>
      </c>
      <c r="U39">
        <v>0.90200000000000002</v>
      </c>
      <c r="V39">
        <v>9.8000000000000004E-2</v>
      </c>
      <c r="W39">
        <v>0</v>
      </c>
      <c r="X39">
        <v>0</v>
      </c>
      <c r="Y39">
        <v>0.35289999999999999</v>
      </c>
      <c r="Z39">
        <v>0.6470999999999999</v>
      </c>
      <c r="AA39">
        <v>3.9199999999999999E-2</v>
      </c>
      <c r="AB39">
        <v>0.35289999999999999</v>
      </c>
      <c r="AC39">
        <v>0.60780000000000001</v>
      </c>
      <c r="AD39">
        <v>0</v>
      </c>
      <c r="AE39">
        <v>0</v>
      </c>
      <c r="AF39">
        <v>0.28570000000000001</v>
      </c>
      <c r="AG39">
        <v>0.71430000000000005</v>
      </c>
      <c r="AH39">
        <v>0</v>
      </c>
      <c r="AI39">
        <v>0</v>
      </c>
      <c r="AJ39">
        <v>1</v>
      </c>
      <c r="AK39">
        <v>0</v>
      </c>
      <c r="AL39">
        <v>0</v>
      </c>
      <c r="AM39">
        <v>0</v>
      </c>
      <c r="AN39">
        <v>0</v>
      </c>
      <c r="AO39">
        <v>0.78430000000000011</v>
      </c>
      <c r="AP39">
        <v>0.1961</v>
      </c>
      <c r="AQ39">
        <v>0</v>
      </c>
      <c r="AR39">
        <v>0</v>
      </c>
      <c r="AS39">
        <v>1.9599999999999999E-2</v>
      </c>
      <c r="AT39">
        <v>0.80390000000000006</v>
      </c>
      <c r="AU39">
        <v>0</v>
      </c>
      <c r="AV39">
        <v>0</v>
      </c>
      <c r="AW39">
        <v>0.1961</v>
      </c>
      <c r="AX39">
        <v>0</v>
      </c>
      <c r="AY39">
        <v>0.80390000000000006</v>
      </c>
      <c r="AZ39">
        <v>0.1961</v>
      </c>
      <c r="BA39">
        <v>0</v>
      </c>
      <c r="BB39">
        <v>0</v>
      </c>
      <c r="BC39">
        <v>0.89800000000000002</v>
      </c>
      <c r="BD39">
        <v>0.10199999999999999</v>
      </c>
      <c r="BE39">
        <v>0</v>
      </c>
      <c r="BF39">
        <v>0.53060000000000007</v>
      </c>
      <c r="BG39">
        <v>0.42859999999999998</v>
      </c>
      <c r="BH39">
        <v>4.0800000000000003E-2</v>
      </c>
      <c r="BI39">
        <v>0</v>
      </c>
      <c r="BJ39">
        <v>0</v>
      </c>
      <c r="BK39">
        <v>1</v>
      </c>
      <c r="BL39">
        <v>0</v>
      </c>
      <c r="BM39">
        <v>0</v>
      </c>
      <c r="BN39">
        <v>0</v>
      </c>
    </row>
    <row r="40" spans="1:66" x14ac:dyDescent="0.3">
      <c r="A40" t="s">
        <v>156</v>
      </c>
      <c r="B40">
        <v>1</v>
      </c>
      <c r="C40">
        <v>0</v>
      </c>
      <c r="D40">
        <v>0</v>
      </c>
      <c r="E40">
        <v>0</v>
      </c>
      <c r="F40">
        <v>0</v>
      </c>
      <c r="G40">
        <v>0.75</v>
      </c>
      <c r="H40">
        <v>0.25</v>
      </c>
      <c r="I40">
        <v>0</v>
      </c>
      <c r="J40">
        <v>0</v>
      </c>
      <c r="K40">
        <v>0</v>
      </c>
      <c r="L40">
        <v>0</v>
      </c>
      <c r="M40">
        <v>1</v>
      </c>
      <c r="N40">
        <v>0</v>
      </c>
      <c r="O40">
        <v>0</v>
      </c>
      <c r="P40">
        <v>0.75</v>
      </c>
      <c r="Q40">
        <v>0.25</v>
      </c>
      <c r="R40">
        <v>0</v>
      </c>
      <c r="S40">
        <v>0</v>
      </c>
      <c r="T40">
        <v>0</v>
      </c>
      <c r="U40">
        <v>0.75</v>
      </c>
      <c r="V40">
        <v>0.25</v>
      </c>
      <c r="W40">
        <v>0</v>
      </c>
      <c r="X40">
        <v>0</v>
      </c>
      <c r="Y40">
        <v>0.5</v>
      </c>
      <c r="Z40">
        <v>0.5</v>
      </c>
      <c r="AA40">
        <v>0</v>
      </c>
      <c r="AB40">
        <v>0.5</v>
      </c>
      <c r="AC40">
        <v>0.5</v>
      </c>
      <c r="AD40">
        <v>0</v>
      </c>
      <c r="AE40">
        <v>0</v>
      </c>
      <c r="AF40">
        <v>0</v>
      </c>
      <c r="AG40">
        <v>0</v>
      </c>
      <c r="AH40">
        <v>0</v>
      </c>
      <c r="AI40">
        <v>0</v>
      </c>
      <c r="AJ40">
        <v>7.1399999999999991E-2</v>
      </c>
      <c r="AK40">
        <v>0</v>
      </c>
      <c r="AL40">
        <v>0</v>
      </c>
      <c r="AM40">
        <v>0</v>
      </c>
      <c r="AN40">
        <v>0.92859999999999998</v>
      </c>
      <c r="AO40">
        <v>0.85</v>
      </c>
      <c r="AP40">
        <v>0.15</v>
      </c>
      <c r="AQ40">
        <v>0</v>
      </c>
      <c r="AR40">
        <v>0</v>
      </c>
      <c r="AS40">
        <v>0</v>
      </c>
      <c r="AT40">
        <v>0</v>
      </c>
      <c r="AU40">
        <v>0</v>
      </c>
      <c r="AV40">
        <v>0.3</v>
      </c>
      <c r="AW40">
        <v>0.7</v>
      </c>
      <c r="AX40">
        <v>0</v>
      </c>
      <c r="AY40">
        <v>0.75</v>
      </c>
      <c r="AZ40">
        <v>0.25</v>
      </c>
      <c r="BA40">
        <v>0</v>
      </c>
      <c r="BB40">
        <v>0</v>
      </c>
      <c r="BC40">
        <v>0.75</v>
      </c>
      <c r="BD40">
        <v>0.25</v>
      </c>
      <c r="BE40">
        <v>0</v>
      </c>
      <c r="BF40">
        <v>0</v>
      </c>
      <c r="BG40">
        <v>0.75</v>
      </c>
      <c r="BH40">
        <v>0.25</v>
      </c>
      <c r="BI40">
        <v>0</v>
      </c>
      <c r="BJ40">
        <v>0</v>
      </c>
      <c r="BK40">
        <v>0</v>
      </c>
      <c r="BL40">
        <v>0</v>
      </c>
      <c r="BM40">
        <v>0</v>
      </c>
      <c r="BN40">
        <v>0</v>
      </c>
    </row>
    <row r="41" spans="1:66" x14ac:dyDescent="0.3">
      <c r="A41" t="s">
        <v>158</v>
      </c>
      <c r="B41">
        <v>1</v>
      </c>
      <c r="C41">
        <v>0</v>
      </c>
      <c r="D41">
        <v>0</v>
      </c>
      <c r="E41">
        <v>0</v>
      </c>
      <c r="F41">
        <v>0</v>
      </c>
      <c r="G41">
        <v>0.75560000000000005</v>
      </c>
      <c r="H41">
        <v>0.2</v>
      </c>
      <c r="I41">
        <v>4.4400000000000002E-2</v>
      </c>
      <c r="J41">
        <v>0</v>
      </c>
      <c r="K41">
        <v>0</v>
      </c>
      <c r="L41">
        <v>0</v>
      </c>
      <c r="M41">
        <v>1</v>
      </c>
      <c r="N41">
        <v>0</v>
      </c>
      <c r="O41">
        <v>0</v>
      </c>
      <c r="P41">
        <v>0.71109999999999995</v>
      </c>
      <c r="Q41">
        <v>0.28889999999999999</v>
      </c>
      <c r="R41">
        <v>0</v>
      </c>
      <c r="S41">
        <v>0</v>
      </c>
      <c r="T41">
        <v>0</v>
      </c>
      <c r="U41">
        <v>0.71109999999999995</v>
      </c>
      <c r="V41">
        <v>0.28889999999999999</v>
      </c>
      <c r="W41">
        <v>0</v>
      </c>
      <c r="X41">
        <v>3.0299999999999997E-2</v>
      </c>
      <c r="Y41">
        <v>0.72730000000000006</v>
      </c>
      <c r="Z41">
        <v>0.24239999999999998</v>
      </c>
      <c r="AA41">
        <v>6.6699999999999995E-2</v>
      </c>
      <c r="AB41">
        <v>0.4889</v>
      </c>
      <c r="AC41">
        <v>0.44439999999999996</v>
      </c>
      <c r="AD41">
        <v>0</v>
      </c>
      <c r="AE41">
        <v>0.3</v>
      </c>
      <c r="AF41">
        <v>0.4</v>
      </c>
      <c r="AG41">
        <v>0.3</v>
      </c>
      <c r="AH41">
        <v>0</v>
      </c>
      <c r="AI41">
        <v>0</v>
      </c>
      <c r="AJ41">
        <v>7.1399999999999991E-2</v>
      </c>
      <c r="AK41">
        <v>0</v>
      </c>
      <c r="AL41">
        <v>0</v>
      </c>
      <c r="AM41">
        <v>0</v>
      </c>
      <c r="AN41">
        <v>0.92859999999999998</v>
      </c>
      <c r="AO41">
        <v>0.77780000000000005</v>
      </c>
      <c r="AP41">
        <v>0.22219999999999998</v>
      </c>
      <c r="AQ41">
        <v>0</v>
      </c>
      <c r="AR41">
        <v>0</v>
      </c>
      <c r="AS41">
        <v>0</v>
      </c>
      <c r="AT41">
        <v>0.5111</v>
      </c>
      <c r="AU41">
        <v>6.6699999999999995E-2</v>
      </c>
      <c r="AV41">
        <v>0.22219999999999998</v>
      </c>
      <c r="AW41">
        <v>0.2</v>
      </c>
      <c r="AX41">
        <v>0</v>
      </c>
      <c r="AY41">
        <v>0.8</v>
      </c>
      <c r="AZ41">
        <v>0.1333</v>
      </c>
      <c r="BA41">
        <v>6.6699999999999995E-2</v>
      </c>
      <c r="BB41">
        <v>0</v>
      </c>
      <c r="BC41">
        <v>0.88370000000000004</v>
      </c>
      <c r="BD41">
        <v>0.11630000000000001</v>
      </c>
      <c r="BE41">
        <v>0</v>
      </c>
      <c r="BF41">
        <v>0.33329999999999999</v>
      </c>
      <c r="BG41">
        <v>0.5333</v>
      </c>
      <c r="BH41">
        <v>0.1333</v>
      </c>
      <c r="BI41">
        <v>0</v>
      </c>
      <c r="BJ41">
        <v>0</v>
      </c>
      <c r="BK41">
        <v>0.6</v>
      </c>
      <c r="BL41">
        <v>0.3</v>
      </c>
      <c r="BM41">
        <v>0.1</v>
      </c>
      <c r="BN41">
        <v>0</v>
      </c>
    </row>
    <row r="42" spans="1:66" x14ac:dyDescent="0.3">
      <c r="A42" t="s">
        <v>160</v>
      </c>
      <c r="B42">
        <v>1</v>
      </c>
      <c r="C42">
        <v>0</v>
      </c>
      <c r="D42">
        <v>0</v>
      </c>
      <c r="E42">
        <v>0</v>
      </c>
      <c r="F42">
        <v>0</v>
      </c>
      <c r="G42">
        <v>0.88890000000000002</v>
      </c>
      <c r="H42">
        <v>0.11109999999999999</v>
      </c>
      <c r="I42">
        <v>0</v>
      </c>
      <c r="J42">
        <v>0</v>
      </c>
      <c r="K42">
        <v>0</v>
      </c>
      <c r="L42">
        <v>0</v>
      </c>
      <c r="M42">
        <v>0.94440000000000002</v>
      </c>
      <c r="N42">
        <v>5.5599999999999997E-2</v>
      </c>
      <c r="O42">
        <v>0</v>
      </c>
      <c r="P42">
        <v>0.5</v>
      </c>
      <c r="Q42">
        <v>0.44439999999999996</v>
      </c>
      <c r="R42">
        <v>5.5599999999999997E-2</v>
      </c>
      <c r="S42">
        <v>0</v>
      </c>
      <c r="T42">
        <v>0</v>
      </c>
      <c r="U42">
        <v>0.61109999999999998</v>
      </c>
      <c r="V42">
        <v>0.16670000000000001</v>
      </c>
      <c r="W42">
        <v>0.22219999999999998</v>
      </c>
      <c r="X42">
        <v>0.11109999999999999</v>
      </c>
      <c r="Y42">
        <v>0.16670000000000001</v>
      </c>
      <c r="Z42">
        <v>0.72219999999999995</v>
      </c>
      <c r="AA42">
        <v>0</v>
      </c>
      <c r="AB42">
        <v>0.38890000000000002</v>
      </c>
      <c r="AC42">
        <v>0.61109999999999998</v>
      </c>
      <c r="AD42">
        <v>0</v>
      </c>
      <c r="AE42">
        <v>0</v>
      </c>
      <c r="AF42">
        <v>0</v>
      </c>
      <c r="AG42">
        <v>1</v>
      </c>
      <c r="AH42">
        <v>0</v>
      </c>
      <c r="AI42">
        <v>0</v>
      </c>
      <c r="AJ42">
        <v>7.1399999999999991E-2</v>
      </c>
      <c r="AK42">
        <v>0</v>
      </c>
      <c r="AL42">
        <v>0</v>
      </c>
      <c r="AM42">
        <v>0</v>
      </c>
      <c r="AN42">
        <v>0.92859999999999998</v>
      </c>
      <c r="AO42">
        <v>0.77780000000000005</v>
      </c>
      <c r="AP42">
        <v>0.22219999999999998</v>
      </c>
      <c r="AQ42">
        <v>0</v>
      </c>
      <c r="AR42">
        <v>0</v>
      </c>
      <c r="AS42">
        <v>0</v>
      </c>
      <c r="AT42">
        <v>0.77780000000000005</v>
      </c>
      <c r="AU42">
        <v>0</v>
      </c>
      <c r="AV42">
        <v>0</v>
      </c>
      <c r="AW42">
        <v>0.22219999999999998</v>
      </c>
      <c r="AX42">
        <v>0</v>
      </c>
      <c r="AY42">
        <v>0.77780000000000005</v>
      </c>
      <c r="AZ42">
        <v>0.22219999999999998</v>
      </c>
      <c r="BA42">
        <v>0</v>
      </c>
      <c r="BB42">
        <v>0</v>
      </c>
      <c r="BC42">
        <v>0.77780000000000005</v>
      </c>
      <c r="BD42">
        <v>0.22219999999999998</v>
      </c>
      <c r="BE42">
        <v>0</v>
      </c>
      <c r="BF42">
        <v>0.11109999999999999</v>
      </c>
      <c r="BG42">
        <v>0.27779999999999999</v>
      </c>
      <c r="BH42">
        <v>5.5599999999999997E-2</v>
      </c>
      <c r="BI42">
        <v>0</v>
      </c>
      <c r="BJ42">
        <v>0.55559999999999998</v>
      </c>
      <c r="BK42">
        <v>1</v>
      </c>
      <c r="BL42">
        <v>0</v>
      </c>
      <c r="BM42">
        <v>0</v>
      </c>
      <c r="BN42">
        <v>0</v>
      </c>
    </row>
    <row r="43" spans="1:66" x14ac:dyDescent="0.3">
      <c r="A43" t="s">
        <v>162</v>
      </c>
      <c r="B43">
        <v>1</v>
      </c>
      <c r="C43">
        <v>0</v>
      </c>
      <c r="D43">
        <v>0</v>
      </c>
      <c r="E43">
        <v>0</v>
      </c>
      <c r="F43">
        <v>0</v>
      </c>
      <c r="G43">
        <v>0.9194</v>
      </c>
      <c r="H43">
        <v>7.2599999999999998E-2</v>
      </c>
      <c r="I43">
        <v>8.1000000000000013E-3</v>
      </c>
      <c r="J43">
        <v>0</v>
      </c>
      <c r="K43">
        <v>0.1855</v>
      </c>
      <c r="L43">
        <v>4.8399999999999999E-2</v>
      </c>
      <c r="M43">
        <v>0.7661</v>
      </c>
      <c r="N43">
        <v>0</v>
      </c>
      <c r="O43">
        <v>0</v>
      </c>
      <c r="P43">
        <v>0.9274</v>
      </c>
      <c r="Q43">
        <v>7.2599999999999998E-2</v>
      </c>
      <c r="R43">
        <v>0</v>
      </c>
      <c r="S43">
        <v>0</v>
      </c>
      <c r="T43">
        <v>0</v>
      </c>
      <c r="U43">
        <v>0.871</v>
      </c>
      <c r="V43">
        <v>0.129</v>
      </c>
      <c r="W43">
        <v>0</v>
      </c>
      <c r="X43">
        <v>8.3000000000000001E-3</v>
      </c>
      <c r="Y43">
        <v>0.3967</v>
      </c>
      <c r="Z43">
        <v>0.59499999999999997</v>
      </c>
      <c r="AA43">
        <v>8.1000000000000013E-3</v>
      </c>
      <c r="AB43">
        <v>0.7258</v>
      </c>
      <c r="AC43">
        <v>0.2661</v>
      </c>
      <c r="AD43">
        <v>0</v>
      </c>
      <c r="AE43">
        <v>0.60399999999999998</v>
      </c>
      <c r="AF43">
        <v>0.16829999999999998</v>
      </c>
      <c r="AG43">
        <v>0.21780000000000002</v>
      </c>
      <c r="AH43">
        <v>9.8999999999999991E-3</v>
      </c>
      <c r="AI43">
        <v>0</v>
      </c>
      <c r="AJ43">
        <v>1</v>
      </c>
      <c r="AK43">
        <v>0</v>
      </c>
      <c r="AL43">
        <v>0</v>
      </c>
      <c r="AM43">
        <v>0</v>
      </c>
      <c r="AN43">
        <v>0</v>
      </c>
      <c r="AO43">
        <v>6.4500000000000002E-2</v>
      </c>
      <c r="AP43">
        <v>0.9194</v>
      </c>
      <c r="AQ43">
        <v>1.61E-2</v>
      </c>
      <c r="AR43">
        <v>0</v>
      </c>
      <c r="AS43">
        <v>0</v>
      </c>
      <c r="AT43">
        <v>0.55649999999999999</v>
      </c>
      <c r="AU43">
        <v>0.11289999999999999</v>
      </c>
      <c r="AV43">
        <v>0.2016</v>
      </c>
      <c r="AW43">
        <v>0.129</v>
      </c>
      <c r="AX43">
        <v>0</v>
      </c>
      <c r="AY43">
        <v>5.6500000000000002E-2</v>
      </c>
      <c r="AZ43">
        <v>0.7742</v>
      </c>
      <c r="BA43">
        <v>0.16940000000000002</v>
      </c>
      <c r="BB43">
        <v>0</v>
      </c>
      <c r="BC43">
        <v>0.9839</v>
      </c>
      <c r="BD43">
        <v>1.61E-2</v>
      </c>
      <c r="BE43">
        <v>0</v>
      </c>
      <c r="BF43">
        <v>1.61E-2</v>
      </c>
      <c r="BG43">
        <v>0.39520000000000005</v>
      </c>
      <c r="BH43">
        <v>0.4355</v>
      </c>
      <c r="BI43">
        <v>0.1532</v>
      </c>
      <c r="BJ43">
        <v>0</v>
      </c>
      <c r="BK43">
        <v>0.79209999999999992</v>
      </c>
      <c r="BL43">
        <v>0.18809999999999999</v>
      </c>
      <c r="BM43">
        <v>1.9799999999999998E-2</v>
      </c>
      <c r="BN43">
        <v>0</v>
      </c>
    </row>
    <row r="44" spans="1:66" x14ac:dyDescent="0.3">
      <c r="A44" t="s">
        <v>165</v>
      </c>
      <c r="B44">
        <v>1</v>
      </c>
      <c r="C44">
        <v>0</v>
      </c>
      <c r="D44">
        <v>0</v>
      </c>
      <c r="E44">
        <v>0</v>
      </c>
      <c r="F44">
        <v>0</v>
      </c>
      <c r="G44">
        <v>1</v>
      </c>
      <c r="H44">
        <v>0</v>
      </c>
      <c r="I44">
        <v>0</v>
      </c>
      <c r="J44">
        <v>0</v>
      </c>
      <c r="K44">
        <v>0.78569999999999995</v>
      </c>
      <c r="L44">
        <v>0</v>
      </c>
      <c r="M44">
        <v>0.21429999999999999</v>
      </c>
      <c r="N44">
        <v>0</v>
      </c>
      <c r="O44">
        <v>2.3799999999999998E-2</v>
      </c>
      <c r="P44">
        <v>0.57140000000000002</v>
      </c>
      <c r="Q44">
        <v>0.40479999999999999</v>
      </c>
      <c r="R44">
        <v>0</v>
      </c>
      <c r="S44">
        <v>0</v>
      </c>
      <c r="T44">
        <v>4.7599999999999996E-2</v>
      </c>
      <c r="U44">
        <v>0.78569999999999995</v>
      </c>
      <c r="V44">
        <v>0.16670000000000001</v>
      </c>
      <c r="W44">
        <v>0</v>
      </c>
      <c r="X44">
        <v>0</v>
      </c>
      <c r="Y44">
        <v>0.92680000000000007</v>
      </c>
      <c r="Z44">
        <v>7.3200000000000001E-2</v>
      </c>
      <c r="AA44">
        <v>7.1399999999999991E-2</v>
      </c>
      <c r="AB44">
        <v>0.21429999999999999</v>
      </c>
      <c r="AC44">
        <v>0.71430000000000005</v>
      </c>
      <c r="AD44">
        <v>0</v>
      </c>
      <c r="AE44">
        <v>0</v>
      </c>
      <c r="AF44">
        <v>1</v>
      </c>
      <c r="AG44">
        <v>0</v>
      </c>
      <c r="AH44">
        <v>0</v>
      </c>
      <c r="AI44">
        <v>0</v>
      </c>
      <c r="AJ44">
        <v>1</v>
      </c>
      <c r="AK44">
        <v>0</v>
      </c>
      <c r="AL44">
        <v>0</v>
      </c>
      <c r="AM44">
        <v>0</v>
      </c>
      <c r="AN44">
        <v>0</v>
      </c>
      <c r="AO44">
        <v>0.54759999999999998</v>
      </c>
      <c r="AP44">
        <v>0.45240000000000002</v>
      </c>
      <c r="AQ44">
        <v>0</v>
      </c>
      <c r="AR44">
        <v>0</v>
      </c>
      <c r="AS44">
        <v>0</v>
      </c>
      <c r="AT44">
        <v>1</v>
      </c>
      <c r="AU44">
        <v>0</v>
      </c>
      <c r="AV44">
        <v>0</v>
      </c>
      <c r="AW44">
        <v>0</v>
      </c>
      <c r="AX44">
        <v>0</v>
      </c>
      <c r="AY44">
        <v>1</v>
      </c>
      <c r="AZ44">
        <v>0</v>
      </c>
      <c r="BA44">
        <v>0</v>
      </c>
      <c r="BB44">
        <v>0</v>
      </c>
      <c r="BC44">
        <v>0.92680000000000007</v>
      </c>
      <c r="BD44">
        <v>7.3200000000000001E-2</v>
      </c>
      <c r="BE44">
        <v>0</v>
      </c>
      <c r="BF44">
        <v>2.3799999999999998E-2</v>
      </c>
      <c r="BG44">
        <v>0.95239999999999991</v>
      </c>
      <c r="BH44">
        <v>2.3799999999999998E-2</v>
      </c>
      <c r="BI44">
        <v>0</v>
      </c>
      <c r="BJ44">
        <v>0</v>
      </c>
      <c r="BK44">
        <v>0</v>
      </c>
      <c r="BL44">
        <v>0.53849999999999998</v>
      </c>
      <c r="BM44">
        <v>0.46149999999999997</v>
      </c>
      <c r="BN44">
        <v>0</v>
      </c>
    </row>
    <row r="45" spans="1:66" x14ac:dyDescent="0.3">
      <c r="A45" t="s">
        <v>167</v>
      </c>
      <c r="B45">
        <v>1</v>
      </c>
      <c r="C45">
        <v>0</v>
      </c>
      <c r="D45">
        <v>0</v>
      </c>
      <c r="E45">
        <v>0</v>
      </c>
      <c r="F45">
        <v>0</v>
      </c>
      <c r="G45">
        <v>1</v>
      </c>
      <c r="H45">
        <v>0</v>
      </c>
      <c r="I45">
        <v>0</v>
      </c>
      <c r="J45">
        <v>0</v>
      </c>
      <c r="K45">
        <v>0.59260000000000002</v>
      </c>
      <c r="L45">
        <v>0</v>
      </c>
      <c r="M45">
        <v>0.40740000000000004</v>
      </c>
      <c r="N45">
        <v>0</v>
      </c>
      <c r="O45">
        <v>0</v>
      </c>
      <c r="P45">
        <v>0.96299999999999997</v>
      </c>
      <c r="Q45">
        <v>3.7000000000000005E-2</v>
      </c>
      <c r="R45">
        <v>0</v>
      </c>
      <c r="S45">
        <v>0</v>
      </c>
      <c r="T45">
        <v>0</v>
      </c>
      <c r="U45">
        <v>0.66670000000000007</v>
      </c>
      <c r="V45">
        <v>0.33329999999999999</v>
      </c>
      <c r="W45">
        <v>0</v>
      </c>
      <c r="X45">
        <v>0.18179999999999999</v>
      </c>
      <c r="Y45">
        <v>0.81819999999999993</v>
      </c>
      <c r="Z45">
        <v>0</v>
      </c>
      <c r="AA45">
        <v>0.15380000000000002</v>
      </c>
      <c r="AB45">
        <v>0.76919999999999999</v>
      </c>
      <c r="AC45">
        <v>7.690000000000001E-2</v>
      </c>
      <c r="AD45">
        <v>0</v>
      </c>
      <c r="AE45">
        <v>0.81819999999999993</v>
      </c>
      <c r="AF45">
        <v>0.13639999999999999</v>
      </c>
      <c r="AG45">
        <v>4.5499999999999999E-2</v>
      </c>
      <c r="AH45">
        <v>0</v>
      </c>
      <c r="AI45">
        <v>0</v>
      </c>
      <c r="AJ45">
        <v>0.90910000000000002</v>
      </c>
      <c r="AK45">
        <v>9.0899999999999995E-2</v>
      </c>
      <c r="AL45">
        <v>0</v>
      </c>
      <c r="AM45">
        <v>0</v>
      </c>
      <c r="AN45">
        <v>0</v>
      </c>
      <c r="AO45">
        <v>0</v>
      </c>
      <c r="AP45">
        <v>1</v>
      </c>
      <c r="AQ45">
        <v>0</v>
      </c>
      <c r="AR45">
        <v>0</v>
      </c>
      <c r="AS45">
        <v>0</v>
      </c>
      <c r="AT45">
        <v>0.96299999999999997</v>
      </c>
      <c r="AU45">
        <v>3.7000000000000005E-2</v>
      </c>
      <c r="AV45">
        <v>0</v>
      </c>
      <c r="AW45">
        <v>0</v>
      </c>
      <c r="AX45">
        <v>0</v>
      </c>
      <c r="AY45">
        <v>1</v>
      </c>
      <c r="AZ45">
        <v>0</v>
      </c>
      <c r="BA45">
        <v>0</v>
      </c>
      <c r="BB45">
        <v>0</v>
      </c>
      <c r="BC45">
        <v>0.96299999999999997</v>
      </c>
      <c r="BD45">
        <v>3.7000000000000005E-2</v>
      </c>
      <c r="BE45">
        <v>0</v>
      </c>
      <c r="BF45">
        <v>0</v>
      </c>
      <c r="BG45">
        <v>0.85189999999999999</v>
      </c>
      <c r="BH45">
        <v>0.14810000000000001</v>
      </c>
      <c r="BI45">
        <v>0</v>
      </c>
      <c r="BJ45">
        <v>0</v>
      </c>
      <c r="BK45">
        <v>0.81819999999999993</v>
      </c>
      <c r="BL45">
        <v>0.18179999999999999</v>
      </c>
      <c r="BM45">
        <v>0</v>
      </c>
      <c r="BN45">
        <v>0</v>
      </c>
    </row>
    <row r="46" spans="1:66" x14ac:dyDescent="0.3">
      <c r="A46" t="s">
        <v>169</v>
      </c>
      <c r="B46">
        <v>1</v>
      </c>
      <c r="C46">
        <v>0</v>
      </c>
      <c r="D46">
        <v>0</v>
      </c>
      <c r="E46">
        <v>0</v>
      </c>
      <c r="F46">
        <v>0</v>
      </c>
      <c r="G46">
        <v>1</v>
      </c>
      <c r="H46">
        <v>0</v>
      </c>
      <c r="I46">
        <v>0</v>
      </c>
      <c r="J46">
        <v>0</v>
      </c>
      <c r="K46">
        <v>0.72219999999999995</v>
      </c>
      <c r="L46">
        <v>0</v>
      </c>
      <c r="M46">
        <v>0.27779999999999999</v>
      </c>
      <c r="N46">
        <v>0</v>
      </c>
      <c r="O46">
        <v>0.16670000000000001</v>
      </c>
      <c r="P46">
        <v>0.44439999999999996</v>
      </c>
      <c r="Q46">
        <v>0.38890000000000002</v>
      </c>
      <c r="R46">
        <v>0</v>
      </c>
      <c r="S46">
        <v>0</v>
      </c>
      <c r="T46">
        <v>5.5599999999999997E-2</v>
      </c>
      <c r="U46">
        <v>0.66670000000000007</v>
      </c>
      <c r="V46">
        <v>0.27779999999999999</v>
      </c>
      <c r="W46">
        <v>0</v>
      </c>
      <c r="X46">
        <v>0</v>
      </c>
      <c r="Y46">
        <v>0.8234999999999999</v>
      </c>
      <c r="Z46">
        <v>0.17649999999999999</v>
      </c>
      <c r="AA46">
        <v>5.5599999999999997E-2</v>
      </c>
      <c r="AB46">
        <v>0.5</v>
      </c>
      <c r="AC46">
        <v>0.44439999999999996</v>
      </c>
      <c r="AD46">
        <v>0</v>
      </c>
      <c r="AE46">
        <v>0.25</v>
      </c>
      <c r="AF46">
        <v>0.75</v>
      </c>
      <c r="AG46">
        <v>0</v>
      </c>
      <c r="AH46">
        <v>0</v>
      </c>
      <c r="AI46">
        <v>0</v>
      </c>
      <c r="AJ46">
        <v>6.25E-2</v>
      </c>
      <c r="AK46">
        <v>0</v>
      </c>
      <c r="AL46">
        <v>0</v>
      </c>
      <c r="AM46">
        <v>0</v>
      </c>
      <c r="AN46">
        <v>0.9375</v>
      </c>
      <c r="AO46">
        <v>0.61109999999999998</v>
      </c>
      <c r="AP46">
        <v>0.38890000000000002</v>
      </c>
      <c r="AQ46">
        <v>0</v>
      </c>
      <c r="AR46">
        <v>0</v>
      </c>
      <c r="AS46">
        <v>0</v>
      </c>
      <c r="AT46">
        <v>1</v>
      </c>
      <c r="AU46">
        <v>0</v>
      </c>
      <c r="AV46">
        <v>0</v>
      </c>
      <c r="AW46">
        <v>0</v>
      </c>
      <c r="AX46">
        <v>0</v>
      </c>
      <c r="AY46">
        <v>1</v>
      </c>
      <c r="AZ46">
        <v>0</v>
      </c>
      <c r="BA46">
        <v>0</v>
      </c>
      <c r="BB46">
        <v>0</v>
      </c>
      <c r="BC46">
        <v>1</v>
      </c>
      <c r="BD46">
        <v>0</v>
      </c>
      <c r="BE46">
        <v>0</v>
      </c>
      <c r="BF46">
        <v>5.5599999999999997E-2</v>
      </c>
      <c r="BG46">
        <v>0.66670000000000007</v>
      </c>
      <c r="BH46">
        <v>0.27779999999999999</v>
      </c>
      <c r="BI46">
        <v>0</v>
      </c>
      <c r="BJ46">
        <v>0</v>
      </c>
      <c r="BK46">
        <v>0.25</v>
      </c>
      <c r="BL46">
        <v>0.25</v>
      </c>
      <c r="BM46">
        <v>0.5</v>
      </c>
      <c r="BN46">
        <v>0</v>
      </c>
    </row>
    <row r="47" spans="1:66" x14ac:dyDescent="0.3">
      <c r="A47" t="s">
        <v>171</v>
      </c>
      <c r="B47">
        <v>1</v>
      </c>
      <c r="C47">
        <v>0</v>
      </c>
      <c r="D47">
        <v>0</v>
      </c>
      <c r="E47">
        <v>0</v>
      </c>
      <c r="F47">
        <v>0</v>
      </c>
      <c r="G47">
        <v>1</v>
      </c>
      <c r="H47">
        <v>0</v>
      </c>
      <c r="I47">
        <v>0</v>
      </c>
      <c r="J47">
        <v>0</v>
      </c>
      <c r="K47">
        <v>0.47369999999999995</v>
      </c>
      <c r="L47">
        <v>0</v>
      </c>
      <c r="M47">
        <v>0.52629999999999999</v>
      </c>
      <c r="N47">
        <v>0</v>
      </c>
      <c r="O47">
        <v>5.2600000000000001E-2</v>
      </c>
      <c r="P47">
        <v>0.63159999999999994</v>
      </c>
      <c r="Q47">
        <v>0.31579999999999997</v>
      </c>
      <c r="R47">
        <v>0</v>
      </c>
      <c r="S47">
        <v>0</v>
      </c>
      <c r="T47">
        <v>5.2600000000000001E-2</v>
      </c>
      <c r="U47">
        <v>0.73680000000000012</v>
      </c>
      <c r="V47">
        <v>0.21050000000000002</v>
      </c>
      <c r="W47">
        <v>0</v>
      </c>
      <c r="X47">
        <v>0</v>
      </c>
      <c r="Y47">
        <v>0.94440000000000002</v>
      </c>
      <c r="Z47">
        <v>5.5599999999999997E-2</v>
      </c>
      <c r="AA47">
        <v>0</v>
      </c>
      <c r="AB47">
        <v>0.57889999999999997</v>
      </c>
      <c r="AC47">
        <v>0.42109999999999997</v>
      </c>
      <c r="AD47">
        <v>0</v>
      </c>
      <c r="AE47">
        <v>0.4</v>
      </c>
      <c r="AF47">
        <v>0.6</v>
      </c>
      <c r="AG47">
        <v>0</v>
      </c>
      <c r="AH47">
        <v>0</v>
      </c>
      <c r="AI47">
        <v>0</v>
      </c>
      <c r="AJ47">
        <v>6.25E-2</v>
      </c>
      <c r="AK47">
        <v>0</v>
      </c>
      <c r="AL47">
        <v>0</v>
      </c>
      <c r="AM47">
        <v>0</v>
      </c>
      <c r="AN47">
        <v>0.9375</v>
      </c>
      <c r="AO47">
        <v>0.31579999999999997</v>
      </c>
      <c r="AP47">
        <v>0.68420000000000003</v>
      </c>
      <c r="AQ47">
        <v>0</v>
      </c>
      <c r="AR47">
        <v>0</v>
      </c>
      <c r="AS47">
        <v>0</v>
      </c>
      <c r="AT47">
        <v>1</v>
      </c>
      <c r="AU47">
        <v>0</v>
      </c>
      <c r="AV47">
        <v>0</v>
      </c>
      <c r="AW47">
        <v>0</v>
      </c>
      <c r="AX47">
        <v>0</v>
      </c>
      <c r="AY47">
        <v>1</v>
      </c>
      <c r="AZ47">
        <v>0</v>
      </c>
      <c r="BA47">
        <v>0</v>
      </c>
      <c r="BB47">
        <v>0</v>
      </c>
      <c r="BC47">
        <v>1</v>
      </c>
      <c r="BD47">
        <v>0</v>
      </c>
      <c r="BE47">
        <v>0</v>
      </c>
      <c r="BF47">
        <v>5.2600000000000001E-2</v>
      </c>
      <c r="BG47">
        <v>0.68420000000000003</v>
      </c>
      <c r="BH47">
        <v>0.26319999999999999</v>
      </c>
      <c r="BI47">
        <v>0</v>
      </c>
      <c r="BJ47">
        <v>0</v>
      </c>
      <c r="BK47">
        <v>0.3</v>
      </c>
      <c r="BL47">
        <v>0.5</v>
      </c>
      <c r="BM47">
        <v>0.2</v>
      </c>
      <c r="BN47">
        <v>0</v>
      </c>
    </row>
    <row r="48" spans="1:66" x14ac:dyDescent="0.3">
      <c r="A48" t="s">
        <v>173</v>
      </c>
      <c r="B48">
        <v>1</v>
      </c>
      <c r="C48">
        <v>0</v>
      </c>
      <c r="D48">
        <v>0</v>
      </c>
      <c r="E48">
        <v>0</v>
      </c>
      <c r="F48">
        <v>0</v>
      </c>
      <c r="G48">
        <v>1</v>
      </c>
      <c r="H48">
        <v>0</v>
      </c>
      <c r="I48">
        <v>0</v>
      </c>
      <c r="J48">
        <v>0</v>
      </c>
      <c r="K48">
        <v>0.26669999999999999</v>
      </c>
      <c r="L48">
        <v>0</v>
      </c>
      <c r="M48">
        <v>0.73329999999999995</v>
      </c>
      <c r="N48">
        <v>0</v>
      </c>
      <c r="O48">
        <v>3.3300000000000003E-2</v>
      </c>
      <c r="P48">
        <v>0.66670000000000007</v>
      </c>
      <c r="Q48">
        <v>0.3</v>
      </c>
      <c r="R48">
        <v>0</v>
      </c>
      <c r="S48">
        <v>0</v>
      </c>
      <c r="T48">
        <v>0</v>
      </c>
      <c r="U48">
        <v>0.66670000000000007</v>
      </c>
      <c r="V48">
        <v>0.33329999999999999</v>
      </c>
      <c r="W48">
        <v>0</v>
      </c>
      <c r="X48">
        <v>0</v>
      </c>
      <c r="Y48">
        <v>0.4</v>
      </c>
      <c r="Z48">
        <v>0.6</v>
      </c>
      <c r="AA48">
        <v>0</v>
      </c>
      <c r="AB48">
        <v>0.73329999999999995</v>
      </c>
      <c r="AC48">
        <v>0.26669999999999999</v>
      </c>
      <c r="AD48">
        <v>0</v>
      </c>
      <c r="AE48">
        <v>0</v>
      </c>
      <c r="AF48">
        <v>1</v>
      </c>
      <c r="AG48">
        <v>0</v>
      </c>
      <c r="AH48">
        <v>0</v>
      </c>
      <c r="AI48">
        <v>0</v>
      </c>
      <c r="AJ48">
        <v>0.88890000000000002</v>
      </c>
      <c r="AK48">
        <v>0.11109999999999999</v>
      </c>
      <c r="AL48">
        <v>0</v>
      </c>
      <c r="AM48">
        <v>0</v>
      </c>
      <c r="AN48">
        <v>0</v>
      </c>
      <c r="AO48">
        <v>0.8</v>
      </c>
      <c r="AP48">
        <v>0.1</v>
      </c>
      <c r="AQ48">
        <v>0.1</v>
      </c>
      <c r="AR48">
        <v>0</v>
      </c>
      <c r="AS48">
        <v>0</v>
      </c>
      <c r="AT48">
        <v>1</v>
      </c>
      <c r="AU48">
        <v>0</v>
      </c>
      <c r="AV48">
        <v>0</v>
      </c>
      <c r="AW48">
        <v>0</v>
      </c>
      <c r="AX48">
        <v>0</v>
      </c>
      <c r="AY48">
        <v>0.9</v>
      </c>
      <c r="AZ48">
        <v>3.3300000000000003E-2</v>
      </c>
      <c r="BA48">
        <v>6.6699999999999995E-2</v>
      </c>
      <c r="BB48">
        <v>0</v>
      </c>
      <c r="BC48">
        <v>0.67859999999999998</v>
      </c>
      <c r="BD48">
        <v>0.32140000000000002</v>
      </c>
      <c r="BE48">
        <v>0</v>
      </c>
      <c r="BF48">
        <v>6.9000000000000006E-2</v>
      </c>
      <c r="BG48">
        <v>0.2069</v>
      </c>
      <c r="BH48">
        <v>0.62070000000000003</v>
      </c>
      <c r="BI48">
        <v>0.10339999999999999</v>
      </c>
      <c r="BJ48">
        <v>0</v>
      </c>
      <c r="BK48">
        <v>1</v>
      </c>
      <c r="BL48">
        <v>0</v>
      </c>
      <c r="BM48">
        <v>0</v>
      </c>
      <c r="BN48">
        <v>0</v>
      </c>
    </row>
    <row r="49" spans="1:66" x14ac:dyDescent="0.3">
      <c r="A49" t="s">
        <v>175</v>
      </c>
      <c r="B49">
        <v>1</v>
      </c>
      <c r="C49">
        <v>0</v>
      </c>
      <c r="D49">
        <v>0</v>
      </c>
      <c r="E49">
        <v>0</v>
      </c>
      <c r="F49">
        <v>0</v>
      </c>
      <c r="G49">
        <v>0.88890000000000002</v>
      </c>
      <c r="H49">
        <v>0.11109999999999999</v>
      </c>
      <c r="I49">
        <v>0</v>
      </c>
      <c r="J49">
        <v>0</v>
      </c>
      <c r="K49">
        <v>0</v>
      </c>
      <c r="L49">
        <v>0</v>
      </c>
      <c r="M49">
        <v>1</v>
      </c>
      <c r="N49">
        <v>0</v>
      </c>
      <c r="O49">
        <v>0</v>
      </c>
      <c r="P49">
        <v>0.83329999999999993</v>
      </c>
      <c r="Q49">
        <v>0.11109999999999999</v>
      </c>
      <c r="R49">
        <v>0</v>
      </c>
      <c r="S49">
        <v>5.5599999999999997E-2</v>
      </c>
      <c r="T49">
        <v>0</v>
      </c>
      <c r="U49">
        <v>0.5</v>
      </c>
      <c r="V49">
        <v>0.38890000000000002</v>
      </c>
      <c r="W49">
        <v>0.11109999999999999</v>
      </c>
      <c r="X49">
        <v>0</v>
      </c>
      <c r="Y49">
        <v>0.44439999999999996</v>
      </c>
      <c r="Z49">
        <v>0.55559999999999998</v>
      </c>
      <c r="AA49">
        <v>5.5599999999999997E-2</v>
      </c>
      <c r="AB49">
        <v>0.88890000000000002</v>
      </c>
      <c r="AC49">
        <v>5.5599999999999997E-2</v>
      </c>
      <c r="AD49">
        <v>0</v>
      </c>
      <c r="AE49">
        <v>0</v>
      </c>
      <c r="AF49">
        <v>1</v>
      </c>
      <c r="AG49">
        <v>0</v>
      </c>
      <c r="AH49">
        <v>0</v>
      </c>
      <c r="AI49">
        <v>0</v>
      </c>
      <c r="AJ49">
        <v>6.25E-2</v>
      </c>
      <c r="AK49">
        <v>0</v>
      </c>
      <c r="AL49">
        <v>0</v>
      </c>
      <c r="AM49">
        <v>0</v>
      </c>
      <c r="AN49">
        <v>0.9375</v>
      </c>
      <c r="AO49">
        <v>0.16670000000000001</v>
      </c>
      <c r="AP49">
        <v>0.66670000000000007</v>
      </c>
      <c r="AQ49">
        <v>0.16670000000000001</v>
      </c>
      <c r="AR49">
        <v>0</v>
      </c>
      <c r="AS49">
        <v>0</v>
      </c>
      <c r="AT49">
        <v>0.38890000000000002</v>
      </c>
      <c r="AU49">
        <v>0.61109999999999998</v>
      </c>
      <c r="AV49">
        <v>0</v>
      </c>
      <c r="AW49">
        <v>0</v>
      </c>
      <c r="AX49">
        <v>0</v>
      </c>
      <c r="AY49">
        <v>0</v>
      </c>
      <c r="AZ49">
        <v>0.72219999999999995</v>
      </c>
      <c r="BA49">
        <v>0.27779999999999999</v>
      </c>
      <c r="BB49">
        <v>0</v>
      </c>
      <c r="BC49">
        <v>0.83329999999999993</v>
      </c>
      <c r="BD49">
        <v>0.11109999999999999</v>
      </c>
      <c r="BE49">
        <v>5.5599999999999997E-2</v>
      </c>
      <c r="BF49">
        <v>0</v>
      </c>
      <c r="BG49">
        <v>0.16670000000000001</v>
      </c>
      <c r="BH49">
        <v>0.55559999999999998</v>
      </c>
      <c r="BI49">
        <v>0.27779999999999999</v>
      </c>
      <c r="BJ49">
        <v>0</v>
      </c>
      <c r="BK49">
        <v>0.66670000000000007</v>
      </c>
      <c r="BL49">
        <v>0.33329999999999999</v>
      </c>
      <c r="BM49">
        <v>0</v>
      </c>
      <c r="BN49">
        <v>0</v>
      </c>
    </row>
    <row r="50" spans="1:66" x14ac:dyDescent="0.3">
      <c r="A50" t="s">
        <v>177</v>
      </c>
      <c r="B50">
        <v>1</v>
      </c>
      <c r="C50">
        <v>0</v>
      </c>
      <c r="D50">
        <v>0</v>
      </c>
      <c r="E50">
        <v>0</v>
      </c>
      <c r="F50">
        <v>0</v>
      </c>
      <c r="G50">
        <v>0.69230000000000003</v>
      </c>
      <c r="H50">
        <v>0.23079999999999998</v>
      </c>
      <c r="I50">
        <v>7.690000000000001E-2</v>
      </c>
      <c r="J50">
        <v>0</v>
      </c>
      <c r="K50">
        <v>0</v>
      </c>
      <c r="L50">
        <v>0</v>
      </c>
      <c r="M50">
        <v>1</v>
      </c>
      <c r="N50">
        <v>0</v>
      </c>
      <c r="O50">
        <v>0</v>
      </c>
      <c r="P50">
        <v>0.61539999999999995</v>
      </c>
      <c r="Q50">
        <v>0.3846</v>
      </c>
      <c r="R50">
        <v>0</v>
      </c>
      <c r="S50">
        <v>0</v>
      </c>
      <c r="T50">
        <v>0</v>
      </c>
      <c r="U50">
        <v>0.3846</v>
      </c>
      <c r="V50">
        <v>0.53849999999999998</v>
      </c>
      <c r="W50">
        <v>7.690000000000001E-2</v>
      </c>
      <c r="X50">
        <v>0</v>
      </c>
      <c r="Y50">
        <v>0.23079999999999998</v>
      </c>
      <c r="Z50">
        <v>0.76919999999999999</v>
      </c>
      <c r="AA50">
        <v>0</v>
      </c>
      <c r="AB50">
        <v>0.84620000000000006</v>
      </c>
      <c r="AC50">
        <v>0.15380000000000002</v>
      </c>
      <c r="AD50">
        <v>0</v>
      </c>
      <c r="AE50">
        <v>0.16670000000000001</v>
      </c>
      <c r="AF50">
        <v>0.83329999999999993</v>
      </c>
      <c r="AG50">
        <v>0</v>
      </c>
      <c r="AH50">
        <v>0</v>
      </c>
      <c r="AI50">
        <v>0</v>
      </c>
      <c r="AJ50">
        <v>6.25E-2</v>
      </c>
      <c r="AK50">
        <v>0</v>
      </c>
      <c r="AL50">
        <v>0</v>
      </c>
      <c r="AM50">
        <v>0</v>
      </c>
      <c r="AN50">
        <v>0.9375</v>
      </c>
      <c r="AO50">
        <v>0.46149999999999997</v>
      </c>
      <c r="AP50">
        <v>0.53849999999999998</v>
      </c>
      <c r="AQ50">
        <v>0</v>
      </c>
      <c r="AR50">
        <v>0</v>
      </c>
      <c r="AS50">
        <v>0</v>
      </c>
      <c r="AT50">
        <v>0</v>
      </c>
      <c r="AU50">
        <v>0.15380000000000002</v>
      </c>
      <c r="AV50">
        <v>0.30769999999999997</v>
      </c>
      <c r="AW50">
        <v>0.53849999999999998</v>
      </c>
      <c r="AX50">
        <v>0</v>
      </c>
      <c r="AY50">
        <v>0.23079999999999998</v>
      </c>
      <c r="AZ50">
        <v>0.3846</v>
      </c>
      <c r="BA50">
        <v>0.3846</v>
      </c>
      <c r="BB50">
        <v>0</v>
      </c>
      <c r="BC50">
        <v>0.61539999999999995</v>
      </c>
      <c r="BD50">
        <v>0.30769999999999997</v>
      </c>
      <c r="BE50">
        <v>7.690000000000001E-2</v>
      </c>
      <c r="BF50">
        <v>0</v>
      </c>
      <c r="BG50">
        <v>7.690000000000001E-2</v>
      </c>
      <c r="BH50">
        <v>0.69230000000000003</v>
      </c>
      <c r="BI50">
        <v>0.23079999999999998</v>
      </c>
      <c r="BJ50">
        <v>0</v>
      </c>
      <c r="BK50">
        <v>0.66670000000000007</v>
      </c>
      <c r="BL50">
        <v>0.33329999999999999</v>
      </c>
      <c r="BM50">
        <v>0</v>
      </c>
      <c r="BN50">
        <v>0</v>
      </c>
    </row>
    <row r="51" spans="1:66" x14ac:dyDescent="0.3">
      <c r="A51" t="s">
        <v>180</v>
      </c>
      <c r="B51">
        <v>1</v>
      </c>
      <c r="C51">
        <v>0</v>
      </c>
      <c r="D51">
        <v>0</v>
      </c>
      <c r="E51">
        <v>0</v>
      </c>
      <c r="F51">
        <v>0</v>
      </c>
      <c r="G51">
        <v>1</v>
      </c>
      <c r="H51">
        <v>0</v>
      </c>
      <c r="I51">
        <v>0</v>
      </c>
      <c r="J51">
        <v>0</v>
      </c>
      <c r="K51">
        <v>0.42859999999999998</v>
      </c>
      <c r="L51">
        <v>0</v>
      </c>
      <c r="M51">
        <v>0.57140000000000002</v>
      </c>
      <c r="N51">
        <v>0</v>
      </c>
      <c r="O51">
        <v>0</v>
      </c>
      <c r="P51">
        <v>0.23809999999999998</v>
      </c>
      <c r="Q51">
        <v>0.54759999999999998</v>
      </c>
      <c r="R51">
        <v>0.21429999999999999</v>
      </c>
      <c r="S51">
        <v>0</v>
      </c>
      <c r="T51">
        <v>2.3799999999999998E-2</v>
      </c>
      <c r="U51">
        <v>0.5</v>
      </c>
      <c r="V51">
        <v>7.1399999999999991E-2</v>
      </c>
      <c r="W51">
        <v>0.40479999999999999</v>
      </c>
      <c r="X51">
        <v>0</v>
      </c>
      <c r="Y51">
        <v>0.54759999999999998</v>
      </c>
      <c r="Z51">
        <v>0.45240000000000002</v>
      </c>
      <c r="AA51">
        <v>0.88099999999999989</v>
      </c>
      <c r="AB51">
        <v>0.11900000000000001</v>
      </c>
      <c r="AC51">
        <v>0</v>
      </c>
      <c r="AD51">
        <v>0</v>
      </c>
      <c r="AE51">
        <v>0</v>
      </c>
      <c r="AF51">
        <v>0</v>
      </c>
      <c r="AG51">
        <v>0</v>
      </c>
      <c r="AH51">
        <v>0</v>
      </c>
      <c r="AI51">
        <v>0</v>
      </c>
      <c r="AJ51">
        <v>0.94440000000000002</v>
      </c>
      <c r="AK51">
        <v>5.5599999999999997E-2</v>
      </c>
      <c r="AL51">
        <v>0</v>
      </c>
      <c r="AM51">
        <v>0</v>
      </c>
      <c r="AN51">
        <v>0</v>
      </c>
      <c r="AO51">
        <v>0.35710000000000003</v>
      </c>
      <c r="AP51">
        <v>0.38100000000000001</v>
      </c>
      <c r="AQ51">
        <v>0.26190000000000002</v>
      </c>
      <c r="AR51">
        <v>0</v>
      </c>
      <c r="AS51">
        <v>0</v>
      </c>
      <c r="AT51">
        <v>0.52380000000000004</v>
      </c>
      <c r="AU51">
        <v>0.42859999999999998</v>
      </c>
      <c r="AV51">
        <v>2.3799999999999998E-2</v>
      </c>
      <c r="AW51">
        <v>2.3799999999999998E-2</v>
      </c>
      <c r="AX51">
        <v>0</v>
      </c>
      <c r="AY51">
        <v>0.90480000000000005</v>
      </c>
      <c r="AZ51">
        <v>9.5199999999999993E-2</v>
      </c>
      <c r="BA51">
        <v>0</v>
      </c>
      <c r="BB51">
        <v>0</v>
      </c>
      <c r="BC51">
        <v>0.42859999999999998</v>
      </c>
      <c r="BD51">
        <v>0.57140000000000002</v>
      </c>
      <c r="BE51">
        <v>0</v>
      </c>
      <c r="BF51">
        <v>0</v>
      </c>
      <c r="BG51">
        <v>0.3095</v>
      </c>
      <c r="BH51">
        <v>0.5</v>
      </c>
      <c r="BI51">
        <v>0.1905</v>
      </c>
      <c r="BJ51">
        <v>0</v>
      </c>
      <c r="BK51">
        <v>0</v>
      </c>
      <c r="BL51">
        <v>0</v>
      </c>
      <c r="BM51">
        <v>0</v>
      </c>
      <c r="BN51">
        <v>0</v>
      </c>
    </row>
    <row r="52" spans="1:66" x14ac:dyDescent="0.3">
      <c r="A52" t="s">
        <v>182</v>
      </c>
      <c r="B52">
        <v>1</v>
      </c>
      <c r="C52">
        <v>0</v>
      </c>
      <c r="D52">
        <v>0</v>
      </c>
      <c r="E52">
        <v>0</v>
      </c>
      <c r="F52">
        <v>0</v>
      </c>
      <c r="G52">
        <v>1</v>
      </c>
      <c r="H52">
        <v>0</v>
      </c>
      <c r="I52">
        <v>0</v>
      </c>
      <c r="J52">
        <v>0</v>
      </c>
      <c r="K52">
        <v>0.47220000000000001</v>
      </c>
      <c r="L52">
        <v>0</v>
      </c>
      <c r="M52">
        <v>0.52780000000000005</v>
      </c>
      <c r="N52">
        <v>0</v>
      </c>
      <c r="O52">
        <v>0</v>
      </c>
      <c r="P52">
        <v>0.22219999999999998</v>
      </c>
      <c r="Q52">
        <v>0.55559999999999998</v>
      </c>
      <c r="R52">
        <v>0.22219999999999998</v>
      </c>
      <c r="S52">
        <v>0</v>
      </c>
      <c r="T52">
        <v>0</v>
      </c>
      <c r="U52">
        <v>0.22219999999999998</v>
      </c>
      <c r="V52">
        <v>0.77780000000000005</v>
      </c>
      <c r="W52">
        <v>0</v>
      </c>
      <c r="X52">
        <v>0</v>
      </c>
      <c r="Y52">
        <v>0.66670000000000007</v>
      </c>
      <c r="Z52">
        <v>0.33329999999999999</v>
      </c>
      <c r="AA52">
        <v>0.22219999999999998</v>
      </c>
      <c r="AB52">
        <v>0.55559999999999998</v>
      </c>
      <c r="AC52">
        <v>0.22219999999999998</v>
      </c>
      <c r="AD52">
        <v>0</v>
      </c>
      <c r="AE52">
        <v>0</v>
      </c>
      <c r="AF52">
        <v>0.7</v>
      </c>
      <c r="AG52">
        <v>0.2</v>
      </c>
      <c r="AH52">
        <v>0.1</v>
      </c>
      <c r="AI52">
        <v>0</v>
      </c>
      <c r="AJ52">
        <v>0.1024</v>
      </c>
      <c r="AK52">
        <v>0</v>
      </c>
      <c r="AL52">
        <v>0</v>
      </c>
      <c r="AM52">
        <v>0.2195</v>
      </c>
      <c r="AN52">
        <v>0.64879999999999993</v>
      </c>
      <c r="AO52">
        <v>0.36109999999999998</v>
      </c>
      <c r="AP52">
        <v>0.5</v>
      </c>
      <c r="AQ52">
        <v>0.1389</v>
      </c>
      <c r="AR52">
        <v>0</v>
      </c>
      <c r="AS52">
        <v>0</v>
      </c>
      <c r="AT52">
        <v>2.7799999999999998E-2</v>
      </c>
      <c r="AU52">
        <v>0.27779999999999999</v>
      </c>
      <c r="AV52">
        <v>5.5599999999999997E-2</v>
      </c>
      <c r="AW52">
        <v>0.58329999999999993</v>
      </c>
      <c r="AX52">
        <v>5.5599999999999997E-2</v>
      </c>
      <c r="AY52">
        <v>0.97219999999999995</v>
      </c>
      <c r="AZ52">
        <v>2.7799999999999998E-2</v>
      </c>
      <c r="BA52">
        <v>0</v>
      </c>
      <c r="BB52">
        <v>0</v>
      </c>
      <c r="BC52">
        <v>0.58329999999999993</v>
      </c>
      <c r="BD52">
        <v>0.25</v>
      </c>
      <c r="BE52">
        <v>0.16670000000000001</v>
      </c>
      <c r="BF52">
        <v>0</v>
      </c>
      <c r="BG52">
        <v>0.25</v>
      </c>
      <c r="BH52">
        <v>0.58329999999999993</v>
      </c>
      <c r="BI52">
        <v>0.16670000000000001</v>
      </c>
      <c r="BJ52">
        <v>0</v>
      </c>
      <c r="BK52">
        <v>0.11109999999999999</v>
      </c>
      <c r="BL52">
        <v>0.66670000000000007</v>
      </c>
      <c r="BM52">
        <v>0.22219999999999998</v>
      </c>
      <c r="BN52">
        <v>0</v>
      </c>
    </row>
    <row r="53" spans="1:66" x14ac:dyDescent="0.3">
      <c r="A53" t="s">
        <v>184</v>
      </c>
      <c r="B53">
        <v>1</v>
      </c>
      <c r="C53">
        <v>0</v>
      </c>
      <c r="D53">
        <v>0</v>
      </c>
      <c r="E53">
        <v>0</v>
      </c>
      <c r="F53">
        <v>0</v>
      </c>
      <c r="G53">
        <v>0.86540000000000006</v>
      </c>
      <c r="H53">
        <v>0.1346</v>
      </c>
      <c r="I53">
        <v>0</v>
      </c>
      <c r="J53">
        <v>0</v>
      </c>
      <c r="K53">
        <v>0.25</v>
      </c>
      <c r="L53">
        <v>1.9199999999999998E-2</v>
      </c>
      <c r="M53">
        <v>0.71150000000000002</v>
      </c>
      <c r="N53">
        <v>1.9199999999999998E-2</v>
      </c>
      <c r="O53">
        <v>0</v>
      </c>
      <c r="P53">
        <v>7.690000000000001E-2</v>
      </c>
      <c r="Q53">
        <v>0.51919999999999999</v>
      </c>
      <c r="R53">
        <v>0.3846</v>
      </c>
      <c r="S53">
        <v>1.9199999999999998E-2</v>
      </c>
      <c r="T53">
        <v>0</v>
      </c>
      <c r="U53">
        <v>0.25</v>
      </c>
      <c r="V53">
        <v>0.48080000000000001</v>
      </c>
      <c r="W53">
        <v>0.26919999999999999</v>
      </c>
      <c r="X53">
        <v>1.9599999999999999E-2</v>
      </c>
      <c r="Y53">
        <v>0.62749999999999995</v>
      </c>
      <c r="Z53">
        <v>0.35289999999999999</v>
      </c>
      <c r="AA53">
        <v>0.26919999999999999</v>
      </c>
      <c r="AB53">
        <v>0.48080000000000001</v>
      </c>
      <c r="AC53">
        <v>0.23079999999999998</v>
      </c>
      <c r="AD53">
        <v>1.9199999999999998E-2</v>
      </c>
      <c r="AE53">
        <v>6.6699999999999995E-2</v>
      </c>
      <c r="AF53">
        <v>0.6</v>
      </c>
      <c r="AG53">
        <v>6.6699999999999995E-2</v>
      </c>
      <c r="AH53">
        <v>0.26669999999999999</v>
      </c>
      <c r="AI53">
        <v>0</v>
      </c>
      <c r="AJ53">
        <v>0.1024</v>
      </c>
      <c r="AK53">
        <v>0</v>
      </c>
      <c r="AL53">
        <v>0</v>
      </c>
      <c r="AM53">
        <v>0.2195</v>
      </c>
      <c r="AN53">
        <v>0.64879999999999993</v>
      </c>
      <c r="AO53">
        <v>0.28850000000000003</v>
      </c>
      <c r="AP53">
        <v>0.40380000000000005</v>
      </c>
      <c r="AQ53">
        <v>0.23079999999999998</v>
      </c>
      <c r="AR53">
        <v>7.690000000000001E-2</v>
      </c>
      <c r="AS53">
        <v>0</v>
      </c>
      <c r="AT53">
        <v>3.85E-2</v>
      </c>
      <c r="AU53">
        <v>0.1346</v>
      </c>
      <c r="AV53">
        <v>0.25</v>
      </c>
      <c r="AW53">
        <v>0.51919999999999999</v>
      </c>
      <c r="AX53">
        <v>5.7699999999999994E-2</v>
      </c>
      <c r="AY53">
        <v>0.90379999999999994</v>
      </c>
      <c r="AZ53">
        <v>9.6199999999999994E-2</v>
      </c>
      <c r="BA53">
        <v>0</v>
      </c>
      <c r="BB53">
        <v>0</v>
      </c>
      <c r="BC53">
        <v>0.51919999999999999</v>
      </c>
      <c r="BD53">
        <v>0.3654</v>
      </c>
      <c r="BE53">
        <v>0.11539999999999999</v>
      </c>
      <c r="BF53">
        <v>0</v>
      </c>
      <c r="BG53">
        <v>0.30769999999999997</v>
      </c>
      <c r="BH53">
        <v>0.42310000000000003</v>
      </c>
      <c r="BI53">
        <v>0.26919999999999999</v>
      </c>
      <c r="BJ53">
        <v>0</v>
      </c>
      <c r="BK53">
        <v>0</v>
      </c>
      <c r="BL53">
        <v>0.66670000000000007</v>
      </c>
      <c r="BM53">
        <v>0.16670000000000001</v>
      </c>
      <c r="BN53">
        <v>0.16670000000000001</v>
      </c>
    </row>
    <row r="54" spans="1:66" x14ac:dyDescent="0.3">
      <c r="A54" t="s">
        <v>186</v>
      </c>
      <c r="B54">
        <v>1</v>
      </c>
      <c r="C54">
        <v>0</v>
      </c>
      <c r="D54">
        <v>0</v>
      </c>
      <c r="E54">
        <v>0</v>
      </c>
      <c r="F54">
        <v>0</v>
      </c>
      <c r="G54">
        <v>0.89359999999999995</v>
      </c>
      <c r="H54">
        <v>8.5099999999999995E-2</v>
      </c>
      <c r="I54">
        <v>2.1299999999999999E-2</v>
      </c>
      <c r="J54">
        <v>0</v>
      </c>
      <c r="K54">
        <v>0.27660000000000001</v>
      </c>
      <c r="L54">
        <v>6.3799999999999996E-2</v>
      </c>
      <c r="M54">
        <v>0.65959999999999996</v>
      </c>
      <c r="N54">
        <v>0</v>
      </c>
      <c r="O54">
        <v>0</v>
      </c>
      <c r="P54">
        <v>0.19149999999999998</v>
      </c>
      <c r="Q54">
        <v>0.78720000000000001</v>
      </c>
      <c r="R54">
        <v>2.1299999999999999E-2</v>
      </c>
      <c r="S54">
        <v>0</v>
      </c>
      <c r="T54">
        <v>4.2599999999999999E-2</v>
      </c>
      <c r="U54">
        <v>0.61699999999999999</v>
      </c>
      <c r="V54">
        <v>0.34039999999999998</v>
      </c>
      <c r="W54">
        <v>0</v>
      </c>
      <c r="X54">
        <v>0</v>
      </c>
      <c r="Y54">
        <v>4.2599999999999999E-2</v>
      </c>
      <c r="Z54">
        <v>0.95739999999999992</v>
      </c>
      <c r="AA54">
        <v>0.1489</v>
      </c>
      <c r="AB54">
        <v>0.42549999999999999</v>
      </c>
      <c r="AC54">
        <v>0.42549999999999999</v>
      </c>
      <c r="AD54">
        <v>0</v>
      </c>
      <c r="AE54">
        <v>0</v>
      </c>
      <c r="AF54">
        <v>0.7</v>
      </c>
      <c r="AG54">
        <v>3.3300000000000003E-2</v>
      </c>
      <c r="AH54">
        <v>0.26669999999999999</v>
      </c>
      <c r="AI54">
        <v>0</v>
      </c>
      <c r="AJ54">
        <v>0.41670000000000001</v>
      </c>
      <c r="AK54">
        <v>0.16670000000000001</v>
      </c>
      <c r="AL54">
        <v>0.41670000000000001</v>
      </c>
      <c r="AM54">
        <v>0</v>
      </c>
      <c r="AN54">
        <v>0</v>
      </c>
      <c r="AO54">
        <v>8.5099999999999995E-2</v>
      </c>
      <c r="AP54">
        <v>0.38299999999999995</v>
      </c>
      <c r="AQ54">
        <v>0.42549999999999999</v>
      </c>
      <c r="AR54">
        <v>8.5099999999999995E-2</v>
      </c>
      <c r="AS54">
        <v>2.1299999999999999E-2</v>
      </c>
      <c r="AT54">
        <v>0.42549999999999999</v>
      </c>
      <c r="AU54">
        <v>6.3799999999999996E-2</v>
      </c>
      <c r="AV54">
        <v>0.46810000000000002</v>
      </c>
      <c r="AW54">
        <v>4.2599999999999999E-2</v>
      </c>
      <c r="AX54">
        <v>0</v>
      </c>
      <c r="AY54">
        <v>0.55320000000000003</v>
      </c>
      <c r="AZ54">
        <v>0.44679999999999997</v>
      </c>
      <c r="BA54">
        <v>0</v>
      </c>
      <c r="BB54">
        <v>0</v>
      </c>
      <c r="BC54">
        <v>8.5099999999999995E-2</v>
      </c>
      <c r="BD54">
        <v>0.91489999999999994</v>
      </c>
      <c r="BE54">
        <v>0</v>
      </c>
      <c r="BF54">
        <v>0</v>
      </c>
      <c r="BG54">
        <v>0.46810000000000002</v>
      </c>
      <c r="BH54">
        <v>0.27660000000000001</v>
      </c>
      <c r="BI54">
        <v>0.25530000000000003</v>
      </c>
      <c r="BJ54">
        <v>0</v>
      </c>
      <c r="BK54">
        <v>0.75859999999999994</v>
      </c>
      <c r="BL54">
        <v>6.9000000000000006E-2</v>
      </c>
      <c r="BM54">
        <v>0.1724</v>
      </c>
      <c r="BN54">
        <v>0</v>
      </c>
    </row>
    <row r="55" spans="1:66" x14ac:dyDescent="0.3">
      <c r="A55" t="s">
        <v>188</v>
      </c>
      <c r="B55">
        <v>1</v>
      </c>
      <c r="C55">
        <v>0</v>
      </c>
      <c r="D55">
        <v>0</v>
      </c>
      <c r="E55">
        <v>0</v>
      </c>
      <c r="F55">
        <v>0</v>
      </c>
      <c r="G55">
        <v>1</v>
      </c>
      <c r="H55">
        <v>0</v>
      </c>
      <c r="I55">
        <v>0</v>
      </c>
      <c r="J55">
        <v>0</v>
      </c>
      <c r="K55">
        <v>0.33329999999999999</v>
      </c>
      <c r="L55">
        <v>0.20829999999999999</v>
      </c>
      <c r="M55">
        <v>0.45829999999999999</v>
      </c>
      <c r="N55">
        <v>0</v>
      </c>
      <c r="O55">
        <v>0</v>
      </c>
      <c r="P55">
        <v>0.20829999999999999</v>
      </c>
      <c r="Q55">
        <v>0.58329999999999993</v>
      </c>
      <c r="R55">
        <v>0.20829999999999999</v>
      </c>
      <c r="S55">
        <v>0</v>
      </c>
      <c r="T55">
        <v>0</v>
      </c>
      <c r="U55">
        <v>0.29170000000000001</v>
      </c>
      <c r="V55">
        <v>0.70829999999999993</v>
      </c>
      <c r="W55">
        <v>0</v>
      </c>
      <c r="X55">
        <v>0</v>
      </c>
      <c r="Y55">
        <v>0.69569999999999999</v>
      </c>
      <c r="Z55">
        <v>0.30430000000000001</v>
      </c>
      <c r="AA55">
        <v>0.125</v>
      </c>
      <c r="AB55">
        <v>0.41670000000000001</v>
      </c>
      <c r="AC55">
        <v>0.45829999999999999</v>
      </c>
      <c r="AD55">
        <v>0</v>
      </c>
      <c r="AE55">
        <v>0</v>
      </c>
      <c r="AF55">
        <v>0.85709999999999997</v>
      </c>
      <c r="AG55">
        <v>0</v>
      </c>
      <c r="AH55">
        <v>0.1429</v>
      </c>
      <c r="AI55">
        <v>0</v>
      </c>
      <c r="AJ55">
        <v>1</v>
      </c>
      <c r="AK55">
        <v>0</v>
      </c>
      <c r="AL55">
        <v>0</v>
      </c>
      <c r="AM55">
        <v>0</v>
      </c>
      <c r="AN55">
        <v>0</v>
      </c>
      <c r="AO55">
        <v>0.66670000000000007</v>
      </c>
      <c r="AP55">
        <v>0.29170000000000001</v>
      </c>
      <c r="AQ55">
        <v>4.1700000000000001E-2</v>
      </c>
      <c r="AR55">
        <v>0</v>
      </c>
      <c r="AS55">
        <v>0</v>
      </c>
      <c r="AT55">
        <v>0</v>
      </c>
      <c r="AU55">
        <v>0.125</v>
      </c>
      <c r="AV55">
        <v>0</v>
      </c>
      <c r="AW55">
        <v>0.79170000000000007</v>
      </c>
      <c r="AX55">
        <v>8.3299999999999999E-2</v>
      </c>
      <c r="AY55">
        <v>0.79170000000000007</v>
      </c>
      <c r="AZ55">
        <v>0.20829999999999999</v>
      </c>
      <c r="BA55">
        <v>0</v>
      </c>
      <c r="BB55">
        <v>0</v>
      </c>
      <c r="BC55">
        <v>0.66670000000000007</v>
      </c>
      <c r="BD55">
        <v>0.20829999999999999</v>
      </c>
      <c r="BE55">
        <v>0.125</v>
      </c>
      <c r="BF55">
        <v>0</v>
      </c>
      <c r="BG55">
        <v>0.33329999999999999</v>
      </c>
      <c r="BH55">
        <v>0.54170000000000007</v>
      </c>
      <c r="BI55">
        <v>0.125</v>
      </c>
      <c r="BJ55">
        <v>0</v>
      </c>
      <c r="BK55">
        <v>0</v>
      </c>
      <c r="BL55">
        <v>0.5</v>
      </c>
      <c r="BM55">
        <v>0.5</v>
      </c>
      <c r="BN55">
        <v>0</v>
      </c>
    </row>
    <row r="56" spans="1:66" x14ac:dyDescent="0.3">
      <c r="A56" t="s">
        <v>190</v>
      </c>
      <c r="B56">
        <v>1</v>
      </c>
      <c r="C56">
        <v>0</v>
      </c>
      <c r="D56">
        <v>0</v>
      </c>
      <c r="E56">
        <v>0</v>
      </c>
      <c r="F56">
        <v>0</v>
      </c>
      <c r="G56">
        <v>0.88</v>
      </c>
      <c r="H56">
        <v>0.12</v>
      </c>
      <c r="I56">
        <v>0</v>
      </c>
      <c r="J56">
        <v>0</v>
      </c>
      <c r="K56">
        <v>0.36</v>
      </c>
      <c r="L56">
        <v>0.2</v>
      </c>
      <c r="M56">
        <v>0.44</v>
      </c>
      <c r="N56">
        <v>0</v>
      </c>
      <c r="O56">
        <v>0</v>
      </c>
      <c r="P56">
        <v>0.2</v>
      </c>
      <c r="Q56">
        <v>0.64</v>
      </c>
      <c r="R56">
        <v>0.16</v>
      </c>
      <c r="S56">
        <v>0</v>
      </c>
      <c r="T56">
        <v>0</v>
      </c>
      <c r="U56">
        <v>0.24</v>
      </c>
      <c r="V56">
        <v>0.76</v>
      </c>
      <c r="W56">
        <v>0</v>
      </c>
      <c r="X56">
        <v>0</v>
      </c>
      <c r="Y56">
        <v>0.6</v>
      </c>
      <c r="Z56">
        <v>0.4</v>
      </c>
      <c r="AA56">
        <v>0.04</v>
      </c>
      <c r="AB56">
        <v>0.64</v>
      </c>
      <c r="AC56">
        <v>0.32</v>
      </c>
      <c r="AD56">
        <v>0</v>
      </c>
      <c r="AE56">
        <v>0</v>
      </c>
      <c r="AF56">
        <v>0.75</v>
      </c>
      <c r="AG56">
        <v>0.125</v>
      </c>
      <c r="AH56">
        <v>0.125</v>
      </c>
      <c r="AI56">
        <v>0</v>
      </c>
      <c r="AJ56">
        <v>1</v>
      </c>
      <c r="AK56">
        <v>0</v>
      </c>
      <c r="AL56">
        <v>0</v>
      </c>
      <c r="AM56">
        <v>0</v>
      </c>
      <c r="AN56">
        <v>0</v>
      </c>
      <c r="AO56">
        <v>0.48</v>
      </c>
      <c r="AP56">
        <v>0.4</v>
      </c>
      <c r="AQ56">
        <v>0.12</v>
      </c>
      <c r="AR56">
        <v>0</v>
      </c>
      <c r="AS56">
        <v>0</v>
      </c>
      <c r="AT56">
        <v>0</v>
      </c>
      <c r="AU56">
        <v>0.12</v>
      </c>
      <c r="AV56">
        <v>0.04</v>
      </c>
      <c r="AW56">
        <v>0.76</v>
      </c>
      <c r="AX56">
        <v>0.08</v>
      </c>
      <c r="AY56">
        <v>0.68</v>
      </c>
      <c r="AZ56">
        <v>0.24</v>
      </c>
      <c r="BA56">
        <v>0.08</v>
      </c>
      <c r="BB56">
        <v>0</v>
      </c>
      <c r="BC56">
        <v>0.56000000000000005</v>
      </c>
      <c r="BD56">
        <v>0.32</v>
      </c>
      <c r="BE56">
        <v>0.12</v>
      </c>
      <c r="BF56">
        <v>0</v>
      </c>
      <c r="BG56">
        <v>0.2</v>
      </c>
      <c r="BH56">
        <v>0.64</v>
      </c>
      <c r="BI56">
        <v>0.16</v>
      </c>
      <c r="BJ56">
        <v>0</v>
      </c>
      <c r="BK56">
        <v>0</v>
      </c>
      <c r="BL56">
        <v>0.33329999999999999</v>
      </c>
      <c r="BM56">
        <v>0.66670000000000007</v>
      </c>
      <c r="BN56">
        <v>0</v>
      </c>
    </row>
    <row r="57" spans="1:66" x14ac:dyDescent="0.3">
      <c r="A57" t="s">
        <v>192</v>
      </c>
      <c r="B57">
        <v>0</v>
      </c>
      <c r="C57">
        <v>0</v>
      </c>
      <c r="D57">
        <v>1</v>
      </c>
      <c r="E57">
        <v>0</v>
      </c>
      <c r="F57">
        <v>0</v>
      </c>
      <c r="G57">
        <v>0.90910000000000002</v>
      </c>
      <c r="H57">
        <v>9.0899999999999995E-2</v>
      </c>
      <c r="I57">
        <v>0</v>
      </c>
      <c r="J57">
        <v>0</v>
      </c>
      <c r="K57">
        <v>0.36359999999999998</v>
      </c>
      <c r="L57">
        <v>4.5499999999999999E-2</v>
      </c>
      <c r="M57">
        <v>0.54549999999999998</v>
      </c>
      <c r="N57">
        <v>4.5499999999999999E-2</v>
      </c>
      <c r="O57">
        <v>0</v>
      </c>
      <c r="P57">
        <v>9.0899999999999995E-2</v>
      </c>
      <c r="Q57">
        <v>0.40909999999999996</v>
      </c>
      <c r="R57">
        <v>0.5</v>
      </c>
      <c r="S57">
        <v>0</v>
      </c>
      <c r="T57">
        <v>0</v>
      </c>
      <c r="U57">
        <v>0.40909999999999996</v>
      </c>
      <c r="V57">
        <v>0.2727</v>
      </c>
      <c r="W57">
        <v>0.31819999999999998</v>
      </c>
      <c r="X57">
        <v>0</v>
      </c>
      <c r="Y57">
        <v>0.36359999999999998</v>
      </c>
      <c r="Z57">
        <v>0.63639999999999997</v>
      </c>
      <c r="AA57">
        <v>9.0899999999999995E-2</v>
      </c>
      <c r="AB57">
        <v>0.72730000000000006</v>
      </c>
      <c r="AC57">
        <v>0.18179999999999999</v>
      </c>
      <c r="AD57">
        <v>0</v>
      </c>
      <c r="AE57">
        <v>0.2727</v>
      </c>
      <c r="AF57">
        <v>0.2727</v>
      </c>
      <c r="AG57">
        <v>0.2727</v>
      </c>
      <c r="AH57">
        <v>0.18179999999999999</v>
      </c>
      <c r="AI57">
        <v>0</v>
      </c>
      <c r="AJ57">
        <v>0.1024</v>
      </c>
      <c r="AK57">
        <v>0</v>
      </c>
      <c r="AL57">
        <v>0</v>
      </c>
      <c r="AM57">
        <v>0.2195</v>
      </c>
      <c r="AN57">
        <v>0.64879999999999993</v>
      </c>
      <c r="AO57">
        <v>0.36359999999999998</v>
      </c>
      <c r="AP57">
        <v>0.2273</v>
      </c>
      <c r="AQ57">
        <v>0.31819999999999998</v>
      </c>
      <c r="AR57">
        <v>9.0899999999999995E-2</v>
      </c>
      <c r="AS57">
        <v>0</v>
      </c>
      <c r="AT57">
        <v>9.0899999999999995E-2</v>
      </c>
      <c r="AU57">
        <v>0.2273</v>
      </c>
      <c r="AV57">
        <v>0.45450000000000002</v>
      </c>
      <c r="AW57">
        <v>0.2273</v>
      </c>
      <c r="AX57">
        <v>0</v>
      </c>
      <c r="AY57">
        <v>0.77269999999999994</v>
      </c>
      <c r="AZ57">
        <v>0.2273</v>
      </c>
      <c r="BA57">
        <v>0</v>
      </c>
      <c r="BB57">
        <v>0</v>
      </c>
      <c r="BC57">
        <v>0.13639999999999999</v>
      </c>
      <c r="BD57">
        <v>0.86360000000000003</v>
      </c>
      <c r="BE57">
        <v>0</v>
      </c>
      <c r="BF57">
        <v>0</v>
      </c>
      <c r="BG57">
        <v>0.13639999999999999</v>
      </c>
      <c r="BH57">
        <v>0.40909999999999996</v>
      </c>
      <c r="BI57">
        <v>0.45450000000000002</v>
      </c>
      <c r="BJ57">
        <v>0</v>
      </c>
      <c r="BK57">
        <v>0.5</v>
      </c>
      <c r="BL57">
        <v>0.25</v>
      </c>
      <c r="BM57">
        <v>0.25</v>
      </c>
      <c r="BN57">
        <v>0</v>
      </c>
    </row>
    <row r="58" spans="1:66" x14ac:dyDescent="0.3">
      <c r="A58" t="s">
        <v>194</v>
      </c>
      <c r="B58">
        <v>1</v>
      </c>
      <c r="C58">
        <v>0</v>
      </c>
      <c r="D58">
        <v>0</v>
      </c>
      <c r="E58">
        <v>0</v>
      </c>
      <c r="F58">
        <v>0</v>
      </c>
      <c r="G58">
        <v>0.70209999999999995</v>
      </c>
      <c r="H58">
        <v>0.21280000000000002</v>
      </c>
      <c r="I58">
        <v>8.5099999999999995E-2</v>
      </c>
      <c r="J58">
        <v>0</v>
      </c>
      <c r="K58">
        <v>0.23399999999999999</v>
      </c>
      <c r="L58">
        <v>0.1489</v>
      </c>
      <c r="M58">
        <v>0.61699999999999999</v>
      </c>
      <c r="N58">
        <v>0</v>
      </c>
      <c r="O58">
        <v>0</v>
      </c>
      <c r="P58">
        <v>0.27660000000000001</v>
      </c>
      <c r="Q58">
        <v>0.72340000000000004</v>
      </c>
      <c r="R58">
        <v>0</v>
      </c>
      <c r="S58">
        <v>0</v>
      </c>
      <c r="T58">
        <v>2.1299999999999999E-2</v>
      </c>
      <c r="U58">
        <v>0.7659999999999999</v>
      </c>
      <c r="V58">
        <v>0.21280000000000002</v>
      </c>
      <c r="W58">
        <v>0</v>
      </c>
      <c r="X58">
        <v>0</v>
      </c>
      <c r="Y58">
        <v>4.2599999999999999E-2</v>
      </c>
      <c r="Z58">
        <v>0.95739999999999992</v>
      </c>
      <c r="AA58">
        <v>0.12770000000000001</v>
      </c>
      <c r="AB58">
        <v>0.34039999999999998</v>
      </c>
      <c r="AC58">
        <v>0.53189999999999993</v>
      </c>
      <c r="AD58">
        <v>0</v>
      </c>
      <c r="AE58">
        <v>0</v>
      </c>
      <c r="AF58">
        <v>0.52380000000000004</v>
      </c>
      <c r="AG58">
        <v>4.7599999999999996E-2</v>
      </c>
      <c r="AH58">
        <v>0.42859999999999998</v>
      </c>
      <c r="AI58">
        <v>0</v>
      </c>
      <c r="AJ58">
        <v>1</v>
      </c>
      <c r="AK58">
        <v>0</v>
      </c>
      <c r="AL58">
        <v>0</v>
      </c>
      <c r="AM58">
        <v>0</v>
      </c>
      <c r="AN58">
        <v>0</v>
      </c>
      <c r="AO58">
        <v>0.1489</v>
      </c>
      <c r="AP58">
        <v>0.17019999999999999</v>
      </c>
      <c r="AQ58">
        <v>0.68090000000000006</v>
      </c>
      <c r="AR58">
        <v>0</v>
      </c>
      <c r="AS58">
        <v>0</v>
      </c>
      <c r="AT58">
        <v>0.44679999999999997</v>
      </c>
      <c r="AU58">
        <v>0.10640000000000001</v>
      </c>
      <c r="AV58">
        <v>0.44679999999999997</v>
      </c>
      <c r="AW58">
        <v>0</v>
      </c>
      <c r="AX58">
        <v>0</v>
      </c>
      <c r="AY58">
        <v>0.34039999999999998</v>
      </c>
      <c r="AZ58">
        <v>0.63829999999999998</v>
      </c>
      <c r="BA58">
        <v>2.1299999999999999E-2</v>
      </c>
      <c r="BB58">
        <v>0</v>
      </c>
      <c r="BC58">
        <v>0.19149999999999998</v>
      </c>
      <c r="BD58">
        <v>0.8085</v>
      </c>
      <c r="BE58">
        <v>0</v>
      </c>
      <c r="BF58">
        <v>0</v>
      </c>
      <c r="BG58">
        <v>0.44679999999999997</v>
      </c>
      <c r="BH58">
        <v>0.51060000000000005</v>
      </c>
      <c r="BI58">
        <v>4.2599999999999999E-2</v>
      </c>
      <c r="BJ58">
        <v>0</v>
      </c>
      <c r="BK58">
        <v>0.47619999999999996</v>
      </c>
      <c r="BL58">
        <v>2.3799999999999998E-2</v>
      </c>
      <c r="BM58">
        <v>0.21429999999999999</v>
      </c>
      <c r="BN58">
        <v>0.28570000000000001</v>
      </c>
    </row>
    <row r="59" spans="1:66" x14ac:dyDescent="0.3">
      <c r="A59" t="s">
        <v>196</v>
      </c>
      <c r="B59">
        <v>0</v>
      </c>
      <c r="C59">
        <v>1</v>
      </c>
      <c r="D59">
        <v>0</v>
      </c>
      <c r="E59">
        <v>0</v>
      </c>
      <c r="F59">
        <v>0</v>
      </c>
      <c r="G59">
        <v>0.80769999999999997</v>
      </c>
      <c r="H59">
        <v>0.11539999999999999</v>
      </c>
      <c r="I59">
        <v>7.690000000000001E-2</v>
      </c>
      <c r="J59">
        <v>0</v>
      </c>
      <c r="K59">
        <v>4.3499999999999997E-2</v>
      </c>
      <c r="L59">
        <v>0.1739</v>
      </c>
      <c r="M59">
        <v>0.78260000000000007</v>
      </c>
      <c r="N59">
        <v>0</v>
      </c>
      <c r="O59">
        <v>0</v>
      </c>
      <c r="P59">
        <v>7.690000000000001E-2</v>
      </c>
      <c r="Q59">
        <v>0.30769999999999997</v>
      </c>
      <c r="R59">
        <v>0.57689999999999997</v>
      </c>
      <c r="S59">
        <v>3.85E-2</v>
      </c>
      <c r="T59">
        <v>0</v>
      </c>
      <c r="U59">
        <v>0.34619999999999995</v>
      </c>
      <c r="V59">
        <v>0.30769999999999997</v>
      </c>
      <c r="W59">
        <v>0.34619999999999995</v>
      </c>
      <c r="X59">
        <v>0</v>
      </c>
      <c r="Y59">
        <v>0.53849999999999998</v>
      </c>
      <c r="Z59">
        <v>0.46149999999999997</v>
      </c>
      <c r="AA59">
        <v>0.15380000000000002</v>
      </c>
      <c r="AB59">
        <v>0.46149999999999997</v>
      </c>
      <c r="AC59">
        <v>0.3846</v>
      </c>
      <c r="AD59">
        <v>0</v>
      </c>
      <c r="AE59">
        <v>0.1176</v>
      </c>
      <c r="AF59">
        <v>0.76469999999999994</v>
      </c>
      <c r="AG59">
        <v>5.8799999999999998E-2</v>
      </c>
      <c r="AH59">
        <v>5.8799999999999998E-2</v>
      </c>
      <c r="AI59">
        <v>0</v>
      </c>
      <c r="AJ59">
        <v>0.5</v>
      </c>
      <c r="AK59">
        <v>0.2</v>
      </c>
      <c r="AL59">
        <v>0.3</v>
      </c>
      <c r="AM59">
        <v>0</v>
      </c>
      <c r="AN59">
        <v>0</v>
      </c>
      <c r="AO59">
        <v>0.34619999999999995</v>
      </c>
      <c r="AP59">
        <v>0.34619999999999995</v>
      </c>
      <c r="AQ59">
        <v>0.30769999999999997</v>
      </c>
      <c r="AR59">
        <v>0</v>
      </c>
      <c r="AS59">
        <v>0</v>
      </c>
      <c r="AT59">
        <v>0</v>
      </c>
      <c r="AU59">
        <v>0.30769999999999997</v>
      </c>
      <c r="AV59">
        <v>0.1923</v>
      </c>
      <c r="AW59">
        <v>0.42310000000000003</v>
      </c>
      <c r="AX59">
        <v>7.690000000000001E-2</v>
      </c>
      <c r="AY59">
        <v>0.65379999999999994</v>
      </c>
      <c r="AZ59">
        <v>0.34619999999999995</v>
      </c>
      <c r="BA59">
        <v>0</v>
      </c>
      <c r="BB59">
        <v>0</v>
      </c>
      <c r="BC59">
        <v>0.11539999999999999</v>
      </c>
      <c r="BD59">
        <v>0.84620000000000006</v>
      </c>
      <c r="BE59">
        <v>3.85E-2</v>
      </c>
      <c r="BF59">
        <v>0</v>
      </c>
      <c r="BG59">
        <v>3.85E-2</v>
      </c>
      <c r="BH59">
        <v>0.34619999999999995</v>
      </c>
      <c r="BI59">
        <v>0.3846</v>
      </c>
      <c r="BJ59">
        <v>0.23079999999999998</v>
      </c>
      <c r="BK59">
        <v>0.33329999999999999</v>
      </c>
      <c r="BL59">
        <v>0.66670000000000007</v>
      </c>
      <c r="BM59">
        <v>0</v>
      </c>
      <c r="BN59">
        <v>0</v>
      </c>
    </row>
    <row r="60" spans="1:66" x14ac:dyDescent="0.3">
      <c r="A60" t="s">
        <v>198</v>
      </c>
      <c r="B60">
        <v>0</v>
      </c>
      <c r="C60">
        <v>1</v>
      </c>
      <c r="D60">
        <v>0</v>
      </c>
      <c r="E60">
        <v>0</v>
      </c>
      <c r="F60">
        <v>0</v>
      </c>
      <c r="G60">
        <v>0.68969999999999998</v>
      </c>
      <c r="H60">
        <v>0.2069</v>
      </c>
      <c r="I60">
        <v>3.4500000000000003E-2</v>
      </c>
      <c r="J60">
        <v>6.9000000000000006E-2</v>
      </c>
      <c r="K60">
        <v>0.29630000000000001</v>
      </c>
      <c r="L60">
        <v>7.4099999999999999E-2</v>
      </c>
      <c r="M60">
        <v>0.62960000000000005</v>
      </c>
      <c r="N60">
        <v>0</v>
      </c>
      <c r="O60">
        <v>0</v>
      </c>
      <c r="P60">
        <v>0</v>
      </c>
      <c r="Q60">
        <v>0.31030000000000002</v>
      </c>
      <c r="R60">
        <v>0.68969999999999998</v>
      </c>
      <c r="S60">
        <v>0</v>
      </c>
      <c r="T60">
        <v>0</v>
      </c>
      <c r="U60">
        <v>0.68969999999999998</v>
      </c>
      <c r="V60">
        <v>0.31030000000000002</v>
      </c>
      <c r="W60">
        <v>0</v>
      </c>
      <c r="X60">
        <v>0</v>
      </c>
      <c r="Y60">
        <v>0.2414</v>
      </c>
      <c r="Z60">
        <v>0.75859999999999994</v>
      </c>
      <c r="AA60">
        <v>6.9000000000000006E-2</v>
      </c>
      <c r="AB60">
        <v>0.27589999999999998</v>
      </c>
      <c r="AC60">
        <v>0.6552</v>
      </c>
      <c r="AD60">
        <v>0</v>
      </c>
      <c r="AE60">
        <v>0</v>
      </c>
      <c r="AF60">
        <v>0.8125</v>
      </c>
      <c r="AG60">
        <v>0.1875</v>
      </c>
      <c r="AH60">
        <v>0</v>
      </c>
      <c r="AI60">
        <v>0</v>
      </c>
      <c r="AJ60">
        <v>8.3299999999999999E-2</v>
      </c>
      <c r="AK60">
        <v>0.16670000000000001</v>
      </c>
      <c r="AL60">
        <v>0.75</v>
      </c>
      <c r="AM60">
        <v>0</v>
      </c>
      <c r="AN60">
        <v>0</v>
      </c>
      <c r="AO60">
        <v>6.9000000000000006E-2</v>
      </c>
      <c r="AP60">
        <v>0.2069</v>
      </c>
      <c r="AQ60">
        <v>6.9000000000000006E-2</v>
      </c>
      <c r="AR60">
        <v>0.37929999999999997</v>
      </c>
      <c r="AS60">
        <v>0.27589999999999998</v>
      </c>
      <c r="AT60">
        <v>0</v>
      </c>
      <c r="AU60">
        <v>0.10339999999999999</v>
      </c>
      <c r="AV60">
        <v>0.13789999999999999</v>
      </c>
      <c r="AW60">
        <v>0.48280000000000001</v>
      </c>
      <c r="AX60">
        <v>0.27589999999999998</v>
      </c>
      <c r="AY60">
        <v>0.55169999999999997</v>
      </c>
      <c r="AZ60">
        <v>0.31030000000000002</v>
      </c>
      <c r="BA60">
        <v>0.13789999999999999</v>
      </c>
      <c r="BB60">
        <v>0</v>
      </c>
      <c r="BC60">
        <v>0.31030000000000002</v>
      </c>
      <c r="BD60">
        <v>0.68969999999999998</v>
      </c>
      <c r="BE60">
        <v>0</v>
      </c>
      <c r="BF60">
        <v>0</v>
      </c>
      <c r="BG60">
        <v>0.13789999999999999</v>
      </c>
      <c r="BH60">
        <v>0.44829999999999998</v>
      </c>
      <c r="BI60">
        <v>0.4138</v>
      </c>
      <c r="BJ60">
        <v>0</v>
      </c>
      <c r="BK60">
        <v>0.9375</v>
      </c>
      <c r="BL60">
        <v>6.25E-2</v>
      </c>
      <c r="BM60">
        <v>0</v>
      </c>
      <c r="BN60">
        <v>0</v>
      </c>
    </row>
    <row r="61" spans="1:66" x14ac:dyDescent="0.3">
      <c r="A61" t="s">
        <v>200</v>
      </c>
      <c r="B61">
        <v>1</v>
      </c>
      <c r="C61">
        <v>0</v>
      </c>
      <c r="D61">
        <v>0</v>
      </c>
      <c r="E61">
        <v>0</v>
      </c>
      <c r="F61">
        <v>0</v>
      </c>
      <c r="G61">
        <v>0.68</v>
      </c>
      <c r="H61">
        <v>0.24</v>
      </c>
      <c r="I61">
        <v>0.08</v>
      </c>
      <c r="J61">
        <v>0</v>
      </c>
      <c r="K61">
        <v>0.36</v>
      </c>
      <c r="L61">
        <v>0.24</v>
      </c>
      <c r="M61">
        <v>0.4</v>
      </c>
      <c r="N61">
        <v>0</v>
      </c>
      <c r="O61">
        <v>0</v>
      </c>
      <c r="P61">
        <v>0.24</v>
      </c>
      <c r="Q61">
        <v>0.68</v>
      </c>
      <c r="R61">
        <v>0.08</v>
      </c>
      <c r="S61">
        <v>0</v>
      </c>
      <c r="T61">
        <v>0</v>
      </c>
      <c r="U61">
        <v>0.56000000000000005</v>
      </c>
      <c r="V61">
        <v>0.44</v>
      </c>
      <c r="W61">
        <v>0</v>
      </c>
      <c r="X61">
        <v>0</v>
      </c>
      <c r="Y61">
        <v>0.28000000000000003</v>
      </c>
      <c r="Z61">
        <v>0.72</v>
      </c>
      <c r="AA61">
        <v>0.08</v>
      </c>
      <c r="AB61">
        <v>0.52</v>
      </c>
      <c r="AC61">
        <v>0.4</v>
      </c>
      <c r="AD61">
        <v>0</v>
      </c>
      <c r="AE61">
        <v>0</v>
      </c>
      <c r="AF61">
        <v>0.5</v>
      </c>
      <c r="AG61">
        <v>0.16670000000000001</v>
      </c>
      <c r="AH61">
        <v>0.33329999999999999</v>
      </c>
      <c r="AI61">
        <v>0</v>
      </c>
      <c r="AJ61">
        <v>0.58329999999999993</v>
      </c>
      <c r="AK61">
        <v>0.41670000000000001</v>
      </c>
      <c r="AL61">
        <v>0</v>
      </c>
      <c r="AM61">
        <v>0</v>
      </c>
      <c r="AN61">
        <v>0</v>
      </c>
      <c r="AO61">
        <v>0.28000000000000003</v>
      </c>
      <c r="AP61">
        <v>0.16</v>
      </c>
      <c r="AQ61">
        <v>0.56000000000000005</v>
      </c>
      <c r="AR61">
        <v>0</v>
      </c>
      <c r="AS61">
        <v>0</v>
      </c>
      <c r="AT61">
        <v>0.28000000000000003</v>
      </c>
      <c r="AU61">
        <v>0.08</v>
      </c>
      <c r="AV61">
        <v>0.4</v>
      </c>
      <c r="AW61">
        <v>0.2</v>
      </c>
      <c r="AX61">
        <v>0.04</v>
      </c>
      <c r="AY61">
        <v>0.48</v>
      </c>
      <c r="AZ61">
        <v>0.52</v>
      </c>
      <c r="BA61">
        <v>0</v>
      </c>
      <c r="BB61">
        <v>0</v>
      </c>
      <c r="BC61">
        <v>0.16</v>
      </c>
      <c r="BD61">
        <v>0.76</v>
      </c>
      <c r="BE61">
        <v>0.08</v>
      </c>
      <c r="BF61">
        <v>0</v>
      </c>
      <c r="BG61">
        <v>0.28000000000000003</v>
      </c>
      <c r="BH61">
        <v>0.48</v>
      </c>
      <c r="BI61">
        <v>0.24</v>
      </c>
      <c r="BJ61">
        <v>0</v>
      </c>
      <c r="BK61">
        <v>0.57140000000000002</v>
      </c>
      <c r="BL61">
        <v>0</v>
      </c>
      <c r="BM61">
        <v>0.35710000000000003</v>
      </c>
      <c r="BN61">
        <v>7.1399999999999991E-2</v>
      </c>
    </row>
    <row r="62" spans="1:66" x14ac:dyDescent="0.3">
      <c r="A62" t="s">
        <v>202</v>
      </c>
      <c r="B62">
        <v>1</v>
      </c>
      <c r="C62">
        <v>0</v>
      </c>
      <c r="D62">
        <v>0</v>
      </c>
      <c r="E62">
        <v>0</v>
      </c>
      <c r="F62">
        <v>0</v>
      </c>
      <c r="G62">
        <v>0.8</v>
      </c>
      <c r="H62">
        <v>0.2</v>
      </c>
      <c r="I62">
        <v>0</v>
      </c>
      <c r="J62">
        <v>0</v>
      </c>
      <c r="K62">
        <v>0.26669999999999999</v>
      </c>
      <c r="L62">
        <v>0.1333</v>
      </c>
      <c r="M62">
        <v>0.6</v>
      </c>
      <c r="N62">
        <v>0</v>
      </c>
      <c r="O62">
        <v>0</v>
      </c>
      <c r="P62">
        <v>6.6699999999999995E-2</v>
      </c>
      <c r="Q62">
        <v>0.5333</v>
      </c>
      <c r="R62">
        <v>0.4</v>
      </c>
      <c r="S62">
        <v>0</v>
      </c>
      <c r="T62">
        <v>0</v>
      </c>
      <c r="U62">
        <v>0.26669999999999999</v>
      </c>
      <c r="V62">
        <v>0.73329999999999995</v>
      </c>
      <c r="W62">
        <v>0</v>
      </c>
      <c r="X62">
        <v>0</v>
      </c>
      <c r="Y62">
        <v>0.6</v>
      </c>
      <c r="Z62">
        <v>0.4</v>
      </c>
      <c r="AA62">
        <v>0</v>
      </c>
      <c r="AB62">
        <v>0.6</v>
      </c>
      <c r="AC62">
        <v>0.33329999999999999</v>
      </c>
      <c r="AD62">
        <v>6.6699999999999995E-2</v>
      </c>
      <c r="AE62">
        <v>0</v>
      </c>
      <c r="AF62">
        <v>0.4</v>
      </c>
      <c r="AG62">
        <v>0.4</v>
      </c>
      <c r="AH62">
        <v>0.2</v>
      </c>
      <c r="AI62">
        <v>0</v>
      </c>
      <c r="AJ62">
        <v>0.71430000000000005</v>
      </c>
      <c r="AK62">
        <v>0.1429</v>
      </c>
      <c r="AL62">
        <v>0.1429</v>
      </c>
      <c r="AM62">
        <v>0</v>
      </c>
      <c r="AN62">
        <v>0</v>
      </c>
      <c r="AO62">
        <v>0.4</v>
      </c>
      <c r="AP62">
        <v>0.5333</v>
      </c>
      <c r="AQ62">
        <v>6.6699999999999995E-2</v>
      </c>
      <c r="AR62">
        <v>0</v>
      </c>
      <c r="AS62">
        <v>0</v>
      </c>
      <c r="AT62">
        <v>0</v>
      </c>
      <c r="AU62">
        <v>0.2</v>
      </c>
      <c r="AV62">
        <v>0.1333</v>
      </c>
      <c r="AW62">
        <v>0.6</v>
      </c>
      <c r="AX62">
        <v>6.6699999999999995E-2</v>
      </c>
      <c r="AY62">
        <v>0.73329999999999995</v>
      </c>
      <c r="AZ62">
        <v>0.26669999999999999</v>
      </c>
      <c r="BA62">
        <v>0</v>
      </c>
      <c r="BB62">
        <v>0</v>
      </c>
      <c r="BC62">
        <v>0.26669999999999999</v>
      </c>
      <c r="BD62">
        <v>0.6</v>
      </c>
      <c r="BE62">
        <v>0.1333</v>
      </c>
      <c r="BF62">
        <v>0</v>
      </c>
      <c r="BG62">
        <v>0.2</v>
      </c>
      <c r="BH62">
        <v>0.66670000000000007</v>
      </c>
      <c r="BI62">
        <v>0.1333</v>
      </c>
      <c r="BJ62">
        <v>0</v>
      </c>
      <c r="BK62">
        <v>0</v>
      </c>
      <c r="BL62">
        <v>0.375</v>
      </c>
      <c r="BM62">
        <v>0.625</v>
      </c>
      <c r="BN62">
        <v>0</v>
      </c>
    </row>
    <row r="63" spans="1:66" x14ac:dyDescent="0.3">
      <c r="A63" t="s">
        <v>204</v>
      </c>
      <c r="B63">
        <v>0</v>
      </c>
      <c r="C63">
        <v>1</v>
      </c>
      <c r="D63">
        <v>0</v>
      </c>
      <c r="E63">
        <v>0</v>
      </c>
      <c r="F63">
        <v>0</v>
      </c>
      <c r="G63">
        <v>0.95</v>
      </c>
      <c r="H63">
        <v>0</v>
      </c>
      <c r="I63">
        <v>0.05</v>
      </c>
      <c r="J63">
        <v>0</v>
      </c>
      <c r="K63">
        <v>0.15789999999999998</v>
      </c>
      <c r="L63">
        <v>0.15789999999999998</v>
      </c>
      <c r="M63">
        <v>0.68420000000000003</v>
      </c>
      <c r="N63">
        <v>0</v>
      </c>
      <c r="O63">
        <v>0</v>
      </c>
      <c r="P63">
        <v>0.05</v>
      </c>
      <c r="Q63">
        <v>0.55000000000000004</v>
      </c>
      <c r="R63">
        <v>0.4</v>
      </c>
      <c r="S63">
        <v>0</v>
      </c>
      <c r="T63">
        <v>0</v>
      </c>
      <c r="U63">
        <v>0.4</v>
      </c>
      <c r="V63">
        <v>0.25</v>
      </c>
      <c r="W63">
        <v>0.35</v>
      </c>
      <c r="X63">
        <v>0</v>
      </c>
      <c r="Y63">
        <v>0.4</v>
      </c>
      <c r="Z63">
        <v>0.6</v>
      </c>
      <c r="AA63">
        <v>0.05</v>
      </c>
      <c r="AB63">
        <v>0.5</v>
      </c>
      <c r="AC63">
        <v>0.45</v>
      </c>
      <c r="AD63">
        <v>0</v>
      </c>
      <c r="AE63">
        <v>0.15380000000000002</v>
      </c>
      <c r="AF63">
        <v>0.46149999999999997</v>
      </c>
      <c r="AG63">
        <v>0.30769999999999997</v>
      </c>
      <c r="AH63">
        <v>7.690000000000001E-2</v>
      </c>
      <c r="AI63">
        <v>0</v>
      </c>
      <c r="AJ63">
        <v>0.1024</v>
      </c>
      <c r="AK63">
        <v>0</v>
      </c>
      <c r="AL63">
        <v>0</v>
      </c>
      <c r="AM63">
        <v>0.2195</v>
      </c>
      <c r="AN63">
        <v>0.64879999999999993</v>
      </c>
      <c r="AO63">
        <v>0.25</v>
      </c>
      <c r="AP63">
        <v>0.15</v>
      </c>
      <c r="AQ63">
        <v>0.6</v>
      </c>
      <c r="AR63">
        <v>0</v>
      </c>
      <c r="AS63">
        <v>0</v>
      </c>
      <c r="AT63">
        <v>0.1</v>
      </c>
      <c r="AU63">
        <v>0.3</v>
      </c>
      <c r="AV63">
        <v>0.15</v>
      </c>
      <c r="AW63">
        <v>0.4</v>
      </c>
      <c r="AX63">
        <v>0.05</v>
      </c>
      <c r="AY63">
        <v>0.45</v>
      </c>
      <c r="AZ63">
        <v>0.55000000000000004</v>
      </c>
      <c r="BA63">
        <v>0</v>
      </c>
      <c r="BB63">
        <v>0</v>
      </c>
      <c r="BC63">
        <v>0.15</v>
      </c>
      <c r="BD63">
        <v>0.85</v>
      </c>
      <c r="BE63">
        <v>0</v>
      </c>
      <c r="BF63">
        <v>0</v>
      </c>
      <c r="BG63">
        <v>0.15</v>
      </c>
      <c r="BH63">
        <v>0.45</v>
      </c>
      <c r="BI63">
        <v>0.4</v>
      </c>
      <c r="BJ63">
        <v>0</v>
      </c>
      <c r="BK63">
        <v>0.16670000000000001</v>
      </c>
      <c r="BL63">
        <v>0.66670000000000007</v>
      </c>
      <c r="BM63">
        <v>0</v>
      </c>
      <c r="BN63">
        <v>0.16670000000000001</v>
      </c>
    </row>
    <row r="64" spans="1:66" x14ac:dyDescent="0.3">
      <c r="A64" t="s">
        <v>206</v>
      </c>
      <c r="B64">
        <v>0</v>
      </c>
      <c r="C64">
        <v>1</v>
      </c>
      <c r="D64">
        <v>0</v>
      </c>
      <c r="E64">
        <v>0</v>
      </c>
      <c r="F64">
        <v>0</v>
      </c>
      <c r="G64">
        <v>0.72730000000000006</v>
      </c>
      <c r="H64">
        <v>9.0899999999999995E-2</v>
      </c>
      <c r="I64">
        <v>0.18179999999999999</v>
      </c>
      <c r="J64">
        <v>0</v>
      </c>
      <c r="K64">
        <v>0.13639999999999999</v>
      </c>
      <c r="L64">
        <v>0.2727</v>
      </c>
      <c r="M64">
        <v>0.59089999999999998</v>
      </c>
      <c r="N64">
        <v>0</v>
      </c>
      <c r="O64">
        <v>0</v>
      </c>
      <c r="P64">
        <v>4.5499999999999999E-2</v>
      </c>
      <c r="Q64">
        <v>0.72730000000000006</v>
      </c>
      <c r="R64">
        <v>0.2273</v>
      </c>
      <c r="S64">
        <v>0</v>
      </c>
      <c r="T64">
        <v>0</v>
      </c>
      <c r="U64">
        <v>0.40909999999999996</v>
      </c>
      <c r="V64">
        <v>0.59089999999999998</v>
      </c>
      <c r="W64">
        <v>0</v>
      </c>
      <c r="X64">
        <v>0</v>
      </c>
      <c r="Y64">
        <v>0.77269999999999994</v>
      </c>
      <c r="Z64">
        <v>0.2273</v>
      </c>
      <c r="AA64">
        <v>9.0899999999999995E-2</v>
      </c>
      <c r="AB64">
        <v>0.54549999999999998</v>
      </c>
      <c r="AC64">
        <v>0.31819999999999998</v>
      </c>
      <c r="AD64">
        <v>4.5499999999999999E-2</v>
      </c>
      <c r="AE64">
        <v>0</v>
      </c>
      <c r="AF64">
        <v>0.65</v>
      </c>
      <c r="AG64">
        <v>0.2</v>
      </c>
      <c r="AH64">
        <v>0.15</v>
      </c>
      <c r="AI64">
        <v>0</v>
      </c>
      <c r="AJ64">
        <v>0</v>
      </c>
      <c r="AK64">
        <v>0</v>
      </c>
      <c r="AL64">
        <v>1</v>
      </c>
      <c r="AM64">
        <v>0</v>
      </c>
      <c r="AN64">
        <v>0</v>
      </c>
      <c r="AO64">
        <v>0.13639999999999999</v>
      </c>
      <c r="AP64">
        <v>0.54549999999999998</v>
      </c>
      <c r="AQ64">
        <v>0.31819999999999998</v>
      </c>
      <c r="AR64">
        <v>0</v>
      </c>
      <c r="AS64">
        <v>0</v>
      </c>
      <c r="AT64">
        <v>0.18179999999999999</v>
      </c>
      <c r="AU64">
        <v>0</v>
      </c>
      <c r="AV64">
        <v>9.0899999999999995E-2</v>
      </c>
      <c r="AW64">
        <v>0.72730000000000006</v>
      </c>
      <c r="AX64">
        <v>0</v>
      </c>
      <c r="AY64">
        <v>0.18179999999999999</v>
      </c>
      <c r="AZ64">
        <v>0.81819999999999993</v>
      </c>
      <c r="BA64">
        <v>0</v>
      </c>
      <c r="BB64">
        <v>0</v>
      </c>
      <c r="BC64">
        <v>0.68180000000000007</v>
      </c>
      <c r="BD64">
        <v>0.2727</v>
      </c>
      <c r="BE64">
        <v>4.5499999999999999E-2</v>
      </c>
      <c r="BF64">
        <v>0</v>
      </c>
      <c r="BG64">
        <v>0.18179999999999999</v>
      </c>
      <c r="BH64">
        <v>0.72730000000000006</v>
      </c>
      <c r="BI64">
        <v>9.0899999999999995E-2</v>
      </c>
      <c r="BJ64">
        <v>0</v>
      </c>
      <c r="BK64">
        <v>0.125</v>
      </c>
      <c r="BL64">
        <v>0.4375</v>
      </c>
      <c r="BM64">
        <v>0.4375</v>
      </c>
      <c r="BN64">
        <v>0</v>
      </c>
    </row>
    <row r="65" spans="1:66" x14ac:dyDescent="0.3">
      <c r="A65" t="s">
        <v>208</v>
      </c>
      <c r="B65">
        <v>1</v>
      </c>
      <c r="C65">
        <v>0</v>
      </c>
      <c r="D65">
        <v>0</v>
      </c>
      <c r="E65">
        <v>0</v>
      </c>
      <c r="F65">
        <v>0</v>
      </c>
      <c r="G65">
        <v>0.66670000000000007</v>
      </c>
      <c r="H65">
        <v>0.23329999999999998</v>
      </c>
      <c r="I65">
        <v>0</v>
      </c>
      <c r="J65">
        <v>0.1</v>
      </c>
      <c r="K65">
        <v>0.22219999999999998</v>
      </c>
      <c r="L65">
        <v>7.4099999999999999E-2</v>
      </c>
      <c r="M65">
        <v>0.70369999999999999</v>
      </c>
      <c r="N65">
        <v>0</v>
      </c>
      <c r="O65">
        <v>0</v>
      </c>
      <c r="P65">
        <v>6.6699999999999995E-2</v>
      </c>
      <c r="Q65">
        <v>0.26669999999999999</v>
      </c>
      <c r="R65">
        <v>0.66670000000000007</v>
      </c>
      <c r="S65">
        <v>0</v>
      </c>
      <c r="T65">
        <v>3.3300000000000003E-2</v>
      </c>
      <c r="U65">
        <v>0.63329999999999997</v>
      </c>
      <c r="V65">
        <v>0.33329999999999999</v>
      </c>
      <c r="W65">
        <v>0</v>
      </c>
      <c r="X65">
        <v>0</v>
      </c>
      <c r="Y65">
        <v>0.1</v>
      </c>
      <c r="Z65">
        <v>0.9</v>
      </c>
      <c r="AA65">
        <v>0.16670000000000001</v>
      </c>
      <c r="AB65">
        <v>0.36670000000000003</v>
      </c>
      <c r="AC65">
        <v>0.4667</v>
      </c>
      <c r="AD65">
        <v>0</v>
      </c>
      <c r="AE65">
        <v>0</v>
      </c>
      <c r="AF65">
        <v>0.72219999999999995</v>
      </c>
      <c r="AG65">
        <v>5.5599999999999997E-2</v>
      </c>
      <c r="AH65">
        <v>0.22219999999999998</v>
      </c>
      <c r="AI65">
        <v>0</v>
      </c>
      <c r="AJ65">
        <v>0.1024</v>
      </c>
      <c r="AK65">
        <v>0</v>
      </c>
      <c r="AL65">
        <v>0</v>
      </c>
      <c r="AM65">
        <v>0.2195</v>
      </c>
      <c r="AN65">
        <v>0.64879999999999993</v>
      </c>
      <c r="AO65">
        <v>0</v>
      </c>
      <c r="AP65">
        <v>0.2</v>
      </c>
      <c r="AQ65">
        <v>0.33329999999999999</v>
      </c>
      <c r="AR65">
        <v>0.26669999999999999</v>
      </c>
      <c r="AS65">
        <v>0.2</v>
      </c>
      <c r="AT65">
        <v>0</v>
      </c>
      <c r="AU65">
        <v>0.23329999999999998</v>
      </c>
      <c r="AV65">
        <v>6.6699999999999995E-2</v>
      </c>
      <c r="AW65">
        <v>0.6</v>
      </c>
      <c r="AX65">
        <v>0.1</v>
      </c>
      <c r="AY65">
        <v>0.4667</v>
      </c>
      <c r="AZ65">
        <v>0.4667</v>
      </c>
      <c r="BA65">
        <v>6.6699999999999995E-2</v>
      </c>
      <c r="BB65">
        <v>0</v>
      </c>
      <c r="BC65">
        <v>0.36670000000000003</v>
      </c>
      <c r="BD65">
        <v>0.63329999999999997</v>
      </c>
      <c r="BE65">
        <v>0</v>
      </c>
      <c r="BF65">
        <v>0</v>
      </c>
      <c r="BG65">
        <v>0.36670000000000003</v>
      </c>
      <c r="BH65">
        <v>0.23329999999999998</v>
      </c>
      <c r="BI65">
        <v>0.4</v>
      </c>
      <c r="BJ65">
        <v>0</v>
      </c>
      <c r="BK65">
        <v>0.6470999999999999</v>
      </c>
      <c r="BL65">
        <v>5.8799999999999998E-2</v>
      </c>
      <c r="BM65">
        <v>0.29410000000000003</v>
      </c>
      <c r="BN65">
        <v>0</v>
      </c>
    </row>
    <row r="66" spans="1:66" x14ac:dyDescent="0.3">
      <c r="A66" t="s">
        <v>210</v>
      </c>
      <c r="B66">
        <v>1</v>
      </c>
      <c r="C66">
        <v>0</v>
      </c>
      <c r="D66">
        <v>0</v>
      </c>
      <c r="E66">
        <v>0</v>
      </c>
      <c r="F66">
        <v>0</v>
      </c>
      <c r="G66">
        <v>0.96430000000000005</v>
      </c>
      <c r="H66">
        <v>3.5699999999999996E-2</v>
      </c>
      <c r="I66">
        <v>0</v>
      </c>
      <c r="J66">
        <v>0</v>
      </c>
      <c r="K66">
        <v>0.35710000000000003</v>
      </c>
      <c r="L66">
        <v>7.1399999999999991E-2</v>
      </c>
      <c r="M66">
        <v>0.57140000000000002</v>
      </c>
      <c r="N66">
        <v>0</v>
      </c>
      <c r="O66">
        <v>0</v>
      </c>
      <c r="P66">
        <v>0.1429</v>
      </c>
      <c r="Q66">
        <v>0.25</v>
      </c>
      <c r="R66">
        <v>0.60709999999999997</v>
      </c>
      <c r="S66">
        <v>0</v>
      </c>
      <c r="T66">
        <v>0</v>
      </c>
      <c r="U66">
        <v>0.78569999999999995</v>
      </c>
      <c r="V66">
        <v>0.21429999999999999</v>
      </c>
      <c r="W66">
        <v>0</v>
      </c>
      <c r="X66">
        <v>0</v>
      </c>
      <c r="Y66">
        <v>0.1429</v>
      </c>
      <c r="Z66">
        <v>0.85709999999999997</v>
      </c>
      <c r="AA66">
        <v>0.39289999999999997</v>
      </c>
      <c r="AB66">
        <v>0.17859999999999998</v>
      </c>
      <c r="AC66">
        <v>0.42859999999999998</v>
      </c>
      <c r="AD66">
        <v>0</v>
      </c>
      <c r="AE66">
        <v>0</v>
      </c>
      <c r="AF66">
        <v>0.77780000000000005</v>
      </c>
      <c r="AG66">
        <v>0.22219999999999998</v>
      </c>
      <c r="AH66">
        <v>0</v>
      </c>
      <c r="AI66">
        <v>0</v>
      </c>
      <c r="AJ66">
        <v>0.94440000000000002</v>
      </c>
      <c r="AK66">
        <v>5.5599999999999997E-2</v>
      </c>
      <c r="AL66">
        <v>0</v>
      </c>
      <c r="AM66">
        <v>0</v>
      </c>
      <c r="AN66">
        <v>0</v>
      </c>
      <c r="AO66">
        <v>0</v>
      </c>
      <c r="AP66">
        <v>0.28570000000000001</v>
      </c>
      <c r="AQ66">
        <v>0.25</v>
      </c>
      <c r="AR66">
        <v>0.25</v>
      </c>
      <c r="AS66">
        <v>0.21429999999999999</v>
      </c>
      <c r="AT66">
        <v>0</v>
      </c>
      <c r="AU66">
        <v>0.28570000000000001</v>
      </c>
      <c r="AV66">
        <v>0.32140000000000002</v>
      </c>
      <c r="AW66">
        <v>0.39289999999999997</v>
      </c>
      <c r="AX66">
        <v>0</v>
      </c>
      <c r="AY66">
        <v>0.78569999999999995</v>
      </c>
      <c r="AZ66">
        <v>0.21429999999999999</v>
      </c>
      <c r="BA66">
        <v>0</v>
      </c>
      <c r="BB66">
        <v>0</v>
      </c>
      <c r="BC66">
        <v>0.35710000000000003</v>
      </c>
      <c r="BD66">
        <v>0.64290000000000003</v>
      </c>
      <c r="BE66">
        <v>0</v>
      </c>
      <c r="BF66">
        <v>0</v>
      </c>
      <c r="BG66">
        <v>0.35710000000000003</v>
      </c>
      <c r="BH66">
        <v>0.25</v>
      </c>
      <c r="BI66">
        <v>0.39289999999999997</v>
      </c>
      <c r="BJ66">
        <v>0</v>
      </c>
      <c r="BK66">
        <v>1</v>
      </c>
      <c r="BL66">
        <v>0</v>
      </c>
      <c r="BM66">
        <v>0</v>
      </c>
      <c r="BN66">
        <v>0</v>
      </c>
    </row>
    <row r="67" spans="1:66" x14ac:dyDescent="0.3">
      <c r="A67" t="s">
        <v>212</v>
      </c>
      <c r="B67">
        <v>0</v>
      </c>
      <c r="C67">
        <v>1</v>
      </c>
      <c r="D67">
        <v>0</v>
      </c>
      <c r="E67">
        <v>0</v>
      </c>
      <c r="F67">
        <v>0</v>
      </c>
      <c r="G67">
        <v>0.94120000000000004</v>
      </c>
      <c r="H67">
        <v>0</v>
      </c>
      <c r="I67">
        <v>0</v>
      </c>
      <c r="J67">
        <v>5.8799999999999998E-2</v>
      </c>
      <c r="K67">
        <v>8.3299999999999999E-2</v>
      </c>
      <c r="L67">
        <v>0.25</v>
      </c>
      <c r="M67">
        <v>0.58329999999999993</v>
      </c>
      <c r="N67">
        <v>8.3299999999999999E-2</v>
      </c>
      <c r="O67">
        <v>0</v>
      </c>
      <c r="P67">
        <v>5.8799999999999998E-2</v>
      </c>
      <c r="Q67">
        <v>0.4118</v>
      </c>
      <c r="R67">
        <v>0.52939999999999998</v>
      </c>
      <c r="S67">
        <v>0</v>
      </c>
      <c r="T67">
        <v>0</v>
      </c>
      <c r="U67">
        <v>0.29410000000000003</v>
      </c>
      <c r="V67">
        <v>0.29410000000000003</v>
      </c>
      <c r="W67">
        <v>0.4118</v>
      </c>
      <c r="X67">
        <v>0</v>
      </c>
      <c r="Y67">
        <v>0.6470999999999999</v>
      </c>
      <c r="Z67">
        <v>0.35289999999999999</v>
      </c>
      <c r="AA67">
        <v>0.35289999999999999</v>
      </c>
      <c r="AB67">
        <v>0.47060000000000002</v>
      </c>
      <c r="AC67">
        <v>0.17649999999999999</v>
      </c>
      <c r="AD67">
        <v>0</v>
      </c>
      <c r="AE67">
        <v>0</v>
      </c>
      <c r="AF67">
        <v>0.375</v>
      </c>
      <c r="AG67">
        <v>0.375</v>
      </c>
      <c r="AH67">
        <v>0.25</v>
      </c>
      <c r="AI67">
        <v>0</v>
      </c>
      <c r="AJ67">
        <v>0.1024</v>
      </c>
      <c r="AK67">
        <v>0</v>
      </c>
      <c r="AL67">
        <v>0</v>
      </c>
      <c r="AM67">
        <v>0.2195</v>
      </c>
      <c r="AN67">
        <v>0.64879999999999993</v>
      </c>
      <c r="AO67">
        <v>0.17649999999999999</v>
      </c>
      <c r="AP67">
        <v>5.8799999999999998E-2</v>
      </c>
      <c r="AQ67">
        <v>0.58820000000000006</v>
      </c>
      <c r="AR67">
        <v>0.17649999999999999</v>
      </c>
      <c r="AS67">
        <v>0</v>
      </c>
      <c r="AT67">
        <v>0</v>
      </c>
      <c r="AU67">
        <v>0.29410000000000003</v>
      </c>
      <c r="AV67">
        <v>0.47060000000000002</v>
      </c>
      <c r="AW67">
        <v>0.23530000000000001</v>
      </c>
      <c r="AX67">
        <v>0</v>
      </c>
      <c r="AY67">
        <v>0.4118</v>
      </c>
      <c r="AZ67">
        <v>0.58820000000000006</v>
      </c>
      <c r="BA67">
        <v>0</v>
      </c>
      <c r="BB67">
        <v>0</v>
      </c>
      <c r="BC67">
        <v>5.8799999999999998E-2</v>
      </c>
      <c r="BD67">
        <v>0.88239999999999996</v>
      </c>
      <c r="BE67">
        <v>5.8799999999999998E-2</v>
      </c>
      <c r="BF67">
        <v>0</v>
      </c>
      <c r="BG67">
        <v>5.8799999999999998E-2</v>
      </c>
      <c r="BH67">
        <v>0.35289999999999999</v>
      </c>
      <c r="BI67">
        <v>0.52939999999999998</v>
      </c>
      <c r="BJ67">
        <v>5.8799999999999998E-2</v>
      </c>
      <c r="BK67">
        <v>0.5</v>
      </c>
      <c r="BL67">
        <v>0</v>
      </c>
      <c r="BM67">
        <v>0.5</v>
      </c>
      <c r="BN67">
        <v>0</v>
      </c>
    </row>
    <row r="68" spans="1:66" x14ac:dyDescent="0.3">
      <c r="A68" t="s">
        <v>214</v>
      </c>
      <c r="B68">
        <v>0</v>
      </c>
      <c r="C68">
        <v>1</v>
      </c>
      <c r="D68">
        <v>0</v>
      </c>
      <c r="E68">
        <v>0</v>
      </c>
      <c r="F68">
        <v>0</v>
      </c>
      <c r="G68">
        <v>0.35289999999999999</v>
      </c>
      <c r="H68">
        <v>0.29410000000000003</v>
      </c>
      <c r="I68">
        <v>0.23530000000000001</v>
      </c>
      <c r="J68">
        <v>0.1176</v>
      </c>
      <c r="K68">
        <v>0</v>
      </c>
      <c r="L68">
        <v>0.1333</v>
      </c>
      <c r="M68">
        <v>0.86670000000000003</v>
      </c>
      <c r="N68">
        <v>0</v>
      </c>
      <c r="O68">
        <v>0</v>
      </c>
      <c r="P68">
        <v>0</v>
      </c>
      <c r="Q68">
        <v>0.35289999999999999</v>
      </c>
      <c r="R68">
        <v>0.6470999999999999</v>
      </c>
      <c r="S68">
        <v>0</v>
      </c>
      <c r="T68">
        <v>0</v>
      </c>
      <c r="U68">
        <v>0.29410000000000003</v>
      </c>
      <c r="V68">
        <v>0.35289999999999999</v>
      </c>
      <c r="W68">
        <v>0.35289999999999999</v>
      </c>
      <c r="X68">
        <v>0</v>
      </c>
      <c r="Y68">
        <v>0.5625</v>
      </c>
      <c r="Z68">
        <v>0.4375</v>
      </c>
      <c r="AA68">
        <v>0.1176</v>
      </c>
      <c r="AB68">
        <v>0.47060000000000002</v>
      </c>
      <c r="AC68">
        <v>0.35289999999999999</v>
      </c>
      <c r="AD68">
        <v>5.8799999999999998E-2</v>
      </c>
      <c r="AE68">
        <v>9.0899999999999995E-2</v>
      </c>
      <c r="AF68">
        <v>0.36359999999999998</v>
      </c>
      <c r="AG68">
        <v>0.2727</v>
      </c>
      <c r="AH68">
        <v>0.2727</v>
      </c>
      <c r="AI68">
        <v>0</v>
      </c>
      <c r="AJ68">
        <v>0.41670000000000001</v>
      </c>
      <c r="AK68">
        <v>0.25</v>
      </c>
      <c r="AL68">
        <v>0.33329999999999999</v>
      </c>
      <c r="AM68">
        <v>0</v>
      </c>
      <c r="AN68">
        <v>0</v>
      </c>
      <c r="AO68">
        <v>0.52939999999999998</v>
      </c>
      <c r="AP68">
        <v>0.1176</v>
      </c>
      <c r="AQ68">
        <v>0.29410000000000003</v>
      </c>
      <c r="AR68">
        <v>5.8799999999999998E-2</v>
      </c>
      <c r="AS68">
        <v>0</v>
      </c>
      <c r="AT68">
        <v>0</v>
      </c>
      <c r="AU68">
        <v>0.35289999999999999</v>
      </c>
      <c r="AV68">
        <v>0.1176</v>
      </c>
      <c r="AW68">
        <v>0.52939999999999998</v>
      </c>
      <c r="AX68">
        <v>0</v>
      </c>
      <c r="AY68">
        <v>0.70590000000000008</v>
      </c>
      <c r="AZ68">
        <v>0.29410000000000003</v>
      </c>
      <c r="BA68">
        <v>0</v>
      </c>
      <c r="BB68">
        <v>0</v>
      </c>
      <c r="BC68">
        <v>0.1176</v>
      </c>
      <c r="BD68">
        <v>0.8234999999999999</v>
      </c>
      <c r="BE68">
        <v>5.8799999999999998E-2</v>
      </c>
      <c r="BF68">
        <v>0</v>
      </c>
      <c r="BG68">
        <v>0</v>
      </c>
      <c r="BH68">
        <v>0.29410000000000003</v>
      </c>
      <c r="BI68">
        <v>0.70590000000000008</v>
      </c>
      <c r="BJ68">
        <v>0</v>
      </c>
      <c r="BK68">
        <v>1</v>
      </c>
      <c r="BL68">
        <v>0</v>
      </c>
      <c r="BM68">
        <v>0</v>
      </c>
      <c r="BN68">
        <v>0</v>
      </c>
    </row>
    <row r="69" spans="1:66" x14ac:dyDescent="0.3">
      <c r="A69" t="s">
        <v>216</v>
      </c>
      <c r="B69">
        <v>1</v>
      </c>
      <c r="C69">
        <v>0</v>
      </c>
      <c r="D69">
        <v>0</v>
      </c>
      <c r="E69">
        <v>0</v>
      </c>
      <c r="F69">
        <v>0</v>
      </c>
      <c r="G69">
        <v>0.54289999999999994</v>
      </c>
      <c r="H69">
        <v>0.34289999999999998</v>
      </c>
      <c r="I69">
        <v>0.1143</v>
      </c>
      <c r="J69">
        <v>0</v>
      </c>
      <c r="K69">
        <v>0.1143</v>
      </c>
      <c r="L69">
        <v>8.5699999999999998E-2</v>
      </c>
      <c r="M69">
        <v>0.8</v>
      </c>
      <c r="N69">
        <v>0</v>
      </c>
      <c r="O69">
        <v>0</v>
      </c>
      <c r="P69">
        <v>0.1714</v>
      </c>
      <c r="Q69">
        <v>0.65709999999999991</v>
      </c>
      <c r="R69">
        <v>0.1714</v>
      </c>
      <c r="S69">
        <v>0</v>
      </c>
      <c r="T69">
        <v>0</v>
      </c>
      <c r="U69">
        <v>0.77139999999999997</v>
      </c>
      <c r="V69">
        <v>0.2286</v>
      </c>
      <c r="W69">
        <v>0</v>
      </c>
      <c r="X69">
        <v>0</v>
      </c>
      <c r="Y69">
        <v>2.86E-2</v>
      </c>
      <c r="Z69">
        <v>0.97140000000000004</v>
      </c>
      <c r="AA69">
        <v>5.7099999999999998E-2</v>
      </c>
      <c r="AB69">
        <v>0.45710000000000001</v>
      </c>
      <c r="AC69">
        <v>0.48570000000000002</v>
      </c>
      <c r="AD69">
        <v>0</v>
      </c>
      <c r="AE69">
        <v>0</v>
      </c>
      <c r="AF69">
        <v>0.44</v>
      </c>
      <c r="AG69">
        <v>0.04</v>
      </c>
      <c r="AH69">
        <v>0.52</v>
      </c>
      <c r="AI69">
        <v>0</v>
      </c>
      <c r="AJ69">
        <v>0.1024</v>
      </c>
      <c r="AK69">
        <v>0</v>
      </c>
      <c r="AL69">
        <v>0</v>
      </c>
      <c r="AM69">
        <v>0.2195</v>
      </c>
      <c r="AN69">
        <v>0.64879999999999993</v>
      </c>
      <c r="AO69">
        <v>0.2</v>
      </c>
      <c r="AP69">
        <v>8.5699999999999998E-2</v>
      </c>
      <c r="AQ69">
        <v>0.6</v>
      </c>
      <c r="AR69">
        <v>8.5699999999999998E-2</v>
      </c>
      <c r="AS69">
        <v>2.86E-2</v>
      </c>
      <c r="AT69">
        <v>0.31430000000000002</v>
      </c>
      <c r="AU69">
        <v>5.7099999999999998E-2</v>
      </c>
      <c r="AV69">
        <v>0.51429999999999998</v>
      </c>
      <c r="AW69">
        <v>8.5699999999999998E-2</v>
      </c>
      <c r="AX69">
        <v>2.86E-2</v>
      </c>
      <c r="AY69">
        <v>0.37140000000000001</v>
      </c>
      <c r="AZ69">
        <v>0.6</v>
      </c>
      <c r="BA69">
        <v>2.86E-2</v>
      </c>
      <c r="BB69">
        <v>0</v>
      </c>
      <c r="BC69">
        <v>0.28570000000000001</v>
      </c>
      <c r="BD69">
        <v>0.71430000000000005</v>
      </c>
      <c r="BE69">
        <v>0</v>
      </c>
      <c r="BF69">
        <v>0</v>
      </c>
      <c r="BG69">
        <v>0.2</v>
      </c>
      <c r="BH69">
        <v>0.62860000000000005</v>
      </c>
      <c r="BI69">
        <v>0.1714</v>
      </c>
      <c r="BJ69">
        <v>0</v>
      </c>
      <c r="BK69">
        <v>0.52</v>
      </c>
      <c r="BL69">
        <v>0</v>
      </c>
      <c r="BM69">
        <v>0.36</v>
      </c>
      <c r="BN69">
        <v>0.12</v>
      </c>
    </row>
    <row r="70" spans="1:66" x14ac:dyDescent="0.3">
      <c r="A70" t="s">
        <v>218</v>
      </c>
      <c r="B70">
        <v>0</v>
      </c>
      <c r="C70">
        <v>1</v>
      </c>
      <c r="D70">
        <v>0</v>
      </c>
      <c r="E70">
        <v>0</v>
      </c>
      <c r="F70">
        <v>0</v>
      </c>
      <c r="G70">
        <v>0.2727</v>
      </c>
      <c r="H70">
        <v>0.2727</v>
      </c>
      <c r="I70">
        <v>9.0899999999999995E-2</v>
      </c>
      <c r="J70">
        <v>0.36359999999999998</v>
      </c>
      <c r="K70">
        <v>0</v>
      </c>
      <c r="L70">
        <v>7.1399999999999991E-2</v>
      </c>
      <c r="M70">
        <v>0.85709999999999997</v>
      </c>
      <c r="N70">
        <v>7.1399999999999991E-2</v>
      </c>
      <c r="O70">
        <v>0</v>
      </c>
      <c r="P70">
        <v>0</v>
      </c>
      <c r="Q70">
        <v>0.45450000000000002</v>
      </c>
      <c r="R70">
        <v>0.54549999999999998</v>
      </c>
      <c r="S70">
        <v>0</v>
      </c>
      <c r="T70">
        <v>0</v>
      </c>
      <c r="U70">
        <v>0.72730000000000006</v>
      </c>
      <c r="V70">
        <v>0.2727</v>
      </c>
      <c r="W70">
        <v>0</v>
      </c>
      <c r="X70">
        <v>0</v>
      </c>
      <c r="Y70">
        <v>9.0899999999999995E-2</v>
      </c>
      <c r="Z70">
        <v>0.90910000000000002</v>
      </c>
      <c r="AA70">
        <v>0.40909999999999996</v>
      </c>
      <c r="AB70">
        <v>0.36359999999999998</v>
      </c>
      <c r="AC70">
        <v>0.2273</v>
      </c>
      <c r="AD70">
        <v>0</v>
      </c>
      <c r="AE70">
        <v>0</v>
      </c>
      <c r="AF70">
        <v>0.83329999999999993</v>
      </c>
      <c r="AG70">
        <v>8.3299999999999999E-2</v>
      </c>
      <c r="AH70">
        <v>8.3299999999999999E-2</v>
      </c>
      <c r="AI70">
        <v>0</v>
      </c>
      <c r="AJ70">
        <v>0.1024</v>
      </c>
      <c r="AK70">
        <v>0</v>
      </c>
      <c r="AL70">
        <v>0</v>
      </c>
      <c r="AM70">
        <v>0.2195</v>
      </c>
      <c r="AN70">
        <v>0.64879999999999993</v>
      </c>
      <c r="AO70">
        <v>0</v>
      </c>
      <c r="AP70">
        <v>9.0899999999999995E-2</v>
      </c>
      <c r="AQ70">
        <v>0.40909999999999996</v>
      </c>
      <c r="AR70">
        <v>0.40909999999999996</v>
      </c>
      <c r="AS70">
        <v>9.0899999999999995E-2</v>
      </c>
      <c r="AT70">
        <v>0</v>
      </c>
      <c r="AU70">
        <v>0.2273</v>
      </c>
      <c r="AV70">
        <v>0.18179999999999999</v>
      </c>
      <c r="AW70">
        <v>0.2273</v>
      </c>
      <c r="AX70">
        <v>0.36359999999999998</v>
      </c>
      <c r="AY70">
        <v>0.2273</v>
      </c>
      <c r="AZ70">
        <v>0.54549999999999998</v>
      </c>
      <c r="BA70">
        <v>0.2273</v>
      </c>
      <c r="BB70">
        <v>0</v>
      </c>
      <c r="BC70">
        <v>0.36359999999999998</v>
      </c>
      <c r="BD70">
        <v>0.63639999999999997</v>
      </c>
      <c r="BE70">
        <v>0</v>
      </c>
      <c r="BF70">
        <v>0</v>
      </c>
      <c r="BG70">
        <v>0.18179999999999999</v>
      </c>
      <c r="BH70">
        <v>0.45450000000000002</v>
      </c>
      <c r="BI70">
        <v>0.36359999999999998</v>
      </c>
      <c r="BJ70">
        <v>0</v>
      </c>
      <c r="BK70">
        <v>0.66670000000000007</v>
      </c>
      <c r="BL70">
        <v>0</v>
      </c>
      <c r="BM70">
        <v>0.33329999999999999</v>
      </c>
      <c r="BN70">
        <v>0</v>
      </c>
    </row>
    <row r="71" spans="1:66" x14ac:dyDescent="0.3">
      <c r="A71" t="s">
        <v>220</v>
      </c>
      <c r="B71">
        <v>1</v>
      </c>
      <c r="C71">
        <v>0</v>
      </c>
      <c r="D71">
        <v>0</v>
      </c>
      <c r="E71">
        <v>0</v>
      </c>
      <c r="F71">
        <v>0</v>
      </c>
      <c r="G71">
        <v>0.375</v>
      </c>
      <c r="H71">
        <v>0.16670000000000001</v>
      </c>
      <c r="I71">
        <v>0.45829999999999999</v>
      </c>
      <c r="J71">
        <v>0</v>
      </c>
      <c r="K71">
        <v>0.25</v>
      </c>
      <c r="L71">
        <v>4.1700000000000001E-2</v>
      </c>
      <c r="M71">
        <v>0.70829999999999993</v>
      </c>
      <c r="N71">
        <v>0</v>
      </c>
      <c r="O71">
        <v>0</v>
      </c>
      <c r="P71">
        <v>0.16670000000000001</v>
      </c>
      <c r="Q71">
        <v>0.625</v>
      </c>
      <c r="R71">
        <v>0.20829999999999999</v>
      </c>
      <c r="S71">
        <v>0</v>
      </c>
      <c r="T71">
        <v>0</v>
      </c>
      <c r="U71">
        <v>0.83329999999999993</v>
      </c>
      <c r="V71">
        <v>0.16670000000000001</v>
      </c>
      <c r="W71">
        <v>0</v>
      </c>
      <c r="X71">
        <v>0</v>
      </c>
      <c r="Y71">
        <v>0</v>
      </c>
      <c r="Z71">
        <v>1</v>
      </c>
      <c r="AA71">
        <v>0.33329999999999999</v>
      </c>
      <c r="AB71">
        <v>0.20829999999999999</v>
      </c>
      <c r="AC71">
        <v>0.45829999999999999</v>
      </c>
      <c r="AD71">
        <v>0</v>
      </c>
      <c r="AE71">
        <v>0</v>
      </c>
      <c r="AF71">
        <v>0.1875</v>
      </c>
      <c r="AG71">
        <v>6.25E-2</v>
      </c>
      <c r="AH71">
        <v>0.75</v>
      </c>
      <c r="AI71">
        <v>0</v>
      </c>
      <c r="AJ71">
        <v>0.1024</v>
      </c>
      <c r="AK71">
        <v>0</v>
      </c>
      <c r="AL71">
        <v>0</v>
      </c>
      <c r="AM71">
        <v>0.2195</v>
      </c>
      <c r="AN71">
        <v>0.64879999999999993</v>
      </c>
      <c r="AO71">
        <v>8.3299999999999999E-2</v>
      </c>
      <c r="AP71">
        <v>0</v>
      </c>
      <c r="AQ71">
        <v>0.5</v>
      </c>
      <c r="AR71">
        <v>0.29170000000000001</v>
      </c>
      <c r="AS71">
        <v>0.125</v>
      </c>
      <c r="AT71">
        <v>8.3299999999999999E-2</v>
      </c>
      <c r="AU71">
        <v>0.16670000000000001</v>
      </c>
      <c r="AV71">
        <v>0.41670000000000001</v>
      </c>
      <c r="AW71">
        <v>0.33329999999999999</v>
      </c>
      <c r="AX71">
        <v>0</v>
      </c>
      <c r="AY71">
        <v>0.16670000000000001</v>
      </c>
      <c r="AZ71">
        <v>0.83329999999999993</v>
      </c>
      <c r="BA71">
        <v>0</v>
      </c>
      <c r="BB71">
        <v>0</v>
      </c>
      <c r="BC71">
        <v>0.25</v>
      </c>
      <c r="BD71">
        <v>0.75</v>
      </c>
      <c r="BE71">
        <v>0</v>
      </c>
      <c r="BF71">
        <v>0</v>
      </c>
      <c r="BG71">
        <v>0.16670000000000001</v>
      </c>
      <c r="BH71">
        <v>0.70829999999999993</v>
      </c>
      <c r="BI71">
        <v>0.125</v>
      </c>
      <c r="BJ71">
        <v>0</v>
      </c>
      <c r="BK71">
        <v>0.5</v>
      </c>
      <c r="BL71">
        <v>0</v>
      </c>
      <c r="BM71">
        <v>0.125</v>
      </c>
      <c r="BN71">
        <v>0.375</v>
      </c>
    </row>
    <row r="72" spans="1:66" x14ac:dyDescent="0.3">
      <c r="A72" t="s">
        <v>222</v>
      </c>
      <c r="B72">
        <v>0</v>
      </c>
      <c r="C72">
        <v>1</v>
      </c>
      <c r="D72">
        <v>0</v>
      </c>
      <c r="E72">
        <v>0</v>
      </c>
      <c r="F72">
        <v>0</v>
      </c>
      <c r="G72">
        <v>0.73530000000000006</v>
      </c>
      <c r="H72">
        <v>0.17649999999999999</v>
      </c>
      <c r="I72">
        <v>0</v>
      </c>
      <c r="J72">
        <v>8.8200000000000001E-2</v>
      </c>
      <c r="K72">
        <v>9.6799999999999997E-2</v>
      </c>
      <c r="L72">
        <v>3.2300000000000002E-2</v>
      </c>
      <c r="M72">
        <v>0.8387</v>
      </c>
      <c r="N72">
        <v>3.2300000000000002E-2</v>
      </c>
      <c r="O72">
        <v>0</v>
      </c>
      <c r="P72">
        <v>5.8799999999999998E-2</v>
      </c>
      <c r="Q72">
        <v>0.35289999999999999</v>
      </c>
      <c r="R72">
        <v>0.58820000000000006</v>
      </c>
      <c r="S72">
        <v>0</v>
      </c>
      <c r="T72">
        <v>0</v>
      </c>
      <c r="U72">
        <v>0.6470999999999999</v>
      </c>
      <c r="V72">
        <v>0.35289999999999999</v>
      </c>
      <c r="W72">
        <v>0</v>
      </c>
      <c r="X72">
        <v>0</v>
      </c>
      <c r="Y72">
        <v>0.14710000000000001</v>
      </c>
      <c r="Z72">
        <v>0.8529000000000001</v>
      </c>
      <c r="AA72">
        <v>0.70590000000000008</v>
      </c>
      <c r="AB72">
        <v>0.14710000000000001</v>
      </c>
      <c r="AC72">
        <v>0.1176</v>
      </c>
      <c r="AD72">
        <v>2.9399999999999999E-2</v>
      </c>
      <c r="AE72">
        <v>0.05</v>
      </c>
      <c r="AF72">
        <v>0.65</v>
      </c>
      <c r="AG72">
        <v>0.1</v>
      </c>
      <c r="AH72">
        <v>0.2</v>
      </c>
      <c r="AI72">
        <v>0</v>
      </c>
      <c r="AJ72">
        <v>0</v>
      </c>
      <c r="AK72">
        <v>0</v>
      </c>
      <c r="AL72">
        <v>0.5</v>
      </c>
      <c r="AM72">
        <v>0.5</v>
      </c>
      <c r="AN72">
        <v>0</v>
      </c>
      <c r="AO72">
        <v>0</v>
      </c>
      <c r="AP72">
        <v>0.23530000000000001</v>
      </c>
      <c r="AQ72">
        <v>0.4118</v>
      </c>
      <c r="AR72">
        <v>0.17649999999999999</v>
      </c>
      <c r="AS72">
        <v>0.17649999999999999</v>
      </c>
      <c r="AT72">
        <v>0</v>
      </c>
      <c r="AU72">
        <v>0.14710000000000001</v>
      </c>
      <c r="AV72">
        <v>0.29410000000000003</v>
      </c>
      <c r="AW72">
        <v>0.5</v>
      </c>
      <c r="AX72">
        <v>5.8799999999999998E-2</v>
      </c>
      <c r="AY72">
        <v>0.58820000000000006</v>
      </c>
      <c r="AZ72">
        <v>0.35289999999999999</v>
      </c>
      <c r="BA72">
        <v>5.8799999999999998E-2</v>
      </c>
      <c r="BB72">
        <v>0</v>
      </c>
      <c r="BC72">
        <v>0.23530000000000001</v>
      </c>
      <c r="BD72">
        <v>0.76469999999999994</v>
      </c>
      <c r="BE72">
        <v>0</v>
      </c>
      <c r="BF72">
        <v>0</v>
      </c>
      <c r="BG72">
        <v>0.23530000000000001</v>
      </c>
      <c r="BH72">
        <v>0.52939999999999998</v>
      </c>
      <c r="BI72">
        <v>0.23530000000000001</v>
      </c>
      <c r="BJ72">
        <v>0</v>
      </c>
      <c r="BK72">
        <v>0.75</v>
      </c>
      <c r="BL72">
        <v>0.15</v>
      </c>
      <c r="BM72">
        <v>0.1</v>
      </c>
      <c r="BN72">
        <v>0</v>
      </c>
    </row>
    <row r="73" spans="1:66" x14ac:dyDescent="0.3">
      <c r="A73" t="s">
        <v>225</v>
      </c>
      <c r="B73">
        <v>0</v>
      </c>
      <c r="C73">
        <v>1</v>
      </c>
      <c r="D73">
        <v>0</v>
      </c>
      <c r="E73">
        <v>0</v>
      </c>
      <c r="F73">
        <v>0</v>
      </c>
      <c r="G73">
        <v>0.66670000000000007</v>
      </c>
      <c r="H73">
        <v>0.26669999999999999</v>
      </c>
      <c r="I73">
        <v>6.6699999999999995E-2</v>
      </c>
      <c r="J73">
        <v>0</v>
      </c>
      <c r="K73">
        <v>6.6699999999999995E-2</v>
      </c>
      <c r="L73">
        <v>0.18329999999999999</v>
      </c>
      <c r="M73">
        <v>0.75</v>
      </c>
      <c r="N73">
        <v>0</v>
      </c>
      <c r="O73">
        <v>0</v>
      </c>
      <c r="P73">
        <v>0.15</v>
      </c>
      <c r="Q73">
        <v>0.31670000000000004</v>
      </c>
      <c r="R73">
        <v>0.5333</v>
      </c>
      <c r="S73">
        <v>0</v>
      </c>
      <c r="T73">
        <v>0</v>
      </c>
      <c r="U73">
        <v>0.66670000000000007</v>
      </c>
      <c r="V73">
        <v>0.33329999999999999</v>
      </c>
      <c r="W73">
        <v>0</v>
      </c>
      <c r="X73">
        <v>0</v>
      </c>
      <c r="Y73">
        <v>0.18329999999999999</v>
      </c>
      <c r="Z73">
        <v>0.81669999999999998</v>
      </c>
      <c r="AA73">
        <v>0.61670000000000003</v>
      </c>
      <c r="AB73">
        <v>0.2833</v>
      </c>
      <c r="AC73">
        <v>0.1</v>
      </c>
      <c r="AD73">
        <v>0</v>
      </c>
      <c r="AE73">
        <v>0.55169999999999997</v>
      </c>
      <c r="AF73">
        <v>0.2414</v>
      </c>
      <c r="AG73">
        <v>0.10339999999999999</v>
      </c>
      <c r="AH73">
        <v>0.10339999999999999</v>
      </c>
      <c r="AI73">
        <v>0</v>
      </c>
      <c r="AJ73">
        <v>0</v>
      </c>
      <c r="AK73">
        <v>0</v>
      </c>
      <c r="AL73">
        <v>0</v>
      </c>
      <c r="AM73">
        <v>0</v>
      </c>
      <c r="AN73">
        <v>0</v>
      </c>
      <c r="AO73">
        <v>0.2167</v>
      </c>
      <c r="AP73">
        <v>0.5</v>
      </c>
      <c r="AQ73">
        <v>0.23329999999999998</v>
      </c>
      <c r="AR73">
        <v>0.05</v>
      </c>
      <c r="AS73">
        <v>0</v>
      </c>
      <c r="AT73">
        <v>6.6699999999999995E-2</v>
      </c>
      <c r="AU73">
        <v>0.38329999999999997</v>
      </c>
      <c r="AV73">
        <v>0.43329999999999996</v>
      </c>
      <c r="AW73">
        <v>8.3299999999999999E-2</v>
      </c>
      <c r="AX73">
        <v>3.3300000000000003E-2</v>
      </c>
      <c r="AY73">
        <v>0.6</v>
      </c>
      <c r="AZ73">
        <v>0.38329999999999997</v>
      </c>
      <c r="BA73">
        <v>1.67E-2</v>
      </c>
      <c r="BB73">
        <v>0</v>
      </c>
      <c r="BC73">
        <v>6.6699999999999995E-2</v>
      </c>
      <c r="BD73">
        <v>0.88329999999999997</v>
      </c>
      <c r="BE73">
        <v>0.05</v>
      </c>
      <c r="BF73">
        <v>0</v>
      </c>
      <c r="BG73">
        <v>0.38329999999999997</v>
      </c>
      <c r="BH73">
        <v>0.31670000000000004</v>
      </c>
      <c r="BI73">
        <v>0.3</v>
      </c>
      <c r="BJ73">
        <v>0</v>
      </c>
      <c r="BK73">
        <v>0.6</v>
      </c>
      <c r="BL73">
        <v>0.3</v>
      </c>
      <c r="BM73">
        <v>0.1</v>
      </c>
      <c r="BN73">
        <v>0</v>
      </c>
    </row>
    <row r="74" spans="1:66" x14ac:dyDescent="0.3">
      <c r="A74" t="s">
        <v>227</v>
      </c>
      <c r="B74">
        <v>0</v>
      </c>
      <c r="C74">
        <v>1</v>
      </c>
      <c r="D74">
        <v>0</v>
      </c>
      <c r="E74">
        <v>0</v>
      </c>
      <c r="F74">
        <v>0</v>
      </c>
      <c r="G74">
        <v>0.91180000000000005</v>
      </c>
      <c r="H74">
        <v>8.8200000000000001E-2</v>
      </c>
      <c r="I74">
        <v>0</v>
      </c>
      <c r="J74">
        <v>0</v>
      </c>
      <c r="K74">
        <v>5.8799999999999998E-2</v>
      </c>
      <c r="L74">
        <v>2.9399999999999999E-2</v>
      </c>
      <c r="M74">
        <v>0.8529000000000001</v>
      </c>
      <c r="N74">
        <v>5.8799999999999998E-2</v>
      </c>
      <c r="O74">
        <v>0</v>
      </c>
      <c r="P74">
        <v>0.14710000000000001</v>
      </c>
      <c r="Q74">
        <v>0.26469999999999999</v>
      </c>
      <c r="R74">
        <v>0.55880000000000007</v>
      </c>
      <c r="S74">
        <v>2.9399999999999999E-2</v>
      </c>
      <c r="T74">
        <v>0</v>
      </c>
      <c r="U74">
        <v>0.97060000000000002</v>
      </c>
      <c r="V74">
        <v>2.9399999999999999E-2</v>
      </c>
      <c r="W74">
        <v>0</v>
      </c>
      <c r="X74">
        <v>0</v>
      </c>
      <c r="Y74">
        <v>0.26469999999999999</v>
      </c>
      <c r="Z74">
        <v>0.73530000000000006</v>
      </c>
      <c r="AA74">
        <v>0.32350000000000001</v>
      </c>
      <c r="AB74">
        <v>0.38240000000000002</v>
      </c>
      <c r="AC74">
        <v>0.29410000000000003</v>
      </c>
      <c r="AD74">
        <v>0</v>
      </c>
      <c r="AE74">
        <v>0.77780000000000005</v>
      </c>
      <c r="AF74">
        <v>0.22219999999999998</v>
      </c>
      <c r="AG74">
        <v>0</v>
      </c>
      <c r="AH74">
        <v>0</v>
      </c>
      <c r="AI74">
        <v>0</v>
      </c>
      <c r="AJ74">
        <v>0</v>
      </c>
      <c r="AK74">
        <v>0</v>
      </c>
      <c r="AL74">
        <v>0</v>
      </c>
      <c r="AM74">
        <v>0</v>
      </c>
      <c r="AN74">
        <v>0</v>
      </c>
      <c r="AO74">
        <v>0.26469999999999999</v>
      </c>
      <c r="AP74">
        <v>0.35289999999999999</v>
      </c>
      <c r="AQ74">
        <v>0.32350000000000001</v>
      </c>
      <c r="AR74">
        <v>5.8799999999999998E-2</v>
      </c>
      <c r="AS74">
        <v>0</v>
      </c>
      <c r="AT74">
        <v>0.23530000000000001</v>
      </c>
      <c r="AU74">
        <v>0.1176</v>
      </c>
      <c r="AV74">
        <v>0.55880000000000007</v>
      </c>
      <c r="AW74">
        <v>8.8200000000000001E-2</v>
      </c>
      <c r="AX74">
        <v>0</v>
      </c>
      <c r="AY74">
        <v>0.73530000000000006</v>
      </c>
      <c r="AZ74">
        <v>0.23530000000000001</v>
      </c>
      <c r="BA74">
        <v>2.9399999999999999E-2</v>
      </c>
      <c r="BB74">
        <v>0</v>
      </c>
      <c r="BC74">
        <v>0</v>
      </c>
      <c r="BD74">
        <v>0.97060000000000002</v>
      </c>
      <c r="BE74">
        <v>2.9399999999999999E-2</v>
      </c>
      <c r="BF74">
        <v>0</v>
      </c>
      <c r="BG74">
        <v>0.44119999999999998</v>
      </c>
      <c r="BH74">
        <v>0.2059</v>
      </c>
      <c r="BI74">
        <v>0.35289999999999999</v>
      </c>
      <c r="BJ74">
        <v>0</v>
      </c>
      <c r="BK74">
        <v>0.66670000000000007</v>
      </c>
      <c r="BL74">
        <v>0.33329999999999999</v>
      </c>
      <c r="BM74">
        <v>0</v>
      </c>
      <c r="BN74">
        <v>0</v>
      </c>
    </row>
    <row r="75" spans="1:66" x14ac:dyDescent="0.3">
      <c r="A75" t="s">
        <v>229</v>
      </c>
      <c r="B75">
        <v>0</v>
      </c>
      <c r="C75">
        <v>1</v>
      </c>
      <c r="D75">
        <v>0</v>
      </c>
      <c r="E75">
        <v>0</v>
      </c>
      <c r="F75">
        <v>0</v>
      </c>
      <c r="G75">
        <v>0.76919999999999999</v>
      </c>
      <c r="H75">
        <v>0.23079999999999998</v>
      </c>
      <c r="I75">
        <v>0</v>
      </c>
      <c r="J75">
        <v>0</v>
      </c>
      <c r="K75">
        <v>0</v>
      </c>
      <c r="L75">
        <v>0.17949999999999999</v>
      </c>
      <c r="M75">
        <v>0.82050000000000001</v>
      </c>
      <c r="N75">
        <v>0</v>
      </c>
      <c r="O75">
        <v>0</v>
      </c>
      <c r="P75">
        <v>0</v>
      </c>
      <c r="Q75">
        <v>0.30769999999999997</v>
      </c>
      <c r="R75">
        <v>0.6409999999999999</v>
      </c>
      <c r="S75">
        <v>5.1299999999999998E-2</v>
      </c>
      <c r="T75">
        <v>0</v>
      </c>
      <c r="U75">
        <v>0.82050000000000001</v>
      </c>
      <c r="V75">
        <v>0.17949999999999999</v>
      </c>
      <c r="W75">
        <v>0</v>
      </c>
      <c r="X75">
        <v>0</v>
      </c>
      <c r="Y75">
        <v>5.4100000000000002E-2</v>
      </c>
      <c r="Z75">
        <v>0.94590000000000007</v>
      </c>
      <c r="AA75">
        <v>0.46149999999999997</v>
      </c>
      <c r="AB75">
        <v>0.25640000000000002</v>
      </c>
      <c r="AC75">
        <v>0.28210000000000002</v>
      </c>
      <c r="AD75">
        <v>0</v>
      </c>
      <c r="AE75">
        <v>8.6999999999999994E-2</v>
      </c>
      <c r="AF75">
        <v>0.6522</v>
      </c>
      <c r="AG75">
        <v>4.3499999999999997E-2</v>
      </c>
      <c r="AH75">
        <v>0.21739999999999998</v>
      </c>
      <c r="AI75">
        <v>0</v>
      </c>
      <c r="AJ75">
        <v>0</v>
      </c>
      <c r="AK75">
        <v>0</v>
      </c>
      <c r="AL75">
        <v>0</v>
      </c>
      <c r="AM75">
        <v>0</v>
      </c>
      <c r="AN75">
        <v>0</v>
      </c>
      <c r="AO75">
        <v>0.1026</v>
      </c>
      <c r="AP75">
        <v>0.35899999999999999</v>
      </c>
      <c r="AQ75">
        <v>0.51280000000000003</v>
      </c>
      <c r="AR75">
        <v>2.5600000000000001E-2</v>
      </c>
      <c r="AS75">
        <v>0</v>
      </c>
      <c r="AT75">
        <v>7.690000000000001E-2</v>
      </c>
      <c r="AU75">
        <v>0.12820000000000001</v>
      </c>
      <c r="AV75">
        <v>0.51280000000000003</v>
      </c>
      <c r="AW75">
        <v>0.25640000000000002</v>
      </c>
      <c r="AX75">
        <v>2.5600000000000001E-2</v>
      </c>
      <c r="AY75">
        <v>0.3846</v>
      </c>
      <c r="AZ75">
        <v>0.5897</v>
      </c>
      <c r="BA75">
        <v>2.5600000000000001E-2</v>
      </c>
      <c r="BB75">
        <v>0</v>
      </c>
      <c r="BC75">
        <v>0</v>
      </c>
      <c r="BD75">
        <v>1</v>
      </c>
      <c r="BE75">
        <v>0</v>
      </c>
      <c r="BF75">
        <v>0</v>
      </c>
      <c r="BG75">
        <v>0.28210000000000002</v>
      </c>
      <c r="BH75">
        <v>0.46149999999999997</v>
      </c>
      <c r="BI75">
        <v>0.25640000000000002</v>
      </c>
      <c r="BJ75">
        <v>0</v>
      </c>
      <c r="BK75">
        <v>0.86360000000000003</v>
      </c>
      <c r="BL75">
        <v>9.0899999999999995E-2</v>
      </c>
      <c r="BM75">
        <v>4.5499999999999999E-2</v>
      </c>
      <c r="BN75">
        <v>0</v>
      </c>
    </row>
    <row r="76" spans="1:66" x14ac:dyDescent="0.3">
      <c r="A76" t="s">
        <v>231</v>
      </c>
      <c r="B76">
        <v>0</v>
      </c>
      <c r="C76">
        <v>1</v>
      </c>
      <c r="D76">
        <v>0</v>
      </c>
      <c r="E76">
        <v>0</v>
      </c>
      <c r="F76">
        <v>0</v>
      </c>
      <c r="G76">
        <v>0.77500000000000002</v>
      </c>
      <c r="H76">
        <v>0.17499999999999999</v>
      </c>
      <c r="I76">
        <v>0.05</v>
      </c>
      <c r="J76">
        <v>0</v>
      </c>
      <c r="K76">
        <v>0</v>
      </c>
      <c r="L76">
        <v>0.1</v>
      </c>
      <c r="M76">
        <v>0.9</v>
      </c>
      <c r="N76">
        <v>0</v>
      </c>
      <c r="O76">
        <v>0</v>
      </c>
      <c r="P76">
        <v>0</v>
      </c>
      <c r="Q76">
        <v>0.32500000000000001</v>
      </c>
      <c r="R76">
        <v>0.65</v>
      </c>
      <c r="S76">
        <v>2.5000000000000001E-2</v>
      </c>
      <c r="T76">
        <v>0</v>
      </c>
      <c r="U76">
        <v>0.8</v>
      </c>
      <c r="V76">
        <v>0.2</v>
      </c>
      <c r="W76">
        <v>0</v>
      </c>
      <c r="X76">
        <v>5.2600000000000001E-2</v>
      </c>
      <c r="Y76">
        <v>0.18420000000000003</v>
      </c>
      <c r="Z76">
        <v>0.76319999999999988</v>
      </c>
      <c r="AA76">
        <v>0.4</v>
      </c>
      <c r="AB76">
        <v>0.35</v>
      </c>
      <c r="AC76">
        <v>0.25</v>
      </c>
      <c r="AD76">
        <v>0</v>
      </c>
      <c r="AE76">
        <v>0</v>
      </c>
      <c r="AF76">
        <v>0.61109999999999998</v>
      </c>
      <c r="AG76">
        <v>0.11109999999999999</v>
      </c>
      <c r="AH76">
        <v>0.27779999999999999</v>
      </c>
      <c r="AI76">
        <v>0</v>
      </c>
      <c r="AJ76">
        <v>0</v>
      </c>
      <c r="AK76">
        <v>0</v>
      </c>
      <c r="AL76">
        <v>0</v>
      </c>
      <c r="AM76">
        <v>0</v>
      </c>
      <c r="AN76">
        <v>0</v>
      </c>
      <c r="AO76">
        <v>0.17499999999999999</v>
      </c>
      <c r="AP76">
        <v>0.32500000000000001</v>
      </c>
      <c r="AQ76">
        <v>0.45</v>
      </c>
      <c r="AR76">
        <v>0.05</v>
      </c>
      <c r="AS76">
        <v>0</v>
      </c>
      <c r="AT76">
        <v>7.4999999999999997E-2</v>
      </c>
      <c r="AU76">
        <v>0.1</v>
      </c>
      <c r="AV76">
        <v>0.72499999999999998</v>
      </c>
      <c r="AW76">
        <v>7.4999999999999997E-2</v>
      </c>
      <c r="AX76">
        <v>2.5000000000000001E-2</v>
      </c>
      <c r="AY76">
        <v>0.4</v>
      </c>
      <c r="AZ76">
        <v>0.55000000000000004</v>
      </c>
      <c r="BA76">
        <v>0.05</v>
      </c>
      <c r="BB76">
        <v>0</v>
      </c>
      <c r="BC76">
        <v>0.05</v>
      </c>
      <c r="BD76">
        <v>0.95</v>
      </c>
      <c r="BE76">
        <v>0</v>
      </c>
      <c r="BF76">
        <v>0</v>
      </c>
      <c r="BG76">
        <v>0.3</v>
      </c>
      <c r="BH76">
        <v>0.27500000000000002</v>
      </c>
      <c r="BI76">
        <v>0.42499999999999999</v>
      </c>
      <c r="BJ76">
        <v>0</v>
      </c>
      <c r="BK76">
        <v>0.86670000000000003</v>
      </c>
      <c r="BL76">
        <v>0.1333</v>
      </c>
      <c r="BM76">
        <v>0</v>
      </c>
      <c r="BN76">
        <v>0</v>
      </c>
    </row>
    <row r="77" spans="1:66" x14ac:dyDescent="0.3">
      <c r="A77" t="s">
        <v>233</v>
      </c>
      <c r="B77">
        <v>0</v>
      </c>
      <c r="C77">
        <v>1</v>
      </c>
      <c r="D77">
        <v>0</v>
      </c>
      <c r="E77">
        <v>0</v>
      </c>
      <c r="F77">
        <v>0</v>
      </c>
      <c r="G77">
        <v>0.6</v>
      </c>
      <c r="H77">
        <v>0.1714</v>
      </c>
      <c r="I77">
        <v>0.2286</v>
      </c>
      <c r="J77">
        <v>0</v>
      </c>
      <c r="K77">
        <v>0</v>
      </c>
      <c r="L77">
        <v>0.2</v>
      </c>
      <c r="M77">
        <v>0.8</v>
      </c>
      <c r="N77">
        <v>0</v>
      </c>
      <c r="O77">
        <v>0</v>
      </c>
      <c r="P77">
        <v>0</v>
      </c>
      <c r="Q77">
        <v>0.28570000000000001</v>
      </c>
      <c r="R77">
        <v>0.71430000000000005</v>
      </c>
      <c r="S77">
        <v>0</v>
      </c>
      <c r="T77">
        <v>0</v>
      </c>
      <c r="U77">
        <v>0.74290000000000012</v>
      </c>
      <c r="V77">
        <v>0.2571</v>
      </c>
      <c r="W77">
        <v>0</v>
      </c>
      <c r="X77">
        <v>0</v>
      </c>
      <c r="Y77">
        <v>5.7099999999999998E-2</v>
      </c>
      <c r="Z77">
        <v>0.94290000000000007</v>
      </c>
      <c r="AA77">
        <v>0.4</v>
      </c>
      <c r="AB77">
        <v>0.51429999999999998</v>
      </c>
      <c r="AC77">
        <v>8.5699999999999998E-2</v>
      </c>
      <c r="AD77">
        <v>0</v>
      </c>
      <c r="AE77">
        <v>9.0899999999999995E-2</v>
      </c>
      <c r="AF77">
        <v>0.45450000000000002</v>
      </c>
      <c r="AG77">
        <v>0.2727</v>
      </c>
      <c r="AH77">
        <v>0.18179999999999999</v>
      </c>
      <c r="AI77">
        <v>0</v>
      </c>
      <c r="AJ77">
        <v>0</v>
      </c>
      <c r="AK77">
        <v>0</v>
      </c>
      <c r="AL77">
        <v>0</v>
      </c>
      <c r="AM77">
        <v>0</v>
      </c>
      <c r="AN77">
        <v>0</v>
      </c>
      <c r="AO77">
        <v>0.2286</v>
      </c>
      <c r="AP77">
        <v>0.4</v>
      </c>
      <c r="AQ77">
        <v>0.2286</v>
      </c>
      <c r="AR77">
        <v>0.1429</v>
      </c>
      <c r="AS77">
        <v>0</v>
      </c>
      <c r="AT77">
        <v>0</v>
      </c>
      <c r="AU77">
        <v>0.1143</v>
      </c>
      <c r="AV77">
        <v>0.65709999999999991</v>
      </c>
      <c r="AW77">
        <v>0.2</v>
      </c>
      <c r="AX77">
        <v>2.86E-2</v>
      </c>
      <c r="AY77">
        <v>0.1429</v>
      </c>
      <c r="AZ77">
        <v>0.85709999999999997</v>
      </c>
      <c r="BA77">
        <v>0</v>
      </c>
      <c r="BB77">
        <v>0</v>
      </c>
      <c r="BC77">
        <v>0</v>
      </c>
      <c r="BD77">
        <v>1</v>
      </c>
      <c r="BE77">
        <v>0</v>
      </c>
      <c r="BF77">
        <v>0</v>
      </c>
      <c r="BG77">
        <v>0.2571</v>
      </c>
      <c r="BH77">
        <v>0.2571</v>
      </c>
      <c r="BI77">
        <v>0.48570000000000002</v>
      </c>
      <c r="BJ77">
        <v>0</v>
      </c>
      <c r="BK77">
        <v>1</v>
      </c>
      <c r="BL77">
        <v>0</v>
      </c>
      <c r="BM77">
        <v>0</v>
      </c>
      <c r="BN77">
        <v>0</v>
      </c>
    </row>
    <row r="78" spans="1:66" x14ac:dyDescent="0.3">
      <c r="A78" t="s">
        <v>236</v>
      </c>
      <c r="B78">
        <v>1</v>
      </c>
      <c r="C78">
        <v>0</v>
      </c>
      <c r="D78">
        <v>0</v>
      </c>
      <c r="E78">
        <v>0</v>
      </c>
      <c r="F78">
        <v>0</v>
      </c>
      <c r="G78">
        <v>0.6875</v>
      </c>
      <c r="H78">
        <v>0.3125</v>
      </c>
      <c r="I78">
        <v>0</v>
      </c>
      <c r="J78">
        <v>0</v>
      </c>
      <c r="K78">
        <v>0.5625</v>
      </c>
      <c r="L78">
        <v>6.25E-2</v>
      </c>
      <c r="M78">
        <v>0.375</v>
      </c>
      <c r="N78">
        <v>0</v>
      </c>
      <c r="O78">
        <v>0</v>
      </c>
      <c r="P78">
        <v>0.5</v>
      </c>
      <c r="Q78">
        <v>0.3125</v>
      </c>
      <c r="R78">
        <v>0.1875</v>
      </c>
      <c r="S78">
        <v>0</v>
      </c>
      <c r="T78">
        <v>0</v>
      </c>
      <c r="U78">
        <v>0.75</v>
      </c>
      <c r="V78">
        <v>0.25</v>
      </c>
      <c r="W78">
        <v>0</v>
      </c>
      <c r="X78">
        <v>0</v>
      </c>
      <c r="Y78">
        <v>0.75</v>
      </c>
      <c r="Z78">
        <v>0.25</v>
      </c>
      <c r="AA78">
        <v>0</v>
      </c>
      <c r="AB78">
        <v>0.5625</v>
      </c>
      <c r="AC78">
        <v>0.4375</v>
      </c>
      <c r="AD78">
        <v>0</v>
      </c>
      <c r="AE78">
        <v>1</v>
      </c>
      <c r="AF78">
        <v>0</v>
      </c>
      <c r="AG78">
        <v>0</v>
      </c>
      <c r="AH78">
        <v>0</v>
      </c>
      <c r="AI78">
        <v>0</v>
      </c>
      <c r="AJ78">
        <v>0</v>
      </c>
      <c r="AK78">
        <v>0</v>
      </c>
      <c r="AL78">
        <v>0</v>
      </c>
      <c r="AM78">
        <v>0</v>
      </c>
      <c r="AN78">
        <v>0</v>
      </c>
      <c r="AO78">
        <v>0.625</v>
      </c>
      <c r="AP78">
        <v>0.3125</v>
      </c>
      <c r="AQ78">
        <v>6.25E-2</v>
      </c>
      <c r="AR78">
        <v>0</v>
      </c>
      <c r="AS78">
        <v>0</v>
      </c>
      <c r="AT78">
        <v>0.8125</v>
      </c>
      <c r="AU78">
        <v>0.1875</v>
      </c>
      <c r="AV78">
        <v>0</v>
      </c>
      <c r="AW78">
        <v>0</v>
      </c>
      <c r="AX78">
        <v>0</v>
      </c>
      <c r="AY78">
        <v>0.3125</v>
      </c>
      <c r="AZ78">
        <v>0.375</v>
      </c>
      <c r="BA78">
        <v>0.3125</v>
      </c>
      <c r="BB78">
        <v>0</v>
      </c>
      <c r="BC78">
        <v>0.875</v>
      </c>
      <c r="BD78">
        <v>0.125</v>
      </c>
      <c r="BE78">
        <v>0</v>
      </c>
      <c r="BF78">
        <v>0</v>
      </c>
      <c r="BG78">
        <v>0.5625</v>
      </c>
      <c r="BH78">
        <v>0.4375</v>
      </c>
      <c r="BI78">
        <v>0</v>
      </c>
      <c r="BJ78">
        <v>0</v>
      </c>
      <c r="BK78">
        <v>0.125</v>
      </c>
      <c r="BL78">
        <v>0.375</v>
      </c>
      <c r="BM78">
        <v>0.375</v>
      </c>
      <c r="BN78">
        <v>0.125</v>
      </c>
    </row>
    <row r="79" spans="1:66" x14ac:dyDescent="0.3">
      <c r="A79" t="s">
        <v>238</v>
      </c>
      <c r="B79">
        <v>1</v>
      </c>
      <c r="C79">
        <v>0</v>
      </c>
      <c r="D79">
        <v>0</v>
      </c>
      <c r="E79">
        <v>0</v>
      </c>
      <c r="F79">
        <v>0</v>
      </c>
      <c r="G79">
        <v>1</v>
      </c>
      <c r="H79">
        <v>0</v>
      </c>
      <c r="I79">
        <v>0</v>
      </c>
      <c r="J79">
        <v>0</v>
      </c>
      <c r="K79">
        <v>0</v>
      </c>
      <c r="L79">
        <v>0</v>
      </c>
      <c r="M79">
        <v>1</v>
      </c>
      <c r="N79">
        <v>0</v>
      </c>
      <c r="O79">
        <v>0</v>
      </c>
      <c r="P79">
        <v>1</v>
      </c>
      <c r="Q79">
        <v>0</v>
      </c>
      <c r="R79">
        <v>0</v>
      </c>
      <c r="S79">
        <v>0</v>
      </c>
      <c r="T79">
        <v>0</v>
      </c>
      <c r="U79">
        <v>1</v>
      </c>
      <c r="V79">
        <v>0</v>
      </c>
      <c r="W79">
        <v>0</v>
      </c>
      <c r="X79">
        <v>0</v>
      </c>
      <c r="Y79">
        <v>0</v>
      </c>
      <c r="Z79">
        <v>1</v>
      </c>
      <c r="AA79">
        <v>0.17649999999999999</v>
      </c>
      <c r="AB79">
        <v>0.8234999999999999</v>
      </c>
      <c r="AC79">
        <v>0</v>
      </c>
      <c r="AD79">
        <v>0</v>
      </c>
      <c r="AE79">
        <v>0</v>
      </c>
      <c r="AF79">
        <v>0.77780000000000005</v>
      </c>
      <c r="AG79">
        <v>0.22219999999999998</v>
      </c>
      <c r="AH79">
        <v>0</v>
      </c>
      <c r="AI79">
        <v>0</v>
      </c>
      <c r="AJ79">
        <v>0</v>
      </c>
      <c r="AK79">
        <v>0</v>
      </c>
      <c r="AL79">
        <v>0</v>
      </c>
      <c r="AM79">
        <v>0</v>
      </c>
      <c r="AN79">
        <v>0</v>
      </c>
      <c r="AO79">
        <v>0</v>
      </c>
      <c r="AP79">
        <v>1</v>
      </c>
      <c r="AQ79">
        <v>0</v>
      </c>
      <c r="AR79">
        <v>0</v>
      </c>
      <c r="AS79">
        <v>0</v>
      </c>
      <c r="AT79">
        <v>0</v>
      </c>
      <c r="AU79">
        <v>0</v>
      </c>
      <c r="AV79">
        <v>0.52939999999999998</v>
      </c>
      <c r="AW79">
        <v>0.47060000000000002</v>
      </c>
      <c r="AX79">
        <v>0</v>
      </c>
      <c r="AY79">
        <v>0.58820000000000006</v>
      </c>
      <c r="AZ79">
        <v>0.4118</v>
      </c>
      <c r="BA79">
        <v>0</v>
      </c>
      <c r="BB79">
        <v>0</v>
      </c>
      <c r="BC79">
        <v>1</v>
      </c>
      <c r="BD79">
        <v>0</v>
      </c>
      <c r="BE79">
        <v>0</v>
      </c>
      <c r="BF79">
        <v>0</v>
      </c>
      <c r="BG79">
        <v>1</v>
      </c>
      <c r="BH79">
        <v>0</v>
      </c>
      <c r="BI79">
        <v>0</v>
      </c>
      <c r="BJ79">
        <v>0</v>
      </c>
      <c r="BK79">
        <v>0.25</v>
      </c>
      <c r="BL79">
        <v>0.75</v>
      </c>
      <c r="BM79">
        <v>0</v>
      </c>
      <c r="BN79">
        <v>0</v>
      </c>
    </row>
    <row r="80" spans="1:66" x14ac:dyDescent="0.3">
      <c r="A80" t="s">
        <v>240</v>
      </c>
      <c r="B80">
        <v>1</v>
      </c>
      <c r="C80">
        <v>0</v>
      </c>
      <c r="D80">
        <v>0</v>
      </c>
      <c r="E80">
        <v>0</v>
      </c>
      <c r="F80">
        <v>0</v>
      </c>
      <c r="G80">
        <v>0.59260000000000002</v>
      </c>
      <c r="H80">
        <v>0.33329999999999999</v>
      </c>
      <c r="I80">
        <v>7.4099999999999999E-2</v>
      </c>
      <c r="J80">
        <v>0</v>
      </c>
      <c r="K80">
        <v>0.1852</v>
      </c>
      <c r="L80">
        <v>7.4099999999999999E-2</v>
      </c>
      <c r="M80">
        <v>0.74069999999999991</v>
      </c>
      <c r="N80">
        <v>0</v>
      </c>
      <c r="O80">
        <v>0</v>
      </c>
      <c r="P80">
        <v>0.40740000000000004</v>
      </c>
      <c r="Q80">
        <v>0.40740000000000004</v>
      </c>
      <c r="R80">
        <v>0.1852</v>
      </c>
      <c r="S80">
        <v>0</v>
      </c>
      <c r="T80">
        <v>0</v>
      </c>
      <c r="U80">
        <v>0.62960000000000005</v>
      </c>
      <c r="V80">
        <v>0.14810000000000001</v>
      </c>
      <c r="W80">
        <v>0.22219999999999998</v>
      </c>
      <c r="X80">
        <v>0</v>
      </c>
      <c r="Y80">
        <v>0.44439999999999996</v>
      </c>
      <c r="Z80">
        <v>0.55559999999999998</v>
      </c>
      <c r="AA80">
        <v>0</v>
      </c>
      <c r="AB80">
        <v>0.70369999999999999</v>
      </c>
      <c r="AC80">
        <v>0.29630000000000001</v>
      </c>
      <c r="AD80">
        <v>0</v>
      </c>
      <c r="AE80">
        <v>0.86959999999999993</v>
      </c>
      <c r="AF80">
        <v>0.13039999999999999</v>
      </c>
      <c r="AG80">
        <v>0</v>
      </c>
      <c r="AH80">
        <v>0</v>
      </c>
      <c r="AI80">
        <v>0</v>
      </c>
      <c r="AJ80">
        <v>0</v>
      </c>
      <c r="AK80">
        <v>0</v>
      </c>
      <c r="AL80">
        <v>0</v>
      </c>
      <c r="AM80">
        <v>0</v>
      </c>
      <c r="AN80">
        <v>0</v>
      </c>
      <c r="AO80">
        <v>0.51849999999999996</v>
      </c>
      <c r="AP80">
        <v>0.22219999999999998</v>
      </c>
      <c r="AQ80">
        <v>0.1852</v>
      </c>
      <c r="AR80">
        <v>3.7000000000000005E-2</v>
      </c>
      <c r="AS80">
        <v>3.7000000000000005E-2</v>
      </c>
      <c r="AT80">
        <v>0.81480000000000008</v>
      </c>
      <c r="AU80">
        <v>0.1852</v>
      </c>
      <c r="AV80">
        <v>0</v>
      </c>
      <c r="AW80">
        <v>0</v>
      </c>
      <c r="AX80">
        <v>0</v>
      </c>
      <c r="AY80">
        <v>0.55559999999999998</v>
      </c>
      <c r="AZ80">
        <v>3.7000000000000005E-2</v>
      </c>
      <c r="BA80">
        <v>0.40740000000000004</v>
      </c>
      <c r="BB80">
        <v>0</v>
      </c>
      <c r="BC80">
        <v>0.74069999999999991</v>
      </c>
      <c r="BD80">
        <v>0.25929999999999997</v>
      </c>
      <c r="BE80">
        <v>0</v>
      </c>
      <c r="BF80">
        <v>0</v>
      </c>
      <c r="BG80">
        <v>0.40740000000000004</v>
      </c>
      <c r="BH80">
        <v>0.55559999999999998</v>
      </c>
      <c r="BI80">
        <v>3.7000000000000005E-2</v>
      </c>
      <c r="BJ80">
        <v>0</v>
      </c>
      <c r="BK80">
        <v>0.73680000000000012</v>
      </c>
      <c r="BL80">
        <v>0.15789999999999998</v>
      </c>
      <c r="BM80">
        <v>0.10529999999999999</v>
      </c>
      <c r="BN80">
        <v>0</v>
      </c>
    </row>
    <row r="81" spans="1:66" x14ac:dyDescent="0.3">
      <c r="A81" t="s">
        <v>242</v>
      </c>
      <c r="B81">
        <v>1</v>
      </c>
      <c r="C81">
        <v>0</v>
      </c>
      <c r="D81">
        <v>0</v>
      </c>
      <c r="E81">
        <v>0</v>
      </c>
      <c r="F81">
        <v>0</v>
      </c>
      <c r="G81">
        <v>0.52380000000000004</v>
      </c>
      <c r="H81">
        <v>0.28570000000000001</v>
      </c>
      <c r="I81">
        <v>0.1905</v>
      </c>
      <c r="J81">
        <v>0</v>
      </c>
      <c r="K81">
        <v>0.28570000000000001</v>
      </c>
      <c r="L81">
        <v>0.1905</v>
      </c>
      <c r="M81">
        <v>0.52380000000000004</v>
      </c>
      <c r="N81">
        <v>0</v>
      </c>
      <c r="O81">
        <v>0</v>
      </c>
      <c r="P81">
        <v>0.57140000000000002</v>
      </c>
      <c r="Q81">
        <v>0.23809999999999998</v>
      </c>
      <c r="R81">
        <v>0.1905</v>
      </c>
      <c r="S81">
        <v>0</v>
      </c>
      <c r="T81">
        <v>4.7599999999999996E-2</v>
      </c>
      <c r="U81">
        <v>0.57140000000000002</v>
      </c>
      <c r="V81">
        <v>0.1429</v>
      </c>
      <c r="W81">
        <v>0.23809999999999998</v>
      </c>
      <c r="X81">
        <v>0</v>
      </c>
      <c r="Y81">
        <v>0.66670000000000007</v>
      </c>
      <c r="Z81">
        <v>0.33329999999999999</v>
      </c>
      <c r="AA81">
        <v>0.1429</v>
      </c>
      <c r="AB81">
        <v>0.38100000000000001</v>
      </c>
      <c r="AC81">
        <v>0.47619999999999996</v>
      </c>
      <c r="AD81">
        <v>0</v>
      </c>
      <c r="AE81">
        <v>0.84209999999999996</v>
      </c>
      <c r="AF81">
        <v>0.10529999999999999</v>
      </c>
      <c r="AG81">
        <v>5.2600000000000001E-2</v>
      </c>
      <c r="AH81">
        <v>0</v>
      </c>
      <c r="AI81">
        <v>0</v>
      </c>
      <c r="AJ81">
        <v>0</v>
      </c>
      <c r="AK81">
        <v>0</v>
      </c>
      <c r="AL81">
        <v>0</v>
      </c>
      <c r="AM81">
        <v>0</v>
      </c>
      <c r="AN81">
        <v>0</v>
      </c>
      <c r="AO81">
        <v>0.47619999999999996</v>
      </c>
      <c r="AP81">
        <v>0.28570000000000001</v>
      </c>
      <c r="AQ81">
        <v>0.1905</v>
      </c>
      <c r="AR81">
        <v>4.7599999999999996E-2</v>
      </c>
      <c r="AS81">
        <v>0</v>
      </c>
      <c r="AT81">
        <v>0.90480000000000005</v>
      </c>
      <c r="AU81">
        <v>9.5199999999999993E-2</v>
      </c>
      <c r="AV81">
        <v>0</v>
      </c>
      <c r="AW81">
        <v>0</v>
      </c>
      <c r="AX81">
        <v>0</v>
      </c>
      <c r="AY81">
        <v>0.42859999999999998</v>
      </c>
      <c r="AZ81">
        <v>9.5199999999999993E-2</v>
      </c>
      <c r="BA81">
        <v>0.47619999999999996</v>
      </c>
      <c r="BB81">
        <v>0</v>
      </c>
      <c r="BC81">
        <v>0.85709999999999997</v>
      </c>
      <c r="BD81">
        <v>0.1429</v>
      </c>
      <c r="BE81">
        <v>0</v>
      </c>
      <c r="BF81">
        <v>0</v>
      </c>
      <c r="BG81">
        <v>0.38100000000000001</v>
      </c>
      <c r="BH81">
        <v>0.57140000000000002</v>
      </c>
      <c r="BI81">
        <v>4.7599999999999996E-2</v>
      </c>
      <c r="BJ81">
        <v>0</v>
      </c>
      <c r="BK81">
        <v>0.11109999999999999</v>
      </c>
      <c r="BL81">
        <v>0.61109999999999998</v>
      </c>
      <c r="BM81">
        <v>0.27779999999999999</v>
      </c>
      <c r="BN81">
        <v>0</v>
      </c>
    </row>
    <row r="82" spans="1:66" x14ac:dyDescent="0.3">
      <c r="A82" t="s">
        <v>244</v>
      </c>
      <c r="B82">
        <v>1</v>
      </c>
      <c r="C82">
        <v>0</v>
      </c>
      <c r="D82">
        <v>0</v>
      </c>
      <c r="E82">
        <v>0</v>
      </c>
      <c r="F82">
        <v>0</v>
      </c>
      <c r="G82">
        <v>0.8125</v>
      </c>
      <c r="H82">
        <v>0.1875</v>
      </c>
      <c r="I82">
        <v>0</v>
      </c>
      <c r="J82">
        <v>0</v>
      </c>
      <c r="K82">
        <v>0.3125</v>
      </c>
      <c r="L82">
        <v>0.125</v>
      </c>
      <c r="M82">
        <v>0.5625</v>
      </c>
      <c r="N82">
        <v>0</v>
      </c>
      <c r="O82">
        <v>0</v>
      </c>
      <c r="P82">
        <v>0.5</v>
      </c>
      <c r="Q82">
        <v>0.1875</v>
      </c>
      <c r="R82">
        <v>0.3125</v>
      </c>
      <c r="S82">
        <v>0</v>
      </c>
      <c r="T82">
        <v>0</v>
      </c>
      <c r="U82">
        <v>0.6875</v>
      </c>
      <c r="V82">
        <v>0.125</v>
      </c>
      <c r="W82">
        <v>0.1875</v>
      </c>
      <c r="X82">
        <v>0</v>
      </c>
      <c r="Y82">
        <v>0.625</v>
      </c>
      <c r="Z82">
        <v>0.375</v>
      </c>
      <c r="AA82">
        <v>0</v>
      </c>
      <c r="AB82">
        <v>0.5625</v>
      </c>
      <c r="AC82">
        <v>0.4375</v>
      </c>
      <c r="AD82">
        <v>0</v>
      </c>
      <c r="AE82">
        <v>0.85709999999999997</v>
      </c>
      <c r="AF82">
        <v>0.1429</v>
      </c>
      <c r="AG82">
        <v>0</v>
      </c>
      <c r="AH82">
        <v>0</v>
      </c>
      <c r="AI82">
        <v>0</v>
      </c>
      <c r="AJ82">
        <v>0</v>
      </c>
      <c r="AK82">
        <v>0</v>
      </c>
      <c r="AL82">
        <v>0</v>
      </c>
      <c r="AM82">
        <v>0</v>
      </c>
      <c r="AN82">
        <v>0</v>
      </c>
      <c r="AO82">
        <v>0.75</v>
      </c>
      <c r="AP82">
        <v>0.25</v>
      </c>
      <c r="AQ82">
        <v>0</v>
      </c>
      <c r="AR82">
        <v>0</v>
      </c>
      <c r="AS82">
        <v>0</v>
      </c>
      <c r="AT82">
        <v>0.9375</v>
      </c>
      <c r="AU82">
        <v>6.25E-2</v>
      </c>
      <c r="AV82">
        <v>0</v>
      </c>
      <c r="AW82">
        <v>0</v>
      </c>
      <c r="AX82">
        <v>0</v>
      </c>
      <c r="AY82">
        <v>0.5</v>
      </c>
      <c r="AZ82">
        <v>0.5</v>
      </c>
      <c r="BA82">
        <v>0</v>
      </c>
      <c r="BB82">
        <v>0</v>
      </c>
      <c r="BC82">
        <v>0.6875</v>
      </c>
      <c r="BD82">
        <v>0.3125</v>
      </c>
      <c r="BE82">
        <v>0</v>
      </c>
      <c r="BF82">
        <v>0</v>
      </c>
      <c r="BG82">
        <v>0.3125</v>
      </c>
      <c r="BH82">
        <v>0.6875</v>
      </c>
      <c r="BI82">
        <v>0</v>
      </c>
      <c r="BJ82">
        <v>0</v>
      </c>
      <c r="BK82">
        <v>0.28570000000000001</v>
      </c>
      <c r="BL82">
        <v>0.64290000000000003</v>
      </c>
      <c r="BM82">
        <v>7.1399999999999991E-2</v>
      </c>
      <c r="BN82">
        <v>0</v>
      </c>
    </row>
    <row r="83" spans="1:66" x14ac:dyDescent="0.3">
      <c r="A83" t="s">
        <v>246</v>
      </c>
      <c r="B83">
        <v>1</v>
      </c>
      <c r="C83">
        <v>0</v>
      </c>
      <c r="D83">
        <v>0</v>
      </c>
      <c r="E83">
        <v>0</v>
      </c>
      <c r="F83">
        <v>0</v>
      </c>
      <c r="G83">
        <v>0.66670000000000007</v>
      </c>
      <c r="H83">
        <v>0.33329999999999999</v>
      </c>
      <c r="I83">
        <v>0</v>
      </c>
      <c r="J83">
        <v>0</v>
      </c>
      <c r="K83">
        <v>0.22219999999999998</v>
      </c>
      <c r="L83">
        <v>0</v>
      </c>
      <c r="M83">
        <v>0.77780000000000005</v>
      </c>
      <c r="N83">
        <v>0</v>
      </c>
      <c r="O83">
        <v>0</v>
      </c>
      <c r="P83">
        <v>0.66670000000000007</v>
      </c>
      <c r="Q83">
        <v>0</v>
      </c>
      <c r="R83">
        <v>0.33329999999999999</v>
      </c>
      <c r="S83">
        <v>0</v>
      </c>
      <c r="T83">
        <v>0</v>
      </c>
      <c r="U83">
        <v>1</v>
      </c>
      <c r="V83">
        <v>0</v>
      </c>
      <c r="W83">
        <v>0</v>
      </c>
      <c r="X83">
        <v>0</v>
      </c>
      <c r="Y83">
        <v>0.22219999999999998</v>
      </c>
      <c r="Z83">
        <v>0.77780000000000005</v>
      </c>
      <c r="AA83">
        <v>0</v>
      </c>
      <c r="AB83">
        <v>0.44439999999999996</v>
      </c>
      <c r="AC83">
        <v>0.55559999999999998</v>
      </c>
      <c r="AD83">
        <v>0</v>
      </c>
      <c r="AE83">
        <v>0.66670000000000007</v>
      </c>
      <c r="AF83">
        <v>0.22219999999999998</v>
      </c>
      <c r="AG83">
        <v>0</v>
      </c>
      <c r="AH83">
        <v>0.11109999999999999</v>
      </c>
      <c r="AI83">
        <v>0</v>
      </c>
      <c r="AJ83">
        <v>0</v>
      </c>
      <c r="AK83">
        <v>0</v>
      </c>
      <c r="AL83">
        <v>0</v>
      </c>
      <c r="AM83">
        <v>0</v>
      </c>
      <c r="AN83">
        <v>0</v>
      </c>
      <c r="AO83">
        <v>0.22219999999999998</v>
      </c>
      <c r="AP83">
        <v>0.66670000000000007</v>
      </c>
      <c r="AQ83">
        <v>0.11109999999999999</v>
      </c>
      <c r="AR83">
        <v>0</v>
      </c>
      <c r="AS83">
        <v>0</v>
      </c>
      <c r="AT83">
        <v>0.55559999999999998</v>
      </c>
      <c r="AU83">
        <v>0</v>
      </c>
      <c r="AV83">
        <v>0</v>
      </c>
      <c r="AW83">
        <v>0.44439999999999996</v>
      </c>
      <c r="AX83">
        <v>0</v>
      </c>
      <c r="AY83">
        <v>0.11109999999999999</v>
      </c>
      <c r="AZ83">
        <v>0.55559999999999998</v>
      </c>
      <c r="BA83">
        <v>0.33329999999999999</v>
      </c>
      <c r="BB83">
        <v>0</v>
      </c>
      <c r="BC83">
        <v>0.77780000000000005</v>
      </c>
      <c r="BD83">
        <v>0.22219999999999998</v>
      </c>
      <c r="BE83">
        <v>0</v>
      </c>
      <c r="BF83">
        <v>0</v>
      </c>
      <c r="BG83">
        <v>0.88890000000000002</v>
      </c>
      <c r="BH83">
        <v>0.11109999999999999</v>
      </c>
      <c r="BI83">
        <v>0</v>
      </c>
      <c r="BJ83">
        <v>0</v>
      </c>
      <c r="BK83">
        <v>0.375</v>
      </c>
      <c r="BL83">
        <v>0.625</v>
      </c>
      <c r="BM83">
        <v>0</v>
      </c>
      <c r="BN83">
        <v>0</v>
      </c>
    </row>
    <row r="84" spans="1:66" x14ac:dyDescent="0.3">
      <c r="A84" t="s">
        <v>248</v>
      </c>
      <c r="B84">
        <v>1</v>
      </c>
      <c r="C84">
        <v>0</v>
      </c>
      <c r="D84">
        <v>0</v>
      </c>
      <c r="E84">
        <v>0</v>
      </c>
      <c r="F84">
        <v>0</v>
      </c>
      <c r="G84">
        <v>1</v>
      </c>
      <c r="H84">
        <v>0</v>
      </c>
      <c r="I84">
        <v>0</v>
      </c>
      <c r="J84">
        <v>0</v>
      </c>
      <c r="K84">
        <v>0</v>
      </c>
      <c r="L84">
        <v>0.1429</v>
      </c>
      <c r="M84">
        <v>0.85709999999999997</v>
      </c>
      <c r="N84">
        <v>0</v>
      </c>
      <c r="O84">
        <v>0</v>
      </c>
      <c r="P84">
        <v>1</v>
      </c>
      <c r="Q84">
        <v>0</v>
      </c>
      <c r="R84">
        <v>0</v>
      </c>
      <c r="S84">
        <v>0</v>
      </c>
      <c r="T84">
        <v>0</v>
      </c>
      <c r="U84">
        <v>1</v>
      </c>
      <c r="V84">
        <v>0</v>
      </c>
      <c r="W84">
        <v>0</v>
      </c>
      <c r="X84">
        <v>4.7599999999999996E-2</v>
      </c>
      <c r="Y84">
        <v>0.28570000000000001</v>
      </c>
      <c r="Z84">
        <v>0.66670000000000007</v>
      </c>
      <c r="AA84">
        <v>0</v>
      </c>
      <c r="AB84">
        <v>1</v>
      </c>
      <c r="AC84">
        <v>0</v>
      </c>
      <c r="AD84">
        <v>0</v>
      </c>
      <c r="AE84">
        <v>0.25</v>
      </c>
      <c r="AF84">
        <v>0.5</v>
      </c>
      <c r="AG84">
        <v>0.1875</v>
      </c>
      <c r="AH84">
        <v>6.25E-2</v>
      </c>
      <c r="AI84">
        <v>0</v>
      </c>
      <c r="AJ84">
        <v>0</v>
      </c>
      <c r="AK84">
        <v>0</v>
      </c>
      <c r="AL84">
        <v>0</v>
      </c>
      <c r="AM84">
        <v>0</v>
      </c>
      <c r="AN84">
        <v>0</v>
      </c>
      <c r="AO84">
        <v>0</v>
      </c>
      <c r="AP84">
        <v>0.8095</v>
      </c>
      <c r="AQ84">
        <v>4.7599999999999996E-2</v>
      </c>
      <c r="AR84">
        <v>9.5199999999999993E-2</v>
      </c>
      <c r="AS84">
        <v>4.7599999999999996E-2</v>
      </c>
      <c r="AT84">
        <v>0</v>
      </c>
      <c r="AU84">
        <v>0</v>
      </c>
      <c r="AV84">
        <v>0</v>
      </c>
      <c r="AW84">
        <v>1</v>
      </c>
      <c r="AX84">
        <v>0</v>
      </c>
      <c r="AY84">
        <v>0.38100000000000001</v>
      </c>
      <c r="AZ84">
        <v>0.47619999999999996</v>
      </c>
      <c r="BA84">
        <v>0.1429</v>
      </c>
      <c r="BB84">
        <v>0</v>
      </c>
      <c r="BC84">
        <v>0.95239999999999991</v>
      </c>
      <c r="BD84">
        <v>4.7599999999999996E-2</v>
      </c>
      <c r="BE84">
        <v>0</v>
      </c>
      <c r="BF84">
        <v>4.7599999999999996E-2</v>
      </c>
      <c r="BG84">
        <v>0.95239999999999991</v>
      </c>
      <c r="BH84">
        <v>0</v>
      </c>
      <c r="BI84">
        <v>0</v>
      </c>
      <c r="BJ84">
        <v>0</v>
      </c>
      <c r="BK84">
        <v>0.1429</v>
      </c>
      <c r="BL84">
        <v>0.85709999999999997</v>
      </c>
      <c r="BM84">
        <v>0</v>
      </c>
      <c r="BN84">
        <v>0</v>
      </c>
    </row>
    <row r="85" spans="1:66" x14ac:dyDescent="0.3">
      <c r="A85" t="s">
        <v>251</v>
      </c>
      <c r="B85">
        <v>1</v>
      </c>
      <c r="C85">
        <v>0</v>
      </c>
      <c r="D85">
        <v>0</v>
      </c>
      <c r="E85">
        <v>0</v>
      </c>
      <c r="F85">
        <v>0</v>
      </c>
      <c r="G85">
        <v>0.80330000000000001</v>
      </c>
      <c r="H85">
        <v>9.8400000000000001E-2</v>
      </c>
      <c r="I85">
        <v>0</v>
      </c>
      <c r="J85">
        <v>9.8400000000000001E-2</v>
      </c>
      <c r="K85">
        <v>0.21820000000000001</v>
      </c>
      <c r="L85">
        <v>0</v>
      </c>
      <c r="M85">
        <v>0.78180000000000005</v>
      </c>
      <c r="N85">
        <v>0</v>
      </c>
      <c r="O85">
        <v>0</v>
      </c>
      <c r="P85">
        <v>0.54100000000000004</v>
      </c>
      <c r="Q85">
        <v>0.19670000000000001</v>
      </c>
      <c r="R85">
        <v>0.26229999999999998</v>
      </c>
      <c r="S85">
        <v>0</v>
      </c>
      <c r="T85">
        <v>0.18030000000000002</v>
      </c>
      <c r="U85">
        <v>0.47539999999999999</v>
      </c>
      <c r="V85">
        <v>0.34429999999999999</v>
      </c>
      <c r="W85">
        <v>0</v>
      </c>
      <c r="X85">
        <v>0</v>
      </c>
      <c r="Y85">
        <v>0.56859999999999999</v>
      </c>
      <c r="Z85">
        <v>0.43140000000000001</v>
      </c>
      <c r="AA85">
        <v>0.36070000000000002</v>
      </c>
      <c r="AB85">
        <v>0.59020000000000006</v>
      </c>
      <c r="AC85">
        <v>4.9200000000000001E-2</v>
      </c>
      <c r="AD85">
        <v>0</v>
      </c>
      <c r="AE85">
        <v>0.56520000000000004</v>
      </c>
      <c r="AF85">
        <v>0.39130000000000004</v>
      </c>
      <c r="AG85">
        <v>4.3499999999999997E-2</v>
      </c>
      <c r="AH85">
        <v>0</v>
      </c>
      <c r="AI85">
        <v>0</v>
      </c>
      <c r="AJ85">
        <v>1</v>
      </c>
      <c r="AK85">
        <v>0</v>
      </c>
      <c r="AL85">
        <v>0</v>
      </c>
      <c r="AM85">
        <v>0</v>
      </c>
      <c r="AN85">
        <v>0</v>
      </c>
      <c r="AO85">
        <v>1.6399999999999998E-2</v>
      </c>
      <c r="AP85">
        <v>0.65569999999999995</v>
      </c>
      <c r="AQ85">
        <v>0.3115</v>
      </c>
      <c r="AR85">
        <v>1.6399999999999998E-2</v>
      </c>
      <c r="AS85">
        <v>0</v>
      </c>
      <c r="AT85">
        <v>0.377</v>
      </c>
      <c r="AU85">
        <v>0.55740000000000001</v>
      </c>
      <c r="AV85">
        <v>6.5599999999999992E-2</v>
      </c>
      <c r="AW85">
        <v>0</v>
      </c>
      <c r="AX85">
        <v>0</v>
      </c>
      <c r="AY85">
        <v>0.34429999999999999</v>
      </c>
      <c r="AZ85">
        <v>0.59020000000000006</v>
      </c>
      <c r="BA85">
        <v>6.5599999999999992E-2</v>
      </c>
      <c r="BB85">
        <v>0</v>
      </c>
      <c r="BC85">
        <v>0.68849999999999989</v>
      </c>
      <c r="BD85">
        <v>0.3115</v>
      </c>
      <c r="BE85">
        <v>0</v>
      </c>
      <c r="BF85">
        <v>0.1148</v>
      </c>
      <c r="BG85">
        <v>0.86890000000000001</v>
      </c>
      <c r="BH85">
        <v>1.6399999999999998E-2</v>
      </c>
      <c r="BI85">
        <v>0</v>
      </c>
      <c r="BJ85">
        <v>0</v>
      </c>
      <c r="BK85">
        <v>0.88239999999999996</v>
      </c>
      <c r="BL85">
        <v>5.8799999999999998E-2</v>
      </c>
      <c r="BM85">
        <v>5.8799999999999998E-2</v>
      </c>
      <c r="BN85">
        <v>0</v>
      </c>
    </row>
    <row r="86" spans="1:66" x14ac:dyDescent="0.3">
      <c r="A86" t="s">
        <v>253</v>
      </c>
      <c r="B86">
        <v>1</v>
      </c>
      <c r="C86">
        <v>0</v>
      </c>
      <c r="D86">
        <v>0</v>
      </c>
      <c r="E86">
        <v>0</v>
      </c>
      <c r="F86">
        <v>0</v>
      </c>
      <c r="G86">
        <v>0.89659999999999995</v>
      </c>
      <c r="H86">
        <v>3.4500000000000003E-2</v>
      </c>
      <c r="I86">
        <v>6.9000000000000006E-2</v>
      </c>
      <c r="J86">
        <v>0</v>
      </c>
      <c r="K86">
        <v>0.13789999999999999</v>
      </c>
      <c r="L86">
        <v>0</v>
      </c>
      <c r="M86">
        <v>0.86209999999999998</v>
      </c>
      <c r="N86">
        <v>0</v>
      </c>
      <c r="O86">
        <v>0</v>
      </c>
      <c r="P86">
        <v>0</v>
      </c>
      <c r="Q86">
        <v>0</v>
      </c>
      <c r="R86">
        <v>0.68969999999999998</v>
      </c>
      <c r="S86">
        <v>0.31030000000000002</v>
      </c>
      <c r="T86">
        <v>0</v>
      </c>
      <c r="U86">
        <v>0</v>
      </c>
      <c r="V86">
        <v>0.93099999999999994</v>
      </c>
      <c r="W86">
        <v>6.9000000000000006E-2</v>
      </c>
      <c r="X86">
        <v>0</v>
      </c>
      <c r="Y86">
        <v>0.86209999999999998</v>
      </c>
      <c r="Z86">
        <v>0.13789999999999999</v>
      </c>
      <c r="AA86">
        <v>0</v>
      </c>
      <c r="AB86">
        <v>0</v>
      </c>
      <c r="AC86">
        <v>0.2069</v>
      </c>
      <c r="AD86">
        <v>0.79310000000000003</v>
      </c>
      <c r="AE86">
        <v>0</v>
      </c>
      <c r="AF86">
        <v>0.21429999999999999</v>
      </c>
      <c r="AG86">
        <v>0.32140000000000002</v>
      </c>
      <c r="AH86">
        <v>0.46429999999999999</v>
      </c>
      <c r="AI86">
        <v>0</v>
      </c>
      <c r="AJ86">
        <v>0</v>
      </c>
      <c r="AK86">
        <v>0</v>
      </c>
      <c r="AL86">
        <v>0</v>
      </c>
      <c r="AM86">
        <v>0</v>
      </c>
      <c r="AN86">
        <v>1</v>
      </c>
      <c r="AO86">
        <v>0.68969999999999998</v>
      </c>
      <c r="AP86">
        <v>3.4500000000000003E-2</v>
      </c>
      <c r="AQ86">
        <v>6.9000000000000006E-2</v>
      </c>
      <c r="AR86">
        <v>3.4500000000000003E-2</v>
      </c>
      <c r="AS86">
        <v>0.1724</v>
      </c>
      <c r="AT86">
        <v>3.4500000000000003E-2</v>
      </c>
      <c r="AU86">
        <v>0.2069</v>
      </c>
      <c r="AV86">
        <v>0.3448</v>
      </c>
      <c r="AW86">
        <v>0.4138</v>
      </c>
      <c r="AX86">
        <v>0</v>
      </c>
      <c r="AY86">
        <v>0.86209999999999998</v>
      </c>
      <c r="AZ86">
        <v>6.9000000000000006E-2</v>
      </c>
      <c r="BA86">
        <v>6.9000000000000006E-2</v>
      </c>
      <c r="BB86">
        <v>0</v>
      </c>
      <c r="BC86">
        <v>0</v>
      </c>
      <c r="BD86">
        <v>0.72409999999999997</v>
      </c>
      <c r="BE86">
        <v>0.27589999999999998</v>
      </c>
      <c r="BF86">
        <v>0</v>
      </c>
      <c r="BG86">
        <v>0.13789999999999999</v>
      </c>
      <c r="BH86">
        <v>0.48280000000000001</v>
      </c>
      <c r="BI86">
        <v>0.37929999999999997</v>
      </c>
      <c r="BJ86">
        <v>0</v>
      </c>
      <c r="BK86">
        <v>0.96430000000000005</v>
      </c>
      <c r="BL86">
        <v>3.5699999999999996E-2</v>
      </c>
      <c r="BM86">
        <v>0</v>
      </c>
      <c r="BN86">
        <v>0</v>
      </c>
    </row>
    <row r="87" spans="1:66" x14ac:dyDescent="0.3">
      <c r="A87" t="s">
        <v>255</v>
      </c>
      <c r="B87">
        <v>1</v>
      </c>
      <c r="C87">
        <v>0</v>
      </c>
      <c r="D87">
        <v>0</v>
      </c>
      <c r="E87">
        <v>0</v>
      </c>
      <c r="F87">
        <v>0</v>
      </c>
      <c r="G87">
        <v>0.78569999999999995</v>
      </c>
      <c r="H87">
        <v>0.17859999999999998</v>
      </c>
      <c r="I87">
        <v>3.5699999999999996E-2</v>
      </c>
      <c r="J87">
        <v>0</v>
      </c>
      <c r="K87">
        <v>0</v>
      </c>
      <c r="L87">
        <v>0</v>
      </c>
      <c r="M87">
        <v>1</v>
      </c>
      <c r="N87">
        <v>0</v>
      </c>
      <c r="O87">
        <v>0</v>
      </c>
      <c r="P87">
        <v>0</v>
      </c>
      <c r="Q87">
        <v>0.5</v>
      </c>
      <c r="R87">
        <v>0.5</v>
      </c>
      <c r="S87">
        <v>0</v>
      </c>
      <c r="T87">
        <v>3.5699999999999996E-2</v>
      </c>
      <c r="U87">
        <v>0.42859999999999998</v>
      </c>
      <c r="V87">
        <v>0.53569999999999995</v>
      </c>
      <c r="W87">
        <v>0</v>
      </c>
      <c r="X87">
        <v>0</v>
      </c>
      <c r="Y87">
        <v>0.59260000000000002</v>
      </c>
      <c r="Z87">
        <v>0.40740000000000004</v>
      </c>
      <c r="AA87">
        <v>0.1429</v>
      </c>
      <c r="AB87">
        <v>0.71430000000000005</v>
      </c>
      <c r="AC87">
        <v>0.1429</v>
      </c>
      <c r="AD87">
        <v>0</v>
      </c>
      <c r="AE87">
        <v>0.5</v>
      </c>
      <c r="AF87">
        <v>0.3</v>
      </c>
      <c r="AG87">
        <v>0.2</v>
      </c>
      <c r="AH87">
        <v>0</v>
      </c>
      <c r="AI87">
        <v>0</v>
      </c>
      <c r="AJ87">
        <v>0</v>
      </c>
      <c r="AK87">
        <v>0</v>
      </c>
      <c r="AL87">
        <v>0</v>
      </c>
      <c r="AM87">
        <v>0</v>
      </c>
      <c r="AN87">
        <v>1</v>
      </c>
      <c r="AO87">
        <v>0</v>
      </c>
      <c r="AP87">
        <v>0.5</v>
      </c>
      <c r="AQ87">
        <v>0.32140000000000002</v>
      </c>
      <c r="AR87">
        <v>0.17859999999999998</v>
      </c>
      <c r="AS87">
        <v>0</v>
      </c>
      <c r="AT87">
        <v>0.1429</v>
      </c>
      <c r="AU87">
        <v>0.71430000000000005</v>
      </c>
      <c r="AV87">
        <v>0.1429</v>
      </c>
      <c r="AW87">
        <v>0</v>
      </c>
      <c r="AX87">
        <v>0</v>
      </c>
      <c r="AY87">
        <v>0.17859999999999998</v>
      </c>
      <c r="AZ87">
        <v>0.67859999999999998</v>
      </c>
      <c r="BA87">
        <v>0.1429</v>
      </c>
      <c r="BB87">
        <v>0</v>
      </c>
      <c r="BC87">
        <v>0.21429999999999999</v>
      </c>
      <c r="BD87">
        <v>0.71430000000000005</v>
      </c>
      <c r="BE87">
        <v>7.1399999999999991E-2</v>
      </c>
      <c r="BF87">
        <v>0</v>
      </c>
      <c r="BG87">
        <v>0.1429</v>
      </c>
      <c r="BH87">
        <v>0.42859999999999998</v>
      </c>
      <c r="BI87">
        <v>0.39289999999999997</v>
      </c>
      <c r="BJ87">
        <v>3.5699999999999996E-2</v>
      </c>
      <c r="BK87">
        <v>0.4</v>
      </c>
      <c r="BL87">
        <v>0.6</v>
      </c>
      <c r="BM87">
        <v>0</v>
      </c>
      <c r="BN87">
        <v>0</v>
      </c>
    </row>
    <row r="88" spans="1:66" x14ac:dyDescent="0.3">
      <c r="A88" t="s">
        <v>257</v>
      </c>
      <c r="B88">
        <v>1</v>
      </c>
      <c r="C88">
        <v>0</v>
      </c>
      <c r="D88">
        <v>0</v>
      </c>
      <c r="E88">
        <v>0</v>
      </c>
      <c r="F88">
        <v>0</v>
      </c>
      <c r="G88">
        <v>0.54170000000000007</v>
      </c>
      <c r="H88">
        <v>0.20829999999999999</v>
      </c>
      <c r="I88">
        <v>0.16670000000000001</v>
      </c>
      <c r="J88">
        <v>8.3299999999999999E-2</v>
      </c>
      <c r="K88">
        <v>0</v>
      </c>
      <c r="L88">
        <v>0</v>
      </c>
      <c r="M88">
        <v>1</v>
      </c>
      <c r="N88">
        <v>0</v>
      </c>
      <c r="O88">
        <v>0</v>
      </c>
      <c r="P88">
        <v>0</v>
      </c>
      <c r="Q88">
        <v>0.5</v>
      </c>
      <c r="R88">
        <v>0.5</v>
      </c>
      <c r="S88">
        <v>0</v>
      </c>
      <c r="T88">
        <v>0</v>
      </c>
      <c r="U88">
        <v>0.66670000000000007</v>
      </c>
      <c r="V88">
        <v>0.33329999999999999</v>
      </c>
      <c r="W88">
        <v>0</v>
      </c>
      <c r="X88">
        <v>0</v>
      </c>
      <c r="Y88">
        <v>0.91299999999999992</v>
      </c>
      <c r="Z88">
        <v>8.6999999999999994E-2</v>
      </c>
      <c r="AA88">
        <v>0.45829999999999999</v>
      </c>
      <c r="AB88">
        <v>0.33329999999999999</v>
      </c>
      <c r="AC88">
        <v>0.20829999999999999</v>
      </c>
      <c r="AD88">
        <v>0</v>
      </c>
      <c r="AE88">
        <v>0.2</v>
      </c>
      <c r="AF88">
        <v>0.3</v>
      </c>
      <c r="AG88">
        <v>0.4</v>
      </c>
      <c r="AH88">
        <v>0.1</v>
      </c>
      <c r="AI88">
        <v>0</v>
      </c>
      <c r="AJ88">
        <v>0</v>
      </c>
      <c r="AK88">
        <v>0</v>
      </c>
      <c r="AL88">
        <v>0</v>
      </c>
      <c r="AM88">
        <v>0</v>
      </c>
      <c r="AN88">
        <v>1</v>
      </c>
      <c r="AO88">
        <v>0</v>
      </c>
      <c r="AP88">
        <v>0.33329999999999999</v>
      </c>
      <c r="AQ88">
        <v>0.54170000000000007</v>
      </c>
      <c r="AR88">
        <v>0.125</v>
      </c>
      <c r="AS88">
        <v>0</v>
      </c>
      <c r="AT88">
        <v>0.125</v>
      </c>
      <c r="AU88">
        <v>0.66670000000000007</v>
      </c>
      <c r="AV88">
        <v>0.16670000000000001</v>
      </c>
      <c r="AW88">
        <v>4.1700000000000001E-2</v>
      </c>
      <c r="AX88">
        <v>0</v>
      </c>
      <c r="AY88">
        <v>4.1700000000000001E-2</v>
      </c>
      <c r="AZ88">
        <v>0.875</v>
      </c>
      <c r="BA88">
        <v>8.3299999999999999E-2</v>
      </c>
      <c r="BB88">
        <v>0</v>
      </c>
      <c r="BC88">
        <v>0.20829999999999999</v>
      </c>
      <c r="BD88">
        <v>0.70829999999999993</v>
      </c>
      <c r="BE88">
        <v>8.3299999999999999E-2</v>
      </c>
      <c r="BF88">
        <v>0</v>
      </c>
      <c r="BG88">
        <v>4.1700000000000001E-2</v>
      </c>
      <c r="BH88">
        <v>0.45829999999999999</v>
      </c>
      <c r="BI88">
        <v>0.5</v>
      </c>
      <c r="BJ88">
        <v>0</v>
      </c>
      <c r="BK88">
        <v>0.33329999999999999</v>
      </c>
      <c r="BL88">
        <v>0.66670000000000007</v>
      </c>
      <c r="BM88">
        <v>0</v>
      </c>
      <c r="BN88">
        <v>0</v>
      </c>
    </row>
    <row r="89" spans="1:66" x14ac:dyDescent="0.3">
      <c r="A89" t="s">
        <v>259</v>
      </c>
      <c r="B89">
        <v>1</v>
      </c>
      <c r="C89">
        <v>0</v>
      </c>
      <c r="D89">
        <v>0</v>
      </c>
      <c r="E89">
        <v>0</v>
      </c>
      <c r="F89">
        <v>0</v>
      </c>
      <c r="G89">
        <v>0.623</v>
      </c>
      <c r="H89">
        <v>0.24590000000000001</v>
      </c>
      <c r="I89">
        <v>4.9200000000000001E-2</v>
      </c>
      <c r="J89">
        <v>8.199999999999999E-2</v>
      </c>
      <c r="K89">
        <v>0</v>
      </c>
      <c r="L89">
        <v>0</v>
      </c>
      <c r="M89">
        <v>1</v>
      </c>
      <c r="N89">
        <v>0</v>
      </c>
      <c r="O89">
        <v>0</v>
      </c>
      <c r="P89">
        <v>3.2799999999999996E-2</v>
      </c>
      <c r="Q89">
        <v>0.49180000000000001</v>
      </c>
      <c r="R89">
        <v>0.47539999999999999</v>
      </c>
      <c r="S89">
        <v>0</v>
      </c>
      <c r="T89">
        <v>3.2799999999999996E-2</v>
      </c>
      <c r="U89">
        <v>0.60659999999999992</v>
      </c>
      <c r="V89">
        <v>0.36070000000000002</v>
      </c>
      <c r="W89">
        <v>0</v>
      </c>
      <c r="X89">
        <v>0</v>
      </c>
      <c r="Y89">
        <v>0.77969999999999995</v>
      </c>
      <c r="Z89">
        <v>0.22030000000000002</v>
      </c>
      <c r="AA89">
        <v>0.31670000000000004</v>
      </c>
      <c r="AB89">
        <v>0.5333</v>
      </c>
      <c r="AC89">
        <v>0.15</v>
      </c>
      <c r="AD89">
        <v>0</v>
      </c>
      <c r="AE89">
        <v>0.16</v>
      </c>
      <c r="AF89">
        <v>0.32</v>
      </c>
      <c r="AG89">
        <v>0.48</v>
      </c>
      <c r="AH89">
        <v>0.04</v>
      </c>
      <c r="AI89">
        <v>0</v>
      </c>
      <c r="AJ89">
        <v>0</v>
      </c>
      <c r="AK89">
        <v>0</v>
      </c>
      <c r="AL89">
        <v>0</v>
      </c>
      <c r="AM89">
        <v>0</v>
      </c>
      <c r="AN89">
        <v>1</v>
      </c>
      <c r="AO89">
        <v>0</v>
      </c>
      <c r="AP89">
        <v>0.32789999999999997</v>
      </c>
      <c r="AQ89">
        <v>0.40979999999999994</v>
      </c>
      <c r="AR89">
        <v>0.21309999999999998</v>
      </c>
      <c r="AS89">
        <v>4.9200000000000001E-2</v>
      </c>
      <c r="AT89">
        <v>0.26229999999999998</v>
      </c>
      <c r="AU89">
        <v>0.54100000000000004</v>
      </c>
      <c r="AV89">
        <v>0.19670000000000001</v>
      </c>
      <c r="AW89">
        <v>0</v>
      </c>
      <c r="AX89">
        <v>0</v>
      </c>
      <c r="AY89">
        <v>0.19670000000000001</v>
      </c>
      <c r="AZ89">
        <v>0.80330000000000001</v>
      </c>
      <c r="BA89">
        <v>0</v>
      </c>
      <c r="BB89">
        <v>0</v>
      </c>
      <c r="BC89">
        <v>0.22949999999999998</v>
      </c>
      <c r="BD89">
        <v>0.70489999999999997</v>
      </c>
      <c r="BE89">
        <v>6.5599999999999992E-2</v>
      </c>
      <c r="BF89">
        <v>0</v>
      </c>
      <c r="BG89">
        <v>0.13109999999999999</v>
      </c>
      <c r="BH89">
        <v>0.50819999999999999</v>
      </c>
      <c r="BI89">
        <v>0.34429999999999999</v>
      </c>
      <c r="BJ89">
        <v>1.6399999999999998E-2</v>
      </c>
      <c r="BK89">
        <v>0.41670000000000001</v>
      </c>
      <c r="BL89">
        <v>0.45829999999999999</v>
      </c>
      <c r="BM89">
        <v>0.125</v>
      </c>
      <c r="BN89">
        <v>0</v>
      </c>
    </row>
    <row r="90" spans="1:66" x14ac:dyDescent="0.3">
      <c r="A90" t="s">
        <v>261</v>
      </c>
      <c r="B90">
        <v>1</v>
      </c>
      <c r="C90">
        <v>0</v>
      </c>
      <c r="D90">
        <v>0</v>
      </c>
      <c r="E90">
        <v>0</v>
      </c>
      <c r="F90">
        <v>0</v>
      </c>
      <c r="G90">
        <v>0.68420000000000003</v>
      </c>
      <c r="H90">
        <v>0.21050000000000002</v>
      </c>
      <c r="I90">
        <v>0</v>
      </c>
      <c r="J90">
        <v>0.10529999999999999</v>
      </c>
      <c r="K90">
        <v>0.17649999999999999</v>
      </c>
      <c r="L90">
        <v>5.8799999999999998E-2</v>
      </c>
      <c r="M90">
        <v>0.76469999999999994</v>
      </c>
      <c r="N90">
        <v>0</v>
      </c>
      <c r="O90">
        <v>0</v>
      </c>
      <c r="P90">
        <v>0.52629999999999999</v>
      </c>
      <c r="Q90">
        <v>0.31579999999999997</v>
      </c>
      <c r="R90">
        <v>0.15789999999999998</v>
      </c>
      <c r="S90">
        <v>0</v>
      </c>
      <c r="T90">
        <v>0.10529999999999999</v>
      </c>
      <c r="U90">
        <v>0.63159999999999994</v>
      </c>
      <c r="V90">
        <v>0.26319999999999999</v>
      </c>
      <c r="W90">
        <v>0</v>
      </c>
      <c r="X90">
        <v>0</v>
      </c>
      <c r="Y90">
        <v>0.66670000000000007</v>
      </c>
      <c r="Z90">
        <v>0.33329999999999999</v>
      </c>
      <c r="AA90">
        <v>0.10529999999999999</v>
      </c>
      <c r="AB90">
        <v>0.63159999999999994</v>
      </c>
      <c r="AC90">
        <v>0.26319999999999999</v>
      </c>
      <c r="AD90">
        <v>0</v>
      </c>
      <c r="AE90">
        <v>0.76469999999999994</v>
      </c>
      <c r="AF90">
        <v>0.23530000000000001</v>
      </c>
      <c r="AG90">
        <v>0</v>
      </c>
      <c r="AH90">
        <v>0</v>
      </c>
      <c r="AI90">
        <v>0</v>
      </c>
      <c r="AJ90">
        <v>0</v>
      </c>
      <c r="AK90">
        <v>0</v>
      </c>
      <c r="AL90">
        <v>0</v>
      </c>
      <c r="AM90">
        <v>0</v>
      </c>
      <c r="AN90">
        <v>1</v>
      </c>
      <c r="AO90">
        <v>0</v>
      </c>
      <c r="AP90">
        <v>0.31579999999999997</v>
      </c>
      <c r="AQ90">
        <v>0.47369999999999995</v>
      </c>
      <c r="AR90">
        <v>0.21050000000000002</v>
      </c>
      <c r="AS90">
        <v>0</v>
      </c>
      <c r="AT90">
        <v>0</v>
      </c>
      <c r="AU90">
        <v>1</v>
      </c>
      <c r="AV90">
        <v>0</v>
      </c>
      <c r="AW90">
        <v>0</v>
      </c>
      <c r="AX90">
        <v>0</v>
      </c>
      <c r="AY90">
        <v>0</v>
      </c>
      <c r="AZ90">
        <v>0.10529999999999999</v>
      </c>
      <c r="BA90">
        <v>0.89469999999999994</v>
      </c>
      <c r="BB90">
        <v>0</v>
      </c>
      <c r="BC90">
        <v>0.84209999999999996</v>
      </c>
      <c r="BD90">
        <v>0.15789999999999998</v>
      </c>
      <c r="BE90">
        <v>0</v>
      </c>
      <c r="BF90">
        <v>0.26319999999999999</v>
      </c>
      <c r="BG90">
        <v>0.73680000000000012</v>
      </c>
      <c r="BH90">
        <v>0</v>
      </c>
      <c r="BI90">
        <v>0</v>
      </c>
      <c r="BJ90">
        <v>0</v>
      </c>
      <c r="BK90">
        <v>1</v>
      </c>
      <c r="BL90">
        <v>0</v>
      </c>
      <c r="BM90">
        <v>0</v>
      </c>
      <c r="BN90">
        <v>0</v>
      </c>
    </row>
    <row r="91" spans="1:66" x14ac:dyDescent="0.3">
      <c r="A91" t="s">
        <v>263</v>
      </c>
      <c r="B91">
        <v>1</v>
      </c>
      <c r="C91">
        <v>0</v>
      </c>
      <c r="D91">
        <v>0</v>
      </c>
      <c r="E91">
        <v>0</v>
      </c>
      <c r="F91">
        <v>0</v>
      </c>
      <c r="G91">
        <v>0.68</v>
      </c>
      <c r="H91">
        <v>0.24</v>
      </c>
      <c r="I91">
        <v>0.08</v>
      </c>
      <c r="J91">
        <v>0</v>
      </c>
      <c r="K91">
        <v>0</v>
      </c>
      <c r="L91">
        <v>0</v>
      </c>
      <c r="M91">
        <v>1</v>
      </c>
      <c r="N91">
        <v>0</v>
      </c>
      <c r="O91">
        <v>0</v>
      </c>
      <c r="P91">
        <v>0.08</v>
      </c>
      <c r="Q91">
        <v>0.44</v>
      </c>
      <c r="R91">
        <v>0.48</v>
      </c>
      <c r="S91">
        <v>0</v>
      </c>
      <c r="T91">
        <v>0.08</v>
      </c>
      <c r="U91">
        <v>0.52</v>
      </c>
      <c r="V91">
        <v>0.4</v>
      </c>
      <c r="W91">
        <v>0</v>
      </c>
      <c r="X91">
        <v>0</v>
      </c>
      <c r="Y91">
        <v>0.83329999999999993</v>
      </c>
      <c r="Z91">
        <v>0.16670000000000001</v>
      </c>
      <c r="AA91">
        <v>0.24</v>
      </c>
      <c r="AB91">
        <v>0.72</v>
      </c>
      <c r="AC91">
        <v>0.04</v>
      </c>
      <c r="AD91">
        <v>0</v>
      </c>
      <c r="AE91">
        <v>0.25</v>
      </c>
      <c r="AF91">
        <v>0.16670000000000001</v>
      </c>
      <c r="AG91">
        <v>0.5</v>
      </c>
      <c r="AH91">
        <v>8.3299999999999999E-2</v>
      </c>
      <c r="AI91">
        <v>0</v>
      </c>
      <c r="AJ91">
        <v>0</v>
      </c>
      <c r="AK91">
        <v>0</v>
      </c>
      <c r="AL91">
        <v>0</v>
      </c>
      <c r="AM91">
        <v>0</v>
      </c>
      <c r="AN91">
        <v>1</v>
      </c>
      <c r="AO91">
        <v>0</v>
      </c>
      <c r="AP91">
        <v>0.36</v>
      </c>
      <c r="AQ91">
        <v>0.48</v>
      </c>
      <c r="AR91">
        <v>0.16</v>
      </c>
      <c r="AS91">
        <v>0</v>
      </c>
      <c r="AT91">
        <v>0.16</v>
      </c>
      <c r="AU91">
        <v>0.6</v>
      </c>
      <c r="AV91">
        <v>0.24</v>
      </c>
      <c r="AW91">
        <v>0</v>
      </c>
      <c r="AX91">
        <v>0</v>
      </c>
      <c r="AY91">
        <v>0</v>
      </c>
      <c r="AZ91">
        <v>0.88</v>
      </c>
      <c r="BA91">
        <v>0.12</v>
      </c>
      <c r="BB91">
        <v>0</v>
      </c>
      <c r="BC91">
        <v>0.24</v>
      </c>
      <c r="BD91">
        <v>0.68</v>
      </c>
      <c r="BE91">
        <v>0.08</v>
      </c>
      <c r="BF91">
        <v>0</v>
      </c>
      <c r="BG91">
        <v>0.2</v>
      </c>
      <c r="BH91">
        <v>0.44</v>
      </c>
      <c r="BI91">
        <v>0.36</v>
      </c>
      <c r="BJ91">
        <v>0</v>
      </c>
      <c r="BK91">
        <v>0.5</v>
      </c>
      <c r="BL91">
        <v>0.33329999999999999</v>
      </c>
      <c r="BM91">
        <v>0.16670000000000001</v>
      </c>
      <c r="BN91">
        <v>0</v>
      </c>
    </row>
    <row r="92" spans="1:66" x14ac:dyDescent="0.3">
      <c r="A92" t="s">
        <v>265</v>
      </c>
      <c r="B92">
        <v>1</v>
      </c>
      <c r="C92">
        <v>0</v>
      </c>
      <c r="D92">
        <v>0</v>
      </c>
      <c r="E92">
        <v>0</v>
      </c>
      <c r="F92">
        <v>0</v>
      </c>
      <c r="G92">
        <v>0.63890000000000002</v>
      </c>
      <c r="H92">
        <v>0.33329999999999999</v>
      </c>
      <c r="I92">
        <v>2.7799999999999998E-2</v>
      </c>
      <c r="J92">
        <v>0</v>
      </c>
      <c r="K92">
        <v>0</v>
      </c>
      <c r="L92">
        <v>0</v>
      </c>
      <c r="M92">
        <v>1</v>
      </c>
      <c r="N92">
        <v>0</v>
      </c>
      <c r="O92">
        <v>0</v>
      </c>
      <c r="P92">
        <v>0</v>
      </c>
      <c r="Q92">
        <v>0.41670000000000001</v>
      </c>
      <c r="R92">
        <v>0.58329999999999993</v>
      </c>
      <c r="S92">
        <v>0</v>
      </c>
      <c r="T92">
        <v>0</v>
      </c>
      <c r="U92">
        <v>0.61109999999999998</v>
      </c>
      <c r="V92">
        <v>0.38890000000000002</v>
      </c>
      <c r="W92">
        <v>0</v>
      </c>
      <c r="X92">
        <v>0</v>
      </c>
      <c r="Y92">
        <v>0.80559999999999998</v>
      </c>
      <c r="Z92">
        <v>0.19440000000000002</v>
      </c>
      <c r="AA92">
        <v>0.27779999999999999</v>
      </c>
      <c r="AB92">
        <v>0.63890000000000002</v>
      </c>
      <c r="AC92">
        <v>8.3299999999999999E-2</v>
      </c>
      <c r="AD92">
        <v>0</v>
      </c>
      <c r="AE92">
        <v>0.2</v>
      </c>
      <c r="AF92">
        <v>0.1333</v>
      </c>
      <c r="AG92">
        <v>0.5333</v>
      </c>
      <c r="AH92">
        <v>0.1333</v>
      </c>
      <c r="AI92">
        <v>0</v>
      </c>
      <c r="AJ92">
        <v>0</v>
      </c>
      <c r="AK92">
        <v>0</v>
      </c>
      <c r="AL92">
        <v>0</v>
      </c>
      <c r="AM92">
        <v>0</v>
      </c>
      <c r="AN92">
        <v>1</v>
      </c>
      <c r="AO92">
        <v>0</v>
      </c>
      <c r="AP92">
        <v>0.55559999999999998</v>
      </c>
      <c r="AQ92">
        <v>0.36109999999999998</v>
      </c>
      <c r="AR92">
        <v>8.3299999999999999E-2</v>
      </c>
      <c r="AS92">
        <v>0</v>
      </c>
      <c r="AT92">
        <v>0.1389</v>
      </c>
      <c r="AU92">
        <v>0.61109999999999998</v>
      </c>
      <c r="AV92">
        <v>0.22219999999999998</v>
      </c>
      <c r="AW92">
        <v>2.7799999999999998E-2</v>
      </c>
      <c r="AX92">
        <v>0</v>
      </c>
      <c r="AY92">
        <v>8.3299999999999999E-2</v>
      </c>
      <c r="AZ92">
        <v>0.80559999999999998</v>
      </c>
      <c r="BA92">
        <v>0.11109999999999999</v>
      </c>
      <c r="BB92">
        <v>0</v>
      </c>
      <c r="BC92">
        <v>0.19440000000000002</v>
      </c>
      <c r="BD92">
        <v>0.72219999999999995</v>
      </c>
      <c r="BE92">
        <v>8.3299999999999999E-2</v>
      </c>
      <c r="BF92">
        <v>0</v>
      </c>
      <c r="BG92">
        <v>5.5599999999999997E-2</v>
      </c>
      <c r="BH92">
        <v>0.52780000000000005</v>
      </c>
      <c r="BI92">
        <v>0.41670000000000001</v>
      </c>
      <c r="BJ92">
        <v>0</v>
      </c>
      <c r="BK92">
        <v>0.2</v>
      </c>
      <c r="BL92">
        <v>0.5333</v>
      </c>
      <c r="BM92">
        <v>0.26669999999999999</v>
      </c>
      <c r="BN92">
        <v>0</v>
      </c>
    </row>
    <row r="93" spans="1:66" x14ac:dyDescent="0.3">
      <c r="A93" t="s">
        <v>267</v>
      </c>
      <c r="B93">
        <v>1</v>
      </c>
      <c r="C93">
        <v>0</v>
      </c>
      <c r="D93">
        <v>0</v>
      </c>
      <c r="E93">
        <v>0</v>
      </c>
      <c r="F93">
        <v>0</v>
      </c>
      <c r="G93">
        <v>0.94440000000000002</v>
      </c>
      <c r="H93">
        <v>2.7799999999999998E-2</v>
      </c>
      <c r="I93">
        <v>2.7799999999999998E-2</v>
      </c>
      <c r="J93">
        <v>0</v>
      </c>
      <c r="K93">
        <v>0.27779999999999999</v>
      </c>
      <c r="L93">
        <v>0</v>
      </c>
      <c r="M93">
        <v>0.72219999999999995</v>
      </c>
      <c r="N93">
        <v>0</v>
      </c>
      <c r="O93">
        <v>0</v>
      </c>
      <c r="P93">
        <v>0</v>
      </c>
      <c r="Q93">
        <v>2.7799999999999998E-2</v>
      </c>
      <c r="R93">
        <v>0.88890000000000002</v>
      </c>
      <c r="S93">
        <v>8.3299999999999999E-2</v>
      </c>
      <c r="T93">
        <v>0</v>
      </c>
      <c r="U93">
        <v>2.7799999999999998E-2</v>
      </c>
      <c r="V93">
        <v>0.94440000000000002</v>
      </c>
      <c r="W93">
        <v>2.7799999999999998E-2</v>
      </c>
      <c r="X93">
        <v>0</v>
      </c>
      <c r="Y93">
        <v>0.97219999999999995</v>
      </c>
      <c r="Z93">
        <v>2.7799999999999998E-2</v>
      </c>
      <c r="AA93">
        <v>0</v>
      </c>
      <c r="AB93">
        <v>2.7799999999999998E-2</v>
      </c>
      <c r="AC93">
        <v>0.1389</v>
      </c>
      <c r="AD93">
        <v>0.83329999999999993</v>
      </c>
      <c r="AE93">
        <v>0</v>
      </c>
      <c r="AF93">
        <v>0.25</v>
      </c>
      <c r="AG93">
        <v>0.30559999999999998</v>
      </c>
      <c r="AH93">
        <v>0.44439999999999996</v>
      </c>
      <c r="AI93">
        <v>0</v>
      </c>
      <c r="AJ93">
        <v>0</v>
      </c>
      <c r="AK93">
        <v>0</v>
      </c>
      <c r="AL93">
        <v>0</v>
      </c>
      <c r="AM93">
        <v>0</v>
      </c>
      <c r="AN93">
        <v>1</v>
      </c>
      <c r="AO93">
        <v>0.33329999999999999</v>
      </c>
      <c r="AP93">
        <v>0.1389</v>
      </c>
      <c r="AQ93">
        <v>8.3299999999999999E-2</v>
      </c>
      <c r="AR93">
        <v>0.11109999999999999</v>
      </c>
      <c r="AS93">
        <v>0.33329999999999999</v>
      </c>
      <c r="AT93">
        <v>2.7799999999999998E-2</v>
      </c>
      <c r="AU93">
        <v>0.11109999999999999</v>
      </c>
      <c r="AV93">
        <v>5.5599999999999997E-2</v>
      </c>
      <c r="AW93">
        <v>0.80559999999999998</v>
      </c>
      <c r="AX93">
        <v>0</v>
      </c>
      <c r="AY93">
        <v>0.19440000000000002</v>
      </c>
      <c r="AZ93">
        <v>0.27779999999999999</v>
      </c>
      <c r="BA93">
        <v>0.52780000000000005</v>
      </c>
      <c r="BB93">
        <v>0</v>
      </c>
      <c r="BC93">
        <v>2.7799999999999998E-2</v>
      </c>
      <c r="BD93">
        <v>0.77780000000000005</v>
      </c>
      <c r="BE93">
        <v>0.19440000000000002</v>
      </c>
      <c r="BF93">
        <v>0</v>
      </c>
      <c r="BG93">
        <v>0.77780000000000005</v>
      </c>
      <c r="BH93">
        <v>0.16670000000000001</v>
      </c>
      <c r="BI93">
        <v>5.5599999999999997E-2</v>
      </c>
      <c r="BJ93">
        <v>0</v>
      </c>
      <c r="BK93">
        <v>0.91670000000000007</v>
      </c>
      <c r="BL93">
        <v>8.3299999999999999E-2</v>
      </c>
      <c r="BM93">
        <v>0</v>
      </c>
      <c r="BN93">
        <v>0</v>
      </c>
    </row>
    <row r="94" spans="1:66" x14ac:dyDescent="0.3">
      <c r="A94" t="s">
        <v>269</v>
      </c>
      <c r="B94">
        <v>1</v>
      </c>
      <c r="C94">
        <v>0</v>
      </c>
      <c r="D94">
        <v>0</v>
      </c>
      <c r="E94">
        <v>0</v>
      </c>
      <c r="F94">
        <v>0</v>
      </c>
      <c r="G94">
        <v>0.53849999999999998</v>
      </c>
      <c r="H94">
        <v>0.26919999999999999</v>
      </c>
      <c r="I94">
        <v>0.11539999999999999</v>
      </c>
      <c r="J94">
        <v>7.690000000000001E-2</v>
      </c>
      <c r="K94">
        <v>0</v>
      </c>
      <c r="L94">
        <v>0</v>
      </c>
      <c r="M94">
        <v>1</v>
      </c>
      <c r="N94">
        <v>0</v>
      </c>
      <c r="O94">
        <v>0</v>
      </c>
      <c r="P94">
        <v>0</v>
      </c>
      <c r="Q94">
        <v>0.46149999999999997</v>
      </c>
      <c r="R94">
        <v>0.53849999999999998</v>
      </c>
      <c r="S94">
        <v>0</v>
      </c>
      <c r="T94">
        <v>0</v>
      </c>
      <c r="U94">
        <v>0.46149999999999997</v>
      </c>
      <c r="V94">
        <v>0.53849999999999998</v>
      </c>
      <c r="W94">
        <v>0</v>
      </c>
      <c r="X94">
        <v>0</v>
      </c>
      <c r="Y94">
        <v>0.80769999999999997</v>
      </c>
      <c r="Z94">
        <v>0.1923</v>
      </c>
      <c r="AA94">
        <v>0.26919999999999999</v>
      </c>
      <c r="AB94">
        <v>0.46149999999999997</v>
      </c>
      <c r="AC94">
        <v>0.26919999999999999</v>
      </c>
      <c r="AD94">
        <v>0</v>
      </c>
      <c r="AE94">
        <v>7.690000000000001E-2</v>
      </c>
      <c r="AF94">
        <v>0.3846</v>
      </c>
      <c r="AG94">
        <v>0.30769999999999997</v>
      </c>
      <c r="AH94">
        <v>0.23079999999999998</v>
      </c>
      <c r="AI94">
        <v>0</v>
      </c>
      <c r="AJ94">
        <v>0</v>
      </c>
      <c r="AK94">
        <v>0</v>
      </c>
      <c r="AL94">
        <v>0</v>
      </c>
      <c r="AM94">
        <v>0</v>
      </c>
      <c r="AN94">
        <v>1</v>
      </c>
      <c r="AO94">
        <v>0</v>
      </c>
      <c r="AP94">
        <v>0.26919999999999999</v>
      </c>
      <c r="AQ94">
        <v>0.57689999999999997</v>
      </c>
      <c r="AR94">
        <v>0.15380000000000002</v>
      </c>
      <c r="AS94">
        <v>0</v>
      </c>
      <c r="AT94">
        <v>7.690000000000001E-2</v>
      </c>
      <c r="AU94">
        <v>0.61539999999999995</v>
      </c>
      <c r="AV94">
        <v>0.30769999999999997</v>
      </c>
      <c r="AW94">
        <v>0</v>
      </c>
      <c r="AX94">
        <v>0</v>
      </c>
      <c r="AY94">
        <v>0</v>
      </c>
      <c r="AZ94">
        <v>0.84620000000000006</v>
      </c>
      <c r="BA94">
        <v>0.15380000000000002</v>
      </c>
      <c r="BB94">
        <v>0</v>
      </c>
      <c r="BC94">
        <v>0.23079999999999998</v>
      </c>
      <c r="BD94">
        <v>0.61539999999999995</v>
      </c>
      <c r="BE94">
        <v>0.15380000000000002</v>
      </c>
      <c r="BF94">
        <v>0</v>
      </c>
      <c r="BG94">
        <v>0.15380000000000002</v>
      </c>
      <c r="BH94">
        <v>0.3846</v>
      </c>
      <c r="BI94">
        <v>0.46149999999999997</v>
      </c>
      <c r="BJ94">
        <v>0</v>
      </c>
      <c r="BK94">
        <v>0.46149999999999997</v>
      </c>
      <c r="BL94">
        <v>0.30769999999999997</v>
      </c>
      <c r="BM94">
        <v>0.23079999999999998</v>
      </c>
      <c r="BN94">
        <v>0</v>
      </c>
    </row>
    <row r="95" spans="1:66" x14ac:dyDescent="0.3">
      <c r="A95" t="s">
        <v>271</v>
      </c>
      <c r="B95">
        <v>1</v>
      </c>
      <c r="C95">
        <v>0</v>
      </c>
      <c r="D95">
        <v>0</v>
      </c>
      <c r="E95">
        <v>0</v>
      </c>
      <c r="F95">
        <v>0</v>
      </c>
      <c r="G95">
        <v>0.6341</v>
      </c>
      <c r="H95">
        <v>0.29270000000000002</v>
      </c>
      <c r="I95">
        <v>7.3200000000000001E-2</v>
      </c>
      <c r="J95">
        <v>0</v>
      </c>
      <c r="K95">
        <v>0</v>
      </c>
      <c r="L95">
        <v>2.4399999999999998E-2</v>
      </c>
      <c r="M95">
        <v>0.97560000000000002</v>
      </c>
      <c r="N95">
        <v>0</v>
      </c>
      <c r="O95">
        <v>0</v>
      </c>
      <c r="P95">
        <v>0</v>
      </c>
      <c r="Q95">
        <v>0.68290000000000006</v>
      </c>
      <c r="R95">
        <v>0.31709999999999999</v>
      </c>
      <c r="S95">
        <v>0</v>
      </c>
      <c r="T95">
        <v>4.8799999999999996E-2</v>
      </c>
      <c r="U95">
        <v>0.36590000000000006</v>
      </c>
      <c r="V95">
        <v>0.58540000000000003</v>
      </c>
      <c r="W95">
        <v>0</v>
      </c>
      <c r="X95">
        <v>0</v>
      </c>
      <c r="Y95">
        <v>0.75680000000000003</v>
      </c>
      <c r="Z95">
        <v>0.2432</v>
      </c>
      <c r="AA95">
        <v>0.19510000000000002</v>
      </c>
      <c r="AB95">
        <v>0.75609999999999999</v>
      </c>
      <c r="AC95">
        <v>4.8799999999999996E-2</v>
      </c>
      <c r="AD95">
        <v>0</v>
      </c>
      <c r="AE95">
        <v>0.45</v>
      </c>
      <c r="AF95">
        <v>0.2</v>
      </c>
      <c r="AG95">
        <v>0.3</v>
      </c>
      <c r="AH95">
        <v>0.05</v>
      </c>
      <c r="AI95">
        <v>0</v>
      </c>
      <c r="AJ95">
        <v>0</v>
      </c>
      <c r="AK95">
        <v>0</v>
      </c>
      <c r="AL95">
        <v>0</v>
      </c>
      <c r="AM95">
        <v>0</v>
      </c>
      <c r="AN95">
        <v>1</v>
      </c>
      <c r="AO95">
        <v>0</v>
      </c>
      <c r="AP95">
        <v>0.14630000000000001</v>
      </c>
      <c r="AQ95">
        <v>0.65849999999999997</v>
      </c>
      <c r="AR95">
        <v>0.19510000000000002</v>
      </c>
      <c r="AS95">
        <v>0</v>
      </c>
      <c r="AT95">
        <v>0.14630000000000001</v>
      </c>
      <c r="AU95">
        <v>0.53659999999999997</v>
      </c>
      <c r="AV95">
        <v>0.31709999999999999</v>
      </c>
      <c r="AW95">
        <v>0</v>
      </c>
      <c r="AX95">
        <v>0</v>
      </c>
      <c r="AY95">
        <v>2.4399999999999998E-2</v>
      </c>
      <c r="AZ95">
        <v>0.56100000000000005</v>
      </c>
      <c r="BA95">
        <v>0.41460000000000002</v>
      </c>
      <c r="BB95">
        <v>0</v>
      </c>
      <c r="BC95">
        <v>7.3200000000000001E-2</v>
      </c>
      <c r="BD95">
        <v>0.80489999999999995</v>
      </c>
      <c r="BE95">
        <v>0.122</v>
      </c>
      <c r="BF95">
        <v>0</v>
      </c>
      <c r="BG95">
        <v>9.7599999999999992E-2</v>
      </c>
      <c r="BH95">
        <v>0.439</v>
      </c>
      <c r="BI95">
        <v>0.439</v>
      </c>
      <c r="BJ95">
        <v>2.4399999999999998E-2</v>
      </c>
      <c r="BK95">
        <v>0.5</v>
      </c>
      <c r="BL95">
        <v>0.45</v>
      </c>
      <c r="BM95">
        <v>0.05</v>
      </c>
      <c r="BN95">
        <v>0</v>
      </c>
    </row>
    <row r="96" spans="1:66" x14ac:dyDescent="0.3">
      <c r="A96" t="s">
        <v>273</v>
      </c>
      <c r="B96">
        <v>1</v>
      </c>
      <c r="C96">
        <v>0</v>
      </c>
      <c r="D96">
        <v>0</v>
      </c>
      <c r="E96">
        <v>0</v>
      </c>
      <c r="F96">
        <v>0</v>
      </c>
      <c r="G96">
        <v>0.54170000000000007</v>
      </c>
      <c r="H96">
        <v>0.25</v>
      </c>
      <c r="I96">
        <v>0.20829999999999999</v>
      </c>
      <c r="J96">
        <v>0</v>
      </c>
      <c r="K96">
        <v>0</v>
      </c>
      <c r="L96">
        <v>0</v>
      </c>
      <c r="M96">
        <v>0.95829999999999993</v>
      </c>
      <c r="N96">
        <v>4.1700000000000001E-2</v>
      </c>
      <c r="O96">
        <v>0</v>
      </c>
      <c r="P96">
        <v>0</v>
      </c>
      <c r="Q96">
        <v>0.41670000000000001</v>
      </c>
      <c r="R96">
        <v>0.58329999999999993</v>
      </c>
      <c r="S96">
        <v>0</v>
      </c>
      <c r="T96">
        <v>0</v>
      </c>
      <c r="U96">
        <v>0.625</v>
      </c>
      <c r="V96">
        <v>0.375</v>
      </c>
      <c r="W96">
        <v>0</v>
      </c>
      <c r="X96">
        <v>0</v>
      </c>
      <c r="Y96">
        <v>0.77269999999999994</v>
      </c>
      <c r="Z96">
        <v>0.2273</v>
      </c>
      <c r="AA96">
        <v>0.29170000000000001</v>
      </c>
      <c r="AB96">
        <v>0.70829999999999993</v>
      </c>
      <c r="AC96">
        <v>0</v>
      </c>
      <c r="AD96">
        <v>0</v>
      </c>
      <c r="AE96">
        <v>0.44439999999999996</v>
      </c>
      <c r="AF96">
        <v>0.11109999999999999</v>
      </c>
      <c r="AG96">
        <v>0.44439999999999996</v>
      </c>
      <c r="AH96">
        <v>0</v>
      </c>
      <c r="AI96">
        <v>0</v>
      </c>
      <c r="AJ96">
        <v>0</v>
      </c>
      <c r="AK96">
        <v>0</v>
      </c>
      <c r="AL96">
        <v>0</v>
      </c>
      <c r="AM96">
        <v>0</v>
      </c>
      <c r="AN96">
        <v>1</v>
      </c>
      <c r="AO96">
        <v>0</v>
      </c>
      <c r="AP96">
        <v>0.45829999999999999</v>
      </c>
      <c r="AQ96">
        <v>0.5</v>
      </c>
      <c r="AR96">
        <v>4.1700000000000001E-2</v>
      </c>
      <c r="AS96">
        <v>0</v>
      </c>
      <c r="AT96">
        <v>4.1700000000000001E-2</v>
      </c>
      <c r="AU96">
        <v>0.66670000000000007</v>
      </c>
      <c r="AV96">
        <v>0.29170000000000001</v>
      </c>
      <c r="AW96">
        <v>0</v>
      </c>
      <c r="AX96">
        <v>0</v>
      </c>
      <c r="AY96">
        <v>8.3299999999999999E-2</v>
      </c>
      <c r="AZ96">
        <v>0.70829999999999993</v>
      </c>
      <c r="BA96">
        <v>0.20829999999999999</v>
      </c>
      <c r="BB96">
        <v>0</v>
      </c>
      <c r="BC96">
        <v>0.125</v>
      </c>
      <c r="BD96">
        <v>0.79170000000000007</v>
      </c>
      <c r="BE96">
        <v>8.3299999999999999E-2</v>
      </c>
      <c r="BF96">
        <v>0</v>
      </c>
      <c r="BG96">
        <v>0.125</v>
      </c>
      <c r="BH96">
        <v>0.45829999999999999</v>
      </c>
      <c r="BI96">
        <v>0.41670000000000001</v>
      </c>
      <c r="BJ96">
        <v>0</v>
      </c>
      <c r="BK96">
        <v>0.33329999999999999</v>
      </c>
      <c r="BL96">
        <v>0.55559999999999998</v>
      </c>
      <c r="BM96">
        <v>0.11109999999999999</v>
      </c>
      <c r="BN96">
        <v>0</v>
      </c>
    </row>
    <row r="97" spans="1:66" x14ac:dyDescent="0.3">
      <c r="A97" t="s">
        <v>275</v>
      </c>
      <c r="B97">
        <v>1</v>
      </c>
      <c r="C97">
        <v>0</v>
      </c>
      <c r="D97">
        <v>0</v>
      </c>
      <c r="E97">
        <v>0</v>
      </c>
      <c r="F97">
        <v>0</v>
      </c>
      <c r="G97">
        <v>0.56520000000000004</v>
      </c>
      <c r="H97">
        <v>0.13039999999999999</v>
      </c>
      <c r="I97">
        <v>0.30430000000000001</v>
      </c>
      <c r="J97">
        <v>0</v>
      </c>
      <c r="K97">
        <v>0</v>
      </c>
      <c r="L97">
        <v>0</v>
      </c>
      <c r="M97">
        <v>1</v>
      </c>
      <c r="N97">
        <v>0</v>
      </c>
      <c r="O97">
        <v>0</v>
      </c>
      <c r="P97">
        <v>0.30430000000000001</v>
      </c>
      <c r="Q97">
        <v>0.4783</v>
      </c>
      <c r="R97">
        <v>0.21739999999999998</v>
      </c>
      <c r="S97">
        <v>0</v>
      </c>
      <c r="T97">
        <v>8.6999999999999994E-2</v>
      </c>
      <c r="U97">
        <v>0.3478</v>
      </c>
      <c r="V97">
        <v>0.56520000000000004</v>
      </c>
      <c r="W97">
        <v>0</v>
      </c>
      <c r="X97">
        <v>0</v>
      </c>
      <c r="Y97">
        <v>0.59089999999999998</v>
      </c>
      <c r="Z97">
        <v>0.40909999999999996</v>
      </c>
      <c r="AA97">
        <v>0.1739</v>
      </c>
      <c r="AB97">
        <v>0.56520000000000004</v>
      </c>
      <c r="AC97">
        <v>0.26090000000000002</v>
      </c>
      <c r="AD97">
        <v>0</v>
      </c>
      <c r="AE97">
        <v>0.8</v>
      </c>
      <c r="AF97">
        <v>0.2</v>
      </c>
      <c r="AG97">
        <v>0</v>
      </c>
      <c r="AH97">
        <v>0</v>
      </c>
      <c r="AI97">
        <v>0</v>
      </c>
      <c r="AJ97">
        <v>0</v>
      </c>
      <c r="AK97">
        <v>0</v>
      </c>
      <c r="AL97">
        <v>0</v>
      </c>
      <c r="AM97">
        <v>0</v>
      </c>
      <c r="AN97">
        <v>1</v>
      </c>
      <c r="AO97">
        <v>0</v>
      </c>
      <c r="AP97">
        <v>0.3478</v>
      </c>
      <c r="AQ97">
        <v>0.21739999999999998</v>
      </c>
      <c r="AR97">
        <v>0.43479999999999996</v>
      </c>
      <c r="AS97">
        <v>0</v>
      </c>
      <c r="AT97">
        <v>0.1739</v>
      </c>
      <c r="AU97">
        <v>0.60870000000000002</v>
      </c>
      <c r="AV97">
        <v>0.21739999999999998</v>
      </c>
      <c r="AW97">
        <v>0</v>
      </c>
      <c r="AX97">
        <v>0</v>
      </c>
      <c r="AY97">
        <v>0</v>
      </c>
      <c r="AZ97">
        <v>0.43479999999999996</v>
      </c>
      <c r="BA97">
        <v>0.56520000000000004</v>
      </c>
      <c r="BB97">
        <v>0</v>
      </c>
      <c r="BC97">
        <v>0.56520000000000004</v>
      </c>
      <c r="BD97">
        <v>0.43479999999999996</v>
      </c>
      <c r="BE97">
        <v>0</v>
      </c>
      <c r="BF97">
        <v>0</v>
      </c>
      <c r="BG97">
        <v>0.95650000000000002</v>
      </c>
      <c r="BH97">
        <v>4.3499999999999997E-2</v>
      </c>
      <c r="BI97">
        <v>0</v>
      </c>
      <c r="BJ97">
        <v>0</v>
      </c>
      <c r="BK97">
        <v>0.875</v>
      </c>
      <c r="BL97">
        <v>0.125</v>
      </c>
      <c r="BM97">
        <v>0</v>
      </c>
      <c r="BN97">
        <v>0</v>
      </c>
    </row>
    <row r="98" spans="1:66" x14ac:dyDescent="0.3">
      <c r="A98" t="s">
        <v>277</v>
      </c>
      <c r="B98">
        <v>1</v>
      </c>
      <c r="C98">
        <v>0</v>
      </c>
      <c r="D98">
        <v>0</v>
      </c>
      <c r="E98">
        <v>0</v>
      </c>
      <c r="F98">
        <v>0</v>
      </c>
      <c r="G98">
        <v>0.16670000000000001</v>
      </c>
      <c r="H98">
        <v>0.61109999999999998</v>
      </c>
      <c r="I98">
        <v>5.5599999999999997E-2</v>
      </c>
      <c r="J98">
        <v>0.16670000000000001</v>
      </c>
      <c r="K98">
        <v>0</v>
      </c>
      <c r="L98">
        <v>0</v>
      </c>
      <c r="M98">
        <v>1</v>
      </c>
      <c r="N98">
        <v>0</v>
      </c>
      <c r="O98">
        <v>0</v>
      </c>
      <c r="P98">
        <v>0.27779999999999999</v>
      </c>
      <c r="Q98">
        <v>0.33329999999999999</v>
      </c>
      <c r="R98">
        <v>0.38890000000000002</v>
      </c>
      <c r="S98">
        <v>0</v>
      </c>
      <c r="T98">
        <v>0</v>
      </c>
      <c r="U98">
        <v>0.16670000000000001</v>
      </c>
      <c r="V98">
        <v>0.83329999999999993</v>
      </c>
      <c r="W98">
        <v>0</v>
      </c>
      <c r="X98">
        <v>0</v>
      </c>
      <c r="Y98">
        <v>0.5</v>
      </c>
      <c r="Z98">
        <v>0.5</v>
      </c>
      <c r="AA98">
        <v>0</v>
      </c>
      <c r="AB98">
        <v>0.83329999999999993</v>
      </c>
      <c r="AC98">
        <v>0.16670000000000001</v>
      </c>
      <c r="AD98">
        <v>0</v>
      </c>
      <c r="AE98">
        <v>0.75</v>
      </c>
      <c r="AF98">
        <v>0.25</v>
      </c>
      <c r="AG98">
        <v>0</v>
      </c>
      <c r="AH98">
        <v>0</v>
      </c>
      <c r="AI98">
        <v>0</v>
      </c>
      <c r="AJ98">
        <v>0</v>
      </c>
      <c r="AK98">
        <v>0</v>
      </c>
      <c r="AL98">
        <v>0</v>
      </c>
      <c r="AM98">
        <v>0</v>
      </c>
      <c r="AN98">
        <v>1</v>
      </c>
      <c r="AO98">
        <v>0</v>
      </c>
      <c r="AP98">
        <v>0.44439999999999996</v>
      </c>
      <c r="AQ98">
        <v>0.44439999999999996</v>
      </c>
      <c r="AR98">
        <v>0.11109999999999999</v>
      </c>
      <c r="AS98">
        <v>0</v>
      </c>
      <c r="AT98">
        <v>0</v>
      </c>
      <c r="AU98">
        <v>0.44439999999999996</v>
      </c>
      <c r="AV98">
        <v>0.27779999999999999</v>
      </c>
      <c r="AW98">
        <v>0.27779999999999999</v>
      </c>
      <c r="AX98">
        <v>0</v>
      </c>
      <c r="AY98">
        <v>5.5599999999999997E-2</v>
      </c>
      <c r="AZ98">
        <v>0.27779999999999999</v>
      </c>
      <c r="BA98">
        <v>0.66670000000000007</v>
      </c>
      <c r="BB98">
        <v>0</v>
      </c>
      <c r="BC98">
        <v>0.55559999999999998</v>
      </c>
      <c r="BD98">
        <v>0.27779999999999999</v>
      </c>
      <c r="BE98">
        <v>0.16670000000000001</v>
      </c>
      <c r="BF98">
        <v>0</v>
      </c>
      <c r="BG98">
        <v>0.77780000000000005</v>
      </c>
      <c r="BH98">
        <v>0.22219999999999998</v>
      </c>
      <c r="BI98">
        <v>0</v>
      </c>
      <c r="BJ98">
        <v>0</v>
      </c>
      <c r="BK98">
        <v>1</v>
      </c>
      <c r="BL98">
        <v>0</v>
      </c>
      <c r="BM98">
        <v>0</v>
      </c>
      <c r="BN98">
        <v>0</v>
      </c>
    </row>
    <row r="99" spans="1:66" x14ac:dyDescent="0.3">
      <c r="A99" t="s">
        <v>279</v>
      </c>
      <c r="B99">
        <v>1</v>
      </c>
      <c r="C99">
        <v>0</v>
      </c>
      <c r="D99">
        <v>0</v>
      </c>
      <c r="E99">
        <v>0</v>
      </c>
      <c r="F99">
        <v>0</v>
      </c>
      <c r="G99">
        <v>0.46149999999999997</v>
      </c>
      <c r="H99">
        <v>0.53849999999999998</v>
      </c>
      <c r="I99">
        <v>0</v>
      </c>
      <c r="J99">
        <v>0</v>
      </c>
      <c r="K99">
        <v>0</v>
      </c>
      <c r="L99">
        <v>0</v>
      </c>
      <c r="M99">
        <v>1</v>
      </c>
      <c r="N99">
        <v>0</v>
      </c>
      <c r="O99">
        <v>0</v>
      </c>
      <c r="P99">
        <v>0.3846</v>
      </c>
      <c r="Q99">
        <v>0.23079999999999998</v>
      </c>
      <c r="R99">
        <v>0.3846</v>
      </c>
      <c r="S99">
        <v>0</v>
      </c>
      <c r="T99">
        <v>0</v>
      </c>
      <c r="U99">
        <v>0.3846</v>
      </c>
      <c r="V99">
        <v>0.61539999999999995</v>
      </c>
      <c r="W99">
        <v>0</v>
      </c>
      <c r="X99">
        <v>0</v>
      </c>
      <c r="Y99">
        <v>0.69230000000000003</v>
      </c>
      <c r="Z99">
        <v>0.30769999999999997</v>
      </c>
      <c r="AA99">
        <v>0.15380000000000002</v>
      </c>
      <c r="AB99">
        <v>0.53849999999999998</v>
      </c>
      <c r="AC99">
        <v>0.30769999999999997</v>
      </c>
      <c r="AD99">
        <v>0</v>
      </c>
      <c r="AE99">
        <v>0.6</v>
      </c>
      <c r="AF99">
        <v>0.4</v>
      </c>
      <c r="AG99">
        <v>0</v>
      </c>
      <c r="AH99">
        <v>0</v>
      </c>
      <c r="AI99">
        <v>0</v>
      </c>
      <c r="AJ99">
        <v>0</v>
      </c>
      <c r="AK99">
        <v>0</v>
      </c>
      <c r="AL99">
        <v>0</v>
      </c>
      <c r="AM99">
        <v>0</v>
      </c>
      <c r="AN99">
        <v>1</v>
      </c>
      <c r="AO99">
        <v>0</v>
      </c>
      <c r="AP99">
        <v>0.61539999999999995</v>
      </c>
      <c r="AQ99">
        <v>0</v>
      </c>
      <c r="AR99">
        <v>0.3846</v>
      </c>
      <c r="AS99">
        <v>0</v>
      </c>
      <c r="AT99">
        <v>0</v>
      </c>
      <c r="AU99">
        <v>0.61539999999999995</v>
      </c>
      <c r="AV99">
        <v>0.3846</v>
      </c>
      <c r="AW99">
        <v>0</v>
      </c>
      <c r="AX99">
        <v>0</v>
      </c>
      <c r="AY99">
        <v>0</v>
      </c>
      <c r="AZ99">
        <v>0.46149999999999997</v>
      </c>
      <c r="BA99">
        <v>0.53849999999999998</v>
      </c>
      <c r="BB99">
        <v>0</v>
      </c>
      <c r="BC99">
        <v>0.53849999999999998</v>
      </c>
      <c r="BD99">
        <v>0.46149999999999997</v>
      </c>
      <c r="BE99">
        <v>0</v>
      </c>
      <c r="BF99">
        <v>0</v>
      </c>
      <c r="BG99">
        <v>1</v>
      </c>
      <c r="BH99">
        <v>0</v>
      </c>
      <c r="BI99">
        <v>0</v>
      </c>
      <c r="BJ99">
        <v>0</v>
      </c>
      <c r="BK99">
        <v>1</v>
      </c>
      <c r="BL99">
        <v>0</v>
      </c>
      <c r="BM99">
        <v>0</v>
      </c>
      <c r="BN99">
        <v>0</v>
      </c>
    </row>
    <row r="100" spans="1:66" x14ac:dyDescent="0.3">
      <c r="A100" t="s">
        <v>281</v>
      </c>
      <c r="B100">
        <v>1</v>
      </c>
      <c r="C100">
        <v>0</v>
      </c>
      <c r="D100">
        <v>0</v>
      </c>
      <c r="E100">
        <v>0</v>
      </c>
      <c r="F100">
        <v>0</v>
      </c>
      <c r="G100">
        <v>0.375</v>
      </c>
      <c r="H100">
        <v>0.1875</v>
      </c>
      <c r="I100">
        <v>0.25</v>
      </c>
      <c r="J100">
        <v>0.1875</v>
      </c>
      <c r="K100">
        <v>0.3846</v>
      </c>
      <c r="L100">
        <v>0.15380000000000002</v>
      </c>
      <c r="M100">
        <v>0.46149999999999997</v>
      </c>
      <c r="N100">
        <v>0</v>
      </c>
      <c r="O100">
        <v>3.1200000000000002E-2</v>
      </c>
      <c r="P100">
        <v>0.46880000000000005</v>
      </c>
      <c r="Q100">
        <v>0.40619999999999995</v>
      </c>
      <c r="R100">
        <v>9.3800000000000008E-2</v>
      </c>
      <c r="S100">
        <v>0</v>
      </c>
      <c r="T100">
        <v>0</v>
      </c>
      <c r="U100">
        <v>0.375</v>
      </c>
      <c r="V100">
        <v>0.59379999999999999</v>
      </c>
      <c r="W100">
        <v>3.1200000000000002E-2</v>
      </c>
      <c r="X100">
        <v>0</v>
      </c>
      <c r="Y100">
        <v>0.82140000000000002</v>
      </c>
      <c r="Z100">
        <v>0.17859999999999998</v>
      </c>
      <c r="AA100">
        <v>0.15620000000000001</v>
      </c>
      <c r="AB100">
        <v>0.5625</v>
      </c>
      <c r="AC100">
        <v>0.28120000000000001</v>
      </c>
      <c r="AD100">
        <v>0</v>
      </c>
      <c r="AE100">
        <v>0.45450000000000002</v>
      </c>
      <c r="AF100">
        <v>0.40909999999999996</v>
      </c>
      <c r="AG100">
        <v>4.5499999999999999E-2</v>
      </c>
      <c r="AH100">
        <v>9.0899999999999995E-2</v>
      </c>
      <c r="AI100">
        <v>0</v>
      </c>
      <c r="AJ100">
        <v>0.8</v>
      </c>
      <c r="AK100">
        <v>0.2</v>
      </c>
      <c r="AL100">
        <v>0</v>
      </c>
      <c r="AM100">
        <v>0</v>
      </c>
      <c r="AN100">
        <v>0</v>
      </c>
      <c r="AO100">
        <v>0.125</v>
      </c>
      <c r="AP100">
        <v>0.5625</v>
      </c>
      <c r="AQ100">
        <v>0.15620000000000001</v>
      </c>
      <c r="AR100">
        <v>9.3800000000000008E-2</v>
      </c>
      <c r="AS100">
        <v>6.25E-2</v>
      </c>
      <c r="AT100">
        <v>0.34380000000000005</v>
      </c>
      <c r="AU100">
        <v>0.375</v>
      </c>
      <c r="AV100">
        <v>0.21879999999999999</v>
      </c>
      <c r="AW100">
        <v>6.25E-2</v>
      </c>
      <c r="AX100">
        <v>0</v>
      </c>
      <c r="AY100">
        <v>0.4375</v>
      </c>
      <c r="AZ100">
        <v>0.46880000000000005</v>
      </c>
      <c r="BA100">
        <v>9.3800000000000008E-2</v>
      </c>
      <c r="BB100">
        <v>0</v>
      </c>
      <c r="BC100">
        <v>0.8125</v>
      </c>
      <c r="BD100">
        <v>0.15620000000000001</v>
      </c>
      <c r="BE100">
        <v>3.1200000000000002E-2</v>
      </c>
      <c r="BF100">
        <v>0</v>
      </c>
      <c r="BG100">
        <v>0.46880000000000005</v>
      </c>
      <c r="BH100">
        <v>0.4375</v>
      </c>
      <c r="BI100">
        <v>9.3800000000000008E-2</v>
      </c>
      <c r="BJ100">
        <v>0</v>
      </c>
      <c r="BK100">
        <v>0</v>
      </c>
      <c r="BL100">
        <v>0.21050000000000002</v>
      </c>
      <c r="BM100">
        <v>0.73680000000000012</v>
      </c>
      <c r="BN100">
        <v>5.2600000000000001E-2</v>
      </c>
    </row>
    <row r="101" spans="1:66" x14ac:dyDescent="0.3">
      <c r="A101" t="s">
        <v>283</v>
      </c>
      <c r="B101">
        <v>0</v>
      </c>
      <c r="C101">
        <v>1</v>
      </c>
      <c r="D101">
        <v>0</v>
      </c>
      <c r="E101">
        <v>0</v>
      </c>
      <c r="F101">
        <v>0</v>
      </c>
      <c r="G101">
        <v>0.33329999999999999</v>
      </c>
      <c r="H101">
        <v>0</v>
      </c>
      <c r="I101">
        <v>0.1905</v>
      </c>
      <c r="J101">
        <v>0.47619999999999996</v>
      </c>
      <c r="K101">
        <v>9.0899999999999995E-2</v>
      </c>
      <c r="L101">
        <v>9.0899999999999995E-2</v>
      </c>
      <c r="M101">
        <v>0.81819999999999993</v>
      </c>
      <c r="N101">
        <v>0</v>
      </c>
      <c r="O101">
        <v>4.7599999999999996E-2</v>
      </c>
      <c r="P101">
        <v>0.42859999999999998</v>
      </c>
      <c r="Q101">
        <v>0.47619999999999996</v>
      </c>
      <c r="R101">
        <v>4.7599999999999996E-2</v>
      </c>
      <c r="S101">
        <v>0</v>
      </c>
      <c r="T101">
        <v>0</v>
      </c>
      <c r="U101">
        <v>0.33329999999999999</v>
      </c>
      <c r="V101">
        <v>0.61899999999999999</v>
      </c>
      <c r="W101">
        <v>4.7599999999999996E-2</v>
      </c>
      <c r="X101">
        <v>0</v>
      </c>
      <c r="Y101">
        <v>0.85</v>
      </c>
      <c r="Z101">
        <v>0.15</v>
      </c>
      <c r="AA101">
        <v>4.7599999999999996E-2</v>
      </c>
      <c r="AB101">
        <v>0.57140000000000002</v>
      </c>
      <c r="AC101">
        <v>0.38100000000000001</v>
      </c>
      <c r="AD101">
        <v>0</v>
      </c>
      <c r="AE101">
        <v>0.7</v>
      </c>
      <c r="AF101">
        <v>0.15</v>
      </c>
      <c r="AG101">
        <v>0.05</v>
      </c>
      <c r="AH101">
        <v>0.1</v>
      </c>
      <c r="AI101">
        <v>0</v>
      </c>
      <c r="AJ101">
        <v>0.16980000000000001</v>
      </c>
      <c r="AK101">
        <v>0</v>
      </c>
      <c r="AL101">
        <v>0</v>
      </c>
      <c r="AM101">
        <v>0</v>
      </c>
      <c r="AN101">
        <v>0.83019999999999994</v>
      </c>
      <c r="AO101">
        <v>0</v>
      </c>
      <c r="AP101">
        <v>0.76190000000000002</v>
      </c>
      <c r="AQ101">
        <v>4.7599999999999996E-2</v>
      </c>
      <c r="AR101">
        <v>9.5199999999999993E-2</v>
      </c>
      <c r="AS101">
        <v>9.5199999999999993E-2</v>
      </c>
      <c r="AT101">
        <v>4.7599999999999996E-2</v>
      </c>
      <c r="AU101">
        <v>0.57140000000000002</v>
      </c>
      <c r="AV101">
        <v>0.28570000000000001</v>
      </c>
      <c r="AW101">
        <v>9.5199999999999993E-2</v>
      </c>
      <c r="AX101">
        <v>0</v>
      </c>
      <c r="AY101">
        <v>0.57140000000000002</v>
      </c>
      <c r="AZ101">
        <v>0.1905</v>
      </c>
      <c r="BA101">
        <v>0.23809999999999998</v>
      </c>
      <c r="BB101">
        <v>0</v>
      </c>
      <c r="BC101">
        <v>0.52380000000000004</v>
      </c>
      <c r="BD101">
        <v>0.42859999999999998</v>
      </c>
      <c r="BE101">
        <v>4.7599999999999996E-2</v>
      </c>
      <c r="BF101">
        <v>0</v>
      </c>
      <c r="BG101">
        <v>0.47619999999999996</v>
      </c>
      <c r="BH101">
        <v>0.47619999999999996</v>
      </c>
      <c r="BI101">
        <v>4.7599999999999996E-2</v>
      </c>
      <c r="BJ101">
        <v>0</v>
      </c>
      <c r="BK101">
        <v>7.690000000000001E-2</v>
      </c>
      <c r="BL101">
        <v>0.53849999999999998</v>
      </c>
      <c r="BM101">
        <v>0.30769999999999997</v>
      </c>
      <c r="BN101">
        <v>7.690000000000001E-2</v>
      </c>
    </row>
    <row r="102" spans="1:66" x14ac:dyDescent="0.3">
      <c r="A102" t="s">
        <v>285</v>
      </c>
      <c r="B102">
        <v>0</v>
      </c>
      <c r="C102">
        <v>0</v>
      </c>
      <c r="D102">
        <v>1</v>
      </c>
      <c r="E102">
        <v>0</v>
      </c>
      <c r="F102">
        <v>0</v>
      </c>
      <c r="G102">
        <v>0.27779999999999999</v>
      </c>
      <c r="H102">
        <v>0.33329999999999999</v>
      </c>
      <c r="I102">
        <v>0.33329999999999999</v>
      </c>
      <c r="J102">
        <v>5.5599999999999997E-2</v>
      </c>
      <c r="K102">
        <v>0.23530000000000001</v>
      </c>
      <c r="L102">
        <v>0.1176</v>
      </c>
      <c r="M102">
        <v>0.6470999999999999</v>
      </c>
      <c r="N102">
        <v>0</v>
      </c>
      <c r="O102">
        <v>0</v>
      </c>
      <c r="P102">
        <v>0.11109999999999999</v>
      </c>
      <c r="Q102">
        <v>0.61109999999999998</v>
      </c>
      <c r="R102">
        <v>0.27779999999999999</v>
      </c>
      <c r="S102">
        <v>0</v>
      </c>
      <c r="T102">
        <v>0</v>
      </c>
      <c r="U102">
        <v>0.27779999999999999</v>
      </c>
      <c r="V102">
        <v>0.38890000000000002</v>
      </c>
      <c r="W102">
        <v>0.33329999999999999</v>
      </c>
      <c r="X102">
        <v>0</v>
      </c>
      <c r="Y102">
        <v>0.76469999999999994</v>
      </c>
      <c r="Z102">
        <v>0.23530000000000001</v>
      </c>
      <c r="AA102">
        <v>5.5599999999999997E-2</v>
      </c>
      <c r="AB102">
        <v>5.5599999999999997E-2</v>
      </c>
      <c r="AC102">
        <v>0.83329999999999993</v>
      </c>
      <c r="AD102">
        <v>5.5599999999999997E-2</v>
      </c>
      <c r="AE102">
        <v>0.2</v>
      </c>
      <c r="AF102">
        <v>0.4667</v>
      </c>
      <c r="AG102">
        <v>0.1333</v>
      </c>
      <c r="AH102">
        <v>0.2</v>
      </c>
      <c r="AI102">
        <v>0</v>
      </c>
      <c r="AJ102">
        <v>0.16980000000000001</v>
      </c>
      <c r="AK102">
        <v>0</v>
      </c>
      <c r="AL102">
        <v>0</v>
      </c>
      <c r="AM102">
        <v>0</v>
      </c>
      <c r="AN102">
        <v>0.83019999999999994</v>
      </c>
      <c r="AO102">
        <v>0</v>
      </c>
      <c r="AP102">
        <v>0.22219999999999998</v>
      </c>
      <c r="AQ102">
        <v>0.16670000000000001</v>
      </c>
      <c r="AR102">
        <v>0.61109999999999998</v>
      </c>
      <c r="AS102">
        <v>0</v>
      </c>
      <c r="AT102">
        <v>0</v>
      </c>
      <c r="AU102">
        <v>0.88890000000000002</v>
      </c>
      <c r="AV102">
        <v>0.11109999999999999</v>
      </c>
      <c r="AW102">
        <v>0</v>
      </c>
      <c r="AX102">
        <v>0</v>
      </c>
      <c r="AY102">
        <v>0.66670000000000007</v>
      </c>
      <c r="AZ102">
        <v>0.16670000000000001</v>
      </c>
      <c r="BA102">
        <v>0.16670000000000001</v>
      </c>
      <c r="BB102">
        <v>0</v>
      </c>
      <c r="BC102">
        <v>0.22219999999999998</v>
      </c>
      <c r="BD102">
        <v>0.66670000000000007</v>
      </c>
      <c r="BE102">
        <v>0.11109999999999999</v>
      </c>
      <c r="BF102">
        <v>0</v>
      </c>
      <c r="BG102">
        <v>0.11109999999999999</v>
      </c>
      <c r="BH102">
        <v>0.61109999999999998</v>
      </c>
      <c r="BI102">
        <v>0.27779999999999999</v>
      </c>
      <c r="BJ102">
        <v>0</v>
      </c>
      <c r="BK102">
        <v>7.1399999999999991E-2</v>
      </c>
      <c r="BL102">
        <v>0</v>
      </c>
      <c r="BM102">
        <v>0.57140000000000002</v>
      </c>
      <c r="BN102">
        <v>0.35710000000000003</v>
      </c>
    </row>
    <row r="103" spans="1:66" x14ac:dyDescent="0.3">
      <c r="A103" t="s">
        <v>287</v>
      </c>
      <c r="B103">
        <v>1</v>
      </c>
      <c r="C103">
        <v>0</v>
      </c>
      <c r="D103">
        <v>0</v>
      </c>
      <c r="E103">
        <v>0</v>
      </c>
      <c r="F103">
        <v>0</v>
      </c>
      <c r="G103">
        <v>0.4375</v>
      </c>
      <c r="H103">
        <v>0.1875</v>
      </c>
      <c r="I103">
        <v>0.25</v>
      </c>
      <c r="J103">
        <v>0.125</v>
      </c>
      <c r="K103">
        <v>0.28570000000000001</v>
      </c>
      <c r="L103">
        <v>7.1399999999999991E-2</v>
      </c>
      <c r="M103">
        <v>0.64290000000000003</v>
      </c>
      <c r="N103">
        <v>0</v>
      </c>
      <c r="O103">
        <v>0</v>
      </c>
      <c r="P103">
        <v>0.4375</v>
      </c>
      <c r="Q103">
        <v>0.5</v>
      </c>
      <c r="R103">
        <v>6.25E-2</v>
      </c>
      <c r="S103">
        <v>0</v>
      </c>
      <c r="T103">
        <v>0</v>
      </c>
      <c r="U103">
        <v>0.1875</v>
      </c>
      <c r="V103">
        <v>0.75</v>
      </c>
      <c r="W103">
        <v>6.25E-2</v>
      </c>
      <c r="X103">
        <v>0</v>
      </c>
      <c r="Y103">
        <v>0.86670000000000003</v>
      </c>
      <c r="Z103">
        <v>0.1333</v>
      </c>
      <c r="AA103">
        <v>0.125</v>
      </c>
      <c r="AB103">
        <v>0.5625</v>
      </c>
      <c r="AC103">
        <v>0.3125</v>
      </c>
      <c r="AD103">
        <v>0</v>
      </c>
      <c r="AE103">
        <v>0.61539999999999995</v>
      </c>
      <c r="AF103">
        <v>0.30769999999999997</v>
      </c>
      <c r="AG103">
        <v>0</v>
      </c>
      <c r="AH103">
        <v>7.690000000000001E-2</v>
      </c>
      <c r="AI103">
        <v>0</v>
      </c>
      <c r="AJ103">
        <v>0.16980000000000001</v>
      </c>
      <c r="AK103">
        <v>0</v>
      </c>
      <c r="AL103">
        <v>0</v>
      </c>
      <c r="AM103">
        <v>0</v>
      </c>
      <c r="AN103">
        <v>0.83019999999999994</v>
      </c>
      <c r="AO103">
        <v>0</v>
      </c>
      <c r="AP103">
        <v>0.8125</v>
      </c>
      <c r="AQ103">
        <v>6.25E-2</v>
      </c>
      <c r="AR103">
        <v>0.125</v>
      </c>
      <c r="AS103">
        <v>0</v>
      </c>
      <c r="AT103">
        <v>0</v>
      </c>
      <c r="AU103">
        <v>0.625</v>
      </c>
      <c r="AV103">
        <v>0.375</v>
      </c>
      <c r="AW103">
        <v>0</v>
      </c>
      <c r="AX103">
        <v>0</v>
      </c>
      <c r="AY103">
        <v>0.5</v>
      </c>
      <c r="AZ103">
        <v>6.25E-2</v>
      </c>
      <c r="BA103">
        <v>0.4375</v>
      </c>
      <c r="BB103">
        <v>0</v>
      </c>
      <c r="BC103">
        <v>0.75</v>
      </c>
      <c r="BD103">
        <v>0.25</v>
      </c>
      <c r="BE103">
        <v>0</v>
      </c>
      <c r="BF103">
        <v>0</v>
      </c>
      <c r="BG103">
        <v>0.3125</v>
      </c>
      <c r="BH103">
        <v>0.6875</v>
      </c>
      <c r="BI103">
        <v>0</v>
      </c>
      <c r="BJ103">
        <v>0</v>
      </c>
      <c r="BK103">
        <v>0</v>
      </c>
      <c r="BL103">
        <v>0.45450000000000002</v>
      </c>
      <c r="BM103">
        <v>0.36359999999999998</v>
      </c>
      <c r="BN103">
        <v>0.18179999999999999</v>
      </c>
    </row>
    <row r="104" spans="1:66" x14ac:dyDescent="0.3">
      <c r="A104" t="s">
        <v>289</v>
      </c>
      <c r="B104">
        <v>1</v>
      </c>
      <c r="C104">
        <v>0</v>
      </c>
      <c r="D104">
        <v>0</v>
      </c>
      <c r="E104">
        <v>0</v>
      </c>
      <c r="F104">
        <v>0</v>
      </c>
      <c r="G104">
        <v>0.52170000000000005</v>
      </c>
      <c r="H104">
        <v>0.19570000000000001</v>
      </c>
      <c r="I104">
        <v>0.19570000000000001</v>
      </c>
      <c r="J104">
        <v>8.6999999999999994E-2</v>
      </c>
      <c r="K104">
        <v>0.76190000000000002</v>
      </c>
      <c r="L104">
        <v>0</v>
      </c>
      <c r="M104">
        <v>0.23809999999999998</v>
      </c>
      <c r="N104">
        <v>0</v>
      </c>
      <c r="O104">
        <v>0</v>
      </c>
      <c r="P104">
        <v>0.43479999999999996</v>
      </c>
      <c r="Q104">
        <v>0.43479999999999996</v>
      </c>
      <c r="R104">
        <v>0.13039999999999999</v>
      </c>
      <c r="S104">
        <v>0</v>
      </c>
      <c r="T104">
        <v>0</v>
      </c>
      <c r="U104">
        <v>0.63039999999999996</v>
      </c>
      <c r="V104">
        <v>0.36959999999999998</v>
      </c>
      <c r="W104">
        <v>0</v>
      </c>
      <c r="X104">
        <v>0</v>
      </c>
      <c r="Y104">
        <v>0.64</v>
      </c>
      <c r="Z104">
        <v>0.36</v>
      </c>
      <c r="AA104">
        <v>4.3499999999999997E-2</v>
      </c>
      <c r="AB104">
        <v>0.5</v>
      </c>
      <c r="AC104">
        <v>0.45649999999999996</v>
      </c>
      <c r="AD104">
        <v>0</v>
      </c>
      <c r="AE104">
        <v>0.23680000000000001</v>
      </c>
      <c r="AF104">
        <v>0.26319999999999999</v>
      </c>
      <c r="AG104">
        <v>0.23680000000000001</v>
      </c>
      <c r="AH104">
        <v>0.26319999999999999</v>
      </c>
      <c r="AI104">
        <v>0</v>
      </c>
      <c r="AJ104">
        <v>0.81079999999999997</v>
      </c>
      <c r="AK104">
        <v>0.18920000000000001</v>
      </c>
      <c r="AL104">
        <v>0</v>
      </c>
      <c r="AM104">
        <v>0</v>
      </c>
      <c r="AN104">
        <v>0</v>
      </c>
      <c r="AO104">
        <v>0.69569999999999999</v>
      </c>
      <c r="AP104">
        <v>2.1700000000000001E-2</v>
      </c>
      <c r="AQ104">
        <v>0.1739</v>
      </c>
      <c r="AR104">
        <v>8.6999999999999994E-2</v>
      </c>
      <c r="AS104">
        <v>2.1700000000000001E-2</v>
      </c>
      <c r="AT104">
        <v>0.52170000000000005</v>
      </c>
      <c r="AU104">
        <v>0.39130000000000004</v>
      </c>
      <c r="AV104">
        <v>8.6999999999999994E-2</v>
      </c>
      <c r="AW104">
        <v>0</v>
      </c>
      <c r="AX104">
        <v>0</v>
      </c>
      <c r="AY104">
        <v>0.54349999999999998</v>
      </c>
      <c r="AZ104">
        <v>0.43479999999999996</v>
      </c>
      <c r="BA104">
        <v>2.1700000000000001E-2</v>
      </c>
      <c r="BB104">
        <v>0</v>
      </c>
      <c r="BC104">
        <v>0.54349999999999998</v>
      </c>
      <c r="BD104">
        <v>0.45649999999999996</v>
      </c>
      <c r="BE104">
        <v>0</v>
      </c>
      <c r="BF104">
        <v>0</v>
      </c>
      <c r="BG104">
        <v>0.54349999999999998</v>
      </c>
      <c r="BH104">
        <v>0.3261</v>
      </c>
      <c r="BI104">
        <v>0.13039999999999999</v>
      </c>
      <c r="BJ104">
        <v>0</v>
      </c>
      <c r="BK104">
        <v>0</v>
      </c>
      <c r="BL104">
        <v>0.42109999999999997</v>
      </c>
      <c r="BM104">
        <v>0.5</v>
      </c>
      <c r="BN104">
        <v>7.8899999999999998E-2</v>
      </c>
    </row>
    <row r="105" spans="1:66" x14ac:dyDescent="0.3">
      <c r="A105" t="s">
        <v>291</v>
      </c>
      <c r="B105">
        <v>1</v>
      </c>
      <c r="C105">
        <v>0</v>
      </c>
      <c r="D105">
        <v>0</v>
      </c>
      <c r="E105">
        <v>0</v>
      </c>
      <c r="F105">
        <v>0</v>
      </c>
      <c r="G105">
        <v>0.375</v>
      </c>
      <c r="H105">
        <v>0.2321</v>
      </c>
      <c r="I105">
        <v>0.32140000000000002</v>
      </c>
      <c r="J105">
        <v>7.1399999999999991E-2</v>
      </c>
      <c r="K105">
        <v>0.57689999999999997</v>
      </c>
      <c r="L105">
        <v>0</v>
      </c>
      <c r="M105">
        <v>0.42310000000000003</v>
      </c>
      <c r="N105">
        <v>0</v>
      </c>
      <c r="O105">
        <v>0</v>
      </c>
      <c r="P105">
        <v>0.35710000000000003</v>
      </c>
      <c r="Q105">
        <v>0.33929999999999999</v>
      </c>
      <c r="R105">
        <v>0.30359999999999998</v>
      </c>
      <c r="S105">
        <v>0</v>
      </c>
      <c r="T105">
        <v>0</v>
      </c>
      <c r="U105">
        <v>0.67859999999999998</v>
      </c>
      <c r="V105">
        <v>0.32140000000000002</v>
      </c>
      <c r="W105">
        <v>0</v>
      </c>
      <c r="X105">
        <v>9.5199999999999993E-2</v>
      </c>
      <c r="Y105">
        <v>0.57140000000000002</v>
      </c>
      <c r="Z105">
        <v>0.33329999999999999</v>
      </c>
      <c r="AA105">
        <v>7.1399999999999991E-2</v>
      </c>
      <c r="AB105">
        <v>0.53569999999999995</v>
      </c>
      <c r="AC105">
        <v>0.39289999999999997</v>
      </c>
      <c r="AD105">
        <v>0</v>
      </c>
      <c r="AE105">
        <v>0.15090000000000001</v>
      </c>
      <c r="AF105">
        <v>0.50939999999999996</v>
      </c>
      <c r="AG105">
        <v>9.4299999999999995E-2</v>
      </c>
      <c r="AH105">
        <v>0.24530000000000002</v>
      </c>
      <c r="AI105">
        <v>0</v>
      </c>
      <c r="AJ105">
        <v>0.16980000000000001</v>
      </c>
      <c r="AK105">
        <v>0</v>
      </c>
      <c r="AL105">
        <v>0</v>
      </c>
      <c r="AM105">
        <v>0</v>
      </c>
      <c r="AN105">
        <v>0.83019999999999994</v>
      </c>
      <c r="AO105">
        <v>0.53569999999999995</v>
      </c>
      <c r="AP105">
        <v>0.33929999999999999</v>
      </c>
      <c r="AQ105">
        <v>5.3600000000000002E-2</v>
      </c>
      <c r="AR105">
        <v>7.1399999999999991E-2</v>
      </c>
      <c r="AS105">
        <v>0</v>
      </c>
      <c r="AT105">
        <v>0.53569999999999995</v>
      </c>
      <c r="AU105">
        <v>0.375</v>
      </c>
      <c r="AV105">
        <v>8.929999999999999E-2</v>
      </c>
      <c r="AW105">
        <v>0</v>
      </c>
      <c r="AX105">
        <v>0</v>
      </c>
      <c r="AY105">
        <v>0.48210000000000003</v>
      </c>
      <c r="AZ105">
        <v>0.41070000000000001</v>
      </c>
      <c r="BA105">
        <v>0.10710000000000001</v>
      </c>
      <c r="BB105">
        <v>0</v>
      </c>
      <c r="BC105">
        <v>0.35710000000000003</v>
      </c>
      <c r="BD105">
        <v>0.64290000000000003</v>
      </c>
      <c r="BE105">
        <v>0</v>
      </c>
      <c r="BF105">
        <v>1.7899999999999999E-2</v>
      </c>
      <c r="BG105">
        <v>0.33929999999999999</v>
      </c>
      <c r="BH105">
        <v>0.16070000000000001</v>
      </c>
      <c r="BI105">
        <v>0.42859999999999998</v>
      </c>
      <c r="BJ105">
        <v>5.3600000000000002E-2</v>
      </c>
      <c r="BK105">
        <v>7.5499999999999998E-2</v>
      </c>
      <c r="BL105">
        <v>0.3962</v>
      </c>
      <c r="BM105">
        <v>0.47170000000000001</v>
      </c>
      <c r="BN105">
        <v>5.6600000000000004E-2</v>
      </c>
    </row>
    <row r="106" spans="1:66" x14ac:dyDescent="0.3">
      <c r="A106" t="s">
        <v>293</v>
      </c>
      <c r="B106">
        <v>1</v>
      </c>
      <c r="C106">
        <v>0</v>
      </c>
      <c r="D106">
        <v>0</v>
      </c>
      <c r="E106">
        <v>0</v>
      </c>
      <c r="F106">
        <v>0</v>
      </c>
      <c r="G106">
        <v>0.3538</v>
      </c>
      <c r="H106">
        <v>0.2462</v>
      </c>
      <c r="I106">
        <v>0.26150000000000001</v>
      </c>
      <c r="J106">
        <v>0.13849999999999998</v>
      </c>
      <c r="K106">
        <v>0</v>
      </c>
      <c r="L106">
        <v>0</v>
      </c>
      <c r="M106">
        <v>1</v>
      </c>
      <c r="N106">
        <v>0</v>
      </c>
      <c r="O106">
        <v>0</v>
      </c>
      <c r="P106">
        <v>0.10769999999999999</v>
      </c>
      <c r="Q106">
        <v>0.55380000000000007</v>
      </c>
      <c r="R106">
        <v>0.33850000000000002</v>
      </c>
      <c r="S106">
        <v>0</v>
      </c>
      <c r="T106">
        <v>0</v>
      </c>
      <c r="U106">
        <v>0.92310000000000003</v>
      </c>
      <c r="V106">
        <v>7.690000000000001E-2</v>
      </c>
      <c r="W106">
        <v>0</v>
      </c>
      <c r="X106">
        <v>0</v>
      </c>
      <c r="Y106">
        <v>0.57140000000000002</v>
      </c>
      <c r="Z106">
        <v>0.42859999999999998</v>
      </c>
      <c r="AA106">
        <v>0.15380000000000002</v>
      </c>
      <c r="AB106">
        <v>0.66150000000000009</v>
      </c>
      <c r="AC106">
        <v>0.18460000000000001</v>
      </c>
      <c r="AD106">
        <v>0</v>
      </c>
      <c r="AE106">
        <v>0.3846</v>
      </c>
      <c r="AF106">
        <v>0.47689999999999999</v>
      </c>
      <c r="AG106">
        <v>4.6199999999999998E-2</v>
      </c>
      <c r="AH106">
        <v>9.2300000000000007E-2</v>
      </c>
      <c r="AI106">
        <v>0</v>
      </c>
      <c r="AJ106">
        <v>1</v>
      </c>
      <c r="AK106">
        <v>0</v>
      </c>
      <c r="AL106">
        <v>0</v>
      </c>
      <c r="AM106">
        <v>0</v>
      </c>
      <c r="AN106">
        <v>0</v>
      </c>
      <c r="AO106">
        <v>1.54E-2</v>
      </c>
      <c r="AP106">
        <v>0.66150000000000009</v>
      </c>
      <c r="AQ106">
        <v>9.2300000000000007E-2</v>
      </c>
      <c r="AR106">
        <v>0.16920000000000002</v>
      </c>
      <c r="AS106">
        <v>6.1500000000000006E-2</v>
      </c>
      <c r="AT106">
        <v>0.58460000000000001</v>
      </c>
      <c r="AU106">
        <v>0.2462</v>
      </c>
      <c r="AV106">
        <v>0.16920000000000002</v>
      </c>
      <c r="AW106">
        <v>0</v>
      </c>
      <c r="AX106">
        <v>0</v>
      </c>
      <c r="AY106">
        <v>0.33850000000000002</v>
      </c>
      <c r="AZ106">
        <v>0.55380000000000007</v>
      </c>
      <c r="BA106">
        <v>0.10769999999999999</v>
      </c>
      <c r="BB106">
        <v>0</v>
      </c>
      <c r="BC106">
        <v>0.10769999999999999</v>
      </c>
      <c r="BD106">
        <v>0.89230000000000009</v>
      </c>
      <c r="BE106">
        <v>0</v>
      </c>
      <c r="BF106">
        <v>0</v>
      </c>
      <c r="BG106">
        <v>0.1231</v>
      </c>
      <c r="BH106">
        <v>0.18460000000000001</v>
      </c>
      <c r="BI106">
        <v>0.44619999999999999</v>
      </c>
      <c r="BJ106">
        <v>0.2462</v>
      </c>
      <c r="BK106">
        <v>0.2</v>
      </c>
      <c r="BL106">
        <v>0.43079999999999996</v>
      </c>
      <c r="BM106">
        <v>0.21539999999999998</v>
      </c>
      <c r="BN106">
        <v>0.15380000000000002</v>
      </c>
    </row>
    <row r="107" spans="1:66" x14ac:dyDescent="0.3">
      <c r="A107" t="s">
        <v>295</v>
      </c>
      <c r="B107">
        <v>1</v>
      </c>
      <c r="C107">
        <v>0</v>
      </c>
      <c r="D107">
        <v>0</v>
      </c>
      <c r="E107">
        <v>0</v>
      </c>
      <c r="F107">
        <v>0</v>
      </c>
      <c r="G107">
        <v>1</v>
      </c>
      <c r="H107">
        <v>0</v>
      </c>
      <c r="I107">
        <v>0</v>
      </c>
      <c r="J107">
        <v>0</v>
      </c>
      <c r="K107">
        <v>0.52380000000000004</v>
      </c>
      <c r="L107">
        <v>0</v>
      </c>
      <c r="M107">
        <v>0.45240000000000002</v>
      </c>
      <c r="N107">
        <v>2.3799999999999998E-2</v>
      </c>
      <c r="O107">
        <v>0</v>
      </c>
      <c r="P107">
        <v>4.7599999999999996E-2</v>
      </c>
      <c r="Q107">
        <v>0.54759999999999998</v>
      </c>
      <c r="R107">
        <v>0.40479999999999999</v>
      </c>
      <c r="S107">
        <v>0</v>
      </c>
      <c r="T107">
        <v>4.7599999999999996E-2</v>
      </c>
      <c r="U107">
        <v>0.64290000000000003</v>
      </c>
      <c r="V107">
        <v>0.28570000000000001</v>
      </c>
      <c r="W107">
        <v>2.3799999999999998E-2</v>
      </c>
      <c r="X107">
        <v>0</v>
      </c>
      <c r="Y107">
        <v>0</v>
      </c>
      <c r="Z107">
        <v>1</v>
      </c>
      <c r="AA107">
        <v>0.45240000000000002</v>
      </c>
      <c r="AB107">
        <v>0.5</v>
      </c>
      <c r="AC107">
        <v>4.7599999999999996E-2</v>
      </c>
      <c r="AD107">
        <v>0</v>
      </c>
      <c r="AE107">
        <v>0.45829999999999999</v>
      </c>
      <c r="AF107">
        <v>8.3299999999999999E-2</v>
      </c>
      <c r="AG107">
        <v>0.41670000000000001</v>
      </c>
      <c r="AH107">
        <v>4.1700000000000001E-2</v>
      </c>
      <c r="AI107">
        <v>0</v>
      </c>
      <c r="AJ107">
        <v>1</v>
      </c>
      <c r="AK107">
        <v>0</v>
      </c>
      <c r="AL107">
        <v>0</v>
      </c>
      <c r="AM107">
        <v>0</v>
      </c>
      <c r="AN107">
        <v>0</v>
      </c>
      <c r="AO107">
        <v>7.1399999999999991E-2</v>
      </c>
      <c r="AP107">
        <v>0.6905</v>
      </c>
      <c r="AQ107">
        <v>0.16670000000000001</v>
      </c>
      <c r="AR107">
        <v>7.1399999999999991E-2</v>
      </c>
      <c r="AS107">
        <v>0</v>
      </c>
      <c r="AT107">
        <v>0.97620000000000007</v>
      </c>
      <c r="AU107">
        <v>2.3799999999999998E-2</v>
      </c>
      <c r="AV107">
        <v>0</v>
      </c>
      <c r="AW107">
        <v>0</v>
      </c>
      <c r="AX107">
        <v>0</v>
      </c>
      <c r="AY107">
        <v>0.95239999999999991</v>
      </c>
      <c r="AZ107">
        <v>2.3799999999999998E-2</v>
      </c>
      <c r="BA107">
        <v>2.3799999999999998E-2</v>
      </c>
      <c r="BB107">
        <v>0</v>
      </c>
      <c r="BC107">
        <v>0.47619999999999996</v>
      </c>
      <c r="BD107">
        <v>0.52380000000000004</v>
      </c>
      <c r="BE107">
        <v>0</v>
      </c>
      <c r="BF107">
        <v>0</v>
      </c>
      <c r="BG107">
        <v>0</v>
      </c>
      <c r="BH107">
        <v>0.23809999999999998</v>
      </c>
      <c r="BI107">
        <v>0.73809999999999998</v>
      </c>
      <c r="BJ107">
        <v>2.3799999999999998E-2</v>
      </c>
      <c r="BK107">
        <v>0.47369999999999995</v>
      </c>
      <c r="BL107">
        <v>0.47369999999999995</v>
      </c>
      <c r="BM107">
        <v>5.2600000000000001E-2</v>
      </c>
      <c r="BN107">
        <v>0</v>
      </c>
    </row>
    <row r="108" spans="1:66" x14ac:dyDescent="0.3">
      <c r="A108" t="s">
        <v>297</v>
      </c>
      <c r="B108">
        <v>1</v>
      </c>
      <c r="C108">
        <v>0</v>
      </c>
      <c r="D108">
        <v>0</v>
      </c>
      <c r="E108">
        <v>0</v>
      </c>
      <c r="F108">
        <v>0</v>
      </c>
      <c r="G108">
        <v>0.88890000000000002</v>
      </c>
      <c r="H108">
        <v>0.11109999999999999</v>
      </c>
      <c r="I108">
        <v>0</v>
      </c>
      <c r="J108">
        <v>0</v>
      </c>
      <c r="K108">
        <v>5.5599999999999997E-2</v>
      </c>
      <c r="L108">
        <v>0</v>
      </c>
      <c r="M108">
        <v>0.94440000000000002</v>
      </c>
      <c r="N108">
        <v>0</v>
      </c>
      <c r="O108">
        <v>0</v>
      </c>
      <c r="P108">
        <v>0.11109999999999999</v>
      </c>
      <c r="Q108">
        <v>0.27779999999999999</v>
      </c>
      <c r="R108">
        <v>0.61109999999999998</v>
      </c>
      <c r="S108">
        <v>0</v>
      </c>
      <c r="T108">
        <v>5.5599999999999997E-2</v>
      </c>
      <c r="U108">
        <v>0.55559999999999998</v>
      </c>
      <c r="V108">
        <v>0.27779999999999999</v>
      </c>
      <c r="W108">
        <v>0.11109999999999999</v>
      </c>
      <c r="X108">
        <v>0</v>
      </c>
      <c r="Y108">
        <v>0</v>
      </c>
      <c r="Z108">
        <v>1</v>
      </c>
      <c r="AA108">
        <v>0.38890000000000002</v>
      </c>
      <c r="AB108">
        <v>0.55559999999999998</v>
      </c>
      <c r="AC108">
        <v>5.5599999999999997E-2</v>
      </c>
      <c r="AD108">
        <v>0</v>
      </c>
      <c r="AE108">
        <v>0.44439999999999996</v>
      </c>
      <c r="AF108">
        <v>0.22219999999999998</v>
      </c>
      <c r="AG108">
        <v>0.33329999999999999</v>
      </c>
      <c r="AH108">
        <v>0</v>
      </c>
      <c r="AI108">
        <v>0</v>
      </c>
      <c r="AJ108">
        <v>0</v>
      </c>
      <c r="AK108">
        <v>0</v>
      </c>
      <c r="AL108">
        <v>0</v>
      </c>
      <c r="AM108">
        <v>0</v>
      </c>
      <c r="AN108">
        <v>1</v>
      </c>
      <c r="AO108">
        <v>0</v>
      </c>
      <c r="AP108">
        <v>0.38890000000000002</v>
      </c>
      <c r="AQ108">
        <v>0.44439999999999996</v>
      </c>
      <c r="AR108">
        <v>0.16670000000000001</v>
      </c>
      <c r="AS108">
        <v>0</v>
      </c>
      <c r="AT108">
        <v>0.72219999999999995</v>
      </c>
      <c r="AU108">
        <v>0.22219999999999998</v>
      </c>
      <c r="AV108">
        <v>0</v>
      </c>
      <c r="AW108">
        <v>5.5599999999999997E-2</v>
      </c>
      <c r="AX108">
        <v>0</v>
      </c>
      <c r="AY108">
        <v>0.94440000000000002</v>
      </c>
      <c r="AZ108">
        <v>5.5599999999999997E-2</v>
      </c>
      <c r="BA108">
        <v>0</v>
      </c>
      <c r="BB108">
        <v>0</v>
      </c>
      <c r="BC108">
        <v>0.11109999999999999</v>
      </c>
      <c r="BD108">
        <v>0.88890000000000002</v>
      </c>
      <c r="BE108">
        <v>0</v>
      </c>
      <c r="BF108">
        <v>0</v>
      </c>
      <c r="BG108">
        <v>0</v>
      </c>
      <c r="BH108">
        <v>0.33329999999999999</v>
      </c>
      <c r="BI108">
        <v>0.61109999999999998</v>
      </c>
      <c r="BJ108">
        <v>5.5599999999999997E-2</v>
      </c>
      <c r="BK108">
        <v>0.55559999999999998</v>
      </c>
      <c r="BL108">
        <v>0.38890000000000002</v>
      </c>
      <c r="BM108">
        <v>5.5599999999999997E-2</v>
      </c>
      <c r="BN108">
        <v>0</v>
      </c>
    </row>
    <row r="109" spans="1:66" x14ac:dyDescent="0.3">
      <c r="A109" t="s">
        <v>299</v>
      </c>
      <c r="B109">
        <v>1</v>
      </c>
      <c r="C109">
        <v>0</v>
      </c>
      <c r="D109">
        <v>0</v>
      </c>
      <c r="E109">
        <v>0</v>
      </c>
      <c r="F109">
        <v>0</v>
      </c>
      <c r="G109">
        <v>0.85709999999999997</v>
      </c>
      <c r="H109">
        <v>7.1399999999999991E-2</v>
      </c>
      <c r="I109">
        <v>0</v>
      </c>
      <c r="J109">
        <v>7.1399999999999991E-2</v>
      </c>
      <c r="K109">
        <v>0.30769999999999997</v>
      </c>
      <c r="L109">
        <v>7.690000000000001E-2</v>
      </c>
      <c r="M109">
        <v>0.61539999999999995</v>
      </c>
      <c r="N109">
        <v>0</v>
      </c>
      <c r="O109">
        <v>0</v>
      </c>
      <c r="P109">
        <v>7.1399999999999991E-2</v>
      </c>
      <c r="Q109">
        <v>0.85709999999999997</v>
      </c>
      <c r="R109">
        <v>7.1399999999999991E-2</v>
      </c>
      <c r="S109">
        <v>0</v>
      </c>
      <c r="T109">
        <v>0.1429</v>
      </c>
      <c r="U109">
        <v>0.42859999999999998</v>
      </c>
      <c r="V109">
        <v>0.21429999999999999</v>
      </c>
      <c r="W109">
        <v>0.21429999999999999</v>
      </c>
      <c r="X109">
        <v>0</v>
      </c>
      <c r="Y109">
        <v>0</v>
      </c>
      <c r="Z109">
        <v>1</v>
      </c>
      <c r="AA109">
        <v>0.57140000000000002</v>
      </c>
      <c r="AB109">
        <v>0.42859999999999998</v>
      </c>
      <c r="AC109">
        <v>0</v>
      </c>
      <c r="AD109">
        <v>0</v>
      </c>
      <c r="AE109">
        <v>0.71430000000000005</v>
      </c>
      <c r="AF109">
        <v>7.1399999999999991E-2</v>
      </c>
      <c r="AG109">
        <v>0.21429999999999999</v>
      </c>
      <c r="AH109">
        <v>0</v>
      </c>
      <c r="AI109">
        <v>0</v>
      </c>
      <c r="AJ109">
        <v>0</v>
      </c>
      <c r="AK109">
        <v>0</v>
      </c>
      <c r="AL109">
        <v>0</v>
      </c>
      <c r="AM109">
        <v>0</v>
      </c>
      <c r="AN109">
        <v>1</v>
      </c>
      <c r="AO109">
        <v>0</v>
      </c>
      <c r="AP109">
        <v>0.35710000000000003</v>
      </c>
      <c r="AQ109">
        <v>0.28570000000000001</v>
      </c>
      <c r="AR109">
        <v>0.35710000000000003</v>
      </c>
      <c r="AS109">
        <v>0</v>
      </c>
      <c r="AT109">
        <v>1</v>
      </c>
      <c r="AU109">
        <v>0</v>
      </c>
      <c r="AV109">
        <v>0</v>
      </c>
      <c r="AW109">
        <v>0</v>
      </c>
      <c r="AX109">
        <v>0</v>
      </c>
      <c r="AY109">
        <v>1</v>
      </c>
      <c r="AZ109">
        <v>0</v>
      </c>
      <c r="BA109">
        <v>0</v>
      </c>
      <c r="BB109">
        <v>0</v>
      </c>
      <c r="BC109">
        <v>0.35710000000000003</v>
      </c>
      <c r="BD109">
        <v>0.64290000000000003</v>
      </c>
      <c r="BE109">
        <v>0</v>
      </c>
      <c r="BF109">
        <v>0</v>
      </c>
      <c r="BG109">
        <v>0</v>
      </c>
      <c r="BH109">
        <v>0.28570000000000001</v>
      </c>
      <c r="BI109">
        <v>0.57140000000000002</v>
      </c>
      <c r="BJ109">
        <v>0.1429</v>
      </c>
      <c r="BK109">
        <v>1</v>
      </c>
      <c r="BL109">
        <v>0</v>
      </c>
      <c r="BM109">
        <v>0</v>
      </c>
      <c r="BN109">
        <v>0</v>
      </c>
    </row>
    <row r="110" spans="1:66" x14ac:dyDescent="0.3">
      <c r="A110" t="s">
        <v>301</v>
      </c>
      <c r="B110">
        <v>1</v>
      </c>
      <c r="C110">
        <v>0</v>
      </c>
      <c r="D110">
        <v>0</v>
      </c>
      <c r="E110">
        <v>0</v>
      </c>
      <c r="F110">
        <v>0</v>
      </c>
      <c r="G110">
        <v>0.92</v>
      </c>
      <c r="H110">
        <v>0.08</v>
      </c>
      <c r="I110">
        <v>0</v>
      </c>
      <c r="J110">
        <v>0</v>
      </c>
      <c r="K110">
        <v>0.64</v>
      </c>
      <c r="L110">
        <v>0</v>
      </c>
      <c r="M110">
        <v>0.36</v>
      </c>
      <c r="N110">
        <v>0</v>
      </c>
      <c r="O110">
        <v>0</v>
      </c>
      <c r="P110">
        <v>0</v>
      </c>
      <c r="Q110">
        <v>0.68</v>
      </c>
      <c r="R110">
        <v>0.32</v>
      </c>
      <c r="S110">
        <v>0</v>
      </c>
      <c r="T110">
        <v>0</v>
      </c>
      <c r="U110">
        <v>0.4</v>
      </c>
      <c r="V110">
        <v>0.4</v>
      </c>
      <c r="W110">
        <v>0.2</v>
      </c>
      <c r="X110">
        <v>0</v>
      </c>
      <c r="Y110">
        <v>0.08</v>
      </c>
      <c r="Z110">
        <v>0.92</v>
      </c>
      <c r="AA110">
        <v>0.04</v>
      </c>
      <c r="AB110">
        <v>0.72</v>
      </c>
      <c r="AC110">
        <v>0.24</v>
      </c>
      <c r="AD110">
        <v>0</v>
      </c>
      <c r="AE110">
        <v>0.26319999999999999</v>
      </c>
      <c r="AF110">
        <v>0.63159999999999994</v>
      </c>
      <c r="AG110">
        <v>0.10529999999999999</v>
      </c>
      <c r="AH110">
        <v>0</v>
      </c>
      <c r="AI110">
        <v>0</v>
      </c>
      <c r="AJ110">
        <v>0</v>
      </c>
      <c r="AK110">
        <v>0</v>
      </c>
      <c r="AL110">
        <v>0</v>
      </c>
      <c r="AM110">
        <v>0</v>
      </c>
      <c r="AN110">
        <v>1</v>
      </c>
      <c r="AO110">
        <v>0.16</v>
      </c>
      <c r="AP110">
        <v>0.72</v>
      </c>
      <c r="AQ110">
        <v>0.12</v>
      </c>
      <c r="AR110">
        <v>0</v>
      </c>
      <c r="AS110">
        <v>0</v>
      </c>
      <c r="AT110">
        <v>0.6</v>
      </c>
      <c r="AU110">
        <v>0.4</v>
      </c>
      <c r="AV110">
        <v>0</v>
      </c>
      <c r="AW110">
        <v>0</v>
      </c>
      <c r="AX110">
        <v>0</v>
      </c>
      <c r="AY110">
        <v>0.52</v>
      </c>
      <c r="AZ110">
        <v>0.44</v>
      </c>
      <c r="BA110">
        <v>0.04</v>
      </c>
      <c r="BB110">
        <v>0</v>
      </c>
      <c r="BC110">
        <v>0.68</v>
      </c>
      <c r="BD110">
        <v>0.32</v>
      </c>
      <c r="BE110">
        <v>0</v>
      </c>
      <c r="BF110">
        <v>0</v>
      </c>
      <c r="BG110">
        <v>0.64</v>
      </c>
      <c r="BH110">
        <v>0.36</v>
      </c>
      <c r="BI110">
        <v>0</v>
      </c>
      <c r="BJ110">
        <v>0</v>
      </c>
      <c r="BK110">
        <v>0.89469999999999994</v>
      </c>
      <c r="BL110">
        <v>0.10529999999999999</v>
      </c>
      <c r="BM110">
        <v>0</v>
      </c>
      <c r="BN110">
        <v>0</v>
      </c>
    </row>
    <row r="111" spans="1:66" x14ac:dyDescent="0.3">
      <c r="A111" t="s">
        <v>303</v>
      </c>
      <c r="B111">
        <v>1</v>
      </c>
      <c r="C111">
        <v>0</v>
      </c>
      <c r="D111">
        <v>0</v>
      </c>
      <c r="E111">
        <v>0</v>
      </c>
      <c r="F111">
        <v>0</v>
      </c>
      <c r="G111">
        <v>0.90480000000000005</v>
      </c>
      <c r="H111">
        <v>9.5199999999999993E-2</v>
      </c>
      <c r="I111">
        <v>0</v>
      </c>
      <c r="J111">
        <v>0</v>
      </c>
      <c r="K111">
        <v>0.1905</v>
      </c>
      <c r="L111">
        <v>9.5199999999999993E-2</v>
      </c>
      <c r="M111">
        <v>0.71430000000000005</v>
      </c>
      <c r="N111">
        <v>0</v>
      </c>
      <c r="O111">
        <v>0</v>
      </c>
      <c r="P111">
        <v>0</v>
      </c>
      <c r="Q111">
        <v>0.28570000000000001</v>
      </c>
      <c r="R111">
        <v>0.71430000000000005</v>
      </c>
      <c r="S111">
        <v>0</v>
      </c>
      <c r="T111">
        <v>0</v>
      </c>
      <c r="U111">
        <v>0.1905</v>
      </c>
      <c r="V111">
        <v>0.66670000000000007</v>
      </c>
      <c r="W111">
        <v>0.1429</v>
      </c>
      <c r="X111">
        <v>0</v>
      </c>
      <c r="Y111">
        <v>0</v>
      </c>
      <c r="Z111">
        <v>1</v>
      </c>
      <c r="AA111">
        <v>4.7599999999999996E-2</v>
      </c>
      <c r="AB111">
        <v>0.8095</v>
      </c>
      <c r="AC111">
        <v>0.1429</v>
      </c>
      <c r="AD111">
        <v>0</v>
      </c>
      <c r="AE111">
        <v>0</v>
      </c>
      <c r="AF111">
        <v>0.33329999999999999</v>
      </c>
      <c r="AG111">
        <v>0.57140000000000002</v>
      </c>
      <c r="AH111">
        <v>9.5199999999999993E-2</v>
      </c>
      <c r="AI111">
        <v>0</v>
      </c>
      <c r="AJ111">
        <v>0</v>
      </c>
      <c r="AK111">
        <v>0</v>
      </c>
      <c r="AL111">
        <v>0</v>
      </c>
      <c r="AM111">
        <v>0</v>
      </c>
      <c r="AN111">
        <v>1</v>
      </c>
      <c r="AO111">
        <v>0</v>
      </c>
      <c r="AP111">
        <v>0.8095</v>
      </c>
      <c r="AQ111">
        <v>0.1429</v>
      </c>
      <c r="AR111">
        <v>4.7599999999999996E-2</v>
      </c>
      <c r="AS111">
        <v>0</v>
      </c>
      <c r="AT111">
        <v>0.85709999999999997</v>
      </c>
      <c r="AU111">
        <v>0.1429</v>
      </c>
      <c r="AV111">
        <v>0</v>
      </c>
      <c r="AW111">
        <v>0</v>
      </c>
      <c r="AX111">
        <v>0</v>
      </c>
      <c r="AY111">
        <v>0.57140000000000002</v>
      </c>
      <c r="AZ111">
        <v>0.42859999999999998</v>
      </c>
      <c r="BA111">
        <v>0</v>
      </c>
      <c r="BB111">
        <v>0</v>
      </c>
      <c r="BC111">
        <v>0</v>
      </c>
      <c r="BD111">
        <v>1</v>
      </c>
      <c r="BE111">
        <v>0</v>
      </c>
      <c r="BF111">
        <v>0</v>
      </c>
      <c r="BG111">
        <v>4.7599999999999996E-2</v>
      </c>
      <c r="BH111">
        <v>0.23809999999999998</v>
      </c>
      <c r="BI111">
        <v>0.71430000000000005</v>
      </c>
      <c r="BJ111">
        <v>0</v>
      </c>
      <c r="BK111">
        <v>0.1429</v>
      </c>
      <c r="BL111">
        <v>0.61899999999999999</v>
      </c>
      <c r="BM111">
        <v>0.23809999999999998</v>
      </c>
      <c r="BN111">
        <v>0</v>
      </c>
    </row>
    <row r="112" spans="1:66" x14ac:dyDescent="0.3">
      <c r="A112" t="s">
        <v>305</v>
      </c>
      <c r="B112">
        <v>1</v>
      </c>
      <c r="C112">
        <v>0</v>
      </c>
      <c r="D112">
        <v>0</v>
      </c>
      <c r="E112">
        <v>0</v>
      </c>
      <c r="F112">
        <v>0</v>
      </c>
      <c r="G112">
        <v>0.5333</v>
      </c>
      <c r="H112">
        <v>0.3</v>
      </c>
      <c r="I112">
        <v>3.3300000000000003E-2</v>
      </c>
      <c r="J112">
        <v>0.1333</v>
      </c>
      <c r="K112">
        <v>0.15380000000000002</v>
      </c>
      <c r="L112">
        <v>0.23079999999999998</v>
      </c>
      <c r="M112">
        <v>0.61539999999999995</v>
      </c>
      <c r="N112">
        <v>0</v>
      </c>
      <c r="O112">
        <v>0</v>
      </c>
      <c r="P112">
        <v>0.2</v>
      </c>
      <c r="Q112">
        <v>0.76670000000000005</v>
      </c>
      <c r="R112">
        <v>3.3300000000000003E-2</v>
      </c>
      <c r="S112">
        <v>0</v>
      </c>
      <c r="T112">
        <v>6.6699999999999995E-2</v>
      </c>
      <c r="U112">
        <v>0.8</v>
      </c>
      <c r="V112">
        <v>0.1333</v>
      </c>
      <c r="W112">
        <v>0</v>
      </c>
      <c r="X112">
        <v>0</v>
      </c>
      <c r="Y112">
        <v>0</v>
      </c>
      <c r="Z112">
        <v>1</v>
      </c>
      <c r="AA112">
        <v>0.43329999999999996</v>
      </c>
      <c r="AB112">
        <v>0.43329999999999996</v>
      </c>
      <c r="AC112">
        <v>0.1333</v>
      </c>
      <c r="AD112">
        <v>0</v>
      </c>
      <c r="AE112">
        <v>0.79310000000000003</v>
      </c>
      <c r="AF112">
        <v>0.13789999999999999</v>
      </c>
      <c r="AG112">
        <v>6.9000000000000006E-2</v>
      </c>
      <c r="AH112">
        <v>0</v>
      </c>
      <c r="AI112">
        <v>0</v>
      </c>
      <c r="AJ112">
        <v>1</v>
      </c>
      <c r="AK112">
        <v>0</v>
      </c>
      <c r="AL112">
        <v>0</v>
      </c>
      <c r="AM112">
        <v>0</v>
      </c>
      <c r="AN112">
        <v>0</v>
      </c>
      <c r="AO112">
        <v>0.16670000000000001</v>
      </c>
      <c r="AP112">
        <v>0.56669999999999998</v>
      </c>
      <c r="AQ112">
        <v>0.23329999999999998</v>
      </c>
      <c r="AR112">
        <v>3.3300000000000003E-2</v>
      </c>
      <c r="AS112">
        <v>0</v>
      </c>
      <c r="AT112">
        <v>1</v>
      </c>
      <c r="AU112">
        <v>0</v>
      </c>
      <c r="AV112">
        <v>0</v>
      </c>
      <c r="AW112">
        <v>0</v>
      </c>
      <c r="AX112">
        <v>0</v>
      </c>
      <c r="AY112">
        <v>0.4667</v>
      </c>
      <c r="AZ112">
        <v>0.4</v>
      </c>
      <c r="BA112">
        <v>0.1333</v>
      </c>
      <c r="BB112">
        <v>0</v>
      </c>
      <c r="BC112">
        <v>0.7</v>
      </c>
      <c r="BD112">
        <v>0.3</v>
      </c>
      <c r="BE112">
        <v>0</v>
      </c>
      <c r="BF112">
        <v>0</v>
      </c>
      <c r="BG112">
        <v>0</v>
      </c>
      <c r="BH112">
        <v>0.4</v>
      </c>
      <c r="BI112">
        <v>0.6</v>
      </c>
      <c r="BJ112">
        <v>0</v>
      </c>
      <c r="BK112">
        <v>0.89659999999999995</v>
      </c>
      <c r="BL112">
        <v>0</v>
      </c>
      <c r="BM112">
        <v>0.10339999999999999</v>
      </c>
      <c r="BN112">
        <v>0</v>
      </c>
    </row>
    <row r="113" spans="1:66" x14ac:dyDescent="0.3">
      <c r="A113" t="s">
        <v>307</v>
      </c>
      <c r="B113">
        <v>0</v>
      </c>
      <c r="C113">
        <v>0</v>
      </c>
      <c r="D113">
        <v>0</v>
      </c>
      <c r="E113">
        <v>1</v>
      </c>
      <c r="F113">
        <v>0</v>
      </c>
      <c r="G113">
        <v>1</v>
      </c>
      <c r="H113">
        <v>0</v>
      </c>
      <c r="I113">
        <v>0</v>
      </c>
      <c r="J113">
        <v>0</v>
      </c>
      <c r="K113">
        <v>0.9375</v>
      </c>
      <c r="L113">
        <v>0</v>
      </c>
      <c r="M113">
        <v>6.25E-2</v>
      </c>
      <c r="N113">
        <v>0</v>
      </c>
      <c r="O113">
        <v>0</v>
      </c>
      <c r="P113">
        <v>0.3125</v>
      </c>
      <c r="Q113">
        <v>0.52079999999999993</v>
      </c>
      <c r="R113">
        <v>0.16670000000000001</v>
      </c>
      <c r="S113">
        <v>0</v>
      </c>
      <c r="T113">
        <v>0</v>
      </c>
      <c r="U113">
        <v>0.35420000000000001</v>
      </c>
      <c r="V113">
        <v>0.27079999999999999</v>
      </c>
      <c r="W113">
        <v>0.375</v>
      </c>
      <c r="X113">
        <v>0</v>
      </c>
      <c r="Y113">
        <v>4.1700000000000001E-2</v>
      </c>
      <c r="Z113">
        <v>0.95829999999999993</v>
      </c>
      <c r="AA113">
        <v>8.3299999999999999E-2</v>
      </c>
      <c r="AB113">
        <v>0.79170000000000007</v>
      </c>
      <c r="AC113">
        <v>0.125</v>
      </c>
      <c r="AD113">
        <v>0</v>
      </c>
      <c r="AE113">
        <v>0.76469999999999994</v>
      </c>
      <c r="AF113">
        <v>0.17649999999999999</v>
      </c>
      <c r="AG113">
        <v>5.8799999999999998E-2</v>
      </c>
      <c r="AH113">
        <v>0</v>
      </c>
      <c r="AI113">
        <v>0</v>
      </c>
      <c r="AJ113">
        <v>0</v>
      </c>
      <c r="AK113">
        <v>0</v>
      </c>
      <c r="AL113">
        <v>0</v>
      </c>
      <c r="AM113">
        <v>0</v>
      </c>
      <c r="AN113">
        <v>1</v>
      </c>
      <c r="AO113">
        <v>0.91670000000000007</v>
      </c>
      <c r="AP113">
        <v>8.3299999999999999E-2</v>
      </c>
      <c r="AQ113">
        <v>0</v>
      </c>
      <c r="AR113">
        <v>0</v>
      </c>
      <c r="AS113">
        <v>0</v>
      </c>
      <c r="AT113">
        <v>0.72920000000000007</v>
      </c>
      <c r="AU113">
        <v>0.1875</v>
      </c>
      <c r="AV113">
        <v>4.1700000000000001E-2</v>
      </c>
      <c r="AW113">
        <v>2.0799999999999999E-2</v>
      </c>
      <c r="AX113">
        <v>2.0799999999999999E-2</v>
      </c>
      <c r="AY113">
        <v>0.95829999999999993</v>
      </c>
      <c r="AZ113">
        <v>2.0799999999999999E-2</v>
      </c>
      <c r="BA113">
        <v>2.0799999999999999E-2</v>
      </c>
      <c r="BB113">
        <v>0</v>
      </c>
      <c r="BC113">
        <v>0.3125</v>
      </c>
      <c r="BD113">
        <v>0.66670000000000007</v>
      </c>
      <c r="BE113">
        <v>2.0799999999999999E-2</v>
      </c>
      <c r="BF113">
        <v>0</v>
      </c>
      <c r="BG113">
        <v>0</v>
      </c>
      <c r="BH113">
        <v>0.75</v>
      </c>
      <c r="BI113">
        <v>0.25</v>
      </c>
      <c r="BJ113">
        <v>0</v>
      </c>
      <c r="BK113">
        <v>0.2</v>
      </c>
      <c r="BL113">
        <v>0.73329999999999995</v>
      </c>
      <c r="BM113">
        <v>6.6699999999999995E-2</v>
      </c>
      <c r="BN113">
        <v>0</v>
      </c>
    </row>
    <row r="114" spans="1:66" x14ac:dyDescent="0.3">
      <c r="A114" t="s">
        <v>309</v>
      </c>
      <c r="B114">
        <v>1</v>
      </c>
      <c r="C114">
        <v>0</v>
      </c>
      <c r="D114">
        <v>0</v>
      </c>
      <c r="E114">
        <v>0</v>
      </c>
      <c r="F114">
        <v>0</v>
      </c>
      <c r="G114">
        <v>0.92310000000000003</v>
      </c>
      <c r="H114">
        <v>7.690000000000001E-2</v>
      </c>
      <c r="I114">
        <v>0</v>
      </c>
      <c r="J114">
        <v>0</v>
      </c>
      <c r="K114">
        <v>0</v>
      </c>
      <c r="L114">
        <v>0</v>
      </c>
      <c r="M114">
        <v>1</v>
      </c>
      <c r="N114">
        <v>0</v>
      </c>
      <c r="O114">
        <v>0</v>
      </c>
      <c r="P114">
        <v>0</v>
      </c>
      <c r="Q114">
        <v>0.53849999999999998</v>
      </c>
      <c r="R114">
        <v>0.46149999999999997</v>
      </c>
      <c r="S114">
        <v>0</v>
      </c>
      <c r="T114">
        <v>0</v>
      </c>
      <c r="U114">
        <v>7.690000000000001E-2</v>
      </c>
      <c r="V114">
        <v>0.76919999999999999</v>
      </c>
      <c r="W114">
        <v>0.15380000000000002</v>
      </c>
      <c r="X114">
        <v>0</v>
      </c>
      <c r="Y114">
        <v>0</v>
      </c>
      <c r="Z114">
        <v>1</v>
      </c>
      <c r="AA114">
        <v>0</v>
      </c>
      <c r="AB114">
        <v>0.92310000000000003</v>
      </c>
      <c r="AC114">
        <v>7.690000000000001E-2</v>
      </c>
      <c r="AD114">
        <v>0</v>
      </c>
      <c r="AE114">
        <v>0</v>
      </c>
      <c r="AF114">
        <v>0.15380000000000002</v>
      </c>
      <c r="AG114">
        <v>0.84620000000000006</v>
      </c>
      <c r="AH114">
        <v>0</v>
      </c>
      <c r="AI114">
        <v>0</v>
      </c>
      <c r="AJ114">
        <v>0</v>
      </c>
      <c r="AK114">
        <v>0</v>
      </c>
      <c r="AL114">
        <v>0</v>
      </c>
      <c r="AM114">
        <v>0</v>
      </c>
      <c r="AN114">
        <v>1</v>
      </c>
      <c r="AO114">
        <v>0</v>
      </c>
      <c r="AP114">
        <v>0.23079999999999998</v>
      </c>
      <c r="AQ114">
        <v>0.53849999999999998</v>
      </c>
      <c r="AR114">
        <v>0.23079999999999998</v>
      </c>
      <c r="AS114">
        <v>0</v>
      </c>
      <c r="AT114">
        <v>0.92310000000000003</v>
      </c>
      <c r="AU114">
        <v>0</v>
      </c>
      <c r="AV114">
        <v>7.690000000000001E-2</v>
      </c>
      <c r="AW114">
        <v>0</v>
      </c>
      <c r="AX114">
        <v>0</v>
      </c>
      <c r="AY114">
        <v>0.76919999999999999</v>
      </c>
      <c r="AZ114">
        <v>0.23079999999999998</v>
      </c>
      <c r="BA114">
        <v>0</v>
      </c>
      <c r="BB114">
        <v>0</v>
      </c>
      <c r="BC114">
        <v>0</v>
      </c>
      <c r="BD114">
        <v>1</v>
      </c>
      <c r="BE114">
        <v>0</v>
      </c>
      <c r="BF114">
        <v>0</v>
      </c>
      <c r="BG114">
        <v>0</v>
      </c>
      <c r="BH114">
        <v>0.30769999999999997</v>
      </c>
      <c r="BI114">
        <v>0.69230000000000003</v>
      </c>
      <c r="BJ114">
        <v>0</v>
      </c>
      <c r="BK114">
        <v>0</v>
      </c>
      <c r="BL114">
        <v>0.76919999999999999</v>
      </c>
      <c r="BM114">
        <v>0.23079999999999998</v>
      </c>
      <c r="BN114">
        <v>0</v>
      </c>
    </row>
    <row r="115" spans="1:66" x14ac:dyDescent="0.3">
      <c r="A115" t="s">
        <v>311</v>
      </c>
      <c r="B115">
        <v>1</v>
      </c>
      <c r="C115">
        <v>0</v>
      </c>
      <c r="D115">
        <v>0</v>
      </c>
      <c r="E115">
        <v>0</v>
      </c>
      <c r="F115">
        <v>0</v>
      </c>
      <c r="G115">
        <v>0.86670000000000003</v>
      </c>
      <c r="H115">
        <v>0.1333</v>
      </c>
      <c r="I115">
        <v>0</v>
      </c>
      <c r="J115">
        <v>0</v>
      </c>
      <c r="K115">
        <v>0.2</v>
      </c>
      <c r="L115">
        <v>0</v>
      </c>
      <c r="M115">
        <v>0.73329999999999995</v>
      </c>
      <c r="N115">
        <v>6.6699999999999995E-2</v>
      </c>
      <c r="O115">
        <v>0</v>
      </c>
      <c r="P115">
        <v>6.6699999999999995E-2</v>
      </c>
      <c r="Q115">
        <v>0.1333</v>
      </c>
      <c r="R115">
        <v>0.8</v>
      </c>
      <c r="S115">
        <v>0</v>
      </c>
      <c r="T115">
        <v>0</v>
      </c>
      <c r="U115">
        <v>0.4667</v>
      </c>
      <c r="V115">
        <v>0.5333</v>
      </c>
      <c r="W115">
        <v>0</v>
      </c>
      <c r="X115">
        <v>0</v>
      </c>
      <c r="Y115">
        <v>6.6699999999999995E-2</v>
      </c>
      <c r="Z115">
        <v>0.93330000000000002</v>
      </c>
      <c r="AA115">
        <v>0</v>
      </c>
      <c r="AB115">
        <v>0.93330000000000002</v>
      </c>
      <c r="AC115">
        <v>6.6699999999999995E-2</v>
      </c>
      <c r="AD115">
        <v>0</v>
      </c>
      <c r="AE115">
        <v>0.2</v>
      </c>
      <c r="AF115">
        <v>0.1333</v>
      </c>
      <c r="AG115">
        <v>0.66670000000000007</v>
      </c>
      <c r="AH115">
        <v>0</v>
      </c>
      <c r="AI115">
        <v>0</v>
      </c>
      <c r="AJ115">
        <v>0</v>
      </c>
      <c r="AK115">
        <v>0</v>
      </c>
      <c r="AL115">
        <v>0</v>
      </c>
      <c r="AM115">
        <v>0</v>
      </c>
      <c r="AN115">
        <v>1</v>
      </c>
      <c r="AO115">
        <v>0</v>
      </c>
      <c r="AP115">
        <v>0.2</v>
      </c>
      <c r="AQ115">
        <v>0.8</v>
      </c>
      <c r="AR115">
        <v>0</v>
      </c>
      <c r="AS115">
        <v>0</v>
      </c>
      <c r="AT115">
        <v>0.33329999999999999</v>
      </c>
      <c r="AU115">
        <v>0.66670000000000007</v>
      </c>
      <c r="AV115">
        <v>0</v>
      </c>
      <c r="AW115">
        <v>0</v>
      </c>
      <c r="AX115">
        <v>0</v>
      </c>
      <c r="AY115">
        <v>6.6699999999999995E-2</v>
      </c>
      <c r="AZ115">
        <v>0.73329999999999995</v>
      </c>
      <c r="BA115">
        <v>0.2</v>
      </c>
      <c r="BB115">
        <v>0</v>
      </c>
      <c r="BC115">
        <v>0.2</v>
      </c>
      <c r="BD115">
        <v>0.8</v>
      </c>
      <c r="BE115">
        <v>0</v>
      </c>
      <c r="BF115">
        <v>0</v>
      </c>
      <c r="BG115">
        <v>0.1333</v>
      </c>
      <c r="BH115">
        <v>0.33329999999999999</v>
      </c>
      <c r="BI115">
        <v>0.5333</v>
      </c>
      <c r="BJ115">
        <v>0</v>
      </c>
      <c r="BK115">
        <v>0.33329999999999999</v>
      </c>
      <c r="BL115">
        <v>0.5333</v>
      </c>
      <c r="BM115">
        <v>0.1333</v>
      </c>
      <c r="BN115">
        <v>0</v>
      </c>
    </row>
    <row r="116" spans="1:66" x14ac:dyDescent="0.3">
      <c r="A116" t="s">
        <v>313</v>
      </c>
      <c r="B116">
        <v>1</v>
      </c>
      <c r="C116">
        <v>0</v>
      </c>
      <c r="D116">
        <v>0</v>
      </c>
      <c r="E116">
        <v>0</v>
      </c>
      <c r="F116">
        <v>0</v>
      </c>
      <c r="G116">
        <v>0.91180000000000005</v>
      </c>
      <c r="H116">
        <v>8.8200000000000001E-2</v>
      </c>
      <c r="I116">
        <v>0</v>
      </c>
      <c r="J116">
        <v>0</v>
      </c>
      <c r="K116">
        <v>0</v>
      </c>
      <c r="L116">
        <v>2.9399999999999999E-2</v>
      </c>
      <c r="M116">
        <v>0.97060000000000002</v>
      </c>
      <c r="N116">
        <v>0</v>
      </c>
      <c r="O116">
        <v>0</v>
      </c>
      <c r="P116">
        <v>0.13239999999999999</v>
      </c>
      <c r="Q116">
        <v>0.75</v>
      </c>
      <c r="R116">
        <v>0.1176</v>
      </c>
      <c r="S116">
        <v>0</v>
      </c>
      <c r="T116">
        <v>0</v>
      </c>
      <c r="U116">
        <v>0.29410000000000003</v>
      </c>
      <c r="V116">
        <v>0.32350000000000001</v>
      </c>
      <c r="W116">
        <v>0.38240000000000002</v>
      </c>
      <c r="X116">
        <v>0</v>
      </c>
      <c r="Y116">
        <v>0.17649999999999999</v>
      </c>
      <c r="Z116">
        <v>0.8234999999999999</v>
      </c>
      <c r="AA116">
        <v>0.17649999999999999</v>
      </c>
      <c r="AB116">
        <v>0.6470999999999999</v>
      </c>
      <c r="AC116">
        <v>0.17649999999999999</v>
      </c>
      <c r="AD116">
        <v>0</v>
      </c>
      <c r="AE116">
        <v>0.56000000000000005</v>
      </c>
      <c r="AF116">
        <v>0.36</v>
      </c>
      <c r="AG116">
        <v>0.06</v>
      </c>
      <c r="AH116">
        <v>0.02</v>
      </c>
      <c r="AI116">
        <v>0</v>
      </c>
      <c r="AJ116">
        <v>1</v>
      </c>
      <c r="AK116">
        <v>0</v>
      </c>
      <c r="AL116">
        <v>0</v>
      </c>
      <c r="AM116">
        <v>0</v>
      </c>
      <c r="AN116">
        <v>0</v>
      </c>
      <c r="AO116">
        <v>0</v>
      </c>
      <c r="AP116">
        <v>0.88239999999999996</v>
      </c>
      <c r="AQ116">
        <v>0.1176</v>
      </c>
      <c r="AR116">
        <v>0</v>
      </c>
      <c r="AS116">
        <v>0</v>
      </c>
      <c r="AT116">
        <v>0.13239999999999999</v>
      </c>
      <c r="AU116">
        <v>0.8529000000000001</v>
      </c>
      <c r="AV116">
        <v>1.47E-2</v>
      </c>
      <c r="AW116">
        <v>0</v>
      </c>
      <c r="AX116">
        <v>0</v>
      </c>
      <c r="AY116">
        <v>0</v>
      </c>
      <c r="AZ116">
        <v>0.75</v>
      </c>
      <c r="BA116">
        <v>0.25</v>
      </c>
      <c r="BB116">
        <v>0</v>
      </c>
      <c r="BC116">
        <v>0.9265000000000001</v>
      </c>
      <c r="BD116">
        <v>7.3499999999999996E-2</v>
      </c>
      <c r="BE116">
        <v>0</v>
      </c>
      <c r="BF116">
        <v>0</v>
      </c>
      <c r="BG116">
        <v>0.17649999999999999</v>
      </c>
      <c r="BH116">
        <v>0.72060000000000002</v>
      </c>
      <c r="BI116">
        <v>0.10289999999999999</v>
      </c>
      <c r="BJ116">
        <v>0</v>
      </c>
      <c r="BK116">
        <v>0.86</v>
      </c>
      <c r="BL116">
        <v>0.14000000000000001</v>
      </c>
      <c r="BM116">
        <v>0</v>
      </c>
      <c r="BN116">
        <v>0</v>
      </c>
    </row>
    <row r="117" spans="1:66" x14ac:dyDescent="0.3">
      <c r="A117" t="s">
        <v>315</v>
      </c>
      <c r="B117">
        <v>1</v>
      </c>
      <c r="C117">
        <v>0</v>
      </c>
      <c r="D117">
        <v>0</v>
      </c>
      <c r="E117">
        <v>0</v>
      </c>
      <c r="F117">
        <v>0</v>
      </c>
      <c r="G117">
        <v>0.92420000000000002</v>
      </c>
      <c r="H117">
        <v>3.0299999999999997E-2</v>
      </c>
      <c r="I117">
        <v>0</v>
      </c>
      <c r="J117">
        <v>4.5499999999999999E-2</v>
      </c>
      <c r="K117">
        <v>0.41270000000000001</v>
      </c>
      <c r="L117">
        <v>1.5900000000000001E-2</v>
      </c>
      <c r="M117">
        <v>0.57140000000000002</v>
      </c>
      <c r="N117">
        <v>0</v>
      </c>
      <c r="O117">
        <v>0</v>
      </c>
      <c r="P117">
        <v>4.5499999999999999E-2</v>
      </c>
      <c r="Q117">
        <v>0.95450000000000002</v>
      </c>
      <c r="R117">
        <v>0</v>
      </c>
      <c r="S117">
        <v>0</v>
      </c>
      <c r="T117">
        <v>0</v>
      </c>
      <c r="U117">
        <v>0.87879999999999991</v>
      </c>
      <c r="V117">
        <v>0.12119999999999999</v>
      </c>
      <c r="W117">
        <v>0</v>
      </c>
      <c r="X117">
        <v>0</v>
      </c>
      <c r="Y117">
        <v>6.0599999999999994E-2</v>
      </c>
      <c r="Z117">
        <v>0.93940000000000001</v>
      </c>
      <c r="AA117">
        <v>0</v>
      </c>
      <c r="AB117">
        <v>0.53029999999999999</v>
      </c>
      <c r="AC117">
        <v>0.46970000000000001</v>
      </c>
      <c r="AD117">
        <v>0</v>
      </c>
      <c r="AE117">
        <v>0.9667</v>
      </c>
      <c r="AF117">
        <v>3.3300000000000003E-2</v>
      </c>
      <c r="AG117">
        <v>0</v>
      </c>
      <c r="AH117">
        <v>0</v>
      </c>
      <c r="AI117">
        <v>0</v>
      </c>
      <c r="AJ117">
        <v>1</v>
      </c>
      <c r="AK117">
        <v>0</v>
      </c>
      <c r="AL117">
        <v>0</v>
      </c>
      <c r="AM117">
        <v>0</v>
      </c>
      <c r="AN117">
        <v>0</v>
      </c>
      <c r="AO117">
        <v>0</v>
      </c>
      <c r="AP117">
        <v>0.43939999999999996</v>
      </c>
      <c r="AQ117">
        <v>0.53029999999999999</v>
      </c>
      <c r="AR117">
        <v>3.0299999999999997E-2</v>
      </c>
      <c r="AS117">
        <v>0</v>
      </c>
      <c r="AT117">
        <v>0.19699999999999998</v>
      </c>
      <c r="AU117">
        <v>0.78790000000000004</v>
      </c>
      <c r="AV117">
        <v>1.52E-2</v>
      </c>
      <c r="AW117">
        <v>0</v>
      </c>
      <c r="AX117">
        <v>0</v>
      </c>
      <c r="AY117">
        <v>0.68180000000000007</v>
      </c>
      <c r="AZ117">
        <v>0.1515</v>
      </c>
      <c r="BA117">
        <v>0.16670000000000001</v>
      </c>
      <c r="BB117">
        <v>0</v>
      </c>
      <c r="BC117">
        <v>0.42420000000000002</v>
      </c>
      <c r="BD117">
        <v>0.57579999999999998</v>
      </c>
      <c r="BE117">
        <v>0</v>
      </c>
      <c r="BF117">
        <v>0</v>
      </c>
      <c r="BG117">
        <v>0.30299999999999999</v>
      </c>
      <c r="BH117">
        <v>0.60609999999999997</v>
      </c>
      <c r="BI117">
        <v>9.0899999999999995E-2</v>
      </c>
      <c r="BJ117">
        <v>0</v>
      </c>
      <c r="BK117">
        <v>0.93330000000000002</v>
      </c>
      <c r="BL117">
        <v>6.6699999999999995E-2</v>
      </c>
      <c r="BM117">
        <v>0</v>
      </c>
      <c r="BN117">
        <v>0</v>
      </c>
    </row>
    <row r="118" spans="1:66" x14ac:dyDescent="0.3">
      <c r="A118" t="s">
        <v>317</v>
      </c>
      <c r="B118">
        <v>0</v>
      </c>
      <c r="C118">
        <v>0</v>
      </c>
      <c r="D118">
        <v>0</v>
      </c>
      <c r="E118">
        <v>1</v>
      </c>
      <c r="F118">
        <v>0</v>
      </c>
      <c r="G118">
        <v>1</v>
      </c>
      <c r="H118">
        <v>0</v>
      </c>
      <c r="I118">
        <v>0</v>
      </c>
      <c r="J118">
        <v>0</v>
      </c>
      <c r="K118">
        <v>0</v>
      </c>
      <c r="L118">
        <v>0</v>
      </c>
      <c r="M118">
        <v>1</v>
      </c>
      <c r="N118">
        <v>0</v>
      </c>
      <c r="O118">
        <v>0</v>
      </c>
      <c r="P118">
        <v>0</v>
      </c>
      <c r="Q118">
        <v>1</v>
      </c>
      <c r="R118">
        <v>0</v>
      </c>
      <c r="S118">
        <v>0</v>
      </c>
      <c r="T118">
        <v>0</v>
      </c>
      <c r="U118">
        <v>0.84620000000000006</v>
      </c>
      <c r="V118">
        <v>0.15380000000000002</v>
      </c>
      <c r="W118">
        <v>0</v>
      </c>
      <c r="X118">
        <v>0</v>
      </c>
      <c r="Y118">
        <v>0.3846</v>
      </c>
      <c r="Z118">
        <v>0.61539999999999995</v>
      </c>
      <c r="AA118">
        <v>0</v>
      </c>
      <c r="AB118">
        <v>0.61539999999999995</v>
      </c>
      <c r="AC118">
        <v>0.3846</v>
      </c>
      <c r="AD118">
        <v>0</v>
      </c>
      <c r="AE118">
        <v>1</v>
      </c>
      <c r="AF118">
        <v>0</v>
      </c>
      <c r="AG118">
        <v>0</v>
      </c>
      <c r="AH118">
        <v>0</v>
      </c>
      <c r="AI118">
        <v>0</v>
      </c>
      <c r="AJ118">
        <v>0</v>
      </c>
      <c r="AK118">
        <v>0</v>
      </c>
      <c r="AL118">
        <v>0</v>
      </c>
      <c r="AM118">
        <v>0</v>
      </c>
      <c r="AN118">
        <v>1</v>
      </c>
      <c r="AO118">
        <v>0</v>
      </c>
      <c r="AP118">
        <v>0.15380000000000002</v>
      </c>
      <c r="AQ118">
        <v>0.76919999999999999</v>
      </c>
      <c r="AR118">
        <v>7.690000000000001E-2</v>
      </c>
      <c r="AS118">
        <v>0</v>
      </c>
      <c r="AT118">
        <v>0</v>
      </c>
      <c r="AU118">
        <v>1</v>
      </c>
      <c r="AV118">
        <v>0</v>
      </c>
      <c r="AW118">
        <v>0</v>
      </c>
      <c r="AX118">
        <v>0</v>
      </c>
      <c r="AY118">
        <v>0.92310000000000003</v>
      </c>
      <c r="AZ118">
        <v>7.690000000000001E-2</v>
      </c>
      <c r="BA118">
        <v>0</v>
      </c>
      <c r="BB118">
        <v>0</v>
      </c>
      <c r="BC118">
        <v>0</v>
      </c>
      <c r="BD118">
        <v>1</v>
      </c>
      <c r="BE118">
        <v>0</v>
      </c>
      <c r="BF118">
        <v>0</v>
      </c>
      <c r="BG118">
        <v>0</v>
      </c>
      <c r="BH118">
        <v>0.76919999999999999</v>
      </c>
      <c r="BI118">
        <v>0.23079999999999998</v>
      </c>
      <c r="BJ118">
        <v>0</v>
      </c>
      <c r="BK118">
        <v>0</v>
      </c>
      <c r="BL118">
        <v>1</v>
      </c>
      <c r="BM118">
        <v>0</v>
      </c>
      <c r="BN118">
        <v>0</v>
      </c>
    </row>
    <row r="119" spans="1:66" x14ac:dyDescent="0.3">
      <c r="A119" t="s">
        <v>319</v>
      </c>
      <c r="B119">
        <v>1</v>
      </c>
      <c r="C119">
        <v>0</v>
      </c>
      <c r="D119">
        <v>0</v>
      </c>
      <c r="E119">
        <v>0</v>
      </c>
      <c r="F119">
        <v>0</v>
      </c>
      <c r="G119">
        <v>0.85709999999999997</v>
      </c>
      <c r="H119">
        <v>0.1429</v>
      </c>
      <c r="I119">
        <v>0</v>
      </c>
      <c r="J119">
        <v>0</v>
      </c>
      <c r="K119">
        <v>0.71430000000000005</v>
      </c>
      <c r="L119">
        <v>7.1399999999999991E-2</v>
      </c>
      <c r="M119">
        <v>0.21429999999999999</v>
      </c>
      <c r="N119">
        <v>0</v>
      </c>
      <c r="O119">
        <v>0</v>
      </c>
      <c r="P119">
        <v>0.92859999999999998</v>
      </c>
      <c r="Q119">
        <v>7.1399999999999991E-2</v>
      </c>
      <c r="R119">
        <v>0</v>
      </c>
      <c r="S119">
        <v>0</v>
      </c>
      <c r="T119">
        <v>0</v>
      </c>
      <c r="U119">
        <v>1</v>
      </c>
      <c r="V119">
        <v>0</v>
      </c>
      <c r="W119">
        <v>0</v>
      </c>
      <c r="X119">
        <v>0</v>
      </c>
      <c r="Y119">
        <v>0</v>
      </c>
      <c r="Z119">
        <v>1</v>
      </c>
      <c r="AA119">
        <v>0</v>
      </c>
      <c r="AB119">
        <v>7.1399999999999991E-2</v>
      </c>
      <c r="AC119">
        <v>0.92859999999999998</v>
      </c>
      <c r="AD119">
        <v>0</v>
      </c>
      <c r="AE119">
        <v>1</v>
      </c>
      <c r="AF119">
        <v>0</v>
      </c>
      <c r="AG119">
        <v>0</v>
      </c>
      <c r="AH119">
        <v>0</v>
      </c>
      <c r="AI119">
        <v>0</v>
      </c>
      <c r="AJ119">
        <v>0</v>
      </c>
      <c r="AK119">
        <v>0</v>
      </c>
      <c r="AL119">
        <v>0</v>
      </c>
      <c r="AM119">
        <v>0</v>
      </c>
      <c r="AN119">
        <v>1</v>
      </c>
      <c r="AO119">
        <v>0.1429</v>
      </c>
      <c r="AP119">
        <v>0.71430000000000005</v>
      </c>
      <c r="AQ119">
        <v>7.1399999999999991E-2</v>
      </c>
      <c r="AR119">
        <v>0</v>
      </c>
      <c r="AS119">
        <v>7.1399999999999991E-2</v>
      </c>
      <c r="AT119">
        <v>0.42859999999999998</v>
      </c>
      <c r="AU119">
        <v>0.5</v>
      </c>
      <c r="AV119">
        <v>7.1399999999999991E-2</v>
      </c>
      <c r="AW119">
        <v>0</v>
      </c>
      <c r="AX119">
        <v>0</v>
      </c>
      <c r="AY119">
        <v>0.35710000000000003</v>
      </c>
      <c r="AZ119">
        <v>0</v>
      </c>
      <c r="BA119">
        <v>0.64290000000000003</v>
      </c>
      <c r="BB119">
        <v>0</v>
      </c>
      <c r="BC119">
        <v>0.92859999999999998</v>
      </c>
      <c r="BD119">
        <v>7.1399999999999991E-2</v>
      </c>
      <c r="BE119">
        <v>0</v>
      </c>
      <c r="BF119">
        <v>0</v>
      </c>
      <c r="BG119">
        <v>0.57140000000000002</v>
      </c>
      <c r="BH119">
        <v>0.42859999999999998</v>
      </c>
      <c r="BI119">
        <v>0</v>
      </c>
      <c r="BJ119">
        <v>0</v>
      </c>
      <c r="BK119">
        <v>1</v>
      </c>
      <c r="BL119">
        <v>0</v>
      </c>
      <c r="BM119">
        <v>0</v>
      </c>
      <c r="BN119">
        <v>0</v>
      </c>
    </row>
    <row r="120" spans="1:66" x14ac:dyDescent="0.3">
      <c r="A120" t="s">
        <v>321</v>
      </c>
      <c r="B120">
        <v>1</v>
      </c>
      <c r="C120">
        <v>0</v>
      </c>
      <c r="D120">
        <v>0</v>
      </c>
      <c r="E120">
        <v>0</v>
      </c>
      <c r="F120">
        <v>0</v>
      </c>
      <c r="G120">
        <v>0.85</v>
      </c>
      <c r="H120">
        <v>0.1</v>
      </c>
      <c r="I120">
        <v>1.2500000000000001E-2</v>
      </c>
      <c r="J120">
        <v>3.7499999999999999E-2</v>
      </c>
      <c r="K120">
        <v>0.16879999999999998</v>
      </c>
      <c r="L120">
        <v>0</v>
      </c>
      <c r="M120">
        <v>0.83120000000000005</v>
      </c>
      <c r="N120">
        <v>0</v>
      </c>
      <c r="O120">
        <v>0</v>
      </c>
      <c r="P120">
        <v>0.125</v>
      </c>
      <c r="Q120">
        <v>0.8125</v>
      </c>
      <c r="R120">
        <v>6.25E-2</v>
      </c>
      <c r="S120">
        <v>0</v>
      </c>
      <c r="T120">
        <v>0</v>
      </c>
      <c r="U120">
        <v>0.71250000000000002</v>
      </c>
      <c r="V120">
        <v>0.27500000000000002</v>
      </c>
      <c r="W120">
        <v>1.2500000000000001E-2</v>
      </c>
      <c r="X120">
        <v>0</v>
      </c>
      <c r="Y120">
        <v>0</v>
      </c>
      <c r="Z120">
        <v>1</v>
      </c>
      <c r="AA120">
        <v>0.32500000000000001</v>
      </c>
      <c r="AB120">
        <v>0.53749999999999998</v>
      </c>
      <c r="AC120">
        <v>0.13750000000000001</v>
      </c>
      <c r="AD120">
        <v>0</v>
      </c>
      <c r="AE120">
        <v>0.72219999999999995</v>
      </c>
      <c r="AF120">
        <v>0.15279999999999999</v>
      </c>
      <c r="AG120">
        <v>6.9400000000000003E-2</v>
      </c>
      <c r="AH120">
        <v>5.5599999999999997E-2</v>
      </c>
      <c r="AI120">
        <v>0</v>
      </c>
      <c r="AJ120">
        <v>0</v>
      </c>
      <c r="AK120">
        <v>0</v>
      </c>
      <c r="AL120">
        <v>0</v>
      </c>
      <c r="AM120">
        <v>0</v>
      </c>
      <c r="AN120">
        <v>1</v>
      </c>
      <c r="AO120">
        <v>6.25E-2</v>
      </c>
      <c r="AP120">
        <v>0.57499999999999996</v>
      </c>
      <c r="AQ120">
        <v>0.36249999999999999</v>
      </c>
      <c r="AR120">
        <v>0</v>
      </c>
      <c r="AS120">
        <v>0</v>
      </c>
      <c r="AT120">
        <v>1</v>
      </c>
      <c r="AU120">
        <v>0</v>
      </c>
      <c r="AV120">
        <v>0</v>
      </c>
      <c r="AW120">
        <v>0</v>
      </c>
      <c r="AX120">
        <v>0</v>
      </c>
      <c r="AY120">
        <v>0.4375</v>
      </c>
      <c r="AZ120">
        <v>0.4375</v>
      </c>
      <c r="BA120">
        <v>0.125</v>
      </c>
      <c r="BB120">
        <v>0</v>
      </c>
      <c r="BC120">
        <v>0.65</v>
      </c>
      <c r="BD120">
        <v>0.35</v>
      </c>
      <c r="BE120">
        <v>0</v>
      </c>
      <c r="BF120">
        <v>0</v>
      </c>
      <c r="BG120">
        <v>0</v>
      </c>
      <c r="BH120">
        <v>0.48749999999999999</v>
      </c>
      <c r="BI120">
        <v>0.41249999999999998</v>
      </c>
      <c r="BJ120">
        <v>0.1</v>
      </c>
      <c r="BK120">
        <v>0.79170000000000007</v>
      </c>
      <c r="BL120">
        <v>2.7799999999999998E-2</v>
      </c>
      <c r="BM120">
        <v>0.16670000000000001</v>
      </c>
      <c r="BN120">
        <v>1.3899999999999999E-2</v>
      </c>
    </row>
    <row r="121" spans="1:66" x14ac:dyDescent="0.3">
      <c r="A121" t="s">
        <v>323</v>
      </c>
      <c r="B121">
        <v>1</v>
      </c>
      <c r="C121">
        <v>0</v>
      </c>
      <c r="D121">
        <v>0</v>
      </c>
      <c r="E121">
        <v>0</v>
      </c>
      <c r="F121">
        <v>0</v>
      </c>
      <c r="G121">
        <v>1</v>
      </c>
      <c r="H121">
        <v>0</v>
      </c>
      <c r="I121">
        <v>0</v>
      </c>
      <c r="J121">
        <v>0</v>
      </c>
      <c r="K121">
        <v>0.96430000000000005</v>
      </c>
      <c r="L121">
        <v>0</v>
      </c>
      <c r="M121">
        <v>3.5699999999999996E-2</v>
      </c>
      <c r="N121">
        <v>0</v>
      </c>
      <c r="O121">
        <v>0</v>
      </c>
      <c r="P121">
        <v>0.53569999999999995</v>
      </c>
      <c r="Q121">
        <v>0.46429999999999999</v>
      </c>
      <c r="R121">
        <v>0</v>
      </c>
      <c r="S121">
        <v>0</v>
      </c>
      <c r="T121">
        <v>0</v>
      </c>
      <c r="U121">
        <v>1</v>
      </c>
      <c r="V121">
        <v>0</v>
      </c>
      <c r="W121">
        <v>0</v>
      </c>
      <c r="X121">
        <v>0</v>
      </c>
      <c r="Y121">
        <v>0.39289999999999997</v>
      </c>
      <c r="Z121">
        <v>0.60709999999999997</v>
      </c>
      <c r="AA121">
        <v>0</v>
      </c>
      <c r="AB121">
        <v>0.28570000000000001</v>
      </c>
      <c r="AC121">
        <v>0.71430000000000005</v>
      </c>
      <c r="AD121">
        <v>0</v>
      </c>
      <c r="AE121">
        <v>1</v>
      </c>
      <c r="AF121">
        <v>0</v>
      </c>
      <c r="AG121">
        <v>0</v>
      </c>
      <c r="AH121">
        <v>0</v>
      </c>
      <c r="AI121">
        <v>0</v>
      </c>
      <c r="AJ121">
        <v>0</v>
      </c>
      <c r="AK121">
        <v>0</v>
      </c>
      <c r="AL121">
        <v>0</v>
      </c>
      <c r="AM121">
        <v>0</v>
      </c>
      <c r="AN121">
        <v>1</v>
      </c>
      <c r="AO121">
        <v>3.5699999999999996E-2</v>
      </c>
      <c r="AP121">
        <v>0.96430000000000005</v>
      </c>
      <c r="AQ121">
        <v>0</v>
      </c>
      <c r="AR121">
        <v>0</v>
      </c>
      <c r="AS121">
        <v>0</v>
      </c>
      <c r="AT121">
        <v>0.46429999999999999</v>
      </c>
      <c r="AU121">
        <v>0.5</v>
      </c>
      <c r="AV121">
        <v>0</v>
      </c>
      <c r="AW121">
        <v>3.5699999999999996E-2</v>
      </c>
      <c r="AX121">
        <v>0</v>
      </c>
      <c r="AY121">
        <v>0.64290000000000003</v>
      </c>
      <c r="AZ121">
        <v>3.5699999999999996E-2</v>
      </c>
      <c r="BA121">
        <v>0.32140000000000002</v>
      </c>
      <c r="BB121">
        <v>0</v>
      </c>
      <c r="BC121">
        <v>0.96430000000000005</v>
      </c>
      <c r="BD121">
        <v>3.5699999999999996E-2</v>
      </c>
      <c r="BE121">
        <v>0</v>
      </c>
      <c r="BF121">
        <v>0</v>
      </c>
      <c r="BG121">
        <v>0.85709999999999997</v>
      </c>
      <c r="BH121">
        <v>0.10710000000000001</v>
      </c>
      <c r="BI121">
        <v>3.5699999999999996E-2</v>
      </c>
      <c r="BJ121">
        <v>0</v>
      </c>
      <c r="BK121">
        <v>1</v>
      </c>
      <c r="BL121">
        <v>0</v>
      </c>
      <c r="BM121">
        <v>0</v>
      </c>
      <c r="BN121">
        <v>0</v>
      </c>
    </row>
    <row r="122" spans="1:66" x14ac:dyDescent="0.3">
      <c r="A122" t="s">
        <v>325</v>
      </c>
      <c r="B122">
        <v>1</v>
      </c>
      <c r="C122">
        <v>0</v>
      </c>
      <c r="D122">
        <v>0</v>
      </c>
      <c r="E122">
        <v>0</v>
      </c>
      <c r="F122">
        <v>0</v>
      </c>
      <c r="G122">
        <v>0.56820000000000004</v>
      </c>
      <c r="H122">
        <v>0.2727</v>
      </c>
      <c r="I122">
        <v>0.15909999999999999</v>
      </c>
      <c r="J122">
        <v>0</v>
      </c>
      <c r="K122">
        <v>0.38640000000000002</v>
      </c>
      <c r="L122">
        <v>0</v>
      </c>
      <c r="M122">
        <v>0.61360000000000003</v>
      </c>
      <c r="N122">
        <v>0</v>
      </c>
      <c r="O122">
        <v>0</v>
      </c>
      <c r="P122">
        <v>0</v>
      </c>
      <c r="Q122">
        <v>0.36359999999999998</v>
      </c>
      <c r="R122">
        <v>0.63639999999999997</v>
      </c>
      <c r="S122">
        <v>0</v>
      </c>
      <c r="T122">
        <v>0</v>
      </c>
      <c r="U122">
        <v>0.36359999999999998</v>
      </c>
      <c r="V122">
        <v>0.63639999999999997</v>
      </c>
      <c r="W122">
        <v>0</v>
      </c>
      <c r="X122">
        <v>0</v>
      </c>
      <c r="Y122">
        <v>9.0899999999999995E-2</v>
      </c>
      <c r="Z122">
        <v>0.90910000000000002</v>
      </c>
      <c r="AA122">
        <v>0</v>
      </c>
      <c r="AB122">
        <v>0.47729999999999995</v>
      </c>
      <c r="AC122">
        <v>0.52270000000000005</v>
      </c>
      <c r="AD122">
        <v>0</v>
      </c>
      <c r="AE122">
        <v>0.11630000000000001</v>
      </c>
      <c r="AF122">
        <v>0.6512</v>
      </c>
      <c r="AG122">
        <v>0.23260000000000003</v>
      </c>
      <c r="AH122">
        <v>0</v>
      </c>
      <c r="AI122">
        <v>0</v>
      </c>
      <c r="AJ122">
        <v>0</v>
      </c>
      <c r="AK122">
        <v>0</v>
      </c>
      <c r="AL122">
        <v>0</v>
      </c>
      <c r="AM122">
        <v>0</v>
      </c>
      <c r="AN122">
        <v>1</v>
      </c>
      <c r="AO122">
        <v>0.15909999999999999</v>
      </c>
      <c r="AP122">
        <v>0.5</v>
      </c>
      <c r="AQ122">
        <v>0.31819999999999998</v>
      </c>
      <c r="AR122">
        <v>2.2700000000000001E-2</v>
      </c>
      <c r="AS122">
        <v>0</v>
      </c>
      <c r="AT122">
        <v>0.81819999999999993</v>
      </c>
      <c r="AU122">
        <v>0.18179999999999999</v>
      </c>
      <c r="AV122">
        <v>0</v>
      </c>
      <c r="AW122">
        <v>0</v>
      </c>
      <c r="AX122">
        <v>0</v>
      </c>
      <c r="AY122">
        <v>6.8199999999999997E-2</v>
      </c>
      <c r="AZ122">
        <v>0.90910000000000002</v>
      </c>
      <c r="BA122">
        <v>2.2700000000000001E-2</v>
      </c>
      <c r="BB122">
        <v>0</v>
      </c>
      <c r="BC122">
        <v>0.38640000000000002</v>
      </c>
      <c r="BD122">
        <v>0.61360000000000003</v>
      </c>
      <c r="BE122">
        <v>0</v>
      </c>
      <c r="BF122">
        <v>0</v>
      </c>
      <c r="BG122">
        <v>0.97730000000000006</v>
      </c>
      <c r="BH122">
        <v>2.2700000000000001E-2</v>
      </c>
      <c r="BI122">
        <v>0</v>
      </c>
      <c r="BJ122">
        <v>0</v>
      </c>
      <c r="BK122">
        <v>0.53490000000000004</v>
      </c>
      <c r="BL122">
        <v>0.46509999999999996</v>
      </c>
      <c r="BM122">
        <v>0</v>
      </c>
      <c r="BN122">
        <v>0</v>
      </c>
    </row>
    <row r="123" spans="1:66" x14ac:dyDescent="0.3">
      <c r="A123" t="s">
        <v>327</v>
      </c>
      <c r="B123">
        <v>0</v>
      </c>
      <c r="C123">
        <v>1</v>
      </c>
      <c r="D123">
        <v>0</v>
      </c>
      <c r="E123">
        <v>0</v>
      </c>
      <c r="F123">
        <v>0</v>
      </c>
      <c r="G123">
        <v>1</v>
      </c>
      <c r="H123">
        <v>0</v>
      </c>
      <c r="I123">
        <v>0</v>
      </c>
      <c r="J123">
        <v>0</v>
      </c>
      <c r="K123">
        <v>0</v>
      </c>
      <c r="L123">
        <v>0</v>
      </c>
      <c r="M123">
        <v>1</v>
      </c>
      <c r="N123">
        <v>0</v>
      </c>
      <c r="O123">
        <v>0</v>
      </c>
      <c r="P123">
        <v>0</v>
      </c>
      <c r="Q123">
        <v>1</v>
      </c>
      <c r="R123">
        <v>0</v>
      </c>
      <c r="S123">
        <v>0</v>
      </c>
      <c r="T123">
        <v>0</v>
      </c>
      <c r="U123">
        <v>0.72</v>
      </c>
      <c r="V123">
        <v>0.28000000000000003</v>
      </c>
      <c r="W123">
        <v>0</v>
      </c>
      <c r="X123">
        <v>0</v>
      </c>
      <c r="Y123">
        <v>0</v>
      </c>
      <c r="Z123">
        <v>1</v>
      </c>
      <c r="AA123">
        <v>0</v>
      </c>
      <c r="AB123">
        <v>0.56000000000000005</v>
      </c>
      <c r="AC123">
        <v>0.44</v>
      </c>
      <c r="AD123">
        <v>0</v>
      </c>
      <c r="AE123">
        <v>0.57140000000000002</v>
      </c>
      <c r="AF123">
        <v>0.1429</v>
      </c>
      <c r="AG123">
        <v>0.28570000000000001</v>
      </c>
      <c r="AH123">
        <v>0</v>
      </c>
      <c r="AI123">
        <v>0</v>
      </c>
      <c r="AJ123">
        <v>0</v>
      </c>
      <c r="AK123">
        <v>0</v>
      </c>
      <c r="AL123">
        <v>0</v>
      </c>
      <c r="AM123">
        <v>0</v>
      </c>
      <c r="AN123">
        <v>1</v>
      </c>
      <c r="AO123">
        <v>0</v>
      </c>
      <c r="AP123">
        <v>0</v>
      </c>
      <c r="AQ123">
        <v>0.96</v>
      </c>
      <c r="AR123">
        <v>0.04</v>
      </c>
      <c r="AS123">
        <v>0</v>
      </c>
      <c r="AT123">
        <v>0</v>
      </c>
      <c r="AU123">
        <v>1</v>
      </c>
      <c r="AV123">
        <v>0</v>
      </c>
      <c r="AW123">
        <v>0</v>
      </c>
      <c r="AX123">
        <v>0</v>
      </c>
      <c r="AY123">
        <v>0.84</v>
      </c>
      <c r="AZ123">
        <v>0.16</v>
      </c>
      <c r="BA123">
        <v>0</v>
      </c>
      <c r="BB123">
        <v>0</v>
      </c>
      <c r="BC123">
        <v>0</v>
      </c>
      <c r="BD123">
        <v>1</v>
      </c>
      <c r="BE123">
        <v>0</v>
      </c>
      <c r="BF123">
        <v>0</v>
      </c>
      <c r="BG123">
        <v>0</v>
      </c>
      <c r="BH123">
        <v>0.4</v>
      </c>
      <c r="BI123">
        <v>0.6</v>
      </c>
      <c r="BJ123">
        <v>0</v>
      </c>
      <c r="BK123">
        <v>0</v>
      </c>
      <c r="BL123">
        <v>1</v>
      </c>
      <c r="BM123">
        <v>0</v>
      </c>
      <c r="BN123">
        <v>0</v>
      </c>
    </row>
    <row r="124" spans="1:66" x14ac:dyDescent="0.3">
      <c r="A124" t="s">
        <v>329</v>
      </c>
      <c r="B124">
        <v>1</v>
      </c>
      <c r="C124">
        <v>0</v>
      </c>
      <c r="D124">
        <v>0</v>
      </c>
      <c r="E124">
        <v>0</v>
      </c>
      <c r="F124">
        <v>0</v>
      </c>
      <c r="G124">
        <v>0.8125</v>
      </c>
      <c r="H124">
        <v>0.1875</v>
      </c>
      <c r="I124">
        <v>0</v>
      </c>
      <c r="J124">
        <v>0</v>
      </c>
      <c r="K124">
        <v>0.8125</v>
      </c>
      <c r="L124">
        <v>0</v>
      </c>
      <c r="M124">
        <v>0.1875</v>
      </c>
      <c r="N124">
        <v>0</v>
      </c>
      <c r="O124">
        <v>0</v>
      </c>
      <c r="P124">
        <v>0</v>
      </c>
      <c r="Q124">
        <v>0.5625</v>
      </c>
      <c r="R124">
        <v>0.4375</v>
      </c>
      <c r="S124">
        <v>0</v>
      </c>
      <c r="T124">
        <v>0</v>
      </c>
      <c r="U124">
        <v>0.5625</v>
      </c>
      <c r="V124">
        <v>0.4375</v>
      </c>
      <c r="W124">
        <v>0</v>
      </c>
      <c r="X124">
        <v>0</v>
      </c>
      <c r="Y124">
        <v>0</v>
      </c>
      <c r="Z124">
        <v>1</v>
      </c>
      <c r="AA124">
        <v>0</v>
      </c>
      <c r="AB124">
        <v>0.6875</v>
      </c>
      <c r="AC124">
        <v>0.3125</v>
      </c>
      <c r="AD124">
        <v>0</v>
      </c>
      <c r="AE124">
        <v>0.25</v>
      </c>
      <c r="AF124">
        <v>0.6875</v>
      </c>
      <c r="AG124">
        <v>6.25E-2</v>
      </c>
      <c r="AH124">
        <v>0</v>
      </c>
      <c r="AI124">
        <v>0</v>
      </c>
      <c r="AJ124">
        <v>0</v>
      </c>
      <c r="AK124">
        <v>0</v>
      </c>
      <c r="AL124">
        <v>0</v>
      </c>
      <c r="AM124">
        <v>0</v>
      </c>
      <c r="AN124">
        <v>1</v>
      </c>
      <c r="AO124">
        <v>0.375</v>
      </c>
      <c r="AP124">
        <v>0.375</v>
      </c>
      <c r="AQ124">
        <v>0.25</v>
      </c>
      <c r="AR124">
        <v>0</v>
      </c>
      <c r="AS124">
        <v>0</v>
      </c>
      <c r="AT124">
        <v>0.625</v>
      </c>
      <c r="AU124">
        <v>0.375</v>
      </c>
      <c r="AV124">
        <v>0</v>
      </c>
      <c r="AW124">
        <v>0</v>
      </c>
      <c r="AX124">
        <v>0</v>
      </c>
      <c r="AY124">
        <v>0.1875</v>
      </c>
      <c r="AZ124">
        <v>0.8125</v>
      </c>
      <c r="BA124">
        <v>0</v>
      </c>
      <c r="BB124">
        <v>0</v>
      </c>
      <c r="BC124">
        <v>0.5625</v>
      </c>
      <c r="BD124">
        <v>0.4375</v>
      </c>
      <c r="BE124">
        <v>0</v>
      </c>
      <c r="BF124">
        <v>0</v>
      </c>
      <c r="BG124">
        <v>1</v>
      </c>
      <c r="BH124">
        <v>0</v>
      </c>
      <c r="BI124">
        <v>0</v>
      </c>
      <c r="BJ124">
        <v>0</v>
      </c>
      <c r="BK124">
        <v>0.875</v>
      </c>
      <c r="BL124">
        <v>0.125</v>
      </c>
      <c r="BM124">
        <v>0</v>
      </c>
      <c r="BN124">
        <v>0</v>
      </c>
    </row>
    <row r="125" spans="1:66" x14ac:dyDescent="0.3">
      <c r="A125" t="s">
        <v>331</v>
      </c>
      <c r="B125">
        <v>0</v>
      </c>
      <c r="C125">
        <v>0</v>
      </c>
      <c r="D125">
        <v>0</v>
      </c>
      <c r="E125">
        <v>0</v>
      </c>
      <c r="F125">
        <v>1</v>
      </c>
      <c r="G125">
        <v>1</v>
      </c>
      <c r="H125">
        <v>0</v>
      </c>
      <c r="I125">
        <v>0</v>
      </c>
      <c r="J125">
        <v>0</v>
      </c>
      <c r="K125">
        <v>1</v>
      </c>
      <c r="L125">
        <v>0</v>
      </c>
      <c r="M125">
        <v>0</v>
      </c>
      <c r="N125">
        <v>0</v>
      </c>
      <c r="O125">
        <v>0</v>
      </c>
      <c r="P125">
        <v>0.1333</v>
      </c>
      <c r="Q125">
        <v>0.5333</v>
      </c>
      <c r="R125">
        <v>0.33329999999999999</v>
      </c>
      <c r="S125">
        <v>0</v>
      </c>
      <c r="T125">
        <v>0</v>
      </c>
      <c r="U125">
        <v>0</v>
      </c>
      <c r="V125">
        <v>3.3300000000000003E-2</v>
      </c>
      <c r="W125">
        <v>0.9667</v>
      </c>
      <c r="X125">
        <v>0</v>
      </c>
      <c r="Y125">
        <v>0.1333</v>
      </c>
      <c r="Z125">
        <v>0.86670000000000003</v>
      </c>
      <c r="AA125">
        <v>0.1</v>
      </c>
      <c r="AB125">
        <v>0.8</v>
      </c>
      <c r="AC125">
        <v>0.1</v>
      </c>
      <c r="AD125">
        <v>0</v>
      </c>
      <c r="AE125">
        <v>0.55000000000000004</v>
      </c>
      <c r="AF125">
        <v>0.4</v>
      </c>
      <c r="AG125">
        <v>0.05</v>
      </c>
      <c r="AH125">
        <v>0</v>
      </c>
      <c r="AI125">
        <v>0</v>
      </c>
      <c r="AJ125">
        <v>0</v>
      </c>
      <c r="AK125">
        <v>0</v>
      </c>
      <c r="AL125">
        <v>0</v>
      </c>
      <c r="AM125">
        <v>0</v>
      </c>
      <c r="AN125">
        <v>1</v>
      </c>
      <c r="AO125">
        <v>0.83329999999999993</v>
      </c>
      <c r="AP125">
        <v>6.6699999999999995E-2</v>
      </c>
      <c r="AQ125">
        <v>3.3300000000000003E-2</v>
      </c>
      <c r="AR125">
        <v>6.6699999999999995E-2</v>
      </c>
      <c r="AS125">
        <v>0</v>
      </c>
      <c r="AT125">
        <v>0.6</v>
      </c>
      <c r="AU125">
        <v>0.33329999999999999</v>
      </c>
      <c r="AV125">
        <v>6.6699999999999995E-2</v>
      </c>
      <c r="AW125">
        <v>0</v>
      </c>
      <c r="AX125">
        <v>0</v>
      </c>
      <c r="AY125">
        <v>1</v>
      </c>
      <c r="AZ125">
        <v>0</v>
      </c>
      <c r="BA125">
        <v>0</v>
      </c>
      <c r="BB125">
        <v>0</v>
      </c>
      <c r="BC125">
        <v>0.23329999999999998</v>
      </c>
      <c r="BD125">
        <v>0.76670000000000005</v>
      </c>
      <c r="BE125">
        <v>0</v>
      </c>
      <c r="BF125">
        <v>0</v>
      </c>
      <c r="BG125">
        <v>0</v>
      </c>
      <c r="BH125">
        <v>0.43329999999999996</v>
      </c>
      <c r="BI125">
        <v>0.56669999999999998</v>
      </c>
      <c r="BJ125">
        <v>0</v>
      </c>
      <c r="BK125">
        <v>0.05</v>
      </c>
      <c r="BL125">
        <v>0.75</v>
      </c>
      <c r="BM125">
        <v>0.2</v>
      </c>
      <c r="BN125">
        <v>0</v>
      </c>
    </row>
    <row r="126" spans="1:66" x14ac:dyDescent="0.3">
      <c r="A126" t="s">
        <v>334</v>
      </c>
      <c r="B126">
        <v>1</v>
      </c>
      <c r="C126">
        <v>0</v>
      </c>
      <c r="D126">
        <v>0</v>
      </c>
      <c r="E126">
        <v>0</v>
      </c>
      <c r="F126">
        <v>0</v>
      </c>
      <c r="G126">
        <v>0.97959999999999992</v>
      </c>
      <c r="H126">
        <v>2.0400000000000001E-2</v>
      </c>
      <c r="I126">
        <v>0</v>
      </c>
      <c r="J126">
        <v>0</v>
      </c>
      <c r="K126">
        <v>2.0400000000000001E-2</v>
      </c>
      <c r="L126">
        <v>0.10199999999999999</v>
      </c>
      <c r="M126">
        <v>0.87760000000000005</v>
      </c>
      <c r="N126">
        <v>0</v>
      </c>
      <c r="O126">
        <v>0</v>
      </c>
      <c r="P126">
        <v>0.28570000000000001</v>
      </c>
      <c r="Q126">
        <v>0.38780000000000003</v>
      </c>
      <c r="R126">
        <v>0.32650000000000001</v>
      </c>
      <c r="S126">
        <v>0</v>
      </c>
      <c r="T126">
        <v>0</v>
      </c>
      <c r="U126">
        <v>0.53060000000000007</v>
      </c>
      <c r="V126">
        <v>0.46939999999999998</v>
      </c>
      <c r="W126">
        <v>0</v>
      </c>
      <c r="X126">
        <v>0</v>
      </c>
      <c r="Y126">
        <v>0.38780000000000003</v>
      </c>
      <c r="Z126">
        <v>0.61219999999999997</v>
      </c>
      <c r="AA126">
        <v>4.0800000000000003E-2</v>
      </c>
      <c r="AB126">
        <v>0.42859999999999998</v>
      </c>
      <c r="AC126">
        <v>0.53060000000000007</v>
      </c>
      <c r="AD126">
        <v>0</v>
      </c>
      <c r="AE126">
        <v>0.54549999999999998</v>
      </c>
      <c r="AF126">
        <v>0.45450000000000002</v>
      </c>
      <c r="AG126">
        <v>0</v>
      </c>
      <c r="AH126">
        <v>0</v>
      </c>
      <c r="AI126">
        <v>0</v>
      </c>
      <c r="AJ126">
        <v>0.20829999999999999</v>
      </c>
      <c r="AK126">
        <v>0</v>
      </c>
      <c r="AL126">
        <v>0</v>
      </c>
      <c r="AM126">
        <v>0.66670000000000007</v>
      </c>
      <c r="AN126">
        <v>0.125</v>
      </c>
      <c r="AO126">
        <v>0.24489999999999998</v>
      </c>
      <c r="AP126">
        <v>0.48979999999999996</v>
      </c>
      <c r="AQ126">
        <v>0.24489999999999998</v>
      </c>
      <c r="AR126">
        <v>2.0400000000000001E-2</v>
      </c>
      <c r="AS126">
        <v>0</v>
      </c>
      <c r="AT126">
        <v>4.0800000000000003E-2</v>
      </c>
      <c r="AU126">
        <v>6.1200000000000004E-2</v>
      </c>
      <c r="AV126">
        <v>0.40820000000000001</v>
      </c>
      <c r="AW126">
        <v>0.28570000000000001</v>
      </c>
      <c r="AX126">
        <v>0.2041</v>
      </c>
      <c r="AY126">
        <v>0.97959999999999992</v>
      </c>
      <c r="AZ126">
        <v>2.0400000000000001E-2</v>
      </c>
      <c r="BA126">
        <v>0</v>
      </c>
      <c r="BB126">
        <v>0</v>
      </c>
      <c r="BC126">
        <v>0.34689999999999999</v>
      </c>
      <c r="BD126">
        <v>0.65310000000000001</v>
      </c>
      <c r="BE126">
        <v>0</v>
      </c>
      <c r="BF126">
        <v>0</v>
      </c>
      <c r="BG126">
        <v>0.38780000000000003</v>
      </c>
      <c r="BH126">
        <v>0.2041</v>
      </c>
      <c r="BI126">
        <v>0.36729999999999996</v>
      </c>
      <c r="BJ126">
        <v>4.0800000000000003E-2</v>
      </c>
      <c r="BK126">
        <v>0.42859999999999998</v>
      </c>
      <c r="BL126">
        <v>0.57140000000000002</v>
      </c>
      <c r="BM126">
        <v>0</v>
      </c>
      <c r="BN126">
        <v>0</v>
      </c>
    </row>
    <row r="127" spans="1:66" x14ac:dyDescent="0.3">
      <c r="A127" t="s">
        <v>336</v>
      </c>
      <c r="B127">
        <v>0</v>
      </c>
      <c r="C127">
        <v>0</v>
      </c>
      <c r="D127">
        <v>0</v>
      </c>
      <c r="E127">
        <v>0</v>
      </c>
      <c r="F127">
        <v>1</v>
      </c>
      <c r="G127">
        <v>1</v>
      </c>
      <c r="H127">
        <v>0</v>
      </c>
      <c r="I127">
        <v>0</v>
      </c>
      <c r="J127">
        <v>0</v>
      </c>
      <c r="K127">
        <v>0.1333</v>
      </c>
      <c r="L127">
        <v>0.33329999999999999</v>
      </c>
      <c r="M127">
        <v>0.5333</v>
      </c>
      <c r="N127">
        <v>0</v>
      </c>
      <c r="O127">
        <v>0</v>
      </c>
      <c r="P127">
        <v>0</v>
      </c>
      <c r="Q127">
        <v>0.66670000000000007</v>
      </c>
      <c r="R127">
        <v>0.33329999999999999</v>
      </c>
      <c r="S127">
        <v>0</v>
      </c>
      <c r="T127">
        <v>0</v>
      </c>
      <c r="U127">
        <v>0.66670000000000007</v>
      </c>
      <c r="V127">
        <v>0.33329999999999999</v>
      </c>
      <c r="W127">
        <v>0</v>
      </c>
      <c r="X127">
        <v>0</v>
      </c>
      <c r="Y127">
        <v>0.4667</v>
      </c>
      <c r="Z127">
        <v>0.5333</v>
      </c>
      <c r="AA127">
        <v>0</v>
      </c>
      <c r="AB127">
        <v>0.33329999999999999</v>
      </c>
      <c r="AC127">
        <v>0.66670000000000007</v>
      </c>
      <c r="AD127">
        <v>0</v>
      </c>
      <c r="AE127">
        <v>0</v>
      </c>
      <c r="AF127">
        <v>0.66670000000000007</v>
      </c>
      <c r="AG127">
        <v>0</v>
      </c>
      <c r="AH127">
        <v>0.33329999999999999</v>
      </c>
      <c r="AI127">
        <v>0</v>
      </c>
      <c r="AJ127">
        <v>0.20829999999999999</v>
      </c>
      <c r="AK127">
        <v>0</v>
      </c>
      <c r="AL127">
        <v>0</v>
      </c>
      <c r="AM127">
        <v>0.66670000000000007</v>
      </c>
      <c r="AN127">
        <v>0.125</v>
      </c>
      <c r="AO127">
        <v>0</v>
      </c>
      <c r="AP127">
        <v>0.1333</v>
      </c>
      <c r="AQ127">
        <v>0.33329999999999999</v>
      </c>
      <c r="AR127">
        <v>0.5333</v>
      </c>
      <c r="AS127">
        <v>0</v>
      </c>
      <c r="AT127">
        <v>0</v>
      </c>
      <c r="AU127">
        <v>0.1333</v>
      </c>
      <c r="AV127">
        <v>0.26669999999999999</v>
      </c>
      <c r="AW127">
        <v>0.6</v>
      </c>
      <c r="AX127">
        <v>0</v>
      </c>
      <c r="AY127">
        <v>1</v>
      </c>
      <c r="AZ127">
        <v>0</v>
      </c>
      <c r="BA127">
        <v>0</v>
      </c>
      <c r="BB127">
        <v>0</v>
      </c>
      <c r="BC127">
        <v>0</v>
      </c>
      <c r="BD127">
        <v>1</v>
      </c>
      <c r="BE127">
        <v>0</v>
      </c>
      <c r="BF127">
        <v>0</v>
      </c>
      <c r="BG127">
        <v>1</v>
      </c>
      <c r="BH127">
        <v>0</v>
      </c>
      <c r="BI127">
        <v>0</v>
      </c>
      <c r="BJ127">
        <v>0</v>
      </c>
      <c r="BK127">
        <v>1</v>
      </c>
      <c r="BL127">
        <v>0</v>
      </c>
      <c r="BM127">
        <v>0</v>
      </c>
      <c r="BN127">
        <v>0</v>
      </c>
    </row>
    <row r="128" spans="1:66" x14ac:dyDescent="0.3">
      <c r="A128" t="s">
        <v>338</v>
      </c>
      <c r="B128">
        <v>0</v>
      </c>
      <c r="C128">
        <v>1</v>
      </c>
      <c r="D128">
        <v>0</v>
      </c>
      <c r="E128">
        <v>0</v>
      </c>
      <c r="F128">
        <v>0</v>
      </c>
      <c r="G128">
        <v>1</v>
      </c>
      <c r="H128">
        <v>0</v>
      </c>
      <c r="I128">
        <v>0</v>
      </c>
      <c r="J128">
        <v>0</v>
      </c>
      <c r="K128">
        <v>0.22219999999999998</v>
      </c>
      <c r="L128">
        <v>0</v>
      </c>
      <c r="M128">
        <v>0.77780000000000005</v>
      </c>
      <c r="N128">
        <v>0</v>
      </c>
      <c r="O128">
        <v>0</v>
      </c>
      <c r="P128">
        <v>0</v>
      </c>
      <c r="Q128">
        <v>0.55559999999999998</v>
      </c>
      <c r="R128">
        <v>0.44439999999999996</v>
      </c>
      <c r="S128">
        <v>0</v>
      </c>
      <c r="T128">
        <v>0</v>
      </c>
      <c r="U128">
        <v>0.38890000000000002</v>
      </c>
      <c r="V128">
        <v>0.61109999999999998</v>
      </c>
      <c r="W128">
        <v>0</v>
      </c>
      <c r="X128">
        <v>0</v>
      </c>
      <c r="Y128">
        <v>0.22219999999999998</v>
      </c>
      <c r="Z128">
        <v>0.77780000000000005</v>
      </c>
      <c r="AA128">
        <v>5.5599999999999997E-2</v>
      </c>
      <c r="AB128">
        <v>0</v>
      </c>
      <c r="AC128">
        <v>0.83329999999999993</v>
      </c>
      <c r="AD128">
        <v>0.11109999999999999</v>
      </c>
      <c r="AE128">
        <v>0.5</v>
      </c>
      <c r="AF128">
        <v>0.5</v>
      </c>
      <c r="AG128">
        <v>0</v>
      </c>
      <c r="AH128">
        <v>0</v>
      </c>
      <c r="AI128">
        <v>0</v>
      </c>
      <c r="AJ128">
        <v>0.20829999999999999</v>
      </c>
      <c r="AK128">
        <v>0</v>
      </c>
      <c r="AL128">
        <v>0</v>
      </c>
      <c r="AM128">
        <v>0.66670000000000007</v>
      </c>
      <c r="AN128">
        <v>0.125</v>
      </c>
      <c r="AO128">
        <v>0.11109999999999999</v>
      </c>
      <c r="AP128">
        <v>0.38890000000000002</v>
      </c>
      <c r="AQ128">
        <v>0.27779999999999999</v>
      </c>
      <c r="AR128">
        <v>0.22219999999999998</v>
      </c>
      <c r="AS128">
        <v>0</v>
      </c>
      <c r="AT128">
        <v>0</v>
      </c>
      <c r="AU128">
        <v>0.11109999999999999</v>
      </c>
      <c r="AV128">
        <v>0.22219999999999998</v>
      </c>
      <c r="AW128">
        <v>0.44439999999999996</v>
      </c>
      <c r="AX128">
        <v>0.22219999999999998</v>
      </c>
      <c r="AY128">
        <v>0.38890000000000002</v>
      </c>
      <c r="AZ128">
        <v>0.22219999999999998</v>
      </c>
      <c r="BA128">
        <v>0.38890000000000002</v>
      </c>
      <c r="BB128">
        <v>0</v>
      </c>
      <c r="BC128">
        <v>0.11109999999999999</v>
      </c>
      <c r="BD128">
        <v>0.88890000000000002</v>
      </c>
      <c r="BE128">
        <v>0</v>
      </c>
      <c r="BF128">
        <v>0</v>
      </c>
      <c r="BG128">
        <v>0.33329999999999999</v>
      </c>
      <c r="BH128">
        <v>5.5599999999999997E-2</v>
      </c>
      <c r="BI128">
        <v>0.33329999999999999</v>
      </c>
      <c r="BJ128">
        <v>0.27779999999999999</v>
      </c>
      <c r="BK128">
        <v>1</v>
      </c>
      <c r="BL128">
        <v>0</v>
      </c>
      <c r="BM128">
        <v>0</v>
      </c>
      <c r="BN128">
        <v>0</v>
      </c>
    </row>
    <row r="129" spans="1:66" x14ac:dyDescent="0.3">
      <c r="A129" t="s">
        <v>340</v>
      </c>
      <c r="B129">
        <v>1</v>
      </c>
      <c r="C129">
        <v>0</v>
      </c>
      <c r="D129">
        <v>0</v>
      </c>
      <c r="E129">
        <v>0</v>
      </c>
      <c r="F129">
        <v>0</v>
      </c>
      <c r="G129">
        <v>0.92310000000000003</v>
      </c>
      <c r="H129">
        <v>7.690000000000001E-2</v>
      </c>
      <c r="I129">
        <v>0</v>
      </c>
      <c r="J129">
        <v>0</v>
      </c>
      <c r="K129">
        <v>0</v>
      </c>
      <c r="L129">
        <v>0</v>
      </c>
      <c r="M129">
        <v>1</v>
      </c>
      <c r="N129">
        <v>0</v>
      </c>
      <c r="O129">
        <v>0</v>
      </c>
      <c r="P129">
        <v>0</v>
      </c>
      <c r="Q129">
        <v>0.46149999999999997</v>
      </c>
      <c r="R129">
        <v>0.53849999999999998</v>
      </c>
      <c r="S129">
        <v>0</v>
      </c>
      <c r="T129">
        <v>0</v>
      </c>
      <c r="U129">
        <v>7.690000000000001E-2</v>
      </c>
      <c r="V129">
        <v>0.92310000000000003</v>
      </c>
      <c r="W129">
        <v>0</v>
      </c>
      <c r="X129">
        <v>0</v>
      </c>
      <c r="Y129">
        <v>0</v>
      </c>
      <c r="Z129">
        <v>1</v>
      </c>
      <c r="AA129">
        <v>0.34619999999999995</v>
      </c>
      <c r="AB129">
        <v>0.1923</v>
      </c>
      <c r="AC129">
        <v>0.46149999999999997</v>
      </c>
      <c r="AD129">
        <v>0</v>
      </c>
      <c r="AE129">
        <v>1</v>
      </c>
      <c r="AF129">
        <v>0</v>
      </c>
      <c r="AG129">
        <v>0</v>
      </c>
      <c r="AH129">
        <v>0</v>
      </c>
      <c r="AI129">
        <v>0</v>
      </c>
      <c r="AJ129">
        <v>0.20829999999999999</v>
      </c>
      <c r="AK129">
        <v>0</v>
      </c>
      <c r="AL129">
        <v>0</v>
      </c>
      <c r="AM129">
        <v>0.66670000000000007</v>
      </c>
      <c r="AN129">
        <v>0.125</v>
      </c>
      <c r="AO129">
        <v>7.690000000000001E-2</v>
      </c>
      <c r="AP129">
        <v>0.69230000000000003</v>
      </c>
      <c r="AQ129">
        <v>0.23079999999999998</v>
      </c>
      <c r="AR129">
        <v>0</v>
      </c>
      <c r="AS129">
        <v>0</v>
      </c>
      <c r="AT129">
        <v>0</v>
      </c>
      <c r="AU129">
        <v>7.690000000000001E-2</v>
      </c>
      <c r="AV129">
        <v>0.53849999999999998</v>
      </c>
      <c r="AW129">
        <v>0.15380000000000002</v>
      </c>
      <c r="AX129">
        <v>0.23079999999999998</v>
      </c>
      <c r="AY129">
        <v>1</v>
      </c>
      <c r="AZ129">
        <v>0</v>
      </c>
      <c r="BA129">
        <v>0</v>
      </c>
      <c r="BB129">
        <v>0</v>
      </c>
      <c r="BC129">
        <v>0.15380000000000002</v>
      </c>
      <c r="BD129">
        <v>0.84620000000000006</v>
      </c>
      <c r="BE129">
        <v>0</v>
      </c>
      <c r="BF129">
        <v>0</v>
      </c>
      <c r="BG129">
        <v>0</v>
      </c>
      <c r="BH129">
        <v>0.11539999999999999</v>
      </c>
      <c r="BI129">
        <v>0.65379999999999994</v>
      </c>
      <c r="BJ129">
        <v>0.23079999999999998</v>
      </c>
      <c r="BK129">
        <v>1</v>
      </c>
      <c r="BL129">
        <v>0</v>
      </c>
      <c r="BM129">
        <v>0</v>
      </c>
      <c r="BN129">
        <v>0</v>
      </c>
    </row>
    <row r="130" spans="1:66" x14ac:dyDescent="0.3">
      <c r="A130" t="s">
        <v>342</v>
      </c>
      <c r="B130">
        <v>1</v>
      </c>
      <c r="C130">
        <v>0</v>
      </c>
      <c r="D130">
        <v>0</v>
      </c>
      <c r="E130">
        <v>0</v>
      </c>
      <c r="F130">
        <v>0</v>
      </c>
      <c r="G130">
        <v>0.5</v>
      </c>
      <c r="H130">
        <v>8.3299999999999999E-2</v>
      </c>
      <c r="I130">
        <v>0.25</v>
      </c>
      <c r="J130">
        <v>0.16670000000000001</v>
      </c>
      <c r="K130">
        <v>0.3</v>
      </c>
      <c r="L130">
        <v>0.1</v>
      </c>
      <c r="M130">
        <v>0.6</v>
      </c>
      <c r="N130">
        <v>0</v>
      </c>
      <c r="O130">
        <v>0</v>
      </c>
      <c r="P130">
        <v>0</v>
      </c>
      <c r="Q130">
        <v>0.41670000000000001</v>
      </c>
      <c r="R130">
        <v>0.58329999999999993</v>
      </c>
      <c r="S130">
        <v>0</v>
      </c>
      <c r="T130">
        <v>0</v>
      </c>
      <c r="U130">
        <v>0.25</v>
      </c>
      <c r="V130">
        <v>0.5</v>
      </c>
      <c r="W130">
        <v>0.25</v>
      </c>
      <c r="X130">
        <v>0</v>
      </c>
      <c r="Y130">
        <v>8.3299999999999999E-2</v>
      </c>
      <c r="Z130">
        <v>0.91670000000000007</v>
      </c>
      <c r="AA130">
        <v>1</v>
      </c>
      <c r="AB130">
        <v>0</v>
      </c>
      <c r="AC130">
        <v>0</v>
      </c>
      <c r="AD130">
        <v>0</v>
      </c>
      <c r="AE130">
        <v>0</v>
      </c>
      <c r="AF130">
        <v>0</v>
      </c>
      <c r="AG130">
        <v>0.42859999999999998</v>
      </c>
      <c r="AH130">
        <v>0.57140000000000002</v>
      </c>
      <c r="AI130">
        <v>0</v>
      </c>
      <c r="AJ130">
        <v>0.20829999999999999</v>
      </c>
      <c r="AK130">
        <v>0</v>
      </c>
      <c r="AL130">
        <v>0</v>
      </c>
      <c r="AM130">
        <v>0.66670000000000007</v>
      </c>
      <c r="AN130">
        <v>0.125</v>
      </c>
      <c r="AO130">
        <v>0.16670000000000001</v>
      </c>
      <c r="AP130">
        <v>0</v>
      </c>
      <c r="AQ130">
        <v>0.33329999999999999</v>
      </c>
      <c r="AR130">
        <v>0.5</v>
      </c>
      <c r="AS130">
        <v>0</v>
      </c>
      <c r="AT130">
        <v>0</v>
      </c>
      <c r="AU130">
        <v>8.3299999999999999E-2</v>
      </c>
      <c r="AV130">
        <v>8.3299999999999999E-2</v>
      </c>
      <c r="AW130">
        <v>0.5</v>
      </c>
      <c r="AX130">
        <v>0.33329999999999999</v>
      </c>
      <c r="AY130">
        <v>0.33329999999999999</v>
      </c>
      <c r="AZ130">
        <v>0.33329999999999999</v>
      </c>
      <c r="BA130">
        <v>0.33329999999999999</v>
      </c>
      <c r="BB130">
        <v>0</v>
      </c>
      <c r="BC130">
        <v>0.33329999999999999</v>
      </c>
      <c r="BD130">
        <v>0.66670000000000007</v>
      </c>
      <c r="BE130">
        <v>0</v>
      </c>
      <c r="BF130">
        <v>0</v>
      </c>
      <c r="BG130">
        <v>0.75</v>
      </c>
      <c r="BH130">
        <v>0.16670000000000001</v>
      </c>
      <c r="BI130">
        <v>8.3299999999999999E-2</v>
      </c>
      <c r="BJ130">
        <v>0</v>
      </c>
      <c r="BK130">
        <v>1</v>
      </c>
      <c r="BL130">
        <v>0</v>
      </c>
      <c r="BM130">
        <v>0</v>
      </c>
      <c r="BN130">
        <v>0</v>
      </c>
    </row>
    <row r="131" spans="1:66" x14ac:dyDescent="0.3">
      <c r="A131" t="s">
        <v>344</v>
      </c>
      <c r="B131">
        <v>0</v>
      </c>
      <c r="C131">
        <v>0</v>
      </c>
      <c r="D131">
        <v>1</v>
      </c>
      <c r="E131">
        <v>0</v>
      </c>
      <c r="F131">
        <v>0</v>
      </c>
      <c r="G131">
        <v>0.93330000000000002</v>
      </c>
      <c r="H131">
        <v>6.6699999999999995E-2</v>
      </c>
      <c r="I131">
        <v>0</v>
      </c>
      <c r="J131">
        <v>0</v>
      </c>
      <c r="K131">
        <v>0</v>
      </c>
      <c r="L131">
        <v>0</v>
      </c>
      <c r="M131">
        <v>1</v>
      </c>
      <c r="N131">
        <v>0</v>
      </c>
      <c r="O131">
        <v>0</v>
      </c>
      <c r="P131">
        <v>0</v>
      </c>
      <c r="Q131">
        <v>6.6699999999999995E-2</v>
      </c>
      <c r="R131">
        <v>0.93330000000000002</v>
      </c>
      <c r="S131">
        <v>0</v>
      </c>
      <c r="T131">
        <v>0</v>
      </c>
      <c r="U131">
        <v>6.6699999999999995E-2</v>
      </c>
      <c r="V131">
        <v>0.93330000000000002</v>
      </c>
      <c r="W131">
        <v>0</v>
      </c>
      <c r="X131">
        <v>0</v>
      </c>
      <c r="Y131">
        <v>0</v>
      </c>
      <c r="Z131">
        <v>1</v>
      </c>
      <c r="AA131">
        <v>0</v>
      </c>
      <c r="AB131">
        <v>0</v>
      </c>
      <c r="AC131">
        <v>0.86670000000000003</v>
      </c>
      <c r="AD131">
        <v>0.1333</v>
      </c>
      <c r="AE131">
        <v>6.6699999999999995E-2</v>
      </c>
      <c r="AF131">
        <v>0.93330000000000002</v>
      </c>
      <c r="AG131">
        <v>0</v>
      </c>
      <c r="AH131">
        <v>0</v>
      </c>
      <c r="AI131">
        <v>0</v>
      </c>
      <c r="AJ131">
        <v>0.16670000000000001</v>
      </c>
      <c r="AK131">
        <v>0.33329999999999999</v>
      </c>
      <c r="AL131">
        <v>0.5</v>
      </c>
      <c r="AM131">
        <v>0</v>
      </c>
      <c r="AN131">
        <v>0</v>
      </c>
      <c r="AO131">
        <v>0.1333</v>
      </c>
      <c r="AP131">
        <v>0.26669999999999999</v>
      </c>
      <c r="AQ131">
        <v>0.5333</v>
      </c>
      <c r="AR131">
        <v>6.6699999999999995E-2</v>
      </c>
      <c r="AS131">
        <v>0</v>
      </c>
      <c r="AT131">
        <v>0</v>
      </c>
      <c r="AU131">
        <v>0</v>
      </c>
      <c r="AV131">
        <v>0</v>
      </c>
      <c r="AW131">
        <v>0.1333</v>
      </c>
      <c r="AX131">
        <v>0.86670000000000003</v>
      </c>
      <c r="AY131">
        <v>0.2</v>
      </c>
      <c r="AZ131">
        <v>0.2</v>
      </c>
      <c r="BA131">
        <v>0.6</v>
      </c>
      <c r="BB131">
        <v>0</v>
      </c>
      <c r="BC131">
        <v>6.6699999999999995E-2</v>
      </c>
      <c r="BD131">
        <v>0.93330000000000002</v>
      </c>
      <c r="BE131">
        <v>0</v>
      </c>
      <c r="BF131">
        <v>0</v>
      </c>
      <c r="BG131">
        <v>0</v>
      </c>
      <c r="BH131">
        <v>0</v>
      </c>
      <c r="BI131">
        <v>0.33329999999999999</v>
      </c>
      <c r="BJ131">
        <v>0.66670000000000007</v>
      </c>
      <c r="BK131">
        <v>1</v>
      </c>
      <c r="BL131">
        <v>0</v>
      </c>
      <c r="BM131">
        <v>0</v>
      </c>
      <c r="BN131">
        <v>0</v>
      </c>
    </row>
    <row r="132" spans="1:66" x14ac:dyDescent="0.3">
      <c r="A132" t="s">
        <v>346</v>
      </c>
      <c r="B132">
        <v>0</v>
      </c>
      <c r="C132">
        <v>0</v>
      </c>
      <c r="D132">
        <v>0</v>
      </c>
      <c r="E132">
        <v>0</v>
      </c>
      <c r="F132">
        <v>1</v>
      </c>
      <c r="G132">
        <v>0.94440000000000002</v>
      </c>
      <c r="H132">
        <v>5.5599999999999997E-2</v>
      </c>
      <c r="I132">
        <v>0</v>
      </c>
      <c r="J132">
        <v>0</v>
      </c>
      <c r="K132">
        <v>0.33329999999999999</v>
      </c>
      <c r="L132">
        <v>0.16670000000000001</v>
      </c>
      <c r="M132">
        <v>0.5</v>
      </c>
      <c r="N132">
        <v>0</v>
      </c>
      <c r="O132">
        <v>0</v>
      </c>
      <c r="P132">
        <v>0.11109999999999999</v>
      </c>
      <c r="Q132">
        <v>0.83329999999999993</v>
      </c>
      <c r="R132">
        <v>5.5599999999999997E-2</v>
      </c>
      <c r="S132">
        <v>0</v>
      </c>
      <c r="T132">
        <v>0</v>
      </c>
      <c r="U132">
        <v>0.83329999999999993</v>
      </c>
      <c r="V132">
        <v>0.16670000000000001</v>
      </c>
      <c r="W132">
        <v>0</v>
      </c>
      <c r="X132">
        <v>0</v>
      </c>
      <c r="Y132">
        <v>0.5</v>
      </c>
      <c r="Z132">
        <v>0.5</v>
      </c>
      <c r="AA132">
        <v>5.5599999999999997E-2</v>
      </c>
      <c r="AB132">
        <v>0.44439999999999996</v>
      </c>
      <c r="AC132">
        <v>0.5</v>
      </c>
      <c r="AD132">
        <v>0</v>
      </c>
      <c r="AE132">
        <v>0</v>
      </c>
      <c r="AF132">
        <v>0.66670000000000007</v>
      </c>
      <c r="AG132">
        <v>0</v>
      </c>
      <c r="AH132">
        <v>0.33329999999999999</v>
      </c>
      <c r="AI132">
        <v>0</v>
      </c>
      <c r="AJ132">
        <v>0.20829999999999999</v>
      </c>
      <c r="AK132">
        <v>0</v>
      </c>
      <c r="AL132">
        <v>0</v>
      </c>
      <c r="AM132">
        <v>0.66670000000000007</v>
      </c>
      <c r="AN132">
        <v>0.125</v>
      </c>
      <c r="AO132">
        <v>0.11109999999999999</v>
      </c>
      <c r="AP132">
        <v>0.11109999999999999</v>
      </c>
      <c r="AQ132">
        <v>0.22219999999999998</v>
      </c>
      <c r="AR132">
        <v>0.5</v>
      </c>
      <c r="AS132">
        <v>5.5599999999999997E-2</v>
      </c>
      <c r="AT132">
        <v>0</v>
      </c>
      <c r="AU132">
        <v>0</v>
      </c>
      <c r="AV132">
        <v>0.38890000000000002</v>
      </c>
      <c r="AW132">
        <v>0.61109999999999998</v>
      </c>
      <c r="AX132">
        <v>0</v>
      </c>
      <c r="AY132">
        <v>0.72219999999999995</v>
      </c>
      <c r="AZ132">
        <v>5.5599999999999997E-2</v>
      </c>
      <c r="BA132">
        <v>0.22219999999999998</v>
      </c>
      <c r="BB132">
        <v>0</v>
      </c>
      <c r="BC132">
        <v>0</v>
      </c>
      <c r="BD132">
        <v>1</v>
      </c>
      <c r="BE132">
        <v>0</v>
      </c>
      <c r="BF132">
        <v>5.5599999999999997E-2</v>
      </c>
      <c r="BG132">
        <v>0.77780000000000005</v>
      </c>
      <c r="BH132">
        <v>0.16670000000000001</v>
      </c>
      <c r="BI132">
        <v>0</v>
      </c>
      <c r="BJ132">
        <v>0</v>
      </c>
      <c r="BK132">
        <v>1</v>
      </c>
      <c r="BL132">
        <v>0</v>
      </c>
      <c r="BM132">
        <v>0</v>
      </c>
      <c r="BN132">
        <v>0</v>
      </c>
    </row>
    <row r="133" spans="1:66" x14ac:dyDescent="0.3">
      <c r="A133" t="s">
        <v>348</v>
      </c>
      <c r="B133">
        <v>0</v>
      </c>
      <c r="C133">
        <v>0</v>
      </c>
      <c r="D133">
        <v>1</v>
      </c>
      <c r="E133">
        <v>0</v>
      </c>
      <c r="F133">
        <v>0</v>
      </c>
      <c r="G133">
        <v>2.3799999999999998E-2</v>
      </c>
      <c r="H133">
        <v>0.16670000000000001</v>
      </c>
      <c r="I133">
        <v>0.52380000000000004</v>
      </c>
      <c r="J133">
        <v>0.28570000000000001</v>
      </c>
      <c r="K133">
        <v>3.3300000000000003E-2</v>
      </c>
      <c r="L133">
        <v>0.1333</v>
      </c>
      <c r="M133">
        <v>0.83329999999999993</v>
      </c>
      <c r="N133">
        <v>0</v>
      </c>
      <c r="O133">
        <v>0</v>
      </c>
      <c r="P133">
        <v>2.3799999999999998E-2</v>
      </c>
      <c r="Q133">
        <v>0.8095</v>
      </c>
      <c r="R133">
        <v>0.16670000000000001</v>
      </c>
      <c r="S133">
        <v>0</v>
      </c>
      <c r="T133">
        <v>0</v>
      </c>
      <c r="U133">
        <v>9.5199999999999993E-2</v>
      </c>
      <c r="V133">
        <v>0.73809999999999998</v>
      </c>
      <c r="W133">
        <v>0.16670000000000001</v>
      </c>
      <c r="X133">
        <v>0</v>
      </c>
      <c r="Y133">
        <v>9.5199999999999993E-2</v>
      </c>
      <c r="Z133">
        <v>0.90480000000000005</v>
      </c>
      <c r="AA133">
        <v>0.35710000000000003</v>
      </c>
      <c r="AB133">
        <v>0.1905</v>
      </c>
      <c r="AC133">
        <v>0.1905</v>
      </c>
      <c r="AD133">
        <v>0.26190000000000002</v>
      </c>
      <c r="AE133">
        <v>0.11539999999999999</v>
      </c>
      <c r="AF133">
        <v>0.34619999999999995</v>
      </c>
      <c r="AG133">
        <v>0.23079999999999998</v>
      </c>
      <c r="AH133">
        <v>0.30769999999999997</v>
      </c>
      <c r="AI133">
        <v>0</v>
      </c>
      <c r="AJ133">
        <v>0</v>
      </c>
      <c r="AK133">
        <v>0.33329999999999999</v>
      </c>
      <c r="AL133">
        <v>0.66670000000000007</v>
      </c>
      <c r="AM133">
        <v>0</v>
      </c>
      <c r="AN133">
        <v>0</v>
      </c>
      <c r="AO133">
        <v>7.1399999999999991E-2</v>
      </c>
      <c r="AP133">
        <v>0.1429</v>
      </c>
      <c r="AQ133">
        <v>0.1905</v>
      </c>
      <c r="AR133">
        <v>0.28570000000000001</v>
      </c>
      <c r="AS133">
        <v>0.3095</v>
      </c>
      <c r="AT133">
        <v>2.3799999999999998E-2</v>
      </c>
      <c r="AU133">
        <v>0</v>
      </c>
      <c r="AV133">
        <v>0</v>
      </c>
      <c r="AW133">
        <v>0</v>
      </c>
      <c r="AX133">
        <v>0.97620000000000007</v>
      </c>
      <c r="AY133">
        <v>0.16670000000000001</v>
      </c>
      <c r="AZ133">
        <v>0.40479999999999999</v>
      </c>
      <c r="BA133">
        <v>0.42859999999999998</v>
      </c>
      <c r="BB133">
        <v>0</v>
      </c>
      <c r="BC133">
        <v>0.16670000000000001</v>
      </c>
      <c r="BD133">
        <v>0.83329999999999993</v>
      </c>
      <c r="BE133">
        <v>0</v>
      </c>
      <c r="BF133">
        <v>0</v>
      </c>
      <c r="BG133">
        <v>0.76190000000000002</v>
      </c>
      <c r="BH133">
        <v>0.23809999999999998</v>
      </c>
      <c r="BI133">
        <v>0</v>
      </c>
      <c r="BJ133">
        <v>0</v>
      </c>
      <c r="BK133">
        <v>0.79170000000000007</v>
      </c>
      <c r="BL133">
        <v>0.125</v>
      </c>
      <c r="BM133">
        <v>8.3299999999999999E-2</v>
      </c>
      <c r="BN133">
        <v>0</v>
      </c>
    </row>
    <row r="134" spans="1:66" x14ac:dyDescent="0.3">
      <c r="A134" t="s">
        <v>350</v>
      </c>
      <c r="B134">
        <v>0</v>
      </c>
      <c r="C134">
        <v>0</v>
      </c>
      <c r="D134">
        <v>1</v>
      </c>
      <c r="E134">
        <v>0</v>
      </c>
      <c r="F134">
        <v>0</v>
      </c>
      <c r="G134">
        <v>0.4194</v>
      </c>
      <c r="H134">
        <v>0.3871</v>
      </c>
      <c r="I134">
        <v>0.19350000000000001</v>
      </c>
      <c r="J134">
        <v>0</v>
      </c>
      <c r="K134">
        <v>0.2581</v>
      </c>
      <c r="L134">
        <v>0.129</v>
      </c>
      <c r="M134">
        <v>0.6129</v>
      </c>
      <c r="N134">
        <v>0</v>
      </c>
      <c r="O134">
        <v>0</v>
      </c>
      <c r="P134">
        <v>0</v>
      </c>
      <c r="Q134">
        <v>0.4839</v>
      </c>
      <c r="R134">
        <v>0.5161</v>
      </c>
      <c r="S134">
        <v>0</v>
      </c>
      <c r="T134">
        <v>0</v>
      </c>
      <c r="U134">
        <v>0.19350000000000001</v>
      </c>
      <c r="V134">
        <v>0.5806</v>
      </c>
      <c r="W134">
        <v>0.22579999999999997</v>
      </c>
      <c r="X134">
        <v>0</v>
      </c>
      <c r="Y134">
        <v>0.19350000000000001</v>
      </c>
      <c r="Z134">
        <v>0.80650000000000011</v>
      </c>
      <c r="AA134">
        <v>0.4839</v>
      </c>
      <c r="AB134">
        <v>0.3871</v>
      </c>
      <c r="AC134">
        <v>3.2300000000000002E-2</v>
      </c>
      <c r="AD134">
        <v>9.6799999999999997E-2</v>
      </c>
      <c r="AE134">
        <v>8.6999999999999994E-2</v>
      </c>
      <c r="AF134">
        <v>0.39130000000000004</v>
      </c>
      <c r="AG134">
        <v>0.1739</v>
      </c>
      <c r="AH134">
        <v>0.3478</v>
      </c>
      <c r="AI134">
        <v>0</v>
      </c>
      <c r="AJ134">
        <v>0.20829999999999999</v>
      </c>
      <c r="AK134">
        <v>0</v>
      </c>
      <c r="AL134">
        <v>0</v>
      </c>
      <c r="AM134">
        <v>0.66670000000000007</v>
      </c>
      <c r="AN134">
        <v>0.125</v>
      </c>
      <c r="AO134">
        <v>0.3871</v>
      </c>
      <c r="AP134">
        <v>0.19350000000000001</v>
      </c>
      <c r="AQ134">
        <v>0.2903</v>
      </c>
      <c r="AR134">
        <v>9.6799999999999997E-2</v>
      </c>
      <c r="AS134">
        <v>3.2300000000000002E-2</v>
      </c>
      <c r="AT134">
        <v>3.2300000000000002E-2</v>
      </c>
      <c r="AU134">
        <v>0.129</v>
      </c>
      <c r="AV134">
        <v>0.22579999999999997</v>
      </c>
      <c r="AW134">
        <v>0.3871</v>
      </c>
      <c r="AX134">
        <v>0.22579999999999997</v>
      </c>
      <c r="AY134">
        <v>0.9677</v>
      </c>
      <c r="AZ134">
        <v>3.2300000000000002E-2</v>
      </c>
      <c r="BA134">
        <v>0</v>
      </c>
      <c r="BB134">
        <v>0</v>
      </c>
      <c r="BC134">
        <v>0.2903</v>
      </c>
      <c r="BD134">
        <v>0.7097</v>
      </c>
      <c r="BE134">
        <v>0</v>
      </c>
      <c r="BF134">
        <v>3.2300000000000002E-2</v>
      </c>
      <c r="BG134">
        <v>0.871</v>
      </c>
      <c r="BH134">
        <v>9.6799999999999997E-2</v>
      </c>
      <c r="BI134">
        <v>0</v>
      </c>
      <c r="BJ134">
        <v>0</v>
      </c>
      <c r="BK134">
        <v>0.69230000000000003</v>
      </c>
      <c r="BL134">
        <v>0.30769999999999997</v>
      </c>
      <c r="BM134">
        <v>0</v>
      </c>
      <c r="BN134">
        <v>0</v>
      </c>
    </row>
    <row r="135" spans="1:66" x14ac:dyDescent="0.3">
      <c r="A135" t="s">
        <v>352</v>
      </c>
      <c r="B135">
        <v>0</v>
      </c>
      <c r="C135">
        <v>1</v>
      </c>
      <c r="D135">
        <v>0</v>
      </c>
      <c r="E135">
        <v>0</v>
      </c>
      <c r="F135">
        <v>0</v>
      </c>
      <c r="G135">
        <v>0.36840000000000006</v>
      </c>
      <c r="H135">
        <v>0.21050000000000002</v>
      </c>
      <c r="I135">
        <v>0.31579999999999997</v>
      </c>
      <c r="J135">
        <v>0.10529999999999999</v>
      </c>
      <c r="K135">
        <v>0.23530000000000001</v>
      </c>
      <c r="L135">
        <v>0</v>
      </c>
      <c r="M135">
        <v>0.76469999999999994</v>
      </c>
      <c r="N135">
        <v>0</v>
      </c>
      <c r="O135">
        <v>0</v>
      </c>
      <c r="P135">
        <v>0.21050000000000002</v>
      </c>
      <c r="Q135">
        <v>0.42109999999999997</v>
      </c>
      <c r="R135">
        <v>0.36840000000000006</v>
      </c>
      <c r="S135">
        <v>0</v>
      </c>
      <c r="T135">
        <v>0</v>
      </c>
      <c r="U135">
        <v>0.10529999999999999</v>
      </c>
      <c r="V135">
        <v>0.63159999999999994</v>
      </c>
      <c r="W135">
        <v>0.26319999999999999</v>
      </c>
      <c r="X135">
        <v>0</v>
      </c>
      <c r="Y135">
        <v>0.26319999999999999</v>
      </c>
      <c r="Z135">
        <v>0.73680000000000012</v>
      </c>
      <c r="AA135">
        <v>0.36840000000000006</v>
      </c>
      <c r="AB135">
        <v>0.31579999999999997</v>
      </c>
      <c r="AC135">
        <v>0.26319999999999999</v>
      </c>
      <c r="AD135">
        <v>5.2600000000000001E-2</v>
      </c>
      <c r="AE135">
        <v>0.33329999999999999</v>
      </c>
      <c r="AF135">
        <v>0.33329999999999999</v>
      </c>
      <c r="AG135">
        <v>0.33329999999999999</v>
      </c>
      <c r="AH135">
        <v>0</v>
      </c>
      <c r="AI135">
        <v>0</v>
      </c>
      <c r="AJ135">
        <v>0.20829999999999999</v>
      </c>
      <c r="AK135">
        <v>0</v>
      </c>
      <c r="AL135">
        <v>0</v>
      </c>
      <c r="AM135">
        <v>0.66670000000000007</v>
      </c>
      <c r="AN135">
        <v>0.125</v>
      </c>
      <c r="AO135">
        <v>0.63159999999999994</v>
      </c>
      <c r="AP135">
        <v>0.26319999999999999</v>
      </c>
      <c r="AQ135">
        <v>0</v>
      </c>
      <c r="AR135">
        <v>0</v>
      </c>
      <c r="AS135">
        <v>0.10529999999999999</v>
      </c>
      <c r="AT135">
        <v>0</v>
      </c>
      <c r="AU135">
        <v>0</v>
      </c>
      <c r="AV135">
        <v>0</v>
      </c>
      <c r="AW135">
        <v>0.21050000000000002</v>
      </c>
      <c r="AX135">
        <v>0.78949999999999998</v>
      </c>
      <c r="AY135">
        <v>0.84209999999999996</v>
      </c>
      <c r="AZ135">
        <v>0.10529999999999999</v>
      </c>
      <c r="BA135">
        <v>5.2600000000000001E-2</v>
      </c>
      <c r="BB135">
        <v>0</v>
      </c>
      <c r="BC135">
        <v>0.36840000000000006</v>
      </c>
      <c r="BD135">
        <v>0.57889999999999997</v>
      </c>
      <c r="BE135">
        <v>5.2600000000000001E-2</v>
      </c>
      <c r="BF135">
        <v>0</v>
      </c>
      <c r="BG135">
        <v>0.89469999999999994</v>
      </c>
      <c r="BH135">
        <v>0.10529999999999999</v>
      </c>
      <c r="BI135">
        <v>0</v>
      </c>
      <c r="BJ135">
        <v>0</v>
      </c>
      <c r="BK135">
        <v>1</v>
      </c>
      <c r="BL135">
        <v>0</v>
      </c>
      <c r="BM135">
        <v>0</v>
      </c>
      <c r="BN135">
        <v>0</v>
      </c>
    </row>
    <row r="136" spans="1:66" x14ac:dyDescent="0.3">
      <c r="A136" t="s">
        <v>354</v>
      </c>
      <c r="B136">
        <v>1</v>
      </c>
      <c r="C136">
        <v>0</v>
      </c>
      <c r="D136">
        <v>0</v>
      </c>
      <c r="E136">
        <v>0</v>
      </c>
      <c r="F136">
        <v>0</v>
      </c>
      <c r="G136">
        <v>0.6</v>
      </c>
      <c r="H136">
        <v>0.4</v>
      </c>
      <c r="I136">
        <v>0</v>
      </c>
      <c r="J136">
        <v>0</v>
      </c>
      <c r="K136">
        <v>0.35</v>
      </c>
      <c r="L136">
        <v>0.05</v>
      </c>
      <c r="M136">
        <v>0.6</v>
      </c>
      <c r="N136">
        <v>0</v>
      </c>
      <c r="O136">
        <v>0</v>
      </c>
      <c r="P136">
        <v>0.05</v>
      </c>
      <c r="Q136">
        <v>0.7</v>
      </c>
      <c r="R136">
        <v>0.25</v>
      </c>
      <c r="S136">
        <v>0</v>
      </c>
      <c r="T136">
        <v>0</v>
      </c>
      <c r="U136">
        <v>0.55000000000000004</v>
      </c>
      <c r="V136">
        <v>0.4</v>
      </c>
      <c r="W136">
        <v>0.05</v>
      </c>
      <c r="X136">
        <v>0.05</v>
      </c>
      <c r="Y136">
        <v>0.2</v>
      </c>
      <c r="Z136">
        <v>0.75</v>
      </c>
      <c r="AA136">
        <v>0.65</v>
      </c>
      <c r="AB136">
        <v>0.35</v>
      </c>
      <c r="AC136">
        <v>0</v>
      </c>
      <c r="AD136">
        <v>0</v>
      </c>
      <c r="AE136">
        <v>0</v>
      </c>
      <c r="AF136">
        <v>0.5</v>
      </c>
      <c r="AG136">
        <v>0.33329999999999999</v>
      </c>
      <c r="AH136">
        <v>0.16670000000000001</v>
      </c>
      <c r="AI136">
        <v>0</v>
      </c>
      <c r="AJ136">
        <v>0.20829999999999999</v>
      </c>
      <c r="AK136">
        <v>0</v>
      </c>
      <c r="AL136">
        <v>0</v>
      </c>
      <c r="AM136">
        <v>0.66670000000000007</v>
      </c>
      <c r="AN136">
        <v>0.125</v>
      </c>
      <c r="AO136">
        <v>0.45</v>
      </c>
      <c r="AP136">
        <v>0.25</v>
      </c>
      <c r="AQ136">
        <v>0.05</v>
      </c>
      <c r="AR136">
        <v>0.15</v>
      </c>
      <c r="AS136">
        <v>0.1</v>
      </c>
      <c r="AT136">
        <v>0.1</v>
      </c>
      <c r="AU136">
        <v>0.3</v>
      </c>
      <c r="AV136">
        <v>0.1</v>
      </c>
      <c r="AW136">
        <v>0.15</v>
      </c>
      <c r="AX136">
        <v>0.35</v>
      </c>
      <c r="AY136">
        <v>0.85</v>
      </c>
      <c r="AZ136">
        <v>0.05</v>
      </c>
      <c r="BA136">
        <v>0.1</v>
      </c>
      <c r="BB136">
        <v>0</v>
      </c>
      <c r="BC136">
        <v>0.4</v>
      </c>
      <c r="BD136">
        <v>0.6</v>
      </c>
      <c r="BE136">
        <v>0</v>
      </c>
      <c r="BF136">
        <v>0</v>
      </c>
      <c r="BG136">
        <v>0.85</v>
      </c>
      <c r="BH136">
        <v>0.15</v>
      </c>
      <c r="BI136">
        <v>0</v>
      </c>
      <c r="BJ136">
        <v>0</v>
      </c>
      <c r="BK136">
        <v>1</v>
      </c>
      <c r="BL136">
        <v>0</v>
      </c>
      <c r="BM136">
        <v>0</v>
      </c>
      <c r="BN136">
        <v>0</v>
      </c>
    </row>
    <row r="137" spans="1:66" x14ac:dyDescent="0.3">
      <c r="A137" t="s">
        <v>356</v>
      </c>
      <c r="B137">
        <v>0</v>
      </c>
      <c r="C137">
        <v>1</v>
      </c>
      <c r="D137">
        <v>0</v>
      </c>
      <c r="E137">
        <v>0</v>
      </c>
      <c r="F137">
        <v>0</v>
      </c>
      <c r="G137">
        <v>1</v>
      </c>
      <c r="H137">
        <v>0</v>
      </c>
      <c r="I137">
        <v>0</v>
      </c>
      <c r="J137">
        <v>0</v>
      </c>
      <c r="K137">
        <v>0</v>
      </c>
      <c r="L137">
        <v>0</v>
      </c>
      <c r="M137">
        <v>1</v>
      </c>
      <c r="N137">
        <v>0</v>
      </c>
      <c r="O137">
        <v>0</v>
      </c>
      <c r="P137">
        <v>0.2</v>
      </c>
      <c r="Q137">
        <v>0.8</v>
      </c>
      <c r="R137">
        <v>0</v>
      </c>
      <c r="S137">
        <v>0</v>
      </c>
      <c r="T137">
        <v>0</v>
      </c>
      <c r="U137">
        <v>0.2</v>
      </c>
      <c r="V137">
        <v>0.8</v>
      </c>
      <c r="W137">
        <v>0</v>
      </c>
      <c r="X137">
        <v>6.6699999999999995E-2</v>
      </c>
      <c r="Y137">
        <v>0.66670000000000007</v>
      </c>
      <c r="Z137">
        <v>0.26669999999999999</v>
      </c>
      <c r="AA137">
        <v>0</v>
      </c>
      <c r="AB137">
        <v>1</v>
      </c>
      <c r="AC137">
        <v>0</v>
      </c>
      <c r="AD137">
        <v>0</v>
      </c>
      <c r="AE137">
        <v>0</v>
      </c>
      <c r="AF137">
        <v>0</v>
      </c>
      <c r="AG137">
        <v>0</v>
      </c>
      <c r="AH137">
        <v>0</v>
      </c>
      <c r="AI137">
        <v>0</v>
      </c>
      <c r="AJ137">
        <v>0.20829999999999999</v>
      </c>
      <c r="AK137">
        <v>0</v>
      </c>
      <c r="AL137">
        <v>0</v>
      </c>
      <c r="AM137">
        <v>0.66670000000000007</v>
      </c>
      <c r="AN137">
        <v>0.125</v>
      </c>
      <c r="AO137">
        <v>0.4</v>
      </c>
      <c r="AP137">
        <v>0.1333</v>
      </c>
      <c r="AQ137">
        <v>0.4667</v>
      </c>
      <c r="AR137">
        <v>0</v>
      </c>
      <c r="AS137">
        <v>0</v>
      </c>
      <c r="AT137">
        <v>0</v>
      </c>
      <c r="AU137">
        <v>0</v>
      </c>
      <c r="AV137">
        <v>0</v>
      </c>
      <c r="AW137">
        <v>6.6699999999999995E-2</v>
      </c>
      <c r="AX137">
        <v>0.93330000000000002</v>
      </c>
      <c r="AY137">
        <v>0.4667</v>
      </c>
      <c r="AZ137">
        <v>0.5333</v>
      </c>
      <c r="BA137">
        <v>0</v>
      </c>
      <c r="BB137">
        <v>0</v>
      </c>
      <c r="BC137">
        <v>0.2</v>
      </c>
      <c r="BD137">
        <v>0.8</v>
      </c>
      <c r="BE137">
        <v>0</v>
      </c>
      <c r="BF137">
        <v>0</v>
      </c>
      <c r="BG137">
        <v>0.2</v>
      </c>
      <c r="BH137">
        <v>0.8</v>
      </c>
      <c r="BI137">
        <v>0</v>
      </c>
      <c r="BJ137">
        <v>0</v>
      </c>
      <c r="BK137">
        <v>0</v>
      </c>
      <c r="BL137">
        <v>0</v>
      </c>
      <c r="BM137">
        <v>0</v>
      </c>
      <c r="BN137">
        <v>0</v>
      </c>
    </row>
    <row r="138" spans="1:66" x14ac:dyDescent="0.3">
      <c r="A138" t="s">
        <v>358</v>
      </c>
      <c r="B138">
        <v>0</v>
      </c>
      <c r="C138">
        <v>1</v>
      </c>
      <c r="D138">
        <v>0</v>
      </c>
      <c r="E138">
        <v>0</v>
      </c>
      <c r="F138">
        <v>0</v>
      </c>
      <c r="G138">
        <v>0.91670000000000007</v>
      </c>
      <c r="H138">
        <v>8.3299999999999999E-2</v>
      </c>
      <c r="I138">
        <v>0</v>
      </c>
      <c r="J138">
        <v>0</v>
      </c>
      <c r="K138">
        <v>0</v>
      </c>
      <c r="L138">
        <v>0</v>
      </c>
      <c r="M138">
        <v>1</v>
      </c>
      <c r="N138">
        <v>0</v>
      </c>
      <c r="O138">
        <v>0</v>
      </c>
      <c r="P138">
        <v>0.58329999999999993</v>
      </c>
      <c r="Q138">
        <v>0.41670000000000001</v>
      </c>
      <c r="R138">
        <v>0</v>
      </c>
      <c r="S138">
        <v>0</v>
      </c>
      <c r="T138">
        <v>0</v>
      </c>
      <c r="U138">
        <v>0.58329999999999993</v>
      </c>
      <c r="V138">
        <v>0.41670000000000001</v>
      </c>
      <c r="W138">
        <v>0</v>
      </c>
      <c r="X138">
        <v>0</v>
      </c>
      <c r="Y138">
        <v>0.5</v>
      </c>
      <c r="Z138">
        <v>0.5</v>
      </c>
      <c r="AA138">
        <v>0</v>
      </c>
      <c r="AB138">
        <v>0.91670000000000007</v>
      </c>
      <c r="AC138">
        <v>8.3299999999999999E-2</v>
      </c>
      <c r="AD138">
        <v>0</v>
      </c>
      <c r="AE138">
        <v>1</v>
      </c>
      <c r="AF138">
        <v>0</v>
      </c>
      <c r="AG138">
        <v>0</v>
      </c>
      <c r="AH138">
        <v>0</v>
      </c>
      <c r="AI138">
        <v>0</v>
      </c>
      <c r="AJ138">
        <v>0.20829999999999999</v>
      </c>
      <c r="AK138">
        <v>0</v>
      </c>
      <c r="AL138">
        <v>0</v>
      </c>
      <c r="AM138">
        <v>0.66670000000000007</v>
      </c>
      <c r="AN138">
        <v>0.125</v>
      </c>
      <c r="AO138">
        <v>0.16670000000000001</v>
      </c>
      <c r="AP138">
        <v>0.41670000000000001</v>
      </c>
      <c r="AQ138">
        <v>0.41670000000000001</v>
      </c>
      <c r="AR138">
        <v>0</v>
      </c>
      <c r="AS138">
        <v>0</v>
      </c>
      <c r="AT138">
        <v>0</v>
      </c>
      <c r="AU138">
        <v>0</v>
      </c>
      <c r="AV138">
        <v>0</v>
      </c>
      <c r="AW138">
        <v>0.16670000000000001</v>
      </c>
      <c r="AX138">
        <v>0.83329999999999993</v>
      </c>
      <c r="AY138">
        <v>0.16670000000000001</v>
      </c>
      <c r="AZ138">
        <v>0.83329999999999993</v>
      </c>
      <c r="BA138">
        <v>0</v>
      </c>
      <c r="BB138">
        <v>0</v>
      </c>
      <c r="BC138">
        <v>0.58329999999999993</v>
      </c>
      <c r="BD138">
        <v>0.41670000000000001</v>
      </c>
      <c r="BE138">
        <v>0</v>
      </c>
      <c r="BF138">
        <v>0</v>
      </c>
      <c r="BG138">
        <v>0.58329999999999993</v>
      </c>
      <c r="BH138">
        <v>0.41670000000000001</v>
      </c>
      <c r="BI138">
        <v>0</v>
      </c>
      <c r="BJ138">
        <v>0</v>
      </c>
      <c r="BK138">
        <v>0</v>
      </c>
      <c r="BL138">
        <v>1</v>
      </c>
      <c r="BM138">
        <v>0</v>
      </c>
      <c r="BN138">
        <v>0</v>
      </c>
    </row>
    <row r="139" spans="1:66" x14ac:dyDescent="0.3">
      <c r="A139" t="s">
        <v>360</v>
      </c>
      <c r="B139">
        <v>1</v>
      </c>
      <c r="C139">
        <v>0</v>
      </c>
      <c r="D139">
        <v>0</v>
      </c>
      <c r="E139">
        <v>0</v>
      </c>
      <c r="F139">
        <v>0</v>
      </c>
      <c r="G139">
        <v>0.2581</v>
      </c>
      <c r="H139">
        <v>0.3226</v>
      </c>
      <c r="I139">
        <v>0.22579999999999997</v>
      </c>
      <c r="J139">
        <v>0.19350000000000001</v>
      </c>
      <c r="K139">
        <v>0.04</v>
      </c>
      <c r="L139">
        <v>0.16</v>
      </c>
      <c r="M139">
        <v>0.8</v>
      </c>
      <c r="N139">
        <v>0</v>
      </c>
      <c r="O139">
        <v>0</v>
      </c>
      <c r="P139">
        <v>3.2300000000000002E-2</v>
      </c>
      <c r="Q139">
        <v>0.5161</v>
      </c>
      <c r="R139">
        <v>0.45159999999999995</v>
      </c>
      <c r="S139">
        <v>0</v>
      </c>
      <c r="T139">
        <v>0</v>
      </c>
      <c r="U139">
        <v>6.4500000000000002E-2</v>
      </c>
      <c r="V139">
        <v>0.5161</v>
      </c>
      <c r="W139">
        <v>0.4194</v>
      </c>
      <c r="X139">
        <v>0</v>
      </c>
      <c r="Y139">
        <v>3.2300000000000002E-2</v>
      </c>
      <c r="Z139">
        <v>0.9677</v>
      </c>
      <c r="AA139">
        <v>6.4500000000000002E-2</v>
      </c>
      <c r="AB139">
        <v>0.45159999999999995</v>
      </c>
      <c r="AC139">
        <v>0.35479999999999995</v>
      </c>
      <c r="AD139">
        <v>0.129</v>
      </c>
      <c r="AE139">
        <v>0</v>
      </c>
      <c r="AF139">
        <v>0.27779999999999999</v>
      </c>
      <c r="AG139">
        <v>0.33329999999999999</v>
      </c>
      <c r="AH139">
        <v>0.38890000000000002</v>
      </c>
      <c r="AI139">
        <v>0</v>
      </c>
      <c r="AJ139">
        <v>0.33329999999999999</v>
      </c>
      <c r="AK139">
        <v>0.16670000000000001</v>
      </c>
      <c r="AL139">
        <v>0.5</v>
      </c>
      <c r="AM139">
        <v>0</v>
      </c>
      <c r="AN139">
        <v>0</v>
      </c>
      <c r="AO139">
        <v>0.5161</v>
      </c>
      <c r="AP139">
        <v>0.19350000000000001</v>
      </c>
      <c r="AQ139">
        <v>6.4500000000000002E-2</v>
      </c>
      <c r="AR139">
        <v>0.19350000000000001</v>
      </c>
      <c r="AS139">
        <v>3.2300000000000002E-2</v>
      </c>
      <c r="AT139">
        <v>0</v>
      </c>
      <c r="AU139">
        <v>3.2300000000000002E-2</v>
      </c>
      <c r="AV139">
        <v>0.129</v>
      </c>
      <c r="AW139">
        <v>0.2581</v>
      </c>
      <c r="AX139">
        <v>0.5806</v>
      </c>
      <c r="AY139">
        <v>0.6452</v>
      </c>
      <c r="AZ139">
        <v>0.22579999999999997</v>
      </c>
      <c r="BA139">
        <v>0.129</v>
      </c>
      <c r="BB139">
        <v>0</v>
      </c>
      <c r="BC139">
        <v>0.3226</v>
      </c>
      <c r="BD139">
        <v>0.6774</v>
      </c>
      <c r="BE139">
        <v>0</v>
      </c>
      <c r="BF139">
        <v>0</v>
      </c>
      <c r="BG139">
        <v>0.5806</v>
      </c>
      <c r="BH139">
        <v>0.3226</v>
      </c>
      <c r="BI139">
        <v>9.6799999999999997E-2</v>
      </c>
      <c r="BJ139">
        <v>0</v>
      </c>
      <c r="BK139">
        <v>0.85709999999999997</v>
      </c>
      <c r="BL139">
        <v>7.1399999999999991E-2</v>
      </c>
      <c r="BM139">
        <v>7.1399999999999991E-2</v>
      </c>
      <c r="BN139">
        <v>0</v>
      </c>
    </row>
    <row r="140" spans="1:66" x14ac:dyDescent="0.3">
      <c r="A140" t="s">
        <v>362</v>
      </c>
      <c r="B140">
        <v>0</v>
      </c>
      <c r="C140">
        <v>0</v>
      </c>
      <c r="D140">
        <v>1</v>
      </c>
      <c r="E140">
        <v>0</v>
      </c>
      <c r="F140">
        <v>0</v>
      </c>
      <c r="G140">
        <v>0.92590000000000006</v>
      </c>
      <c r="H140">
        <v>7.4099999999999999E-2</v>
      </c>
      <c r="I140">
        <v>0</v>
      </c>
      <c r="J140">
        <v>0</v>
      </c>
      <c r="K140">
        <v>0</v>
      </c>
      <c r="L140">
        <v>0</v>
      </c>
      <c r="M140">
        <v>1</v>
      </c>
      <c r="N140">
        <v>0</v>
      </c>
      <c r="O140">
        <v>0</v>
      </c>
      <c r="P140">
        <v>0.40740000000000004</v>
      </c>
      <c r="Q140">
        <v>0.59260000000000002</v>
      </c>
      <c r="R140">
        <v>0</v>
      </c>
      <c r="S140">
        <v>0</v>
      </c>
      <c r="T140">
        <v>0</v>
      </c>
      <c r="U140">
        <v>0.40740000000000004</v>
      </c>
      <c r="V140">
        <v>0.59260000000000002</v>
      </c>
      <c r="W140">
        <v>0</v>
      </c>
      <c r="X140">
        <v>0.1852</v>
      </c>
      <c r="Y140">
        <v>0.48149999999999998</v>
      </c>
      <c r="Z140">
        <v>0.33329999999999999</v>
      </c>
      <c r="AA140">
        <v>0</v>
      </c>
      <c r="AB140">
        <v>1</v>
      </c>
      <c r="AC140">
        <v>0</v>
      </c>
      <c r="AD140">
        <v>0</v>
      </c>
      <c r="AE140">
        <v>1</v>
      </c>
      <c r="AF140">
        <v>0</v>
      </c>
      <c r="AG140">
        <v>0</v>
      </c>
      <c r="AH140">
        <v>0</v>
      </c>
      <c r="AI140">
        <v>0</v>
      </c>
      <c r="AJ140">
        <v>0.20829999999999999</v>
      </c>
      <c r="AK140">
        <v>0</v>
      </c>
      <c r="AL140">
        <v>0</v>
      </c>
      <c r="AM140">
        <v>0.66670000000000007</v>
      </c>
      <c r="AN140">
        <v>0.125</v>
      </c>
      <c r="AO140">
        <v>0.59260000000000002</v>
      </c>
      <c r="AP140">
        <v>7.4099999999999999E-2</v>
      </c>
      <c r="AQ140">
        <v>0.33329999999999999</v>
      </c>
      <c r="AR140">
        <v>0</v>
      </c>
      <c r="AS140">
        <v>0</v>
      </c>
      <c r="AT140">
        <v>0</v>
      </c>
      <c r="AU140">
        <v>0</v>
      </c>
      <c r="AV140">
        <v>0.11109999999999999</v>
      </c>
      <c r="AW140">
        <v>0.37040000000000001</v>
      </c>
      <c r="AX140">
        <v>0.51849999999999996</v>
      </c>
      <c r="AY140">
        <v>0.62960000000000005</v>
      </c>
      <c r="AZ140">
        <v>0.37040000000000001</v>
      </c>
      <c r="BA140">
        <v>0</v>
      </c>
      <c r="BB140">
        <v>0</v>
      </c>
      <c r="BC140">
        <v>0.40740000000000004</v>
      </c>
      <c r="BD140">
        <v>0.59260000000000002</v>
      </c>
      <c r="BE140">
        <v>0</v>
      </c>
      <c r="BF140">
        <v>0</v>
      </c>
      <c r="BG140">
        <v>0.40740000000000004</v>
      </c>
      <c r="BH140">
        <v>0.59260000000000002</v>
      </c>
      <c r="BI140">
        <v>0</v>
      </c>
      <c r="BJ140">
        <v>0</v>
      </c>
      <c r="BK140">
        <v>0</v>
      </c>
      <c r="BL140">
        <v>0.75</v>
      </c>
      <c r="BM140">
        <v>0.25</v>
      </c>
      <c r="BN140">
        <v>0</v>
      </c>
    </row>
    <row r="141" spans="1:66" x14ac:dyDescent="0.3">
      <c r="A141" t="s">
        <v>364</v>
      </c>
      <c r="B141">
        <v>0</v>
      </c>
      <c r="C141">
        <v>0</v>
      </c>
      <c r="D141">
        <v>0</v>
      </c>
      <c r="E141">
        <v>0</v>
      </c>
      <c r="F141">
        <v>1</v>
      </c>
      <c r="G141">
        <v>0.8286</v>
      </c>
      <c r="H141">
        <v>0.1429</v>
      </c>
      <c r="I141">
        <v>2.86E-2</v>
      </c>
      <c r="J141">
        <v>0</v>
      </c>
      <c r="K141">
        <v>5.7099999999999998E-2</v>
      </c>
      <c r="L141">
        <v>0.2571</v>
      </c>
      <c r="M141">
        <v>0.68569999999999998</v>
      </c>
      <c r="N141">
        <v>0</v>
      </c>
      <c r="O141">
        <v>0</v>
      </c>
      <c r="P141">
        <v>0</v>
      </c>
      <c r="Q141">
        <v>0.77139999999999997</v>
      </c>
      <c r="R141">
        <v>0.2286</v>
      </c>
      <c r="S141">
        <v>0</v>
      </c>
      <c r="T141">
        <v>0</v>
      </c>
      <c r="U141">
        <v>0.28570000000000001</v>
      </c>
      <c r="V141">
        <v>0.6</v>
      </c>
      <c r="W141">
        <v>0.1143</v>
      </c>
      <c r="X141">
        <v>0</v>
      </c>
      <c r="Y141">
        <v>0.48570000000000002</v>
      </c>
      <c r="Z141">
        <v>0.51429999999999998</v>
      </c>
      <c r="AA141">
        <v>0</v>
      </c>
      <c r="AB141">
        <v>0.37140000000000001</v>
      </c>
      <c r="AC141">
        <v>0.62860000000000005</v>
      </c>
      <c r="AD141">
        <v>0</v>
      </c>
      <c r="AE141">
        <v>3.7000000000000005E-2</v>
      </c>
      <c r="AF141">
        <v>0.59260000000000002</v>
      </c>
      <c r="AG141">
        <v>0.22219999999999998</v>
      </c>
      <c r="AH141">
        <v>0.14810000000000001</v>
      </c>
      <c r="AI141">
        <v>0</v>
      </c>
      <c r="AJ141">
        <v>0.20829999999999999</v>
      </c>
      <c r="AK141">
        <v>0</v>
      </c>
      <c r="AL141">
        <v>0</v>
      </c>
      <c r="AM141">
        <v>0.66670000000000007</v>
      </c>
      <c r="AN141">
        <v>0.125</v>
      </c>
      <c r="AO141">
        <v>5.7099999999999998E-2</v>
      </c>
      <c r="AP141">
        <v>8.5699999999999998E-2</v>
      </c>
      <c r="AQ141">
        <v>0.2286</v>
      </c>
      <c r="AR141">
        <v>0.48570000000000002</v>
      </c>
      <c r="AS141">
        <v>0.1429</v>
      </c>
      <c r="AT141">
        <v>0</v>
      </c>
      <c r="AU141">
        <v>0</v>
      </c>
      <c r="AV141">
        <v>0.1143</v>
      </c>
      <c r="AW141">
        <v>0.88569999999999993</v>
      </c>
      <c r="AX141">
        <v>0</v>
      </c>
      <c r="AY141">
        <v>1</v>
      </c>
      <c r="AZ141">
        <v>0</v>
      </c>
      <c r="BA141">
        <v>0</v>
      </c>
      <c r="BB141">
        <v>0</v>
      </c>
      <c r="BC141">
        <v>2.86E-2</v>
      </c>
      <c r="BD141">
        <v>0.97140000000000004</v>
      </c>
      <c r="BE141">
        <v>0</v>
      </c>
      <c r="BF141">
        <v>8.5699999999999998E-2</v>
      </c>
      <c r="BG141">
        <v>0.88569999999999993</v>
      </c>
      <c r="BH141">
        <v>2.86E-2</v>
      </c>
      <c r="BI141">
        <v>0</v>
      </c>
      <c r="BJ141">
        <v>0</v>
      </c>
      <c r="BK141">
        <v>1</v>
      </c>
      <c r="BL141">
        <v>0</v>
      </c>
      <c r="BM141">
        <v>0</v>
      </c>
      <c r="BN141">
        <v>0</v>
      </c>
    </row>
    <row r="142" spans="1:66" x14ac:dyDescent="0.3">
      <c r="A142" t="s">
        <v>366</v>
      </c>
      <c r="B142">
        <v>0</v>
      </c>
      <c r="C142">
        <v>0</v>
      </c>
      <c r="D142">
        <v>0</v>
      </c>
      <c r="E142">
        <v>1</v>
      </c>
      <c r="F142">
        <v>0</v>
      </c>
      <c r="G142">
        <v>0.46429999999999999</v>
      </c>
      <c r="H142">
        <v>0.21429999999999999</v>
      </c>
      <c r="I142">
        <v>0.32140000000000002</v>
      </c>
      <c r="J142">
        <v>0</v>
      </c>
      <c r="K142">
        <v>0.35710000000000003</v>
      </c>
      <c r="L142">
        <v>0.28570000000000001</v>
      </c>
      <c r="M142">
        <v>0.35710000000000003</v>
      </c>
      <c r="N142">
        <v>0</v>
      </c>
      <c r="O142">
        <v>0</v>
      </c>
      <c r="P142">
        <v>0.25</v>
      </c>
      <c r="Q142">
        <v>0.5</v>
      </c>
      <c r="R142">
        <v>0.25</v>
      </c>
      <c r="S142">
        <v>0</v>
      </c>
      <c r="T142">
        <v>0</v>
      </c>
      <c r="U142">
        <v>0.21429999999999999</v>
      </c>
      <c r="V142">
        <v>0.60709999999999997</v>
      </c>
      <c r="W142">
        <v>0.17859999999999998</v>
      </c>
      <c r="X142">
        <v>0</v>
      </c>
      <c r="Y142">
        <v>0.60709999999999997</v>
      </c>
      <c r="Z142">
        <v>0.39289999999999997</v>
      </c>
      <c r="AA142">
        <v>7.1399999999999991E-2</v>
      </c>
      <c r="AB142">
        <v>0.32140000000000002</v>
      </c>
      <c r="AC142">
        <v>0.57140000000000002</v>
      </c>
      <c r="AD142">
        <v>3.5699999999999996E-2</v>
      </c>
      <c r="AE142">
        <v>0</v>
      </c>
      <c r="AF142">
        <v>0.3846</v>
      </c>
      <c r="AG142">
        <v>0.61539999999999995</v>
      </c>
      <c r="AH142">
        <v>0</v>
      </c>
      <c r="AI142">
        <v>0</v>
      </c>
      <c r="AJ142">
        <v>0.20829999999999999</v>
      </c>
      <c r="AK142">
        <v>0</v>
      </c>
      <c r="AL142">
        <v>0</v>
      </c>
      <c r="AM142">
        <v>0.66670000000000007</v>
      </c>
      <c r="AN142">
        <v>0.125</v>
      </c>
      <c r="AO142">
        <v>7.1399999999999991E-2</v>
      </c>
      <c r="AP142">
        <v>0.1429</v>
      </c>
      <c r="AQ142">
        <v>0.17859999999999998</v>
      </c>
      <c r="AR142">
        <v>0.46429999999999999</v>
      </c>
      <c r="AS142">
        <v>0.1429</v>
      </c>
      <c r="AT142">
        <v>3.5699999999999996E-2</v>
      </c>
      <c r="AU142">
        <v>3.5699999999999996E-2</v>
      </c>
      <c r="AV142">
        <v>0.21429999999999999</v>
      </c>
      <c r="AW142">
        <v>0.64290000000000003</v>
      </c>
      <c r="AX142">
        <v>7.1399999999999991E-2</v>
      </c>
      <c r="AY142">
        <v>0.75</v>
      </c>
      <c r="AZ142">
        <v>0.25</v>
      </c>
      <c r="BA142">
        <v>0</v>
      </c>
      <c r="BB142">
        <v>0</v>
      </c>
      <c r="BC142">
        <v>3.5699999999999996E-2</v>
      </c>
      <c r="BD142">
        <v>0.92859999999999998</v>
      </c>
      <c r="BE142">
        <v>3.5699999999999996E-2</v>
      </c>
      <c r="BF142">
        <v>0</v>
      </c>
      <c r="BG142">
        <v>0.71430000000000005</v>
      </c>
      <c r="BH142">
        <v>0.28570000000000001</v>
      </c>
      <c r="BI142">
        <v>0</v>
      </c>
      <c r="BJ142">
        <v>0</v>
      </c>
      <c r="BK142">
        <v>1</v>
      </c>
      <c r="BL142">
        <v>0</v>
      </c>
      <c r="BM142">
        <v>0</v>
      </c>
      <c r="BN142">
        <v>0</v>
      </c>
    </row>
    <row r="143" spans="1:66" x14ac:dyDescent="0.3">
      <c r="A143" t="s">
        <v>368</v>
      </c>
      <c r="B143">
        <v>0</v>
      </c>
      <c r="C143">
        <v>0</v>
      </c>
      <c r="D143">
        <v>0</v>
      </c>
      <c r="E143">
        <v>0</v>
      </c>
      <c r="F143">
        <v>1</v>
      </c>
      <c r="G143">
        <v>0.4</v>
      </c>
      <c r="H143">
        <v>0.5333</v>
      </c>
      <c r="I143">
        <v>6.6699999999999995E-2</v>
      </c>
      <c r="J143">
        <v>0</v>
      </c>
      <c r="K143">
        <v>3.3300000000000003E-2</v>
      </c>
      <c r="L143">
        <v>0.4</v>
      </c>
      <c r="M143">
        <v>0.56669999999999998</v>
      </c>
      <c r="N143">
        <v>0</v>
      </c>
      <c r="O143">
        <v>0</v>
      </c>
      <c r="P143">
        <v>0</v>
      </c>
      <c r="Q143">
        <v>0.36670000000000003</v>
      </c>
      <c r="R143">
        <v>0.63329999999999997</v>
      </c>
      <c r="S143">
        <v>0</v>
      </c>
      <c r="T143">
        <v>0</v>
      </c>
      <c r="U143">
        <v>6.6699999999999995E-2</v>
      </c>
      <c r="V143">
        <v>0.76670000000000005</v>
      </c>
      <c r="W143">
        <v>0.16670000000000001</v>
      </c>
      <c r="X143">
        <v>0</v>
      </c>
      <c r="Y143">
        <v>0.5</v>
      </c>
      <c r="Z143">
        <v>0.5</v>
      </c>
      <c r="AA143">
        <v>0</v>
      </c>
      <c r="AB143">
        <v>0.3</v>
      </c>
      <c r="AC143">
        <v>0.7</v>
      </c>
      <c r="AD143">
        <v>0</v>
      </c>
      <c r="AE143">
        <v>0</v>
      </c>
      <c r="AF143">
        <v>0.5</v>
      </c>
      <c r="AG143">
        <v>0.3846</v>
      </c>
      <c r="AH143">
        <v>0.11539999999999999</v>
      </c>
      <c r="AI143">
        <v>0</v>
      </c>
      <c r="AJ143">
        <v>0.20829999999999999</v>
      </c>
      <c r="AK143">
        <v>0</v>
      </c>
      <c r="AL143">
        <v>0</v>
      </c>
      <c r="AM143">
        <v>0.66670000000000007</v>
      </c>
      <c r="AN143">
        <v>0.125</v>
      </c>
      <c r="AO143">
        <v>0</v>
      </c>
      <c r="AP143">
        <v>0.2</v>
      </c>
      <c r="AQ143">
        <v>0.4667</v>
      </c>
      <c r="AR143">
        <v>0.26669999999999999</v>
      </c>
      <c r="AS143">
        <v>6.6699999999999995E-2</v>
      </c>
      <c r="AT143">
        <v>0</v>
      </c>
      <c r="AU143">
        <v>0</v>
      </c>
      <c r="AV143">
        <v>3.3300000000000003E-2</v>
      </c>
      <c r="AW143">
        <v>0.9667</v>
      </c>
      <c r="AX143">
        <v>0</v>
      </c>
      <c r="AY143">
        <v>0.26669999999999999</v>
      </c>
      <c r="AZ143">
        <v>0.66670000000000007</v>
      </c>
      <c r="BA143">
        <v>6.6699999999999995E-2</v>
      </c>
      <c r="BB143">
        <v>0</v>
      </c>
      <c r="BC143">
        <v>0</v>
      </c>
      <c r="BD143">
        <v>0.93330000000000002</v>
      </c>
      <c r="BE143">
        <v>6.6699999999999995E-2</v>
      </c>
      <c r="BF143">
        <v>0</v>
      </c>
      <c r="BG143">
        <v>0.7</v>
      </c>
      <c r="BH143">
        <v>0.3</v>
      </c>
      <c r="BI143">
        <v>0</v>
      </c>
      <c r="BJ143">
        <v>0</v>
      </c>
      <c r="BK143">
        <v>1</v>
      </c>
      <c r="BL143">
        <v>0</v>
      </c>
      <c r="BM143">
        <v>0</v>
      </c>
      <c r="BN143">
        <v>0</v>
      </c>
    </row>
    <row r="144" spans="1:66" x14ac:dyDescent="0.3">
      <c r="A144" t="s">
        <v>370</v>
      </c>
      <c r="B144">
        <v>0</v>
      </c>
      <c r="C144">
        <v>0</v>
      </c>
      <c r="D144">
        <v>1</v>
      </c>
      <c r="E144">
        <v>0</v>
      </c>
      <c r="F144">
        <v>0</v>
      </c>
      <c r="G144">
        <v>0.26669999999999999</v>
      </c>
      <c r="H144">
        <v>0.1333</v>
      </c>
      <c r="I144">
        <v>0.6</v>
      </c>
      <c r="J144">
        <v>0</v>
      </c>
      <c r="K144">
        <v>0</v>
      </c>
      <c r="L144">
        <v>0.5333</v>
      </c>
      <c r="M144">
        <v>0.4</v>
      </c>
      <c r="N144">
        <v>6.6699999999999995E-2</v>
      </c>
      <c r="O144">
        <v>0</v>
      </c>
      <c r="P144">
        <v>0</v>
      </c>
      <c r="Q144">
        <v>0.6</v>
      </c>
      <c r="R144">
        <v>0.4</v>
      </c>
      <c r="S144">
        <v>0</v>
      </c>
      <c r="T144">
        <v>0</v>
      </c>
      <c r="U144">
        <v>0</v>
      </c>
      <c r="V144">
        <v>0.86670000000000003</v>
      </c>
      <c r="W144">
        <v>0.1333</v>
      </c>
      <c r="X144">
        <v>0</v>
      </c>
      <c r="Y144">
        <v>0.6</v>
      </c>
      <c r="Z144">
        <v>0.4</v>
      </c>
      <c r="AA144">
        <v>0.1333</v>
      </c>
      <c r="AB144">
        <v>0.1333</v>
      </c>
      <c r="AC144">
        <v>0.66670000000000007</v>
      </c>
      <c r="AD144">
        <v>6.6699999999999995E-2</v>
      </c>
      <c r="AE144">
        <v>0</v>
      </c>
      <c r="AF144">
        <v>0.3</v>
      </c>
      <c r="AG144">
        <v>0.5</v>
      </c>
      <c r="AH144">
        <v>0.2</v>
      </c>
      <c r="AI144">
        <v>0</v>
      </c>
      <c r="AJ144">
        <v>0</v>
      </c>
      <c r="AK144">
        <v>0</v>
      </c>
      <c r="AL144">
        <v>1</v>
      </c>
      <c r="AM144">
        <v>0</v>
      </c>
      <c r="AN144">
        <v>0</v>
      </c>
      <c r="AO144">
        <v>6.6699999999999995E-2</v>
      </c>
      <c r="AP144">
        <v>0.1333</v>
      </c>
      <c r="AQ144">
        <v>0.4667</v>
      </c>
      <c r="AR144">
        <v>0.2</v>
      </c>
      <c r="AS144">
        <v>0.1333</v>
      </c>
      <c r="AT144">
        <v>0</v>
      </c>
      <c r="AU144">
        <v>0</v>
      </c>
      <c r="AV144">
        <v>6.6699999999999995E-2</v>
      </c>
      <c r="AW144">
        <v>0.86670000000000003</v>
      </c>
      <c r="AX144">
        <v>6.6699999999999995E-2</v>
      </c>
      <c r="AY144">
        <v>0.8</v>
      </c>
      <c r="AZ144">
        <v>0.1333</v>
      </c>
      <c r="BA144">
        <v>6.6699999999999995E-2</v>
      </c>
      <c r="BB144">
        <v>0</v>
      </c>
      <c r="BC144">
        <v>0</v>
      </c>
      <c r="BD144">
        <v>1</v>
      </c>
      <c r="BE144">
        <v>0</v>
      </c>
      <c r="BF144">
        <v>0</v>
      </c>
      <c r="BG144">
        <v>0.8</v>
      </c>
      <c r="BH144">
        <v>0.2</v>
      </c>
      <c r="BI144">
        <v>0</v>
      </c>
      <c r="BJ144">
        <v>0</v>
      </c>
      <c r="BK144">
        <v>1</v>
      </c>
      <c r="BL144">
        <v>0</v>
      </c>
      <c r="BM144">
        <v>0</v>
      </c>
      <c r="BN144">
        <v>0</v>
      </c>
    </row>
    <row r="145" spans="1:66" x14ac:dyDescent="0.3">
      <c r="A145" t="s">
        <v>373</v>
      </c>
      <c r="B145">
        <v>0</v>
      </c>
      <c r="C145">
        <v>1</v>
      </c>
      <c r="D145">
        <v>0</v>
      </c>
      <c r="E145">
        <v>0</v>
      </c>
      <c r="F145">
        <v>0</v>
      </c>
      <c r="G145">
        <v>1</v>
      </c>
      <c r="H145">
        <v>0</v>
      </c>
      <c r="I145">
        <v>0</v>
      </c>
      <c r="J145">
        <v>0</v>
      </c>
      <c r="K145">
        <v>0.3846</v>
      </c>
      <c r="L145">
        <v>3.85E-2</v>
      </c>
      <c r="M145">
        <v>0.57689999999999997</v>
      </c>
      <c r="N145">
        <v>0</v>
      </c>
      <c r="O145">
        <v>0</v>
      </c>
      <c r="P145">
        <v>0.3846</v>
      </c>
      <c r="Q145">
        <v>0.53849999999999998</v>
      </c>
      <c r="R145">
        <v>7.690000000000001E-2</v>
      </c>
      <c r="S145">
        <v>0</v>
      </c>
      <c r="T145">
        <v>0.11539999999999999</v>
      </c>
      <c r="U145">
        <v>0.73080000000000001</v>
      </c>
      <c r="V145">
        <v>0.15380000000000002</v>
      </c>
      <c r="W145">
        <v>0</v>
      </c>
      <c r="X145">
        <v>4.3499999999999997E-2</v>
      </c>
      <c r="Y145">
        <v>0.60870000000000002</v>
      </c>
      <c r="Z145">
        <v>0.3478</v>
      </c>
      <c r="AA145">
        <v>0.65379999999999994</v>
      </c>
      <c r="AB145">
        <v>0.34619999999999995</v>
      </c>
      <c r="AC145">
        <v>0</v>
      </c>
      <c r="AD145">
        <v>0</v>
      </c>
      <c r="AE145">
        <v>0.28570000000000001</v>
      </c>
      <c r="AF145">
        <v>0.57140000000000002</v>
      </c>
      <c r="AG145">
        <v>0.1429</v>
      </c>
      <c r="AH145">
        <v>0</v>
      </c>
      <c r="AI145">
        <v>0</v>
      </c>
      <c r="AJ145">
        <v>0.11109999999999999</v>
      </c>
      <c r="AK145">
        <v>0</v>
      </c>
      <c r="AL145">
        <v>0</v>
      </c>
      <c r="AM145">
        <v>0.11109999999999999</v>
      </c>
      <c r="AN145">
        <v>0.55559999999999998</v>
      </c>
      <c r="AO145">
        <v>0.65379999999999994</v>
      </c>
      <c r="AP145">
        <v>0.1923</v>
      </c>
      <c r="AQ145">
        <v>0.11539999999999999</v>
      </c>
      <c r="AR145">
        <v>3.85E-2</v>
      </c>
      <c r="AS145">
        <v>0</v>
      </c>
      <c r="AT145">
        <v>0.3846</v>
      </c>
      <c r="AU145">
        <v>0.42310000000000003</v>
      </c>
      <c r="AV145">
        <v>0.11539999999999999</v>
      </c>
      <c r="AW145">
        <v>7.690000000000001E-2</v>
      </c>
      <c r="AX145">
        <v>0</v>
      </c>
      <c r="AY145">
        <v>0.88459999999999994</v>
      </c>
      <c r="AZ145">
        <v>0.11539999999999999</v>
      </c>
      <c r="BA145">
        <v>0</v>
      </c>
      <c r="BB145">
        <v>0</v>
      </c>
      <c r="BC145">
        <v>0.46149999999999997</v>
      </c>
      <c r="BD145">
        <v>0.53849999999999998</v>
      </c>
      <c r="BE145">
        <v>0</v>
      </c>
      <c r="BF145">
        <v>0</v>
      </c>
      <c r="BG145">
        <v>0.42310000000000003</v>
      </c>
      <c r="BH145">
        <v>0.57689999999999997</v>
      </c>
      <c r="BI145">
        <v>0</v>
      </c>
      <c r="BJ145">
        <v>0</v>
      </c>
      <c r="BK145">
        <v>0.66670000000000007</v>
      </c>
      <c r="BL145">
        <v>0.33329999999999999</v>
      </c>
      <c r="BM145">
        <v>0</v>
      </c>
      <c r="BN145">
        <v>0</v>
      </c>
    </row>
    <row r="146" spans="1:66" x14ac:dyDescent="0.3">
      <c r="A146" t="s">
        <v>375</v>
      </c>
      <c r="B146">
        <v>0</v>
      </c>
      <c r="C146">
        <v>1</v>
      </c>
      <c r="D146">
        <v>0</v>
      </c>
      <c r="E146">
        <v>0</v>
      </c>
      <c r="F146">
        <v>0</v>
      </c>
      <c r="G146">
        <v>1</v>
      </c>
      <c r="H146">
        <v>0</v>
      </c>
      <c r="I146">
        <v>0</v>
      </c>
      <c r="J146">
        <v>0</v>
      </c>
      <c r="K146">
        <v>0.3125</v>
      </c>
      <c r="L146">
        <v>6.25E-2</v>
      </c>
      <c r="M146">
        <v>0.625</v>
      </c>
      <c r="N146">
        <v>0</v>
      </c>
      <c r="O146">
        <v>0</v>
      </c>
      <c r="P146">
        <v>6.25E-2</v>
      </c>
      <c r="Q146">
        <v>0.9375</v>
      </c>
      <c r="R146">
        <v>0</v>
      </c>
      <c r="S146">
        <v>0</v>
      </c>
      <c r="T146">
        <v>0.125</v>
      </c>
      <c r="U146">
        <v>0.6875</v>
      </c>
      <c r="V146">
        <v>0.1875</v>
      </c>
      <c r="W146">
        <v>0</v>
      </c>
      <c r="X146">
        <v>0</v>
      </c>
      <c r="Y146">
        <v>0.625</v>
      </c>
      <c r="Z146">
        <v>0.375</v>
      </c>
      <c r="AA146">
        <v>0.75</v>
      </c>
      <c r="AB146">
        <v>0.25</v>
      </c>
      <c r="AC146">
        <v>0</v>
      </c>
      <c r="AD146">
        <v>0</v>
      </c>
      <c r="AE146">
        <v>0.63639999999999997</v>
      </c>
      <c r="AF146">
        <v>0.2727</v>
      </c>
      <c r="AG146">
        <v>9.0899999999999995E-2</v>
      </c>
      <c r="AH146">
        <v>0</v>
      </c>
      <c r="AI146">
        <v>0</v>
      </c>
      <c r="AJ146">
        <v>0.11109999999999999</v>
      </c>
      <c r="AK146">
        <v>0</v>
      </c>
      <c r="AL146">
        <v>0</v>
      </c>
      <c r="AM146">
        <v>0.11109999999999999</v>
      </c>
      <c r="AN146">
        <v>0.55559999999999998</v>
      </c>
      <c r="AO146">
        <v>0.1875</v>
      </c>
      <c r="AP146">
        <v>0.25</v>
      </c>
      <c r="AQ146">
        <v>0.5</v>
      </c>
      <c r="AR146">
        <v>6.25E-2</v>
      </c>
      <c r="AS146">
        <v>0</v>
      </c>
      <c r="AT146">
        <v>0</v>
      </c>
      <c r="AU146">
        <v>0.375</v>
      </c>
      <c r="AV146">
        <v>0.4375</v>
      </c>
      <c r="AW146">
        <v>0.1875</v>
      </c>
      <c r="AX146">
        <v>0</v>
      </c>
      <c r="AY146">
        <v>0.875</v>
      </c>
      <c r="AZ146">
        <v>0.125</v>
      </c>
      <c r="BA146">
        <v>0</v>
      </c>
      <c r="BB146">
        <v>0</v>
      </c>
      <c r="BC146">
        <v>0.375</v>
      </c>
      <c r="BD146">
        <v>0.625</v>
      </c>
      <c r="BE146">
        <v>0</v>
      </c>
      <c r="BF146">
        <v>0</v>
      </c>
      <c r="BG146">
        <v>0.25</v>
      </c>
      <c r="BH146">
        <v>0.5</v>
      </c>
      <c r="BI146">
        <v>0.25</v>
      </c>
      <c r="BJ146">
        <v>0</v>
      </c>
      <c r="BK146">
        <v>1</v>
      </c>
      <c r="BL146">
        <v>0</v>
      </c>
      <c r="BM146">
        <v>0</v>
      </c>
      <c r="BN146">
        <v>0</v>
      </c>
    </row>
    <row r="147" spans="1:66" x14ac:dyDescent="0.3">
      <c r="A147" t="s">
        <v>377</v>
      </c>
      <c r="B147">
        <v>0</v>
      </c>
      <c r="C147">
        <v>0</v>
      </c>
      <c r="D147">
        <v>1</v>
      </c>
      <c r="E147">
        <v>0</v>
      </c>
      <c r="F147">
        <v>0</v>
      </c>
      <c r="G147">
        <v>1</v>
      </c>
      <c r="H147">
        <v>0</v>
      </c>
      <c r="I147">
        <v>0</v>
      </c>
      <c r="J147">
        <v>0</v>
      </c>
      <c r="K147">
        <v>0</v>
      </c>
      <c r="L147">
        <v>0</v>
      </c>
      <c r="M147">
        <v>1</v>
      </c>
      <c r="N147">
        <v>0</v>
      </c>
      <c r="O147">
        <v>0</v>
      </c>
      <c r="P147">
        <v>2.5600000000000001E-2</v>
      </c>
      <c r="Q147">
        <v>0.97439999999999993</v>
      </c>
      <c r="R147">
        <v>0</v>
      </c>
      <c r="S147">
        <v>0</v>
      </c>
      <c r="T147">
        <v>0</v>
      </c>
      <c r="U147">
        <v>1</v>
      </c>
      <c r="V147">
        <v>0</v>
      </c>
      <c r="W147">
        <v>0</v>
      </c>
      <c r="X147">
        <v>0</v>
      </c>
      <c r="Y147">
        <v>1</v>
      </c>
      <c r="Z147">
        <v>0</v>
      </c>
      <c r="AA147">
        <v>0.97439999999999993</v>
      </c>
      <c r="AB147">
        <v>2.5600000000000001E-2</v>
      </c>
      <c r="AC147">
        <v>0</v>
      </c>
      <c r="AD147">
        <v>0</v>
      </c>
      <c r="AE147">
        <v>0.42859999999999998</v>
      </c>
      <c r="AF147">
        <v>0.57140000000000002</v>
      </c>
      <c r="AG147">
        <v>0</v>
      </c>
      <c r="AH147">
        <v>0</v>
      </c>
      <c r="AI147">
        <v>0</v>
      </c>
      <c r="AJ147">
        <v>0.11109999999999999</v>
      </c>
      <c r="AK147">
        <v>0</v>
      </c>
      <c r="AL147">
        <v>0</v>
      </c>
      <c r="AM147">
        <v>0.11109999999999999</v>
      </c>
      <c r="AN147">
        <v>0.55559999999999998</v>
      </c>
      <c r="AO147">
        <v>0.30769999999999997</v>
      </c>
      <c r="AP147">
        <v>0.46149999999999997</v>
      </c>
      <c r="AQ147">
        <v>0.23079999999999998</v>
      </c>
      <c r="AR147">
        <v>0</v>
      </c>
      <c r="AS147">
        <v>0</v>
      </c>
      <c r="AT147">
        <v>0.46149999999999997</v>
      </c>
      <c r="AU147">
        <v>0.3846</v>
      </c>
      <c r="AV147">
        <v>0.15380000000000002</v>
      </c>
      <c r="AW147">
        <v>0</v>
      </c>
      <c r="AX147">
        <v>0</v>
      </c>
      <c r="AY147">
        <v>1</v>
      </c>
      <c r="AZ147">
        <v>0</v>
      </c>
      <c r="BA147">
        <v>0</v>
      </c>
      <c r="BB147">
        <v>0</v>
      </c>
      <c r="BC147">
        <v>0.30769999999999997</v>
      </c>
      <c r="BD147">
        <v>0.69230000000000003</v>
      </c>
      <c r="BE147">
        <v>0</v>
      </c>
      <c r="BF147">
        <v>0</v>
      </c>
      <c r="BG147">
        <v>0.43590000000000001</v>
      </c>
      <c r="BH147">
        <v>0.56409999999999993</v>
      </c>
      <c r="BI147">
        <v>0</v>
      </c>
      <c r="BJ147">
        <v>0</v>
      </c>
      <c r="BK147">
        <v>0.92859999999999998</v>
      </c>
      <c r="BL147">
        <v>7.1399999999999991E-2</v>
      </c>
      <c r="BM147">
        <v>0</v>
      </c>
      <c r="BN147">
        <v>0</v>
      </c>
    </row>
    <row r="148" spans="1:66" x14ac:dyDescent="0.3">
      <c r="A148" t="s">
        <v>379</v>
      </c>
      <c r="B148">
        <v>0</v>
      </c>
      <c r="C148">
        <v>0</v>
      </c>
      <c r="D148">
        <v>0</v>
      </c>
      <c r="E148">
        <v>0</v>
      </c>
      <c r="F148">
        <v>1</v>
      </c>
      <c r="G148">
        <v>0.93330000000000002</v>
      </c>
      <c r="H148">
        <v>6.6699999999999995E-2</v>
      </c>
      <c r="I148">
        <v>0</v>
      </c>
      <c r="J148">
        <v>0</v>
      </c>
      <c r="K148">
        <v>0</v>
      </c>
      <c r="L148">
        <v>6.6699999999999995E-2</v>
      </c>
      <c r="M148">
        <v>0.93330000000000002</v>
      </c>
      <c r="N148">
        <v>0</v>
      </c>
      <c r="O148">
        <v>0</v>
      </c>
      <c r="P148">
        <v>0.66670000000000007</v>
      </c>
      <c r="Q148">
        <v>0.33329999999999999</v>
      </c>
      <c r="R148">
        <v>0</v>
      </c>
      <c r="S148">
        <v>0</v>
      </c>
      <c r="T148">
        <v>0</v>
      </c>
      <c r="U148">
        <v>0.8</v>
      </c>
      <c r="V148">
        <v>0.2</v>
      </c>
      <c r="W148">
        <v>0</v>
      </c>
      <c r="X148">
        <v>0</v>
      </c>
      <c r="Y148">
        <v>0.1333</v>
      </c>
      <c r="Z148">
        <v>0.86670000000000003</v>
      </c>
      <c r="AA148">
        <v>0.93330000000000002</v>
      </c>
      <c r="AB148">
        <v>6.6699999999999995E-2</v>
      </c>
      <c r="AC148">
        <v>0</v>
      </c>
      <c r="AD148">
        <v>0</v>
      </c>
      <c r="AE148">
        <v>0.8</v>
      </c>
      <c r="AF148">
        <v>0.2</v>
      </c>
      <c r="AG148">
        <v>0</v>
      </c>
      <c r="AH148">
        <v>0</v>
      </c>
      <c r="AI148">
        <v>0</v>
      </c>
      <c r="AJ148">
        <v>0.11109999999999999</v>
      </c>
      <c r="AK148">
        <v>0</v>
      </c>
      <c r="AL148">
        <v>0</v>
      </c>
      <c r="AM148">
        <v>0.11109999999999999</v>
      </c>
      <c r="AN148">
        <v>0.55559999999999998</v>
      </c>
      <c r="AO148">
        <v>0.4667</v>
      </c>
      <c r="AP148">
        <v>0.4667</v>
      </c>
      <c r="AQ148">
        <v>6.6699999999999995E-2</v>
      </c>
      <c r="AR148">
        <v>0</v>
      </c>
      <c r="AS148">
        <v>0</v>
      </c>
      <c r="AT148">
        <v>0</v>
      </c>
      <c r="AU148">
        <v>0.1333</v>
      </c>
      <c r="AV148">
        <v>0.66670000000000007</v>
      </c>
      <c r="AW148">
        <v>0.2</v>
      </c>
      <c r="AX148">
        <v>0</v>
      </c>
      <c r="AY148">
        <v>0.6</v>
      </c>
      <c r="AZ148">
        <v>0.33329999999999999</v>
      </c>
      <c r="BA148">
        <v>6.6699999999999995E-2</v>
      </c>
      <c r="BB148">
        <v>0</v>
      </c>
      <c r="BC148">
        <v>0.8</v>
      </c>
      <c r="BD148">
        <v>0.2</v>
      </c>
      <c r="BE148">
        <v>0</v>
      </c>
      <c r="BF148">
        <v>0</v>
      </c>
      <c r="BG148">
        <v>0.6</v>
      </c>
      <c r="BH148">
        <v>0.4</v>
      </c>
      <c r="BI148">
        <v>0</v>
      </c>
      <c r="BJ148">
        <v>0</v>
      </c>
      <c r="BK148">
        <v>0.9</v>
      </c>
      <c r="BL148">
        <v>0.1</v>
      </c>
      <c r="BM148">
        <v>0</v>
      </c>
      <c r="BN148">
        <v>0</v>
      </c>
    </row>
    <row r="149" spans="1:66" x14ac:dyDescent="0.3">
      <c r="A149" t="s">
        <v>381</v>
      </c>
      <c r="B149">
        <v>0</v>
      </c>
      <c r="C149">
        <v>0</v>
      </c>
      <c r="D149">
        <v>0</v>
      </c>
      <c r="E149">
        <v>0</v>
      </c>
      <c r="F149">
        <v>1</v>
      </c>
      <c r="G149">
        <v>1</v>
      </c>
      <c r="H149">
        <v>0</v>
      </c>
      <c r="I149">
        <v>0</v>
      </c>
      <c r="J149">
        <v>0</v>
      </c>
      <c r="K149">
        <v>0.13039999999999999</v>
      </c>
      <c r="L149">
        <v>4.3499999999999997E-2</v>
      </c>
      <c r="M149">
        <v>0.78260000000000007</v>
      </c>
      <c r="N149">
        <v>4.3499999999999997E-2</v>
      </c>
      <c r="O149">
        <v>0.13039999999999999</v>
      </c>
      <c r="P149">
        <v>0.6522</v>
      </c>
      <c r="Q149">
        <v>0.21739999999999998</v>
      </c>
      <c r="R149">
        <v>0</v>
      </c>
      <c r="S149">
        <v>0</v>
      </c>
      <c r="T149">
        <v>4.3499999999999997E-2</v>
      </c>
      <c r="U149">
        <v>0.91299999999999992</v>
      </c>
      <c r="V149">
        <v>4.3499999999999997E-2</v>
      </c>
      <c r="W149">
        <v>0</v>
      </c>
      <c r="X149">
        <v>8.6999999999999994E-2</v>
      </c>
      <c r="Y149">
        <v>0.6522</v>
      </c>
      <c r="Z149">
        <v>0.26090000000000002</v>
      </c>
      <c r="AA149">
        <v>0.95650000000000002</v>
      </c>
      <c r="AB149">
        <v>4.3499999999999997E-2</v>
      </c>
      <c r="AC149">
        <v>0</v>
      </c>
      <c r="AD149">
        <v>0</v>
      </c>
      <c r="AE149">
        <v>1</v>
      </c>
      <c r="AF149">
        <v>0</v>
      </c>
      <c r="AG149">
        <v>0</v>
      </c>
      <c r="AH149">
        <v>0</v>
      </c>
      <c r="AI149">
        <v>0</v>
      </c>
      <c r="AJ149">
        <v>0.11109999999999999</v>
      </c>
      <c r="AK149">
        <v>0</v>
      </c>
      <c r="AL149">
        <v>0</v>
      </c>
      <c r="AM149">
        <v>0.11109999999999999</v>
      </c>
      <c r="AN149">
        <v>0.55559999999999998</v>
      </c>
      <c r="AO149">
        <v>0.4783</v>
      </c>
      <c r="AP149">
        <v>0.4783</v>
      </c>
      <c r="AQ149">
        <v>4.3499999999999997E-2</v>
      </c>
      <c r="AR149">
        <v>0</v>
      </c>
      <c r="AS149">
        <v>0</v>
      </c>
      <c r="AT149">
        <v>0</v>
      </c>
      <c r="AU149">
        <v>0.39130000000000004</v>
      </c>
      <c r="AV149">
        <v>0.60870000000000002</v>
      </c>
      <c r="AW149">
        <v>0</v>
      </c>
      <c r="AX149">
        <v>0</v>
      </c>
      <c r="AY149">
        <v>0.56520000000000004</v>
      </c>
      <c r="AZ149">
        <v>0.30430000000000001</v>
      </c>
      <c r="BA149">
        <v>0.13039999999999999</v>
      </c>
      <c r="BB149">
        <v>0.1739</v>
      </c>
      <c r="BC149">
        <v>0.78260000000000007</v>
      </c>
      <c r="BD149">
        <v>4.3499999999999997E-2</v>
      </c>
      <c r="BE149">
        <v>0</v>
      </c>
      <c r="BF149">
        <v>0.1739</v>
      </c>
      <c r="BG149">
        <v>0.52170000000000005</v>
      </c>
      <c r="BH149">
        <v>0.30430000000000001</v>
      </c>
      <c r="BI149">
        <v>0</v>
      </c>
      <c r="BJ149">
        <v>0</v>
      </c>
      <c r="BK149">
        <v>0.875</v>
      </c>
      <c r="BL149">
        <v>0.125</v>
      </c>
      <c r="BM149">
        <v>0</v>
      </c>
      <c r="BN149">
        <v>0</v>
      </c>
    </row>
    <row r="150" spans="1:66" x14ac:dyDescent="0.3">
      <c r="A150" t="s">
        <v>383</v>
      </c>
      <c r="B150">
        <v>0</v>
      </c>
      <c r="C150">
        <v>1</v>
      </c>
      <c r="D150">
        <v>0</v>
      </c>
      <c r="E150">
        <v>0</v>
      </c>
      <c r="F150">
        <v>0</v>
      </c>
      <c r="G150">
        <v>0.93330000000000002</v>
      </c>
      <c r="H150">
        <v>6.6699999999999995E-2</v>
      </c>
      <c r="I150">
        <v>0</v>
      </c>
      <c r="J150">
        <v>0</v>
      </c>
      <c r="K150">
        <v>0.16670000000000001</v>
      </c>
      <c r="L150">
        <v>0.1</v>
      </c>
      <c r="M150">
        <v>0.73329999999999995</v>
      </c>
      <c r="N150">
        <v>0</v>
      </c>
      <c r="O150">
        <v>0</v>
      </c>
      <c r="P150">
        <v>0.26669999999999999</v>
      </c>
      <c r="Q150">
        <v>0.6</v>
      </c>
      <c r="R150">
        <v>0.1333</v>
      </c>
      <c r="S150">
        <v>0</v>
      </c>
      <c r="T150">
        <v>0.1</v>
      </c>
      <c r="U150">
        <v>0.5333</v>
      </c>
      <c r="V150">
        <v>0.36670000000000003</v>
      </c>
      <c r="W150">
        <v>0</v>
      </c>
      <c r="X150">
        <v>0</v>
      </c>
      <c r="Y150">
        <v>0.67859999999999998</v>
      </c>
      <c r="Z150">
        <v>0.32140000000000002</v>
      </c>
      <c r="AA150">
        <v>0.43329999999999996</v>
      </c>
      <c r="AB150">
        <v>0.43329999999999996</v>
      </c>
      <c r="AC150">
        <v>0.1333</v>
      </c>
      <c r="AD150">
        <v>0</v>
      </c>
      <c r="AE150">
        <v>0.57140000000000002</v>
      </c>
      <c r="AF150">
        <v>0.28570000000000001</v>
      </c>
      <c r="AG150">
        <v>0.1429</v>
      </c>
      <c r="AH150">
        <v>0</v>
      </c>
      <c r="AI150">
        <v>0</v>
      </c>
      <c r="AJ150">
        <v>0.11109999999999999</v>
      </c>
      <c r="AK150">
        <v>0</v>
      </c>
      <c r="AL150">
        <v>0</v>
      </c>
      <c r="AM150">
        <v>0.11109999999999999</v>
      </c>
      <c r="AN150">
        <v>0.55559999999999998</v>
      </c>
      <c r="AO150">
        <v>0.33329999999999999</v>
      </c>
      <c r="AP150">
        <v>0.4667</v>
      </c>
      <c r="AQ150">
        <v>0.2</v>
      </c>
      <c r="AR150">
        <v>0</v>
      </c>
      <c r="AS150">
        <v>0</v>
      </c>
      <c r="AT150">
        <v>0.1</v>
      </c>
      <c r="AU150">
        <v>0.36670000000000003</v>
      </c>
      <c r="AV150">
        <v>0.1</v>
      </c>
      <c r="AW150">
        <v>0.1333</v>
      </c>
      <c r="AX150">
        <v>0.3</v>
      </c>
      <c r="AY150">
        <v>0.6</v>
      </c>
      <c r="AZ150">
        <v>0.26669999999999999</v>
      </c>
      <c r="BA150">
        <v>0.1333</v>
      </c>
      <c r="BB150">
        <v>0</v>
      </c>
      <c r="BC150">
        <v>0.4</v>
      </c>
      <c r="BD150">
        <v>0.6</v>
      </c>
      <c r="BE150">
        <v>0</v>
      </c>
      <c r="BF150">
        <v>0</v>
      </c>
      <c r="BG150">
        <v>0.36670000000000003</v>
      </c>
      <c r="BH150">
        <v>0.56669999999999998</v>
      </c>
      <c r="BI150">
        <v>6.6699999999999995E-2</v>
      </c>
      <c r="BJ150">
        <v>0</v>
      </c>
      <c r="BK150">
        <v>0.77780000000000005</v>
      </c>
      <c r="BL150">
        <v>0.16670000000000001</v>
      </c>
      <c r="BM150">
        <v>5.5599999999999997E-2</v>
      </c>
      <c r="BN150">
        <v>0</v>
      </c>
    </row>
    <row r="151" spans="1:66" x14ac:dyDescent="0.3">
      <c r="A151" t="s">
        <v>385</v>
      </c>
      <c r="B151">
        <v>0</v>
      </c>
      <c r="C151">
        <v>0</v>
      </c>
      <c r="D151">
        <v>0</v>
      </c>
      <c r="E151">
        <v>0</v>
      </c>
      <c r="F151">
        <v>1</v>
      </c>
      <c r="G151">
        <v>0.875</v>
      </c>
      <c r="H151">
        <v>8.3299999999999999E-2</v>
      </c>
      <c r="I151">
        <v>4.1700000000000001E-2</v>
      </c>
      <c r="J151">
        <v>0</v>
      </c>
      <c r="K151">
        <v>0.16670000000000001</v>
      </c>
      <c r="L151">
        <v>0</v>
      </c>
      <c r="M151">
        <v>0.83329999999999993</v>
      </c>
      <c r="N151">
        <v>0</v>
      </c>
      <c r="O151">
        <v>0</v>
      </c>
      <c r="P151">
        <v>0</v>
      </c>
      <c r="Q151">
        <v>0.45829999999999999</v>
      </c>
      <c r="R151">
        <v>0.54170000000000007</v>
      </c>
      <c r="S151">
        <v>0</v>
      </c>
      <c r="T151">
        <v>0</v>
      </c>
      <c r="U151">
        <v>8.3299999999999999E-2</v>
      </c>
      <c r="V151">
        <v>0.5</v>
      </c>
      <c r="W151">
        <v>0.41670000000000001</v>
      </c>
      <c r="X151">
        <v>0</v>
      </c>
      <c r="Y151">
        <v>0.16670000000000001</v>
      </c>
      <c r="Z151">
        <v>0.83329999999999993</v>
      </c>
      <c r="AA151">
        <v>0.45829999999999999</v>
      </c>
      <c r="AB151">
        <v>0.25</v>
      </c>
      <c r="AC151">
        <v>0.16670000000000001</v>
      </c>
      <c r="AD151">
        <v>0.125</v>
      </c>
      <c r="AE151">
        <v>0</v>
      </c>
      <c r="AF151">
        <v>0.47369999999999995</v>
      </c>
      <c r="AG151">
        <v>0.47369999999999995</v>
      </c>
      <c r="AH151">
        <v>5.2600000000000001E-2</v>
      </c>
      <c r="AI151">
        <v>0</v>
      </c>
      <c r="AJ151">
        <v>0.83329999999999993</v>
      </c>
      <c r="AK151">
        <v>0.16670000000000001</v>
      </c>
      <c r="AL151">
        <v>0</v>
      </c>
      <c r="AM151">
        <v>0</v>
      </c>
      <c r="AN151">
        <v>0</v>
      </c>
      <c r="AO151">
        <v>0.70829999999999993</v>
      </c>
      <c r="AP151">
        <v>0.125</v>
      </c>
      <c r="AQ151">
        <v>0.125</v>
      </c>
      <c r="AR151">
        <v>4.1700000000000001E-2</v>
      </c>
      <c r="AS151">
        <v>0</v>
      </c>
      <c r="AT151">
        <v>0.625</v>
      </c>
      <c r="AU151">
        <v>0.33329999999999999</v>
      </c>
      <c r="AV151">
        <v>4.1700000000000001E-2</v>
      </c>
      <c r="AW151">
        <v>0</v>
      </c>
      <c r="AX151">
        <v>0</v>
      </c>
      <c r="AY151">
        <v>0.70829999999999993</v>
      </c>
      <c r="AZ151">
        <v>0.29170000000000001</v>
      </c>
      <c r="BA151">
        <v>0</v>
      </c>
      <c r="BB151">
        <v>0</v>
      </c>
      <c r="BC151">
        <v>0.5</v>
      </c>
      <c r="BD151">
        <v>0.5</v>
      </c>
      <c r="BE151">
        <v>0</v>
      </c>
      <c r="BF151">
        <v>0</v>
      </c>
      <c r="BG151">
        <v>0</v>
      </c>
      <c r="BH151">
        <v>0.58329999999999993</v>
      </c>
      <c r="BI151">
        <v>0.41670000000000001</v>
      </c>
      <c r="BJ151">
        <v>0</v>
      </c>
      <c r="BK151">
        <v>0.76919999999999999</v>
      </c>
      <c r="BL151">
        <v>0.23079999999999998</v>
      </c>
      <c r="BM151">
        <v>0</v>
      </c>
      <c r="BN151">
        <v>0</v>
      </c>
    </row>
    <row r="152" spans="1:66" x14ac:dyDescent="0.3">
      <c r="A152" t="s">
        <v>387</v>
      </c>
      <c r="B152">
        <v>0</v>
      </c>
      <c r="C152">
        <v>1</v>
      </c>
      <c r="D152">
        <v>0</v>
      </c>
      <c r="E152">
        <v>0</v>
      </c>
      <c r="F152">
        <v>0</v>
      </c>
      <c r="G152">
        <v>0.48149999999999998</v>
      </c>
      <c r="H152">
        <v>0.33329999999999999</v>
      </c>
      <c r="I152">
        <v>0.11109999999999999</v>
      </c>
      <c r="J152">
        <v>7.4099999999999999E-2</v>
      </c>
      <c r="K152">
        <v>0.12</v>
      </c>
      <c r="L152">
        <v>0.44</v>
      </c>
      <c r="M152">
        <v>0.44</v>
      </c>
      <c r="N152">
        <v>0</v>
      </c>
      <c r="O152">
        <v>0</v>
      </c>
      <c r="P152">
        <v>0.1852</v>
      </c>
      <c r="Q152">
        <v>0.44439999999999996</v>
      </c>
      <c r="R152">
        <v>0.37040000000000001</v>
      </c>
      <c r="S152">
        <v>0</v>
      </c>
      <c r="T152">
        <v>0</v>
      </c>
      <c r="U152">
        <v>0.22219999999999998</v>
      </c>
      <c r="V152">
        <v>0.55559999999999998</v>
      </c>
      <c r="W152">
        <v>0.22219999999999998</v>
      </c>
      <c r="X152">
        <v>0</v>
      </c>
      <c r="Y152">
        <v>0.76190000000000002</v>
      </c>
      <c r="Z152">
        <v>0.23809999999999998</v>
      </c>
      <c r="AA152">
        <v>0.11109999999999999</v>
      </c>
      <c r="AB152">
        <v>0.37040000000000001</v>
      </c>
      <c r="AC152">
        <v>0.44439999999999996</v>
      </c>
      <c r="AD152">
        <v>7.4099999999999999E-2</v>
      </c>
      <c r="AE152">
        <v>6.6699999999999995E-2</v>
      </c>
      <c r="AF152">
        <v>0.4667</v>
      </c>
      <c r="AG152">
        <v>0.4</v>
      </c>
      <c r="AH152">
        <v>6.6699999999999995E-2</v>
      </c>
      <c r="AI152">
        <v>0</v>
      </c>
      <c r="AJ152">
        <v>0</v>
      </c>
      <c r="AK152">
        <v>0</v>
      </c>
      <c r="AL152">
        <v>0.33329999999999999</v>
      </c>
      <c r="AM152">
        <v>0.33329999999999999</v>
      </c>
      <c r="AN152">
        <v>0.33329999999999999</v>
      </c>
      <c r="AO152">
        <v>0.14810000000000001</v>
      </c>
      <c r="AP152">
        <v>0.48149999999999998</v>
      </c>
      <c r="AQ152">
        <v>0.33329999999999999</v>
      </c>
      <c r="AR152">
        <v>3.7000000000000005E-2</v>
      </c>
      <c r="AS152">
        <v>0</v>
      </c>
      <c r="AT152">
        <v>0</v>
      </c>
      <c r="AU152">
        <v>0.11109999999999999</v>
      </c>
      <c r="AV152">
        <v>0.48149999999999998</v>
      </c>
      <c r="AW152">
        <v>0.29630000000000001</v>
      </c>
      <c r="AX152">
        <v>0.11109999999999999</v>
      </c>
      <c r="AY152">
        <v>0.25929999999999997</v>
      </c>
      <c r="AZ152">
        <v>0.59260000000000002</v>
      </c>
      <c r="BA152">
        <v>0.14810000000000001</v>
      </c>
      <c r="BB152">
        <v>0</v>
      </c>
      <c r="BC152">
        <v>0.37040000000000001</v>
      </c>
      <c r="BD152">
        <v>0.62960000000000005</v>
      </c>
      <c r="BE152">
        <v>0</v>
      </c>
      <c r="BF152">
        <v>0</v>
      </c>
      <c r="BG152">
        <v>0.22219999999999998</v>
      </c>
      <c r="BH152">
        <v>0.59260000000000002</v>
      </c>
      <c r="BI152">
        <v>0.1852</v>
      </c>
      <c r="BJ152">
        <v>0</v>
      </c>
      <c r="BK152">
        <v>0.5</v>
      </c>
      <c r="BL152">
        <v>0.3</v>
      </c>
      <c r="BM152">
        <v>0.2</v>
      </c>
      <c r="BN152">
        <v>0</v>
      </c>
    </row>
    <row r="153" spans="1:66" x14ac:dyDescent="0.3">
      <c r="A153" t="s">
        <v>388</v>
      </c>
      <c r="B153">
        <v>0</v>
      </c>
      <c r="C153">
        <v>1</v>
      </c>
      <c r="D153">
        <v>0</v>
      </c>
      <c r="E153">
        <v>0</v>
      </c>
      <c r="F153">
        <v>0</v>
      </c>
      <c r="G153">
        <v>0</v>
      </c>
      <c r="H153">
        <v>0.85709999999999997</v>
      </c>
      <c r="I153">
        <v>0.1429</v>
      </c>
      <c r="J153">
        <v>0</v>
      </c>
      <c r="K153">
        <v>0</v>
      </c>
      <c r="L153">
        <v>0.38100000000000001</v>
      </c>
      <c r="M153">
        <v>0.61899999999999999</v>
      </c>
      <c r="N153">
        <v>0</v>
      </c>
      <c r="O153">
        <v>0</v>
      </c>
      <c r="P153">
        <v>0.1905</v>
      </c>
      <c r="Q153">
        <v>0.47619999999999996</v>
      </c>
      <c r="R153">
        <v>0.33329999999999999</v>
      </c>
      <c r="S153">
        <v>0</v>
      </c>
      <c r="T153">
        <v>0</v>
      </c>
      <c r="U153">
        <v>0.1905</v>
      </c>
      <c r="V153">
        <v>0.57140000000000002</v>
      </c>
      <c r="W153">
        <v>0.23809999999999998</v>
      </c>
      <c r="X153">
        <v>0</v>
      </c>
      <c r="Y153">
        <v>0.88239999999999996</v>
      </c>
      <c r="Z153">
        <v>0.1176</v>
      </c>
      <c r="AA153">
        <v>0</v>
      </c>
      <c r="AB153">
        <v>0.47619999999999996</v>
      </c>
      <c r="AC153">
        <v>0.52380000000000004</v>
      </c>
      <c r="AD153">
        <v>0</v>
      </c>
      <c r="AE153">
        <v>0</v>
      </c>
      <c r="AF153">
        <v>0.45450000000000002</v>
      </c>
      <c r="AG153">
        <v>9.0899999999999995E-2</v>
      </c>
      <c r="AH153">
        <v>0.45450000000000002</v>
      </c>
      <c r="AI153">
        <v>0</v>
      </c>
      <c r="AJ153">
        <v>0.11109999999999999</v>
      </c>
      <c r="AK153">
        <v>0</v>
      </c>
      <c r="AL153">
        <v>0</v>
      </c>
      <c r="AM153">
        <v>0.11109999999999999</v>
      </c>
      <c r="AN153">
        <v>0.55559999999999998</v>
      </c>
      <c r="AO153">
        <v>0</v>
      </c>
      <c r="AP153">
        <v>0.71430000000000005</v>
      </c>
      <c r="AQ153">
        <v>0.23809999999999998</v>
      </c>
      <c r="AR153">
        <v>4.7599999999999996E-2</v>
      </c>
      <c r="AS153">
        <v>0</v>
      </c>
      <c r="AT153">
        <v>0</v>
      </c>
      <c r="AU153">
        <v>0</v>
      </c>
      <c r="AV153">
        <v>0</v>
      </c>
      <c r="AW153">
        <v>0.1429</v>
      </c>
      <c r="AX153">
        <v>0.85709999999999997</v>
      </c>
      <c r="AY153">
        <v>0.1429</v>
      </c>
      <c r="AZ153">
        <v>0.57140000000000002</v>
      </c>
      <c r="BA153">
        <v>0.28570000000000001</v>
      </c>
      <c r="BB153">
        <v>0</v>
      </c>
      <c r="BC153">
        <v>0.1905</v>
      </c>
      <c r="BD153">
        <v>0.8095</v>
      </c>
      <c r="BE153">
        <v>0</v>
      </c>
      <c r="BF153">
        <v>0</v>
      </c>
      <c r="BG153">
        <v>0.28570000000000001</v>
      </c>
      <c r="BH153">
        <v>0.66670000000000007</v>
      </c>
      <c r="BI153">
        <v>4.7599999999999996E-2</v>
      </c>
      <c r="BJ153">
        <v>0</v>
      </c>
      <c r="BK153">
        <v>0</v>
      </c>
      <c r="BL153">
        <v>0.6</v>
      </c>
      <c r="BM153">
        <v>0.4</v>
      </c>
      <c r="BN153">
        <v>0</v>
      </c>
    </row>
    <row r="154" spans="1:66" x14ac:dyDescent="0.3">
      <c r="A154" t="s">
        <v>390</v>
      </c>
      <c r="B154">
        <v>0</v>
      </c>
      <c r="C154">
        <v>0</v>
      </c>
      <c r="D154">
        <v>0</v>
      </c>
      <c r="E154">
        <v>0</v>
      </c>
      <c r="F154">
        <v>1</v>
      </c>
      <c r="G154">
        <v>0.68180000000000007</v>
      </c>
      <c r="H154">
        <v>0.31819999999999998</v>
      </c>
      <c r="I154">
        <v>0</v>
      </c>
      <c r="J154">
        <v>0</v>
      </c>
      <c r="K154">
        <v>0.2273</v>
      </c>
      <c r="L154">
        <v>0</v>
      </c>
      <c r="M154">
        <v>0.77269999999999994</v>
      </c>
      <c r="N154">
        <v>0</v>
      </c>
      <c r="O154">
        <v>0</v>
      </c>
      <c r="P154">
        <v>4.5499999999999999E-2</v>
      </c>
      <c r="Q154">
        <v>0.54549999999999998</v>
      </c>
      <c r="R154">
        <v>0.40909999999999996</v>
      </c>
      <c r="S154">
        <v>0</v>
      </c>
      <c r="T154">
        <v>0</v>
      </c>
      <c r="U154">
        <v>9.0899999999999995E-2</v>
      </c>
      <c r="V154">
        <v>0.5</v>
      </c>
      <c r="W154">
        <v>0.40909999999999996</v>
      </c>
      <c r="X154">
        <v>0</v>
      </c>
      <c r="Y154">
        <v>0.18179999999999999</v>
      </c>
      <c r="Z154">
        <v>0.81819999999999993</v>
      </c>
      <c r="AA154">
        <v>0.45450000000000002</v>
      </c>
      <c r="AB154">
        <v>0.5</v>
      </c>
      <c r="AC154">
        <v>4.5499999999999999E-2</v>
      </c>
      <c r="AD154">
        <v>0</v>
      </c>
      <c r="AE154">
        <v>0</v>
      </c>
      <c r="AF154">
        <v>0.54549999999999998</v>
      </c>
      <c r="AG154">
        <v>0.36359999999999998</v>
      </c>
      <c r="AH154">
        <v>9.0899999999999995E-2</v>
      </c>
      <c r="AI154">
        <v>0</v>
      </c>
      <c r="AJ154">
        <v>0.83329999999999993</v>
      </c>
      <c r="AK154">
        <v>0.16670000000000001</v>
      </c>
      <c r="AL154">
        <v>0</v>
      </c>
      <c r="AM154">
        <v>0</v>
      </c>
      <c r="AN154">
        <v>0</v>
      </c>
      <c r="AO154">
        <v>0.81819999999999993</v>
      </c>
      <c r="AP154">
        <v>0.13639999999999999</v>
      </c>
      <c r="AQ154">
        <v>4.5499999999999999E-2</v>
      </c>
      <c r="AR154">
        <v>0</v>
      </c>
      <c r="AS154">
        <v>0</v>
      </c>
      <c r="AT154">
        <v>0.2273</v>
      </c>
      <c r="AU154">
        <v>0.31819999999999998</v>
      </c>
      <c r="AV154">
        <v>0.31819999999999998</v>
      </c>
      <c r="AW154">
        <v>0.13639999999999999</v>
      </c>
      <c r="AX154">
        <v>0</v>
      </c>
      <c r="AY154">
        <v>0.90910000000000002</v>
      </c>
      <c r="AZ154">
        <v>9.0899999999999995E-2</v>
      </c>
      <c r="BA154">
        <v>0</v>
      </c>
      <c r="BB154">
        <v>0</v>
      </c>
      <c r="BC154">
        <v>0.86360000000000003</v>
      </c>
      <c r="BD154">
        <v>0.13639999999999999</v>
      </c>
      <c r="BE154">
        <v>0</v>
      </c>
      <c r="BF154">
        <v>0</v>
      </c>
      <c r="BG154">
        <v>0.13639999999999999</v>
      </c>
      <c r="BH154">
        <v>0.5</v>
      </c>
      <c r="BI154">
        <v>0.36359999999999998</v>
      </c>
      <c r="BJ154">
        <v>0</v>
      </c>
      <c r="BK154">
        <v>0.90910000000000002</v>
      </c>
      <c r="BL154">
        <v>9.0899999999999995E-2</v>
      </c>
      <c r="BM154">
        <v>0</v>
      </c>
      <c r="BN154">
        <v>0</v>
      </c>
    </row>
    <row r="155" spans="1:66" x14ac:dyDescent="0.3">
      <c r="A155" t="s">
        <v>392</v>
      </c>
      <c r="B155">
        <v>0</v>
      </c>
      <c r="C155">
        <v>0</v>
      </c>
      <c r="D155">
        <v>0</v>
      </c>
      <c r="E155">
        <v>1</v>
      </c>
      <c r="F155">
        <v>0</v>
      </c>
      <c r="G155">
        <v>0.77780000000000005</v>
      </c>
      <c r="H155">
        <v>5.5599999999999997E-2</v>
      </c>
      <c r="I155">
        <v>0.16670000000000001</v>
      </c>
      <c r="J155">
        <v>0</v>
      </c>
      <c r="K155">
        <v>0.27779999999999999</v>
      </c>
      <c r="L155">
        <v>0</v>
      </c>
      <c r="M155">
        <v>0.72219999999999995</v>
      </c>
      <c r="N155">
        <v>0</v>
      </c>
      <c r="O155">
        <v>0</v>
      </c>
      <c r="P155">
        <v>0.11109999999999999</v>
      </c>
      <c r="Q155">
        <v>0.61109999999999998</v>
      </c>
      <c r="R155">
        <v>0.27779999999999999</v>
      </c>
      <c r="S155">
        <v>0</v>
      </c>
      <c r="T155">
        <v>0</v>
      </c>
      <c r="U155">
        <v>5.5599999999999997E-2</v>
      </c>
      <c r="V155">
        <v>0.5</v>
      </c>
      <c r="W155">
        <v>0.44439999999999996</v>
      </c>
      <c r="X155">
        <v>0</v>
      </c>
      <c r="Y155">
        <v>0.11109999999999999</v>
      </c>
      <c r="Z155">
        <v>0.88890000000000002</v>
      </c>
      <c r="AA155">
        <v>0.33329999999999999</v>
      </c>
      <c r="AB155">
        <v>0.11109999999999999</v>
      </c>
      <c r="AC155">
        <v>0.5</v>
      </c>
      <c r="AD155">
        <v>5.5599999999999997E-2</v>
      </c>
      <c r="AE155">
        <v>5.8799999999999998E-2</v>
      </c>
      <c r="AF155">
        <v>0.52939999999999998</v>
      </c>
      <c r="AG155">
        <v>0.29410000000000003</v>
      </c>
      <c r="AH155">
        <v>0.1176</v>
      </c>
      <c r="AI155">
        <v>0</v>
      </c>
      <c r="AJ155">
        <v>0.11109999999999999</v>
      </c>
      <c r="AK155">
        <v>0</v>
      </c>
      <c r="AL155">
        <v>0</v>
      </c>
      <c r="AM155">
        <v>0.11109999999999999</v>
      </c>
      <c r="AN155">
        <v>0.55559999999999998</v>
      </c>
      <c r="AO155">
        <v>0.61109999999999998</v>
      </c>
      <c r="AP155">
        <v>0.22219999999999998</v>
      </c>
      <c r="AQ155">
        <v>0.16670000000000001</v>
      </c>
      <c r="AR155">
        <v>0</v>
      </c>
      <c r="AS155">
        <v>0</v>
      </c>
      <c r="AT155">
        <v>0.22219999999999998</v>
      </c>
      <c r="AU155">
        <v>0.27779999999999999</v>
      </c>
      <c r="AV155">
        <v>0.33329999999999999</v>
      </c>
      <c r="AW155">
        <v>0.16670000000000001</v>
      </c>
      <c r="AX155">
        <v>0</v>
      </c>
      <c r="AY155">
        <v>0.55559999999999998</v>
      </c>
      <c r="AZ155">
        <v>0.44439999999999996</v>
      </c>
      <c r="BA155">
        <v>0</v>
      </c>
      <c r="BB155">
        <v>0</v>
      </c>
      <c r="BC155">
        <v>0.8234999999999999</v>
      </c>
      <c r="BD155">
        <v>0.17649999999999999</v>
      </c>
      <c r="BE155">
        <v>0</v>
      </c>
      <c r="BF155">
        <v>0</v>
      </c>
      <c r="BG155">
        <v>5.5599999999999997E-2</v>
      </c>
      <c r="BH155">
        <v>0.72219999999999995</v>
      </c>
      <c r="BI155">
        <v>0.22219999999999998</v>
      </c>
      <c r="BJ155">
        <v>0</v>
      </c>
      <c r="BK155">
        <v>0.73329999999999995</v>
      </c>
      <c r="BL155">
        <v>0.2</v>
      </c>
      <c r="BM155">
        <v>0</v>
      </c>
      <c r="BN155">
        <v>6.6699999999999995E-2</v>
      </c>
    </row>
    <row r="156" spans="1:66" x14ac:dyDescent="0.3">
      <c r="A156" t="s">
        <v>395</v>
      </c>
      <c r="B156">
        <v>0</v>
      </c>
      <c r="C156">
        <v>1</v>
      </c>
      <c r="D156">
        <v>0</v>
      </c>
      <c r="E156">
        <v>0</v>
      </c>
      <c r="F156">
        <v>0</v>
      </c>
      <c r="G156">
        <v>0.90620000000000001</v>
      </c>
      <c r="H156">
        <v>9.3800000000000008E-2</v>
      </c>
      <c r="I156">
        <v>0</v>
      </c>
      <c r="J156">
        <v>0</v>
      </c>
      <c r="K156">
        <v>0.15620000000000001</v>
      </c>
      <c r="L156">
        <v>6.25E-2</v>
      </c>
      <c r="M156">
        <v>0.78120000000000001</v>
      </c>
      <c r="N156">
        <v>0</v>
      </c>
      <c r="O156">
        <v>0</v>
      </c>
      <c r="P156">
        <v>0.375</v>
      </c>
      <c r="Q156">
        <v>0.15620000000000001</v>
      </c>
      <c r="R156">
        <v>0.46880000000000005</v>
      </c>
      <c r="S156">
        <v>0</v>
      </c>
      <c r="T156">
        <v>0</v>
      </c>
      <c r="U156">
        <v>0.3125</v>
      </c>
      <c r="V156">
        <v>0.375</v>
      </c>
      <c r="W156">
        <v>0.3125</v>
      </c>
      <c r="X156">
        <v>0</v>
      </c>
      <c r="Y156">
        <v>0.25</v>
      </c>
      <c r="Z156">
        <v>0.75</v>
      </c>
      <c r="AA156">
        <v>0.2903</v>
      </c>
      <c r="AB156">
        <v>0.5806</v>
      </c>
      <c r="AC156">
        <v>0.129</v>
      </c>
      <c r="AD156">
        <v>0</v>
      </c>
      <c r="AE156">
        <v>0.33329999999999999</v>
      </c>
      <c r="AF156">
        <v>0.22219999999999998</v>
      </c>
      <c r="AG156">
        <v>0.33329999999999999</v>
      </c>
      <c r="AH156">
        <v>0.11109999999999999</v>
      </c>
      <c r="AI156">
        <v>0</v>
      </c>
      <c r="AJ156">
        <v>0.75</v>
      </c>
      <c r="AK156">
        <v>0.25</v>
      </c>
      <c r="AL156">
        <v>0</v>
      </c>
      <c r="AM156">
        <v>0</v>
      </c>
      <c r="AN156">
        <v>0</v>
      </c>
      <c r="AO156">
        <v>0.46880000000000005</v>
      </c>
      <c r="AP156">
        <v>0.1875</v>
      </c>
      <c r="AQ156">
        <v>0.1875</v>
      </c>
      <c r="AR156">
        <v>0.15620000000000001</v>
      </c>
      <c r="AS156">
        <v>0</v>
      </c>
      <c r="AT156">
        <v>0</v>
      </c>
      <c r="AU156">
        <v>0.3125</v>
      </c>
      <c r="AV156">
        <v>0.34380000000000005</v>
      </c>
      <c r="AW156">
        <v>0.21879999999999999</v>
      </c>
      <c r="AX156">
        <v>0.125</v>
      </c>
      <c r="AY156">
        <v>0.8125</v>
      </c>
      <c r="AZ156">
        <v>0.1875</v>
      </c>
      <c r="BA156">
        <v>0</v>
      </c>
      <c r="BB156">
        <v>0</v>
      </c>
      <c r="BC156">
        <v>0.1875</v>
      </c>
      <c r="BD156">
        <v>0.78120000000000001</v>
      </c>
      <c r="BE156">
        <v>3.1200000000000002E-2</v>
      </c>
      <c r="BF156">
        <v>0</v>
      </c>
      <c r="BG156">
        <v>0.1875</v>
      </c>
      <c r="BH156">
        <v>0.8125</v>
      </c>
      <c r="BI156">
        <v>0</v>
      </c>
      <c r="BJ156">
        <v>0</v>
      </c>
      <c r="BK156">
        <v>0.625</v>
      </c>
      <c r="BL156">
        <v>0.125</v>
      </c>
      <c r="BM156">
        <v>0.125</v>
      </c>
      <c r="BN156">
        <v>0.125</v>
      </c>
    </row>
    <row r="157" spans="1:66" x14ac:dyDescent="0.3">
      <c r="A157" t="s">
        <v>397</v>
      </c>
      <c r="B157">
        <v>0</v>
      </c>
      <c r="C157">
        <v>0</v>
      </c>
      <c r="D157">
        <v>1</v>
      </c>
      <c r="E157">
        <v>0</v>
      </c>
      <c r="F157">
        <v>0</v>
      </c>
      <c r="G157">
        <v>1</v>
      </c>
      <c r="H157">
        <v>0</v>
      </c>
      <c r="I157">
        <v>0</v>
      </c>
      <c r="J157">
        <v>0</v>
      </c>
      <c r="K157">
        <v>9.0899999999999995E-2</v>
      </c>
      <c r="L157">
        <v>0</v>
      </c>
      <c r="M157">
        <v>0.86360000000000003</v>
      </c>
      <c r="N157">
        <v>4.5499999999999999E-2</v>
      </c>
      <c r="O157">
        <v>0</v>
      </c>
      <c r="P157">
        <v>0.95450000000000002</v>
      </c>
      <c r="Q157">
        <v>4.5499999999999999E-2</v>
      </c>
      <c r="R157">
        <v>0</v>
      </c>
      <c r="S157">
        <v>0</v>
      </c>
      <c r="T157">
        <v>0</v>
      </c>
      <c r="U157">
        <v>0.2727</v>
      </c>
      <c r="V157">
        <v>0.72730000000000006</v>
      </c>
      <c r="W157">
        <v>0</v>
      </c>
      <c r="X157">
        <v>0</v>
      </c>
      <c r="Y157">
        <v>0.31819999999999998</v>
      </c>
      <c r="Z157">
        <v>0.68180000000000007</v>
      </c>
      <c r="AA157">
        <v>0</v>
      </c>
      <c r="AB157">
        <v>0.5</v>
      </c>
      <c r="AC157">
        <v>0.5</v>
      </c>
      <c r="AD157">
        <v>0</v>
      </c>
      <c r="AE157">
        <v>0</v>
      </c>
      <c r="AF157">
        <v>0.33329999999999999</v>
      </c>
      <c r="AG157">
        <v>0.33329999999999999</v>
      </c>
      <c r="AH157">
        <v>0.33329999999999999</v>
      </c>
      <c r="AI157">
        <v>0</v>
      </c>
      <c r="AJ157">
        <v>0.31670000000000004</v>
      </c>
      <c r="AK157">
        <v>0</v>
      </c>
      <c r="AL157">
        <v>0</v>
      </c>
      <c r="AM157">
        <v>0.2</v>
      </c>
      <c r="AN157">
        <v>0.48330000000000001</v>
      </c>
      <c r="AO157">
        <v>0.13639999999999999</v>
      </c>
      <c r="AP157">
        <v>0.36359999999999998</v>
      </c>
      <c r="AQ157">
        <v>0.13639999999999999</v>
      </c>
      <c r="AR157">
        <v>0.36359999999999998</v>
      </c>
      <c r="AS157">
        <v>0</v>
      </c>
      <c r="AT157">
        <v>0</v>
      </c>
      <c r="AU157">
        <v>9.0899999999999995E-2</v>
      </c>
      <c r="AV157">
        <v>0.5</v>
      </c>
      <c r="AW157">
        <v>0.2273</v>
      </c>
      <c r="AX157">
        <v>0.18179999999999999</v>
      </c>
      <c r="AY157">
        <v>0.54549999999999998</v>
      </c>
      <c r="AZ157">
        <v>0.45450000000000002</v>
      </c>
      <c r="BA157">
        <v>0</v>
      </c>
      <c r="BB157">
        <v>0</v>
      </c>
      <c r="BC157">
        <v>0.18179999999999999</v>
      </c>
      <c r="BD157">
        <v>0.81819999999999993</v>
      </c>
      <c r="BE157">
        <v>0</v>
      </c>
      <c r="BF157">
        <v>0</v>
      </c>
      <c r="BG157">
        <v>0.31819999999999998</v>
      </c>
      <c r="BH157">
        <v>0.40909999999999996</v>
      </c>
      <c r="BI157">
        <v>0.2727</v>
      </c>
      <c r="BJ157">
        <v>0</v>
      </c>
      <c r="BK157">
        <v>0</v>
      </c>
      <c r="BL157">
        <v>0</v>
      </c>
      <c r="BM157">
        <v>0.5</v>
      </c>
      <c r="BN157">
        <v>0.5</v>
      </c>
    </row>
    <row r="158" spans="1:66" x14ac:dyDescent="0.3">
      <c r="A158" t="s">
        <v>399</v>
      </c>
      <c r="B158">
        <v>0</v>
      </c>
      <c r="C158">
        <v>0</v>
      </c>
      <c r="D158">
        <v>1</v>
      </c>
      <c r="E158">
        <v>0</v>
      </c>
      <c r="F158">
        <v>0</v>
      </c>
      <c r="G158">
        <v>1</v>
      </c>
      <c r="H158">
        <v>0</v>
      </c>
      <c r="I158">
        <v>0</v>
      </c>
      <c r="J158">
        <v>0</v>
      </c>
      <c r="K158">
        <v>0</v>
      </c>
      <c r="L158">
        <v>0</v>
      </c>
      <c r="M158">
        <v>0.94739999999999991</v>
      </c>
      <c r="N158">
        <v>5.2600000000000001E-2</v>
      </c>
      <c r="O158">
        <v>5.2600000000000001E-2</v>
      </c>
      <c r="P158">
        <v>0.63159999999999994</v>
      </c>
      <c r="Q158">
        <v>0.31579999999999997</v>
      </c>
      <c r="R158">
        <v>0</v>
      </c>
      <c r="S158">
        <v>0</v>
      </c>
      <c r="T158">
        <v>0</v>
      </c>
      <c r="U158">
        <v>0.36840000000000006</v>
      </c>
      <c r="V158">
        <v>0.63159999999999994</v>
      </c>
      <c r="W158">
        <v>0</v>
      </c>
      <c r="X158">
        <v>0</v>
      </c>
      <c r="Y158">
        <v>0.26319999999999999</v>
      </c>
      <c r="Z158">
        <v>0.73680000000000012</v>
      </c>
      <c r="AA158">
        <v>0</v>
      </c>
      <c r="AB158">
        <v>0.42109999999999997</v>
      </c>
      <c r="AC158">
        <v>0.57889999999999997</v>
      </c>
      <c r="AD158">
        <v>0</v>
      </c>
      <c r="AE158">
        <v>0.375</v>
      </c>
      <c r="AF158">
        <v>0.25</v>
      </c>
      <c r="AG158">
        <v>0</v>
      </c>
      <c r="AH158">
        <v>0.375</v>
      </c>
      <c r="AI158">
        <v>0</v>
      </c>
      <c r="AJ158">
        <v>0.16670000000000001</v>
      </c>
      <c r="AK158">
        <v>0.41670000000000001</v>
      </c>
      <c r="AL158">
        <v>0.41670000000000001</v>
      </c>
      <c r="AM158">
        <v>0</v>
      </c>
      <c r="AN158">
        <v>0</v>
      </c>
      <c r="AO158">
        <v>5.2600000000000001E-2</v>
      </c>
      <c r="AP158">
        <v>0.57889999999999997</v>
      </c>
      <c r="AQ158">
        <v>5.2600000000000001E-2</v>
      </c>
      <c r="AR158">
        <v>0.31579999999999997</v>
      </c>
      <c r="AS158">
        <v>0</v>
      </c>
      <c r="AT158">
        <v>0</v>
      </c>
      <c r="AU158">
        <v>0.10529999999999999</v>
      </c>
      <c r="AV158">
        <v>0.36840000000000006</v>
      </c>
      <c r="AW158">
        <v>0.15789999999999998</v>
      </c>
      <c r="AX158">
        <v>0.36840000000000006</v>
      </c>
      <c r="AY158">
        <v>0.47369999999999995</v>
      </c>
      <c r="AZ158">
        <v>0.36840000000000006</v>
      </c>
      <c r="BA158">
        <v>0.15789999999999998</v>
      </c>
      <c r="BB158">
        <v>0</v>
      </c>
      <c r="BC158">
        <v>0.15789999999999998</v>
      </c>
      <c r="BD158">
        <v>0.84209999999999996</v>
      </c>
      <c r="BE158">
        <v>0</v>
      </c>
      <c r="BF158">
        <v>0</v>
      </c>
      <c r="BG158">
        <v>0.21050000000000002</v>
      </c>
      <c r="BH158">
        <v>0.78949999999999998</v>
      </c>
      <c r="BI158">
        <v>0</v>
      </c>
      <c r="BJ158">
        <v>0</v>
      </c>
      <c r="BK158">
        <v>0</v>
      </c>
      <c r="BL158">
        <v>0.125</v>
      </c>
      <c r="BM158">
        <v>0.75</v>
      </c>
      <c r="BN158">
        <v>0.125</v>
      </c>
    </row>
    <row r="159" spans="1:66" x14ac:dyDescent="0.3">
      <c r="A159" t="s">
        <v>401</v>
      </c>
      <c r="B159">
        <v>0</v>
      </c>
      <c r="C159">
        <v>0</v>
      </c>
      <c r="D159">
        <v>1</v>
      </c>
      <c r="E159">
        <v>0</v>
      </c>
      <c r="F159">
        <v>0</v>
      </c>
      <c r="G159">
        <v>1</v>
      </c>
      <c r="H159">
        <v>0</v>
      </c>
      <c r="I159">
        <v>0</v>
      </c>
      <c r="J159">
        <v>0</v>
      </c>
      <c r="K159">
        <v>0</v>
      </c>
      <c r="L159">
        <v>0</v>
      </c>
      <c r="M159">
        <v>1</v>
      </c>
      <c r="N159">
        <v>0</v>
      </c>
      <c r="O159">
        <v>0</v>
      </c>
      <c r="P159">
        <v>0.73909999999999998</v>
      </c>
      <c r="Q159">
        <v>0.26090000000000002</v>
      </c>
      <c r="R159">
        <v>0</v>
      </c>
      <c r="S159">
        <v>0</v>
      </c>
      <c r="T159">
        <v>0</v>
      </c>
      <c r="U159">
        <v>0.3478</v>
      </c>
      <c r="V159">
        <v>0.6522</v>
      </c>
      <c r="W159">
        <v>0</v>
      </c>
      <c r="X159">
        <v>0</v>
      </c>
      <c r="Y159">
        <v>0.18179999999999999</v>
      </c>
      <c r="Z159">
        <v>0.81819999999999993</v>
      </c>
      <c r="AA159">
        <v>0</v>
      </c>
      <c r="AB159">
        <v>0.52170000000000005</v>
      </c>
      <c r="AC159">
        <v>0.4783</v>
      </c>
      <c r="AD159">
        <v>0</v>
      </c>
      <c r="AE159">
        <v>0.44439999999999996</v>
      </c>
      <c r="AF159">
        <v>0.11109999999999999</v>
      </c>
      <c r="AG159">
        <v>0.22219999999999998</v>
      </c>
      <c r="AH159">
        <v>0.22219999999999998</v>
      </c>
      <c r="AI159">
        <v>0</v>
      </c>
      <c r="AJ159">
        <v>0.31670000000000004</v>
      </c>
      <c r="AK159">
        <v>0</v>
      </c>
      <c r="AL159">
        <v>0</v>
      </c>
      <c r="AM159">
        <v>0.2</v>
      </c>
      <c r="AN159">
        <v>0.48330000000000001</v>
      </c>
      <c r="AO159">
        <v>4.3499999999999997E-2</v>
      </c>
      <c r="AP159">
        <v>0.56520000000000004</v>
      </c>
      <c r="AQ159">
        <v>0.1739</v>
      </c>
      <c r="AR159">
        <v>0.21739999999999998</v>
      </c>
      <c r="AS159">
        <v>0</v>
      </c>
      <c r="AT159">
        <v>0</v>
      </c>
      <c r="AU159">
        <v>0.1739</v>
      </c>
      <c r="AV159">
        <v>0.39130000000000004</v>
      </c>
      <c r="AW159">
        <v>0.21739999999999998</v>
      </c>
      <c r="AX159">
        <v>0.21739999999999998</v>
      </c>
      <c r="AY159">
        <v>0.26090000000000002</v>
      </c>
      <c r="AZ159">
        <v>0.69569999999999999</v>
      </c>
      <c r="BA159">
        <v>4.3499999999999997E-2</v>
      </c>
      <c r="BB159">
        <v>0</v>
      </c>
      <c r="BC159">
        <v>0.1739</v>
      </c>
      <c r="BD159">
        <v>0.82609999999999995</v>
      </c>
      <c r="BE159">
        <v>0</v>
      </c>
      <c r="BF159">
        <v>0</v>
      </c>
      <c r="BG159">
        <v>0.39130000000000004</v>
      </c>
      <c r="BH159">
        <v>0.4783</v>
      </c>
      <c r="BI159">
        <v>0.13039999999999999</v>
      </c>
      <c r="BJ159">
        <v>0</v>
      </c>
      <c r="BK159">
        <v>0</v>
      </c>
      <c r="BL159">
        <v>0.33329999999999999</v>
      </c>
      <c r="BM159">
        <v>0.55559999999999998</v>
      </c>
      <c r="BN159">
        <v>0.11109999999999999</v>
      </c>
    </row>
    <row r="160" spans="1:66" x14ac:dyDescent="0.3">
      <c r="A160" t="s">
        <v>403</v>
      </c>
      <c r="B160">
        <v>0</v>
      </c>
      <c r="C160">
        <v>0</v>
      </c>
      <c r="D160">
        <v>0</v>
      </c>
      <c r="E160">
        <v>0</v>
      </c>
      <c r="F160">
        <v>1</v>
      </c>
      <c r="G160">
        <v>0.8095</v>
      </c>
      <c r="H160">
        <v>4.7599999999999996E-2</v>
      </c>
      <c r="I160">
        <v>0.1429</v>
      </c>
      <c r="J160">
        <v>0</v>
      </c>
      <c r="K160">
        <v>0</v>
      </c>
      <c r="L160">
        <v>0</v>
      </c>
      <c r="M160">
        <v>1</v>
      </c>
      <c r="N160">
        <v>0</v>
      </c>
      <c r="O160">
        <v>0</v>
      </c>
      <c r="P160">
        <v>0</v>
      </c>
      <c r="Q160">
        <v>0.1429</v>
      </c>
      <c r="R160">
        <v>0.85709999999999997</v>
      </c>
      <c r="S160">
        <v>0</v>
      </c>
      <c r="T160">
        <v>0</v>
      </c>
      <c r="U160">
        <v>0.1429</v>
      </c>
      <c r="V160">
        <v>0.61899999999999999</v>
      </c>
      <c r="W160">
        <v>0.23809999999999998</v>
      </c>
      <c r="X160">
        <v>0</v>
      </c>
      <c r="Y160">
        <v>0.57140000000000002</v>
      </c>
      <c r="Z160">
        <v>0.42859999999999998</v>
      </c>
      <c r="AA160">
        <v>0</v>
      </c>
      <c r="AB160">
        <v>0.55559999999999998</v>
      </c>
      <c r="AC160">
        <v>0.27779999999999999</v>
      </c>
      <c r="AD160">
        <v>0.16670000000000001</v>
      </c>
      <c r="AE160">
        <v>0</v>
      </c>
      <c r="AF160">
        <v>0.22219999999999998</v>
      </c>
      <c r="AG160">
        <v>0.33329999999999999</v>
      </c>
      <c r="AH160">
        <v>0.44439999999999996</v>
      </c>
      <c r="AI160">
        <v>0</v>
      </c>
      <c r="AJ160">
        <v>0.31670000000000004</v>
      </c>
      <c r="AK160">
        <v>0</v>
      </c>
      <c r="AL160">
        <v>0</v>
      </c>
      <c r="AM160">
        <v>0.2</v>
      </c>
      <c r="AN160">
        <v>0.48330000000000001</v>
      </c>
      <c r="AO160">
        <v>4.7599999999999996E-2</v>
      </c>
      <c r="AP160">
        <v>0.76190000000000002</v>
      </c>
      <c r="AQ160">
        <v>0.1905</v>
      </c>
      <c r="AR160">
        <v>0</v>
      </c>
      <c r="AS160">
        <v>0</v>
      </c>
      <c r="AT160">
        <v>0</v>
      </c>
      <c r="AU160">
        <v>0</v>
      </c>
      <c r="AV160">
        <v>0.33329999999999999</v>
      </c>
      <c r="AW160">
        <v>0.61899999999999999</v>
      </c>
      <c r="AX160">
        <v>4.7599999999999996E-2</v>
      </c>
      <c r="AY160">
        <v>4.7599999999999996E-2</v>
      </c>
      <c r="AZ160">
        <v>0.76190000000000002</v>
      </c>
      <c r="BA160">
        <v>0.1905</v>
      </c>
      <c r="BB160">
        <v>0</v>
      </c>
      <c r="BC160">
        <v>0</v>
      </c>
      <c r="BD160">
        <v>1</v>
      </c>
      <c r="BE160">
        <v>0</v>
      </c>
      <c r="BF160">
        <v>0</v>
      </c>
      <c r="BG160">
        <v>0.76190000000000002</v>
      </c>
      <c r="BH160">
        <v>0.23809999999999998</v>
      </c>
      <c r="BI160">
        <v>0</v>
      </c>
      <c r="BJ160">
        <v>0</v>
      </c>
      <c r="BK160">
        <v>0.11109999999999999</v>
      </c>
      <c r="BL160">
        <v>0.27779999999999999</v>
      </c>
      <c r="BM160">
        <v>0.61109999999999998</v>
      </c>
      <c r="BN160">
        <v>0</v>
      </c>
    </row>
    <row r="161" spans="1:66" x14ac:dyDescent="0.3">
      <c r="A161" t="s">
        <v>405</v>
      </c>
      <c r="B161">
        <v>0</v>
      </c>
      <c r="C161">
        <v>1</v>
      </c>
      <c r="D161">
        <v>0</v>
      </c>
      <c r="E161">
        <v>0</v>
      </c>
      <c r="F161">
        <v>0</v>
      </c>
      <c r="G161">
        <v>1</v>
      </c>
      <c r="H161">
        <v>0</v>
      </c>
      <c r="I161">
        <v>0</v>
      </c>
      <c r="J161">
        <v>0</v>
      </c>
      <c r="K161">
        <v>0.1333</v>
      </c>
      <c r="L161">
        <v>0.1333</v>
      </c>
      <c r="M161">
        <v>0.6</v>
      </c>
      <c r="N161">
        <v>0.1333</v>
      </c>
      <c r="O161">
        <v>0</v>
      </c>
      <c r="P161">
        <v>0.86670000000000003</v>
      </c>
      <c r="Q161">
        <v>0.1333</v>
      </c>
      <c r="R161">
        <v>0</v>
      </c>
      <c r="S161">
        <v>0</v>
      </c>
      <c r="T161">
        <v>0</v>
      </c>
      <c r="U161">
        <v>0.33329999999999999</v>
      </c>
      <c r="V161">
        <v>0.66670000000000007</v>
      </c>
      <c r="W161">
        <v>0</v>
      </c>
      <c r="X161">
        <v>0</v>
      </c>
      <c r="Y161">
        <v>0.4667</v>
      </c>
      <c r="Z161">
        <v>0.5333</v>
      </c>
      <c r="AA161">
        <v>0</v>
      </c>
      <c r="AB161">
        <v>0.66670000000000007</v>
      </c>
      <c r="AC161">
        <v>0.33329999999999999</v>
      </c>
      <c r="AD161">
        <v>0</v>
      </c>
      <c r="AE161">
        <v>0.28570000000000001</v>
      </c>
      <c r="AF161">
        <v>0.28570000000000001</v>
      </c>
      <c r="AG161">
        <v>0.1429</v>
      </c>
      <c r="AH161">
        <v>0.28570000000000001</v>
      </c>
      <c r="AI161">
        <v>0</v>
      </c>
      <c r="AJ161">
        <v>0.31670000000000004</v>
      </c>
      <c r="AK161">
        <v>0</v>
      </c>
      <c r="AL161">
        <v>0</v>
      </c>
      <c r="AM161">
        <v>0.2</v>
      </c>
      <c r="AN161">
        <v>0.48330000000000001</v>
      </c>
      <c r="AO161">
        <v>0.1333</v>
      </c>
      <c r="AP161">
        <v>0.33329999999999999</v>
      </c>
      <c r="AQ161">
        <v>0.1333</v>
      </c>
      <c r="AR161">
        <v>0.4</v>
      </c>
      <c r="AS161">
        <v>0</v>
      </c>
      <c r="AT161">
        <v>0</v>
      </c>
      <c r="AU161">
        <v>0</v>
      </c>
      <c r="AV161">
        <v>0.6</v>
      </c>
      <c r="AW161">
        <v>0.33329999999999999</v>
      </c>
      <c r="AX161">
        <v>6.6699999999999995E-2</v>
      </c>
      <c r="AY161">
        <v>0.66670000000000007</v>
      </c>
      <c r="AZ161">
        <v>0.33329999999999999</v>
      </c>
      <c r="BA161">
        <v>0</v>
      </c>
      <c r="BB161">
        <v>0</v>
      </c>
      <c r="BC161">
        <v>0.26669999999999999</v>
      </c>
      <c r="BD161">
        <v>0.73329999999999995</v>
      </c>
      <c r="BE161">
        <v>0</v>
      </c>
      <c r="BF161">
        <v>0</v>
      </c>
      <c r="BG161">
        <v>0.33329999999999999</v>
      </c>
      <c r="BH161">
        <v>0.4</v>
      </c>
      <c r="BI161">
        <v>0.26669999999999999</v>
      </c>
      <c r="BJ161">
        <v>0</v>
      </c>
      <c r="BK161">
        <v>0</v>
      </c>
      <c r="BL161">
        <v>0.1429</v>
      </c>
      <c r="BM161">
        <v>0.57140000000000002</v>
      </c>
      <c r="BN161">
        <v>0.28570000000000001</v>
      </c>
    </row>
    <row r="162" spans="1:66" x14ac:dyDescent="0.3">
      <c r="A162" t="s">
        <v>407</v>
      </c>
      <c r="B162">
        <v>0</v>
      </c>
      <c r="C162">
        <v>0</v>
      </c>
      <c r="D162">
        <v>0</v>
      </c>
      <c r="E162">
        <v>1</v>
      </c>
      <c r="F162">
        <v>0</v>
      </c>
      <c r="G162">
        <v>0.82609999999999995</v>
      </c>
      <c r="H162">
        <v>8.6999999999999994E-2</v>
      </c>
      <c r="I162">
        <v>8.6999999999999994E-2</v>
      </c>
      <c r="J162">
        <v>0</v>
      </c>
      <c r="K162">
        <v>4.3499999999999997E-2</v>
      </c>
      <c r="L162">
        <v>0</v>
      </c>
      <c r="M162">
        <v>0.95650000000000002</v>
      </c>
      <c r="N162">
        <v>0</v>
      </c>
      <c r="O162">
        <v>0</v>
      </c>
      <c r="P162">
        <v>8.6999999999999994E-2</v>
      </c>
      <c r="Q162">
        <v>0.60870000000000002</v>
      </c>
      <c r="R162">
        <v>0.30430000000000001</v>
      </c>
      <c r="S162">
        <v>0</v>
      </c>
      <c r="T162">
        <v>0</v>
      </c>
      <c r="U162">
        <v>0.52170000000000005</v>
      </c>
      <c r="V162">
        <v>0.43479999999999996</v>
      </c>
      <c r="W162">
        <v>4.3499999999999997E-2</v>
      </c>
      <c r="X162">
        <v>0</v>
      </c>
      <c r="Y162">
        <v>0.78260000000000007</v>
      </c>
      <c r="Z162">
        <v>0.21739999999999998</v>
      </c>
      <c r="AA162">
        <v>0</v>
      </c>
      <c r="AB162">
        <v>0.69569999999999999</v>
      </c>
      <c r="AC162">
        <v>0.30430000000000001</v>
      </c>
      <c r="AD162">
        <v>0</v>
      </c>
      <c r="AE162">
        <v>0</v>
      </c>
      <c r="AF162">
        <v>0.57140000000000002</v>
      </c>
      <c r="AG162">
        <v>0.28570000000000001</v>
      </c>
      <c r="AH162">
        <v>0.1429</v>
      </c>
      <c r="AI162">
        <v>0</v>
      </c>
      <c r="AJ162">
        <v>0.31670000000000004</v>
      </c>
      <c r="AK162">
        <v>0</v>
      </c>
      <c r="AL162">
        <v>0</v>
      </c>
      <c r="AM162">
        <v>0.2</v>
      </c>
      <c r="AN162">
        <v>0.48330000000000001</v>
      </c>
      <c r="AO162">
        <v>0.3478</v>
      </c>
      <c r="AP162">
        <v>0.6522</v>
      </c>
      <c r="AQ162">
        <v>0</v>
      </c>
      <c r="AR162">
        <v>0</v>
      </c>
      <c r="AS162">
        <v>0</v>
      </c>
      <c r="AT162">
        <v>0</v>
      </c>
      <c r="AU162">
        <v>0.13039999999999999</v>
      </c>
      <c r="AV162">
        <v>0.43479999999999996</v>
      </c>
      <c r="AW162">
        <v>0.43479999999999996</v>
      </c>
      <c r="AX162">
        <v>0</v>
      </c>
      <c r="AY162">
        <v>0.52170000000000005</v>
      </c>
      <c r="AZ162">
        <v>0.4783</v>
      </c>
      <c r="BA162">
        <v>0</v>
      </c>
      <c r="BB162">
        <v>0</v>
      </c>
      <c r="BC162">
        <v>0.1739</v>
      </c>
      <c r="BD162">
        <v>0.82609999999999995</v>
      </c>
      <c r="BE162">
        <v>0</v>
      </c>
      <c r="BF162">
        <v>0</v>
      </c>
      <c r="BG162">
        <v>0.3478</v>
      </c>
      <c r="BH162">
        <v>0.43479999999999996</v>
      </c>
      <c r="BI162">
        <v>0.21739999999999998</v>
      </c>
      <c r="BJ162">
        <v>0</v>
      </c>
      <c r="BK162">
        <v>0.42859999999999998</v>
      </c>
      <c r="BL162">
        <v>0.5</v>
      </c>
      <c r="BM162">
        <v>7.1399999999999991E-2</v>
      </c>
      <c r="BN162">
        <v>0</v>
      </c>
    </row>
    <row r="163" spans="1:66" x14ac:dyDescent="0.3">
      <c r="A163" t="s">
        <v>409</v>
      </c>
      <c r="B163">
        <v>1</v>
      </c>
      <c r="C163">
        <v>0</v>
      </c>
      <c r="D163">
        <v>0</v>
      </c>
      <c r="E163">
        <v>0</v>
      </c>
      <c r="F163">
        <v>0</v>
      </c>
      <c r="G163">
        <v>0.55000000000000004</v>
      </c>
      <c r="H163">
        <v>0.35</v>
      </c>
      <c r="I163">
        <v>0.1</v>
      </c>
      <c r="J163">
        <v>0</v>
      </c>
      <c r="K163">
        <v>0.25</v>
      </c>
      <c r="L163">
        <v>0.55000000000000004</v>
      </c>
      <c r="M163">
        <v>0.2</v>
      </c>
      <c r="N163">
        <v>0</v>
      </c>
      <c r="O163">
        <v>0</v>
      </c>
      <c r="P163">
        <v>0</v>
      </c>
      <c r="Q163">
        <v>0.5</v>
      </c>
      <c r="R163">
        <v>0.5</v>
      </c>
      <c r="S163">
        <v>0</v>
      </c>
      <c r="T163">
        <v>0</v>
      </c>
      <c r="U163">
        <v>0</v>
      </c>
      <c r="V163">
        <v>0</v>
      </c>
      <c r="W163">
        <v>1</v>
      </c>
      <c r="X163">
        <v>0</v>
      </c>
      <c r="Y163">
        <v>0</v>
      </c>
      <c r="Z163">
        <v>1</v>
      </c>
      <c r="AA163">
        <v>0.35</v>
      </c>
      <c r="AB163">
        <v>0.65</v>
      </c>
      <c r="AC163">
        <v>0</v>
      </c>
      <c r="AD163">
        <v>0</v>
      </c>
      <c r="AE163">
        <v>0.26319999999999999</v>
      </c>
      <c r="AF163">
        <v>0</v>
      </c>
      <c r="AG163">
        <v>0.73680000000000012</v>
      </c>
      <c r="AH163">
        <v>0</v>
      </c>
      <c r="AI163">
        <v>0</v>
      </c>
      <c r="AJ163">
        <v>0.66670000000000007</v>
      </c>
      <c r="AK163">
        <v>0.33329999999999999</v>
      </c>
      <c r="AL163">
        <v>0</v>
      </c>
      <c r="AM163">
        <v>0</v>
      </c>
      <c r="AN163">
        <v>0</v>
      </c>
      <c r="AO163">
        <v>0.3</v>
      </c>
      <c r="AP163">
        <v>0.05</v>
      </c>
      <c r="AQ163">
        <v>0.4</v>
      </c>
      <c r="AR163">
        <v>0.15</v>
      </c>
      <c r="AS163">
        <v>0.1</v>
      </c>
      <c r="AT163">
        <v>0</v>
      </c>
      <c r="AU163">
        <v>0</v>
      </c>
      <c r="AV163">
        <v>0.35</v>
      </c>
      <c r="AW163">
        <v>0.65</v>
      </c>
      <c r="AX163">
        <v>0</v>
      </c>
      <c r="AY163">
        <v>0.95</v>
      </c>
      <c r="AZ163">
        <v>0.05</v>
      </c>
      <c r="BA163">
        <v>0</v>
      </c>
      <c r="BB163">
        <v>0</v>
      </c>
      <c r="BC163">
        <v>0</v>
      </c>
      <c r="BD163">
        <v>1</v>
      </c>
      <c r="BE163">
        <v>0</v>
      </c>
      <c r="BF163">
        <v>0</v>
      </c>
      <c r="BG163">
        <v>0.05</v>
      </c>
      <c r="BH163">
        <v>0.95</v>
      </c>
      <c r="BI163">
        <v>0</v>
      </c>
      <c r="BJ163">
        <v>0</v>
      </c>
      <c r="BK163">
        <v>1</v>
      </c>
      <c r="BL163">
        <v>0</v>
      </c>
      <c r="BM163">
        <v>0</v>
      </c>
      <c r="BN163">
        <v>0</v>
      </c>
    </row>
    <row r="164" spans="1:66" x14ac:dyDescent="0.3">
      <c r="A164" t="s">
        <v>411</v>
      </c>
      <c r="B164">
        <v>1</v>
      </c>
      <c r="C164">
        <v>0</v>
      </c>
      <c r="D164">
        <v>0</v>
      </c>
      <c r="E164">
        <v>0</v>
      </c>
      <c r="F164">
        <v>0</v>
      </c>
      <c r="G164">
        <v>0.66670000000000007</v>
      </c>
      <c r="H164">
        <v>0.33329999999999999</v>
      </c>
      <c r="I164">
        <v>0</v>
      </c>
      <c r="J164">
        <v>0</v>
      </c>
      <c r="K164">
        <v>0.5333</v>
      </c>
      <c r="L164">
        <v>0.33329999999999999</v>
      </c>
      <c r="M164">
        <v>0.1333</v>
      </c>
      <c r="N164">
        <v>0</v>
      </c>
      <c r="O164">
        <v>0</v>
      </c>
      <c r="P164">
        <v>0</v>
      </c>
      <c r="Q164">
        <v>0.6</v>
      </c>
      <c r="R164">
        <v>0.4</v>
      </c>
      <c r="S164">
        <v>0</v>
      </c>
      <c r="T164">
        <v>0</v>
      </c>
      <c r="U164">
        <v>0</v>
      </c>
      <c r="V164">
        <v>0</v>
      </c>
      <c r="W164">
        <v>1</v>
      </c>
      <c r="X164">
        <v>0</v>
      </c>
      <c r="Y164">
        <v>0</v>
      </c>
      <c r="Z164">
        <v>1</v>
      </c>
      <c r="AA164">
        <v>0.2</v>
      </c>
      <c r="AB164">
        <v>0.8</v>
      </c>
      <c r="AC164">
        <v>0</v>
      </c>
      <c r="AD164">
        <v>0</v>
      </c>
      <c r="AE164">
        <v>6.6699999999999995E-2</v>
      </c>
      <c r="AF164">
        <v>0</v>
      </c>
      <c r="AG164">
        <v>0.93330000000000002</v>
      </c>
      <c r="AH164">
        <v>0</v>
      </c>
      <c r="AI164">
        <v>0</v>
      </c>
      <c r="AJ164">
        <v>0.31670000000000004</v>
      </c>
      <c r="AK164">
        <v>0</v>
      </c>
      <c r="AL164">
        <v>0</v>
      </c>
      <c r="AM164">
        <v>0.2</v>
      </c>
      <c r="AN164">
        <v>0.48330000000000001</v>
      </c>
      <c r="AO164">
        <v>0.2</v>
      </c>
      <c r="AP164">
        <v>0</v>
      </c>
      <c r="AQ164">
        <v>0.4667</v>
      </c>
      <c r="AR164">
        <v>0.1333</v>
      </c>
      <c r="AS164">
        <v>0.2</v>
      </c>
      <c r="AT164">
        <v>0</v>
      </c>
      <c r="AU164">
        <v>0</v>
      </c>
      <c r="AV164">
        <v>0.6</v>
      </c>
      <c r="AW164">
        <v>0.4</v>
      </c>
      <c r="AX164">
        <v>0</v>
      </c>
      <c r="AY164">
        <v>0.8</v>
      </c>
      <c r="AZ164">
        <v>0.2</v>
      </c>
      <c r="BA164">
        <v>0</v>
      </c>
      <c r="BB164">
        <v>0</v>
      </c>
      <c r="BC164">
        <v>0</v>
      </c>
      <c r="BD164">
        <v>1</v>
      </c>
      <c r="BE164">
        <v>0</v>
      </c>
      <c r="BF164">
        <v>0</v>
      </c>
      <c r="BG164">
        <v>0</v>
      </c>
      <c r="BH164">
        <v>1</v>
      </c>
      <c r="BI164">
        <v>0</v>
      </c>
      <c r="BJ164">
        <v>0</v>
      </c>
      <c r="BK164">
        <v>1</v>
      </c>
      <c r="BL164">
        <v>0</v>
      </c>
      <c r="BM164">
        <v>0</v>
      </c>
      <c r="BN164">
        <v>0</v>
      </c>
    </row>
    <row r="165" spans="1:66" x14ac:dyDescent="0.3">
      <c r="A165" t="s">
        <v>413</v>
      </c>
      <c r="B165">
        <v>0</v>
      </c>
      <c r="C165">
        <v>0</v>
      </c>
      <c r="D165">
        <v>0</v>
      </c>
      <c r="E165">
        <v>0</v>
      </c>
      <c r="F165">
        <v>0</v>
      </c>
      <c r="G165">
        <v>0.33329999999999999</v>
      </c>
      <c r="H165">
        <v>0.41670000000000001</v>
      </c>
      <c r="I165">
        <v>0.25</v>
      </c>
      <c r="J165">
        <v>0</v>
      </c>
      <c r="K165">
        <v>0</v>
      </c>
      <c r="L165">
        <v>0</v>
      </c>
      <c r="M165">
        <v>1</v>
      </c>
      <c r="N165">
        <v>0</v>
      </c>
      <c r="O165">
        <v>0</v>
      </c>
      <c r="P165">
        <v>0</v>
      </c>
      <c r="Q165">
        <v>0</v>
      </c>
      <c r="R165">
        <v>0.66670000000000007</v>
      </c>
      <c r="S165">
        <v>0.33329999999999999</v>
      </c>
      <c r="T165">
        <v>0</v>
      </c>
      <c r="U165">
        <v>8.3299999999999999E-2</v>
      </c>
      <c r="V165">
        <v>0.58329999999999993</v>
      </c>
      <c r="W165">
        <v>0.33329999999999999</v>
      </c>
      <c r="X165">
        <v>0</v>
      </c>
      <c r="Y165">
        <v>0.5</v>
      </c>
      <c r="Z165">
        <v>0.5</v>
      </c>
      <c r="AA165">
        <v>0</v>
      </c>
      <c r="AB165">
        <v>0.66670000000000007</v>
      </c>
      <c r="AC165">
        <v>0.25</v>
      </c>
      <c r="AD165">
        <v>8.3299999999999999E-2</v>
      </c>
      <c r="AE165">
        <v>0</v>
      </c>
      <c r="AF165">
        <v>0.33329999999999999</v>
      </c>
      <c r="AG165">
        <v>0.33329999999999999</v>
      </c>
      <c r="AH165">
        <v>0.33329999999999999</v>
      </c>
      <c r="AI165">
        <v>0</v>
      </c>
      <c r="AJ165">
        <v>0.31670000000000004</v>
      </c>
      <c r="AK165">
        <v>0</v>
      </c>
      <c r="AL165">
        <v>0</v>
      </c>
      <c r="AM165">
        <v>0.2</v>
      </c>
      <c r="AN165">
        <v>0.48330000000000001</v>
      </c>
      <c r="AO165">
        <v>0</v>
      </c>
      <c r="AP165">
        <v>0.58329999999999993</v>
      </c>
      <c r="AQ165">
        <v>0.41670000000000001</v>
      </c>
      <c r="AR165">
        <v>0</v>
      </c>
      <c r="AS165">
        <v>0</v>
      </c>
      <c r="AT165">
        <v>0</v>
      </c>
      <c r="AU165">
        <v>8.3299999999999999E-2</v>
      </c>
      <c r="AV165">
        <v>0.16670000000000001</v>
      </c>
      <c r="AW165">
        <v>0.58329999999999993</v>
      </c>
      <c r="AX165">
        <v>0.16670000000000001</v>
      </c>
      <c r="AY165">
        <v>0</v>
      </c>
      <c r="AZ165">
        <v>0.5</v>
      </c>
      <c r="BA165">
        <v>0.5</v>
      </c>
      <c r="BB165">
        <v>0</v>
      </c>
      <c r="BC165">
        <v>0</v>
      </c>
      <c r="BD165">
        <v>0.83329999999999993</v>
      </c>
      <c r="BE165">
        <v>0.16670000000000001</v>
      </c>
      <c r="BF165">
        <v>0</v>
      </c>
      <c r="BG165">
        <v>0.33329999999999999</v>
      </c>
      <c r="BH165">
        <v>0.5</v>
      </c>
      <c r="BI165">
        <v>0.16670000000000001</v>
      </c>
      <c r="BJ165">
        <v>0</v>
      </c>
      <c r="BK165">
        <v>8.3299999999999999E-2</v>
      </c>
      <c r="BL165">
        <v>0.41670000000000001</v>
      </c>
      <c r="BM165">
        <v>0.41670000000000001</v>
      </c>
      <c r="BN165">
        <v>8.3299999999999999E-2</v>
      </c>
    </row>
    <row r="166" spans="1:66" x14ac:dyDescent="0.3">
      <c r="A166" t="s">
        <v>415</v>
      </c>
      <c r="B166">
        <v>0</v>
      </c>
      <c r="C166">
        <v>0</v>
      </c>
      <c r="D166">
        <v>0</v>
      </c>
      <c r="E166">
        <v>1</v>
      </c>
      <c r="F166">
        <v>0</v>
      </c>
      <c r="G166">
        <v>0.95239999999999991</v>
      </c>
      <c r="H166">
        <v>4.7599999999999996E-2</v>
      </c>
      <c r="I166">
        <v>0</v>
      </c>
      <c r="J166">
        <v>0</v>
      </c>
      <c r="K166">
        <v>0</v>
      </c>
      <c r="L166">
        <v>0.28570000000000001</v>
      </c>
      <c r="M166">
        <v>0.71430000000000005</v>
      </c>
      <c r="N166">
        <v>0</v>
      </c>
      <c r="O166">
        <v>0</v>
      </c>
      <c r="P166">
        <v>1</v>
      </c>
      <c r="Q166">
        <v>0</v>
      </c>
      <c r="R166">
        <v>0</v>
      </c>
      <c r="S166">
        <v>0</v>
      </c>
      <c r="T166">
        <v>0</v>
      </c>
      <c r="U166">
        <v>0.52380000000000004</v>
      </c>
      <c r="V166">
        <v>0.47619999999999996</v>
      </c>
      <c r="W166">
        <v>0</v>
      </c>
      <c r="X166">
        <v>0</v>
      </c>
      <c r="Y166">
        <v>0.38100000000000001</v>
      </c>
      <c r="Z166">
        <v>0.61899999999999999</v>
      </c>
      <c r="AA166">
        <v>0</v>
      </c>
      <c r="AB166">
        <v>0.38100000000000001</v>
      </c>
      <c r="AC166">
        <v>0.61899999999999999</v>
      </c>
      <c r="AD166">
        <v>0</v>
      </c>
      <c r="AE166">
        <v>0.125</v>
      </c>
      <c r="AF166">
        <v>0.5</v>
      </c>
      <c r="AG166">
        <v>0</v>
      </c>
      <c r="AH166">
        <v>0.375</v>
      </c>
      <c r="AI166">
        <v>0</v>
      </c>
      <c r="AJ166">
        <v>8.3299999999999999E-2</v>
      </c>
      <c r="AK166">
        <v>0.33329999999999999</v>
      </c>
      <c r="AL166">
        <v>0.58329999999999993</v>
      </c>
      <c r="AM166">
        <v>0</v>
      </c>
      <c r="AN166">
        <v>0</v>
      </c>
      <c r="AO166">
        <v>4.7599999999999996E-2</v>
      </c>
      <c r="AP166">
        <v>0.57140000000000002</v>
      </c>
      <c r="AQ166">
        <v>0.23809999999999998</v>
      </c>
      <c r="AR166">
        <v>0.1429</v>
      </c>
      <c r="AS166">
        <v>0</v>
      </c>
      <c r="AT166">
        <v>0</v>
      </c>
      <c r="AU166">
        <v>0</v>
      </c>
      <c r="AV166">
        <v>4.7599999999999996E-2</v>
      </c>
      <c r="AW166">
        <v>0.47619999999999996</v>
      </c>
      <c r="AX166">
        <v>0.47619999999999996</v>
      </c>
      <c r="AY166">
        <v>0.1905</v>
      </c>
      <c r="AZ166">
        <v>0.33329999999999999</v>
      </c>
      <c r="BA166">
        <v>0.47619999999999996</v>
      </c>
      <c r="BB166">
        <v>0</v>
      </c>
      <c r="BC166">
        <v>0.1905</v>
      </c>
      <c r="BD166">
        <v>0.8095</v>
      </c>
      <c r="BE166">
        <v>0</v>
      </c>
      <c r="BF166">
        <v>0</v>
      </c>
      <c r="BG166">
        <v>0.57140000000000002</v>
      </c>
      <c r="BH166">
        <v>0.42859999999999998</v>
      </c>
      <c r="BI166">
        <v>0</v>
      </c>
      <c r="BJ166">
        <v>0</v>
      </c>
      <c r="BK166">
        <v>0.125</v>
      </c>
      <c r="BL166">
        <v>0.25</v>
      </c>
      <c r="BM166">
        <v>0.5</v>
      </c>
      <c r="BN166">
        <v>0.125</v>
      </c>
    </row>
    <row r="167" spans="1:66" x14ac:dyDescent="0.3">
      <c r="A167" t="s">
        <v>417</v>
      </c>
      <c r="B167">
        <v>0</v>
      </c>
      <c r="C167">
        <v>0</v>
      </c>
      <c r="D167">
        <v>1</v>
      </c>
      <c r="E167">
        <v>0</v>
      </c>
      <c r="F167">
        <v>0</v>
      </c>
      <c r="G167">
        <v>1</v>
      </c>
      <c r="H167">
        <v>0</v>
      </c>
      <c r="I167">
        <v>0</v>
      </c>
      <c r="J167">
        <v>0</v>
      </c>
      <c r="K167">
        <v>0</v>
      </c>
      <c r="L167">
        <v>0.58329999999999993</v>
      </c>
      <c r="M167">
        <v>0.41670000000000001</v>
      </c>
      <c r="N167">
        <v>0</v>
      </c>
      <c r="O167">
        <v>0</v>
      </c>
      <c r="P167">
        <v>0.75</v>
      </c>
      <c r="Q167">
        <v>0.25</v>
      </c>
      <c r="R167">
        <v>0</v>
      </c>
      <c r="S167">
        <v>0</v>
      </c>
      <c r="T167">
        <v>0</v>
      </c>
      <c r="U167">
        <v>0.33329999999999999</v>
      </c>
      <c r="V167">
        <v>0.66670000000000007</v>
      </c>
      <c r="W167">
        <v>0</v>
      </c>
      <c r="X167">
        <v>0</v>
      </c>
      <c r="Y167">
        <v>0.5</v>
      </c>
      <c r="Z167">
        <v>0.5</v>
      </c>
      <c r="AA167">
        <v>0</v>
      </c>
      <c r="AB167">
        <v>0.58329999999999993</v>
      </c>
      <c r="AC167">
        <v>0.41670000000000001</v>
      </c>
      <c r="AD167">
        <v>0</v>
      </c>
      <c r="AE167">
        <v>0</v>
      </c>
      <c r="AF167">
        <v>0.4</v>
      </c>
      <c r="AG167">
        <v>0.2</v>
      </c>
      <c r="AH167">
        <v>0.4</v>
      </c>
      <c r="AI167">
        <v>0</v>
      </c>
      <c r="AJ167">
        <v>0.31670000000000004</v>
      </c>
      <c r="AK167">
        <v>0</v>
      </c>
      <c r="AL167">
        <v>0</v>
      </c>
      <c r="AM167">
        <v>0.2</v>
      </c>
      <c r="AN167">
        <v>0.48330000000000001</v>
      </c>
      <c r="AO167">
        <v>8.3299999999999999E-2</v>
      </c>
      <c r="AP167">
        <v>0.58329999999999993</v>
      </c>
      <c r="AQ167">
        <v>8.3299999999999999E-2</v>
      </c>
      <c r="AR167">
        <v>0.25</v>
      </c>
      <c r="AS167">
        <v>0</v>
      </c>
      <c r="AT167">
        <v>0</v>
      </c>
      <c r="AU167">
        <v>0</v>
      </c>
      <c r="AV167">
        <v>0.25</v>
      </c>
      <c r="AW167">
        <v>0.33329999999999999</v>
      </c>
      <c r="AX167">
        <v>0.41670000000000001</v>
      </c>
      <c r="AY167">
        <v>0.33329999999999999</v>
      </c>
      <c r="AZ167">
        <v>0.41670000000000001</v>
      </c>
      <c r="BA167">
        <v>0.25</v>
      </c>
      <c r="BB167">
        <v>0</v>
      </c>
      <c r="BC167">
        <v>8.3299999999999999E-2</v>
      </c>
      <c r="BD167">
        <v>0.91670000000000007</v>
      </c>
      <c r="BE167">
        <v>0</v>
      </c>
      <c r="BF167">
        <v>0</v>
      </c>
      <c r="BG167">
        <v>0.41670000000000001</v>
      </c>
      <c r="BH167">
        <v>0.33329999999999999</v>
      </c>
      <c r="BI167">
        <v>0.25</v>
      </c>
      <c r="BJ167">
        <v>0</v>
      </c>
      <c r="BK167">
        <v>0</v>
      </c>
      <c r="BL167">
        <v>0.4</v>
      </c>
      <c r="BM167">
        <v>0.6</v>
      </c>
      <c r="BN167">
        <v>0</v>
      </c>
    </row>
    <row r="168" spans="1:66" x14ac:dyDescent="0.3">
      <c r="A168" t="s">
        <v>419</v>
      </c>
      <c r="B168">
        <v>1</v>
      </c>
      <c r="C168">
        <v>0</v>
      </c>
      <c r="D168">
        <v>0</v>
      </c>
      <c r="E168">
        <v>0</v>
      </c>
      <c r="F168">
        <v>0</v>
      </c>
      <c r="G168">
        <v>0.10529999999999999</v>
      </c>
      <c r="H168">
        <v>0.52629999999999999</v>
      </c>
      <c r="I168">
        <v>0.31579999999999997</v>
      </c>
      <c r="J168">
        <v>5.2600000000000001E-2</v>
      </c>
      <c r="K168">
        <v>0</v>
      </c>
      <c r="L168">
        <v>0.11109999999999999</v>
      </c>
      <c r="M168">
        <v>0.88890000000000002</v>
      </c>
      <c r="N168">
        <v>0</v>
      </c>
      <c r="O168">
        <v>0</v>
      </c>
      <c r="P168">
        <v>5.2600000000000001E-2</v>
      </c>
      <c r="Q168">
        <v>0.63159999999999994</v>
      </c>
      <c r="R168">
        <v>0.31579999999999997</v>
      </c>
      <c r="S168">
        <v>0</v>
      </c>
      <c r="T168">
        <v>0</v>
      </c>
      <c r="U168">
        <v>0.10529999999999999</v>
      </c>
      <c r="V168">
        <v>0.15789999999999998</v>
      </c>
      <c r="W168">
        <v>0.73680000000000012</v>
      </c>
      <c r="X168">
        <v>0</v>
      </c>
      <c r="Y168">
        <v>0.21050000000000002</v>
      </c>
      <c r="Z168">
        <v>0.78949999999999998</v>
      </c>
      <c r="AA168">
        <v>0</v>
      </c>
      <c r="AB168">
        <v>0.94739999999999991</v>
      </c>
      <c r="AC168">
        <v>5.2600000000000001E-2</v>
      </c>
      <c r="AD168">
        <v>0</v>
      </c>
      <c r="AE168">
        <v>0.10529999999999999</v>
      </c>
      <c r="AF168">
        <v>0</v>
      </c>
      <c r="AG168">
        <v>0.89469999999999994</v>
      </c>
      <c r="AH168">
        <v>0</v>
      </c>
      <c r="AI168">
        <v>0</v>
      </c>
      <c r="AJ168">
        <v>0.75</v>
      </c>
      <c r="AK168">
        <v>0.25</v>
      </c>
      <c r="AL168">
        <v>0</v>
      </c>
      <c r="AM168">
        <v>0</v>
      </c>
      <c r="AN168">
        <v>0</v>
      </c>
      <c r="AO168">
        <v>0.10529999999999999</v>
      </c>
      <c r="AP168">
        <v>0</v>
      </c>
      <c r="AQ168">
        <v>0.47369999999999995</v>
      </c>
      <c r="AR168">
        <v>0.15789999999999998</v>
      </c>
      <c r="AS168">
        <v>0.26319999999999999</v>
      </c>
      <c r="AT168">
        <v>5.2600000000000001E-2</v>
      </c>
      <c r="AU168">
        <v>0</v>
      </c>
      <c r="AV168">
        <v>0.31579999999999997</v>
      </c>
      <c r="AW168">
        <v>0.47369999999999995</v>
      </c>
      <c r="AX168">
        <v>0.15789999999999998</v>
      </c>
      <c r="AY168">
        <v>0.52629999999999999</v>
      </c>
      <c r="AZ168">
        <v>0.36840000000000006</v>
      </c>
      <c r="BA168">
        <v>0.10529999999999999</v>
      </c>
      <c r="BB168">
        <v>0</v>
      </c>
      <c r="BC168">
        <v>0.10529999999999999</v>
      </c>
      <c r="BD168">
        <v>0.84209999999999996</v>
      </c>
      <c r="BE168">
        <v>5.2600000000000001E-2</v>
      </c>
      <c r="BF168">
        <v>0</v>
      </c>
      <c r="BG168">
        <v>0</v>
      </c>
      <c r="BH168">
        <v>0.89469999999999994</v>
      </c>
      <c r="BI168">
        <v>0.10529999999999999</v>
      </c>
      <c r="BJ168">
        <v>0</v>
      </c>
      <c r="BK168">
        <v>1</v>
      </c>
      <c r="BL168">
        <v>0</v>
      </c>
      <c r="BM168">
        <v>0</v>
      </c>
      <c r="BN168">
        <v>0</v>
      </c>
    </row>
    <row r="169" spans="1:66" x14ac:dyDescent="0.3">
      <c r="A169" t="s">
        <v>422</v>
      </c>
      <c r="B169">
        <v>1</v>
      </c>
      <c r="C169">
        <v>0</v>
      </c>
      <c r="D169">
        <v>0</v>
      </c>
      <c r="E169">
        <v>0</v>
      </c>
      <c r="F169">
        <v>0</v>
      </c>
      <c r="G169">
        <v>0.95650000000000002</v>
      </c>
      <c r="H169">
        <v>0</v>
      </c>
      <c r="I169">
        <v>4.3499999999999997E-2</v>
      </c>
      <c r="J169">
        <v>0</v>
      </c>
      <c r="K169">
        <v>0</v>
      </c>
      <c r="L169">
        <v>0</v>
      </c>
      <c r="M169">
        <v>1</v>
      </c>
      <c r="N169">
        <v>0</v>
      </c>
      <c r="O169">
        <v>0</v>
      </c>
      <c r="P169">
        <v>0.13039999999999999</v>
      </c>
      <c r="Q169">
        <v>0.52170000000000005</v>
      </c>
      <c r="R169">
        <v>0.3478</v>
      </c>
      <c r="S169">
        <v>0</v>
      </c>
      <c r="T169">
        <v>0</v>
      </c>
      <c r="U169">
        <v>0.56520000000000004</v>
      </c>
      <c r="V169">
        <v>0.43479999999999996</v>
      </c>
      <c r="W169">
        <v>0</v>
      </c>
      <c r="X169">
        <v>0</v>
      </c>
      <c r="Y169">
        <v>0.69569999999999999</v>
      </c>
      <c r="Z169">
        <v>0.30430000000000001</v>
      </c>
      <c r="AA169">
        <v>0.2727</v>
      </c>
      <c r="AB169">
        <v>0.5</v>
      </c>
      <c r="AC169">
        <v>0.2273</v>
      </c>
      <c r="AD169">
        <v>0</v>
      </c>
      <c r="AE169">
        <v>0</v>
      </c>
      <c r="AF169">
        <v>0.4</v>
      </c>
      <c r="AG169">
        <v>0</v>
      </c>
      <c r="AH169">
        <v>0.6</v>
      </c>
      <c r="AI169">
        <v>0</v>
      </c>
      <c r="AJ169">
        <v>0.89469999999999994</v>
      </c>
      <c r="AK169">
        <v>5.2600000000000001E-2</v>
      </c>
      <c r="AL169">
        <v>5.2600000000000001E-2</v>
      </c>
      <c r="AM169">
        <v>0</v>
      </c>
      <c r="AN169">
        <v>0</v>
      </c>
      <c r="AO169">
        <v>4.3499999999999997E-2</v>
      </c>
      <c r="AP169">
        <v>0.1739</v>
      </c>
      <c r="AQ169">
        <v>0.4783</v>
      </c>
      <c r="AR169">
        <v>0.30430000000000001</v>
      </c>
      <c r="AS169">
        <v>0</v>
      </c>
      <c r="AT169">
        <v>0.30430000000000001</v>
      </c>
      <c r="AU169">
        <v>0.39130000000000004</v>
      </c>
      <c r="AV169">
        <v>0.13039999999999999</v>
      </c>
      <c r="AW169">
        <v>0.1739</v>
      </c>
      <c r="AX169">
        <v>0</v>
      </c>
      <c r="AY169">
        <v>0.95650000000000002</v>
      </c>
      <c r="AZ169">
        <v>4.3499999999999997E-2</v>
      </c>
      <c r="BA169">
        <v>0</v>
      </c>
      <c r="BB169">
        <v>0</v>
      </c>
      <c r="BC169">
        <v>0</v>
      </c>
      <c r="BD169">
        <v>1</v>
      </c>
      <c r="BE169">
        <v>0</v>
      </c>
      <c r="BF169">
        <v>0</v>
      </c>
      <c r="BG169">
        <v>0.4783</v>
      </c>
      <c r="BH169">
        <v>0.21739999999999998</v>
      </c>
      <c r="BI169">
        <v>0.30430000000000001</v>
      </c>
      <c r="BJ169">
        <v>0</v>
      </c>
      <c r="BK169">
        <v>0</v>
      </c>
      <c r="BL169">
        <v>0.5</v>
      </c>
      <c r="BM169">
        <v>0.5</v>
      </c>
      <c r="BN169">
        <v>0</v>
      </c>
    </row>
    <row r="170" spans="1:66" x14ac:dyDescent="0.3">
      <c r="A170" t="s">
        <v>424</v>
      </c>
      <c r="B170">
        <v>1</v>
      </c>
      <c r="C170">
        <v>0</v>
      </c>
      <c r="D170">
        <v>0</v>
      </c>
      <c r="E170">
        <v>0</v>
      </c>
      <c r="F170">
        <v>0</v>
      </c>
      <c r="G170">
        <v>0.77780000000000005</v>
      </c>
      <c r="H170">
        <v>0.16670000000000001</v>
      </c>
      <c r="I170">
        <v>5.5599999999999997E-2</v>
      </c>
      <c r="J170">
        <v>0</v>
      </c>
      <c r="K170">
        <v>0</v>
      </c>
      <c r="L170">
        <v>0</v>
      </c>
      <c r="M170">
        <v>1</v>
      </c>
      <c r="N170">
        <v>0</v>
      </c>
      <c r="O170">
        <v>0</v>
      </c>
      <c r="P170">
        <v>5.5599999999999997E-2</v>
      </c>
      <c r="Q170">
        <v>0.44439999999999996</v>
      </c>
      <c r="R170">
        <v>0.5</v>
      </c>
      <c r="S170">
        <v>0</v>
      </c>
      <c r="T170">
        <v>0</v>
      </c>
      <c r="U170">
        <v>0.27779999999999999</v>
      </c>
      <c r="V170">
        <v>0.72219999999999995</v>
      </c>
      <c r="W170">
        <v>0</v>
      </c>
      <c r="X170">
        <v>0</v>
      </c>
      <c r="Y170">
        <v>0.44439999999999996</v>
      </c>
      <c r="Z170">
        <v>0.55559999999999998</v>
      </c>
      <c r="AA170">
        <v>0</v>
      </c>
      <c r="AB170">
        <v>0.5</v>
      </c>
      <c r="AC170">
        <v>0.5</v>
      </c>
      <c r="AD170">
        <v>0</v>
      </c>
      <c r="AE170">
        <v>0</v>
      </c>
      <c r="AF170">
        <v>0.6</v>
      </c>
      <c r="AG170">
        <v>0.26669999999999999</v>
      </c>
      <c r="AH170">
        <v>0.1333</v>
      </c>
      <c r="AI170">
        <v>0</v>
      </c>
      <c r="AJ170">
        <v>7.690000000000001E-2</v>
      </c>
      <c r="AK170">
        <v>0.76919999999999999</v>
      </c>
      <c r="AL170">
        <v>0.15380000000000002</v>
      </c>
      <c r="AM170">
        <v>0</v>
      </c>
      <c r="AN170">
        <v>0</v>
      </c>
      <c r="AO170">
        <v>0</v>
      </c>
      <c r="AP170">
        <v>0.27779999999999999</v>
      </c>
      <c r="AQ170">
        <v>0.38890000000000002</v>
      </c>
      <c r="AR170">
        <v>0.33329999999999999</v>
      </c>
      <c r="AS170">
        <v>0</v>
      </c>
      <c r="AT170">
        <v>0</v>
      </c>
      <c r="AU170">
        <v>0.11109999999999999</v>
      </c>
      <c r="AV170">
        <v>0.16670000000000001</v>
      </c>
      <c r="AW170">
        <v>0.61109999999999998</v>
      </c>
      <c r="AX170">
        <v>0.11109999999999999</v>
      </c>
      <c r="AY170">
        <v>0.44439999999999996</v>
      </c>
      <c r="AZ170">
        <v>0.55559999999999998</v>
      </c>
      <c r="BA170">
        <v>0</v>
      </c>
      <c r="BB170">
        <v>0</v>
      </c>
      <c r="BC170">
        <v>0.33329999999999999</v>
      </c>
      <c r="BD170">
        <v>0.66670000000000007</v>
      </c>
      <c r="BE170">
        <v>0</v>
      </c>
      <c r="BF170">
        <v>0</v>
      </c>
      <c r="BG170">
        <v>0.22219999999999998</v>
      </c>
      <c r="BH170">
        <v>0.5</v>
      </c>
      <c r="BI170">
        <v>0.27779999999999999</v>
      </c>
      <c r="BJ170">
        <v>0</v>
      </c>
      <c r="BK170">
        <v>0</v>
      </c>
      <c r="BL170">
        <v>0.2</v>
      </c>
      <c r="BM170">
        <v>0.6</v>
      </c>
      <c r="BN170">
        <v>0.2</v>
      </c>
    </row>
    <row r="171" spans="1:66" x14ac:dyDescent="0.3">
      <c r="A171" t="s">
        <v>426</v>
      </c>
      <c r="B171">
        <v>1</v>
      </c>
      <c r="C171">
        <v>0</v>
      </c>
      <c r="D171">
        <v>0</v>
      </c>
      <c r="E171">
        <v>0</v>
      </c>
      <c r="F171">
        <v>0</v>
      </c>
      <c r="G171">
        <v>0.81480000000000008</v>
      </c>
      <c r="H171">
        <v>0.14810000000000001</v>
      </c>
      <c r="I171">
        <v>3.7000000000000005E-2</v>
      </c>
      <c r="J171">
        <v>0</v>
      </c>
      <c r="K171">
        <v>0</v>
      </c>
      <c r="L171">
        <v>0</v>
      </c>
      <c r="M171">
        <v>1</v>
      </c>
      <c r="N171">
        <v>0</v>
      </c>
      <c r="O171">
        <v>0</v>
      </c>
      <c r="P171">
        <v>3.7000000000000005E-2</v>
      </c>
      <c r="Q171">
        <v>0.81480000000000008</v>
      </c>
      <c r="R171">
        <v>0.14810000000000001</v>
      </c>
      <c r="S171">
        <v>0</v>
      </c>
      <c r="T171">
        <v>0</v>
      </c>
      <c r="U171">
        <v>0.48149999999999998</v>
      </c>
      <c r="V171">
        <v>0.48149999999999998</v>
      </c>
      <c r="W171">
        <v>3.7000000000000005E-2</v>
      </c>
      <c r="X171">
        <v>0</v>
      </c>
      <c r="Y171">
        <v>0.51849999999999996</v>
      </c>
      <c r="Z171">
        <v>0.48149999999999998</v>
      </c>
      <c r="AA171">
        <v>3.7000000000000005E-2</v>
      </c>
      <c r="AB171">
        <v>0.37040000000000001</v>
      </c>
      <c r="AC171">
        <v>0.59260000000000002</v>
      </c>
      <c r="AD171">
        <v>0</v>
      </c>
      <c r="AE171">
        <v>0</v>
      </c>
      <c r="AF171">
        <v>0.32</v>
      </c>
      <c r="AG171">
        <v>0.28000000000000003</v>
      </c>
      <c r="AH171">
        <v>0.4</v>
      </c>
      <c r="AI171">
        <v>0</v>
      </c>
      <c r="AJ171">
        <v>0.16670000000000001</v>
      </c>
      <c r="AK171">
        <v>0.25</v>
      </c>
      <c r="AL171">
        <v>0.58329999999999993</v>
      </c>
      <c r="AM171">
        <v>0</v>
      </c>
      <c r="AN171">
        <v>0</v>
      </c>
      <c r="AO171">
        <v>0.11109999999999999</v>
      </c>
      <c r="AP171">
        <v>0.22219999999999998</v>
      </c>
      <c r="AQ171">
        <v>0.22219999999999998</v>
      </c>
      <c r="AR171">
        <v>0.44439999999999996</v>
      </c>
      <c r="AS171">
        <v>0</v>
      </c>
      <c r="AT171">
        <v>0</v>
      </c>
      <c r="AU171">
        <v>0.22219999999999998</v>
      </c>
      <c r="AV171">
        <v>0.11109999999999999</v>
      </c>
      <c r="AW171">
        <v>0.40740000000000004</v>
      </c>
      <c r="AX171">
        <v>0.25929999999999997</v>
      </c>
      <c r="AY171">
        <v>0.33329999999999999</v>
      </c>
      <c r="AZ171">
        <v>0.55559999999999998</v>
      </c>
      <c r="BA171">
        <v>0.11109999999999999</v>
      </c>
      <c r="BB171">
        <v>0</v>
      </c>
      <c r="BC171">
        <v>0</v>
      </c>
      <c r="BD171">
        <v>1</v>
      </c>
      <c r="BE171">
        <v>0</v>
      </c>
      <c r="BF171">
        <v>3.7000000000000005E-2</v>
      </c>
      <c r="BG171">
        <v>0.11109999999999999</v>
      </c>
      <c r="BH171">
        <v>0.59260000000000002</v>
      </c>
      <c r="BI171">
        <v>0.25929999999999997</v>
      </c>
      <c r="BJ171">
        <v>0</v>
      </c>
      <c r="BK171">
        <v>0</v>
      </c>
      <c r="BL171">
        <v>8.3299999999999999E-2</v>
      </c>
      <c r="BM171">
        <v>0.41670000000000001</v>
      </c>
      <c r="BN171">
        <v>0.5</v>
      </c>
    </row>
    <row r="172" spans="1:66" x14ac:dyDescent="0.3">
      <c r="A172" t="s">
        <v>428</v>
      </c>
      <c r="B172">
        <v>1</v>
      </c>
      <c r="C172">
        <v>0</v>
      </c>
      <c r="D172">
        <v>0</v>
      </c>
      <c r="E172">
        <v>0</v>
      </c>
      <c r="F172">
        <v>0</v>
      </c>
      <c r="G172">
        <v>0.61899999999999999</v>
      </c>
      <c r="H172">
        <v>0.1905</v>
      </c>
      <c r="I172">
        <v>0.1905</v>
      </c>
      <c r="J172">
        <v>0</v>
      </c>
      <c r="K172">
        <v>0</v>
      </c>
      <c r="L172">
        <v>0</v>
      </c>
      <c r="M172">
        <v>1</v>
      </c>
      <c r="N172">
        <v>0</v>
      </c>
      <c r="O172">
        <v>0</v>
      </c>
      <c r="P172">
        <v>0</v>
      </c>
      <c r="Q172">
        <v>0.42859999999999998</v>
      </c>
      <c r="R172">
        <v>0.57140000000000002</v>
      </c>
      <c r="S172">
        <v>0</v>
      </c>
      <c r="T172">
        <v>0</v>
      </c>
      <c r="U172">
        <v>0.28570000000000001</v>
      </c>
      <c r="V172">
        <v>0.71430000000000005</v>
      </c>
      <c r="W172">
        <v>0</v>
      </c>
      <c r="X172">
        <v>0</v>
      </c>
      <c r="Y172">
        <v>0.4</v>
      </c>
      <c r="Z172">
        <v>0.6</v>
      </c>
      <c r="AA172">
        <v>0</v>
      </c>
      <c r="AB172">
        <v>0.33329999999999999</v>
      </c>
      <c r="AC172">
        <v>0.66670000000000007</v>
      </c>
      <c r="AD172">
        <v>0</v>
      </c>
      <c r="AE172">
        <v>0.11109999999999999</v>
      </c>
      <c r="AF172">
        <v>0.5</v>
      </c>
      <c r="AG172">
        <v>0.11109999999999999</v>
      </c>
      <c r="AH172">
        <v>0.27779999999999999</v>
      </c>
      <c r="AI172">
        <v>0</v>
      </c>
      <c r="AJ172">
        <v>0.66670000000000007</v>
      </c>
      <c r="AK172">
        <v>0.33329999999999999</v>
      </c>
      <c r="AL172">
        <v>0</v>
      </c>
      <c r="AM172">
        <v>0</v>
      </c>
      <c r="AN172">
        <v>0</v>
      </c>
      <c r="AO172">
        <v>9.5199999999999993E-2</v>
      </c>
      <c r="AP172">
        <v>0.28570000000000001</v>
      </c>
      <c r="AQ172">
        <v>0.38100000000000001</v>
      </c>
      <c r="AR172">
        <v>0.23809999999999998</v>
      </c>
      <c r="AS172">
        <v>0</v>
      </c>
      <c r="AT172">
        <v>0</v>
      </c>
      <c r="AU172">
        <v>9.5199999999999993E-2</v>
      </c>
      <c r="AV172">
        <v>0.1905</v>
      </c>
      <c r="AW172">
        <v>0.47619999999999996</v>
      </c>
      <c r="AX172">
        <v>0.23809999999999998</v>
      </c>
      <c r="AY172">
        <v>0.38100000000000001</v>
      </c>
      <c r="AZ172">
        <v>0.52380000000000004</v>
      </c>
      <c r="BA172">
        <v>9.5199999999999993E-2</v>
      </c>
      <c r="BB172">
        <v>0</v>
      </c>
      <c r="BC172">
        <v>0.42859999999999998</v>
      </c>
      <c r="BD172">
        <v>0.42859999999999998</v>
      </c>
      <c r="BE172">
        <v>0.1429</v>
      </c>
      <c r="BF172">
        <v>0</v>
      </c>
      <c r="BG172">
        <v>0.23809999999999998</v>
      </c>
      <c r="BH172">
        <v>0.57140000000000002</v>
      </c>
      <c r="BI172">
        <v>0.1429</v>
      </c>
      <c r="BJ172">
        <v>4.7599999999999996E-2</v>
      </c>
      <c r="BK172">
        <v>9.0899999999999995E-2</v>
      </c>
      <c r="BL172">
        <v>0.2727</v>
      </c>
      <c r="BM172">
        <v>0.63639999999999997</v>
      </c>
      <c r="BN172">
        <v>0</v>
      </c>
    </row>
    <row r="173" spans="1:66" x14ac:dyDescent="0.3">
      <c r="A173" t="s">
        <v>430</v>
      </c>
      <c r="B173">
        <v>1</v>
      </c>
      <c r="C173">
        <v>0</v>
      </c>
      <c r="D173">
        <v>0</v>
      </c>
      <c r="E173">
        <v>0</v>
      </c>
      <c r="F173">
        <v>0</v>
      </c>
      <c r="G173">
        <v>0.69230000000000003</v>
      </c>
      <c r="H173">
        <v>0.23079999999999998</v>
      </c>
      <c r="I173">
        <v>7.690000000000001E-2</v>
      </c>
      <c r="J173">
        <v>0</v>
      </c>
      <c r="K173">
        <v>0</v>
      </c>
      <c r="L173">
        <v>0</v>
      </c>
      <c r="M173">
        <v>1</v>
      </c>
      <c r="N173">
        <v>0</v>
      </c>
      <c r="O173">
        <v>0</v>
      </c>
      <c r="P173">
        <v>0</v>
      </c>
      <c r="Q173">
        <v>0.30769999999999997</v>
      </c>
      <c r="R173">
        <v>0.69230000000000003</v>
      </c>
      <c r="S173">
        <v>0</v>
      </c>
      <c r="T173">
        <v>0</v>
      </c>
      <c r="U173">
        <v>0.34619999999999995</v>
      </c>
      <c r="V173">
        <v>0.65379999999999994</v>
      </c>
      <c r="W173">
        <v>0</v>
      </c>
      <c r="X173">
        <v>0</v>
      </c>
      <c r="Y173">
        <v>0.46149999999999997</v>
      </c>
      <c r="Z173">
        <v>0.53849999999999998</v>
      </c>
      <c r="AA173">
        <v>3.85E-2</v>
      </c>
      <c r="AB173">
        <v>0.26919999999999999</v>
      </c>
      <c r="AC173">
        <v>0.69230000000000003</v>
      </c>
      <c r="AD173">
        <v>0</v>
      </c>
      <c r="AE173">
        <v>0.32</v>
      </c>
      <c r="AF173">
        <v>0.4</v>
      </c>
      <c r="AG173">
        <v>0.16</v>
      </c>
      <c r="AH173">
        <v>0.12</v>
      </c>
      <c r="AI173">
        <v>0</v>
      </c>
      <c r="AJ173">
        <v>0.16670000000000001</v>
      </c>
      <c r="AK173">
        <v>0.5</v>
      </c>
      <c r="AL173">
        <v>0.33329999999999999</v>
      </c>
      <c r="AM173">
        <v>0</v>
      </c>
      <c r="AN173">
        <v>0</v>
      </c>
      <c r="AO173">
        <v>3.85E-2</v>
      </c>
      <c r="AP173">
        <v>0.26919999999999999</v>
      </c>
      <c r="AQ173">
        <v>0.46149999999999997</v>
      </c>
      <c r="AR173">
        <v>0.23079999999999998</v>
      </c>
      <c r="AS173">
        <v>0</v>
      </c>
      <c r="AT173">
        <v>0</v>
      </c>
      <c r="AU173">
        <v>3.85E-2</v>
      </c>
      <c r="AV173">
        <v>0.1923</v>
      </c>
      <c r="AW173">
        <v>0.57689999999999997</v>
      </c>
      <c r="AX173">
        <v>0.1923</v>
      </c>
      <c r="AY173">
        <v>0.30769999999999997</v>
      </c>
      <c r="AZ173">
        <v>0.61539999999999995</v>
      </c>
      <c r="BA173">
        <v>7.690000000000001E-2</v>
      </c>
      <c r="BB173">
        <v>0</v>
      </c>
      <c r="BC173">
        <v>0.42310000000000003</v>
      </c>
      <c r="BD173">
        <v>0.57689999999999997</v>
      </c>
      <c r="BE173">
        <v>0</v>
      </c>
      <c r="BF173">
        <v>0</v>
      </c>
      <c r="BG173">
        <v>0.23079999999999998</v>
      </c>
      <c r="BH173">
        <v>0.53849999999999998</v>
      </c>
      <c r="BI173">
        <v>0.23079999999999998</v>
      </c>
      <c r="BJ173">
        <v>0</v>
      </c>
      <c r="BK173">
        <v>0</v>
      </c>
      <c r="BL173">
        <v>0.4118</v>
      </c>
      <c r="BM173">
        <v>0.52939999999999998</v>
      </c>
      <c r="BN173">
        <v>5.8799999999999998E-2</v>
      </c>
    </row>
    <row r="174" spans="1:66" x14ac:dyDescent="0.3">
      <c r="A174" t="s">
        <v>432</v>
      </c>
      <c r="B174">
        <v>1</v>
      </c>
      <c r="C174">
        <v>0</v>
      </c>
      <c r="D174">
        <v>0</v>
      </c>
      <c r="E174">
        <v>0</v>
      </c>
      <c r="F174">
        <v>0</v>
      </c>
      <c r="G174">
        <v>0.6905</v>
      </c>
      <c r="H174">
        <v>0.23809999999999998</v>
      </c>
      <c r="I174">
        <v>7.1399999999999991E-2</v>
      </c>
      <c r="J174">
        <v>0</v>
      </c>
      <c r="K174">
        <v>0</v>
      </c>
      <c r="L174">
        <v>4.7599999999999996E-2</v>
      </c>
      <c r="M174">
        <v>0.95239999999999991</v>
      </c>
      <c r="N174">
        <v>0</v>
      </c>
      <c r="O174">
        <v>0</v>
      </c>
      <c r="P174">
        <v>0.21429999999999999</v>
      </c>
      <c r="Q174">
        <v>0.5</v>
      </c>
      <c r="R174">
        <v>0.28570000000000001</v>
      </c>
      <c r="S174">
        <v>0</v>
      </c>
      <c r="T174">
        <v>0</v>
      </c>
      <c r="U174">
        <v>0.52380000000000004</v>
      </c>
      <c r="V174">
        <v>0.47619999999999996</v>
      </c>
      <c r="W174">
        <v>0</v>
      </c>
      <c r="X174">
        <v>0</v>
      </c>
      <c r="Y174">
        <v>0.47619999999999996</v>
      </c>
      <c r="Z174">
        <v>0.52380000000000004</v>
      </c>
      <c r="AA174">
        <v>2.3799999999999998E-2</v>
      </c>
      <c r="AB174">
        <v>0.52380000000000004</v>
      </c>
      <c r="AC174">
        <v>0.45240000000000002</v>
      </c>
      <c r="AD174">
        <v>0</v>
      </c>
      <c r="AE174">
        <v>2.9399999999999999E-2</v>
      </c>
      <c r="AF174">
        <v>0.26469999999999999</v>
      </c>
      <c r="AG174">
        <v>0.44119999999999998</v>
      </c>
      <c r="AH174">
        <v>0.26469999999999999</v>
      </c>
      <c r="AI174">
        <v>0</v>
      </c>
      <c r="AJ174">
        <v>0.16670000000000001</v>
      </c>
      <c r="AK174">
        <v>0.33329999999999999</v>
      </c>
      <c r="AL174">
        <v>0.5</v>
      </c>
      <c r="AM174">
        <v>0</v>
      </c>
      <c r="AN174">
        <v>0</v>
      </c>
      <c r="AO174">
        <v>0.33329999999999999</v>
      </c>
      <c r="AP174">
        <v>0.33329999999999999</v>
      </c>
      <c r="AQ174">
        <v>0.16670000000000001</v>
      </c>
      <c r="AR174">
        <v>0.16670000000000001</v>
      </c>
      <c r="AS174">
        <v>0</v>
      </c>
      <c r="AT174">
        <v>0</v>
      </c>
      <c r="AU174">
        <v>0.1905</v>
      </c>
      <c r="AV174">
        <v>0.11900000000000001</v>
      </c>
      <c r="AW174">
        <v>0.47619999999999996</v>
      </c>
      <c r="AX174">
        <v>0.21429999999999999</v>
      </c>
      <c r="AY174">
        <v>0.64290000000000003</v>
      </c>
      <c r="AZ174">
        <v>0.23809999999999998</v>
      </c>
      <c r="BA174">
        <v>0.11900000000000001</v>
      </c>
      <c r="BB174">
        <v>0</v>
      </c>
      <c r="BC174">
        <v>4.7599999999999996E-2</v>
      </c>
      <c r="BD174">
        <v>0.95239999999999991</v>
      </c>
      <c r="BE174">
        <v>0</v>
      </c>
      <c r="BF174">
        <v>0</v>
      </c>
      <c r="BG174">
        <v>0.40479999999999999</v>
      </c>
      <c r="BH174">
        <v>0.3095</v>
      </c>
      <c r="BI174">
        <v>0.28570000000000001</v>
      </c>
      <c r="BJ174">
        <v>0</v>
      </c>
      <c r="BK174">
        <v>0</v>
      </c>
      <c r="BL174">
        <v>0.1429</v>
      </c>
      <c r="BM174">
        <v>0.66670000000000007</v>
      </c>
      <c r="BN174">
        <v>0.1905</v>
      </c>
    </row>
    <row r="175" spans="1:66" x14ac:dyDescent="0.3">
      <c r="A175" t="s">
        <v>434</v>
      </c>
      <c r="B175">
        <v>1</v>
      </c>
      <c r="C175">
        <v>0</v>
      </c>
      <c r="D175">
        <v>0</v>
      </c>
      <c r="E175">
        <v>0</v>
      </c>
      <c r="F175">
        <v>0</v>
      </c>
      <c r="G175">
        <v>0.79170000000000007</v>
      </c>
      <c r="H175">
        <v>0.125</v>
      </c>
      <c r="I175">
        <v>8.3299999999999999E-2</v>
      </c>
      <c r="J175">
        <v>0</v>
      </c>
      <c r="K175">
        <v>0</v>
      </c>
      <c r="L175">
        <v>4.1700000000000001E-2</v>
      </c>
      <c r="M175">
        <v>0.95829999999999993</v>
      </c>
      <c r="N175">
        <v>0</v>
      </c>
      <c r="O175">
        <v>0</v>
      </c>
      <c r="P175">
        <v>0</v>
      </c>
      <c r="Q175">
        <v>0.45829999999999999</v>
      </c>
      <c r="R175">
        <v>0.54170000000000007</v>
      </c>
      <c r="S175">
        <v>0</v>
      </c>
      <c r="T175">
        <v>0</v>
      </c>
      <c r="U175">
        <v>0.29170000000000001</v>
      </c>
      <c r="V175">
        <v>0.70829999999999993</v>
      </c>
      <c r="W175">
        <v>0</v>
      </c>
      <c r="X175">
        <v>0</v>
      </c>
      <c r="Y175">
        <v>0.45829999999999999</v>
      </c>
      <c r="Z175">
        <v>0.54170000000000007</v>
      </c>
      <c r="AA175">
        <v>0</v>
      </c>
      <c r="AB175">
        <v>0.5</v>
      </c>
      <c r="AC175">
        <v>0.5</v>
      </c>
      <c r="AD175">
        <v>0</v>
      </c>
      <c r="AE175">
        <v>4.5499999999999999E-2</v>
      </c>
      <c r="AF175">
        <v>0.5</v>
      </c>
      <c r="AG175">
        <v>0.2727</v>
      </c>
      <c r="AH175">
        <v>0.18179999999999999</v>
      </c>
      <c r="AI175">
        <v>0</v>
      </c>
      <c r="AJ175">
        <v>0</v>
      </c>
      <c r="AK175">
        <v>0.25</v>
      </c>
      <c r="AL175">
        <v>0.75</v>
      </c>
      <c r="AM175">
        <v>0</v>
      </c>
      <c r="AN175">
        <v>0</v>
      </c>
      <c r="AO175">
        <v>0</v>
      </c>
      <c r="AP175">
        <v>0.29170000000000001</v>
      </c>
      <c r="AQ175">
        <v>0.5</v>
      </c>
      <c r="AR175">
        <v>0.20829999999999999</v>
      </c>
      <c r="AS175">
        <v>0</v>
      </c>
      <c r="AT175">
        <v>0</v>
      </c>
      <c r="AU175">
        <v>8.3299999999999999E-2</v>
      </c>
      <c r="AV175">
        <v>0.16670000000000001</v>
      </c>
      <c r="AW175">
        <v>0.58329999999999993</v>
      </c>
      <c r="AX175">
        <v>0.16670000000000001</v>
      </c>
      <c r="AY175">
        <v>0.20829999999999999</v>
      </c>
      <c r="AZ175">
        <v>0.58329999999999993</v>
      </c>
      <c r="BA175">
        <v>0.20829999999999999</v>
      </c>
      <c r="BB175">
        <v>0</v>
      </c>
      <c r="BC175">
        <v>0.16670000000000001</v>
      </c>
      <c r="BD175">
        <v>0.83329999999999993</v>
      </c>
      <c r="BE175">
        <v>0</v>
      </c>
      <c r="BF175">
        <v>0</v>
      </c>
      <c r="BG175">
        <v>8.3299999999999999E-2</v>
      </c>
      <c r="BH175">
        <v>0.58329999999999993</v>
      </c>
      <c r="BI175">
        <v>0.33329999999999999</v>
      </c>
      <c r="BJ175">
        <v>0</v>
      </c>
      <c r="BK175">
        <v>0</v>
      </c>
      <c r="BL175">
        <v>0.33329999999999999</v>
      </c>
      <c r="BM175">
        <v>0.5</v>
      </c>
      <c r="BN175">
        <v>0.16670000000000001</v>
      </c>
    </row>
    <row r="176" spans="1:66" x14ac:dyDescent="0.3">
      <c r="A176" t="s">
        <v>436</v>
      </c>
      <c r="B176">
        <v>1</v>
      </c>
      <c r="C176">
        <v>0</v>
      </c>
      <c r="D176">
        <v>0</v>
      </c>
      <c r="E176">
        <v>0</v>
      </c>
      <c r="F176">
        <v>0</v>
      </c>
      <c r="G176">
        <v>0.8234999999999999</v>
      </c>
      <c r="H176">
        <v>0.1176</v>
      </c>
      <c r="I176">
        <v>5.8799999999999998E-2</v>
      </c>
      <c r="J176">
        <v>0</v>
      </c>
      <c r="K176">
        <v>0</v>
      </c>
      <c r="L176">
        <v>0</v>
      </c>
      <c r="M176">
        <v>1</v>
      </c>
      <c r="N176">
        <v>0</v>
      </c>
      <c r="O176">
        <v>0</v>
      </c>
      <c r="P176">
        <v>0.1176</v>
      </c>
      <c r="Q176">
        <v>0.6470999999999999</v>
      </c>
      <c r="R176">
        <v>0.23530000000000001</v>
      </c>
      <c r="S176">
        <v>0</v>
      </c>
      <c r="T176">
        <v>0</v>
      </c>
      <c r="U176">
        <v>0.58820000000000006</v>
      </c>
      <c r="V176">
        <v>0.4118</v>
      </c>
      <c r="W176">
        <v>0</v>
      </c>
      <c r="X176">
        <v>0</v>
      </c>
      <c r="Y176">
        <v>0.35289999999999999</v>
      </c>
      <c r="Z176">
        <v>0.6470999999999999</v>
      </c>
      <c r="AA176">
        <v>0</v>
      </c>
      <c r="AB176">
        <v>0.4118</v>
      </c>
      <c r="AC176">
        <v>0.58820000000000006</v>
      </c>
      <c r="AD176">
        <v>0</v>
      </c>
      <c r="AE176">
        <v>9.0899999999999995E-2</v>
      </c>
      <c r="AF176">
        <v>0.2727</v>
      </c>
      <c r="AG176">
        <v>0.45450000000000002</v>
      </c>
      <c r="AH176">
        <v>0.18179999999999999</v>
      </c>
      <c r="AI176">
        <v>0</v>
      </c>
      <c r="AJ176">
        <v>1</v>
      </c>
      <c r="AK176">
        <v>0</v>
      </c>
      <c r="AL176">
        <v>0</v>
      </c>
      <c r="AM176">
        <v>0</v>
      </c>
      <c r="AN176">
        <v>0</v>
      </c>
      <c r="AO176">
        <v>0.29410000000000003</v>
      </c>
      <c r="AP176">
        <v>0.17649999999999999</v>
      </c>
      <c r="AQ176">
        <v>5.8799999999999998E-2</v>
      </c>
      <c r="AR176">
        <v>0.47060000000000002</v>
      </c>
      <c r="AS176">
        <v>0</v>
      </c>
      <c r="AT176">
        <v>0</v>
      </c>
      <c r="AU176">
        <v>0.1176</v>
      </c>
      <c r="AV176">
        <v>0.1176</v>
      </c>
      <c r="AW176">
        <v>0.70590000000000008</v>
      </c>
      <c r="AX176">
        <v>5.8799999999999998E-2</v>
      </c>
      <c r="AY176">
        <v>0.52939999999999998</v>
      </c>
      <c r="AZ176">
        <v>0.4118</v>
      </c>
      <c r="BA176">
        <v>5.8799999999999998E-2</v>
      </c>
      <c r="BB176">
        <v>0</v>
      </c>
      <c r="BC176">
        <v>0</v>
      </c>
      <c r="BD176">
        <v>1</v>
      </c>
      <c r="BE176">
        <v>0</v>
      </c>
      <c r="BF176">
        <v>0</v>
      </c>
      <c r="BG176">
        <v>0.23530000000000001</v>
      </c>
      <c r="BH176">
        <v>0.47060000000000002</v>
      </c>
      <c r="BI176">
        <v>0.29410000000000003</v>
      </c>
      <c r="BJ176">
        <v>0</v>
      </c>
      <c r="BK176">
        <v>0</v>
      </c>
      <c r="BL176">
        <v>0.4</v>
      </c>
      <c r="BM176">
        <v>0.6</v>
      </c>
      <c r="BN176">
        <v>0</v>
      </c>
    </row>
    <row r="177" spans="1:66" x14ac:dyDescent="0.3">
      <c r="A177" t="s">
        <v>438</v>
      </c>
      <c r="B177">
        <v>1</v>
      </c>
      <c r="C177">
        <v>0</v>
      </c>
      <c r="D177">
        <v>0</v>
      </c>
      <c r="E177">
        <v>0</v>
      </c>
      <c r="F177">
        <v>0</v>
      </c>
      <c r="G177">
        <v>0.66670000000000007</v>
      </c>
      <c r="H177">
        <v>0.14810000000000001</v>
      </c>
      <c r="I177">
        <v>0.1852</v>
      </c>
      <c r="J177">
        <v>0</v>
      </c>
      <c r="K177">
        <v>0</v>
      </c>
      <c r="L177">
        <v>0</v>
      </c>
      <c r="M177">
        <v>1</v>
      </c>
      <c r="N177">
        <v>0</v>
      </c>
      <c r="O177">
        <v>0</v>
      </c>
      <c r="P177">
        <v>3.7000000000000005E-2</v>
      </c>
      <c r="Q177">
        <v>0.48149999999999998</v>
      </c>
      <c r="R177">
        <v>0.48149999999999998</v>
      </c>
      <c r="S177">
        <v>0</v>
      </c>
      <c r="T177">
        <v>0</v>
      </c>
      <c r="U177">
        <v>0.25929999999999997</v>
      </c>
      <c r="V177">
        <v>0.74069999999999991</v>
      </c>
      <c r="W177">
        <v>0</v>
      </c>
      <c r="X177">
        <v>0</v>
      </c>
      <c r="Y177">
        <v>0.5</v>
      </c>
      <c r="Z177">
        <v>0.5</v>
      </c>
      <c r="AA177">
        <v>3.85E-2</v>
      </c>
      <c r="AB177">
        <v>0.5</v>
      </c>
      <c r="AC177">
        <v>0.42310000000000003</v>
      </c>
      <c r="AD177">
        <v>3.85E-2</v>
      </c>
      <c r="AE177">
        <v>0.32</v>
      </c>
      <c r="AF177">
        <v>0.6</v>
      </c>
      <c r="AG177">
        <v>0.04</v>
      </c>
      <c r="AH177">
        <v>0.04</v>
      </c>
      <c r="AI177">
        <v>0</v>
      </c>
      <c r="AJ177">
        <v>0.73909999999999998</v>
      </c>
      <c r="AK177">
        <v>0.26090000000000002</v>
      </c>
      <c r="AL177">
        <v>0</v>
      </c>
      <c r="AM177">
        <v>0</v>
      </c>
      <c r="AN177">
        <v>0</v>
      </c>
      <c r="AO177">
        <v>0.11109999999999999</v>
      </c>
      <c r="AP177">
        <v>0.37040000000000001</v>
      </c>
      <c r="AQ177">
        <v>0.22219999999999998</v>
      </c>
      <c r="AR177">
        <v>0.29630000000000001</v>
      </c>
      <c r="AS177">
        <v>0</v>
      </c>
      <c r="AT177">
        <v>0</v>
      </c>
      <c r="AU177">
        <v>0</v>
      </c>
      <c r="AV177">
        <v>0.11109999999999999</v>
      </c>
      <c r="AW177">
        <v>0.62960000000000005</v>
      </c>
      <c r="AX177">
        <v>0.25929999999999997</v>
      </c>
      <c r="AY177">
        <v>0.14810000000000001</v>
      </c>
      <c r="AZ177">
        <v>0.66670000000000007</v>
      </c>
      <c r="BA177">
        <v>0.1852</v>
      </c>
      <c r="BB177">
        <v>0</v>
      </c>
      <c r="BC177">
        <v>0.29630000000000001</v>
      </c>
      <c r="BD177">
        <v>0.66670000000000007</v>
      </c>
      <c r="BE177">
        <v>3.7000000000000005E-2</v>
      </c>
      <c r="BF177">
        <v>0</v>
      </c>
      <c r="BG177">
        <v>0.14810000000000001</v>
      </c>
      <c r="BH177">
        <v>0.51849999999999996</v>
      </c>
      <c r="BI177">
        <v>0.33329999999999999</v>
      </c>
      <c r="BJ177">
        <v>0</v>
      </c>
      <c r="BK177">
        <v>0</v>
      </c>
      <c r="BL177">
        <v>0.26319999999999999</v>
      </c>
      <c r="BM177">
        <v>0.63159999999999994</v>
      </c>
      <c r="BN177">
        <v>0.10529999999999999</v>
      </c>
    </row>
    <row r="178" spans="1:66" x14ac:dyDescent="0.3">
      <c r="A178" t="s">
        <v>440</v>
      </c>
      <c r="B178">
        <v>1</v>
      </c>
      <c r="C178">
        <v>0</v>
      </c>
      <c r="D178">
        <v>0</v>
      </c>
      <c r="E178">
        <v>0</v>
      </c>
      <c r="F178">
        <v>0</v>
      </c>
      <c r="G178">
        <v>0.84</v>
      </c>
      <c r="H178">
        <v>0.16</v>
      </c>
      <c r="I178">
        <v>0</v>
      </c>
      <c r="J178">
        <v>0</v>
      </c>
      <c r="K178">
        <v>0</v>
      </c>
      <c r="L178">
        <v>0</v>
      </c>
      <c r="M178">
        <v>1</v>
      </c>
      <c r="N178">
        <v>0</v>
      </c>
      <c r="O178">
        <v>0</v>
      </c>
      <c r="P178">
        <v>0.04</v>
      </c>
      <c r="Q178">
        <v>0.64</v>
      </c>
      <c r="R178">
        <v>0.32</v>
      </c>
      <c r="S178">
        <v>0</v>
      </c>
      <c r="T178">
        <v>0</v>
      </c>
      <c r="U178">
        <v>0.44</v>
      </c>
      <c r="V178">
        <v>0.56000000000000005</v>
      </c>
      <c r="W178">
        <v>0</v>
      </c>
      <c r="X178">
        <v>0</v>
      </c>
      <c r="Y178">
        <v>0.38100000000000001</v>
      </c>
      <c r="Z178">
        <v>0.61899999999999999</v>
      </c>
      <c r="AA178">
        <v>0.08</v>
      </c>
      <c r="AB178">
        <v>0.28000000000000003</v>
      </c>
      <c r="AC178">
        <v>0.64</v>
      </c>
      <c r="AD178">
        <v>0</v>
      </c>
      <c r="AE178">
        <v>0.13639999999999999</v>
      </c>
      <c r="AF178">
        <v>0.63639999999999997</v>
      </c>
      <c r="AG178">
        <v>9.0899999999999995E-2</v>
      </c>
      <c r="AH178">
        <v>0.13639999999999999</v>
      </c>
      <c r="AI178">
        <v>0</v>
      </c>
      <c r="AJ178">
        <v>0.16670000000000001</v>
      </c>
      <c r="AK178">
        <v>0.58329999999999993</v>
      </c>
      <c r="AL178">
        <v>0.25</v>
      </c>
      <c r="AM178">
        <v>0</v>
      </c>
      <c r="AN178">
        <v>0</v>
      </c>
      <c r="AO178">
        <v>0.08</v>
      </c>
      <c r="AP178">
        <v>0.32</v>
      </c>
      <c r="AQ178">
        <v>0.4</v>
      </c>
      <c r="AR178">
        <v>0.2</v>
      </c>
      <c r="AS178">
        <v>0</v>
      </c>
      <c r="AT178">
        <v>0</v>
      </c>
      <c r="AU178">
        <v>0.08</v>
      </c>
      <c r="AV178">
        <v>0.2</v>
      </c>
      <c r="AW178">
        <v>0.72</v>
      </c>
      <c r="AX178">
        <v>0</v>
      </c>
      <c r="AY178">
        <v>0.44</v>
      </c>
      <c r="AZ178">
        <v>0.44</v>
      </c>
      <c r="BA178">
        <v>0.12</v>
      </c>
      <c r="BB178">
        <v>0</v>
      </c>
      <c r="BC178">
        <v>0.52</v>
      </c>
      <c r="BD178">
        <v>0.48</v>
      </c>
      <c r="BE178">
        <v>0</v>
      </c>
      <c r="BF178">
        <v>0</v>
      </c>
      <c r="BG178">
        <v>0.4</v>
      </c>
      <c r="BH178">
        <v>0.44</v>
      </c>
      <c r="BI178">
        <v>0.16</v>
      </c>
      <c r="BJ178">
        <v>0</v>
      </c>
      <c r="BK178">
        <v>8.3299999999999999E-2</v>
      </c>
      <c r="BL178">
        <v>0.5</v>
      </c>
      <c r="BM178">
        <v>0.33329999999999999</v>
      </c>
      <c r="BN178">
        <v>8.3299999999999999E-2</v>
      </c>
    </row>
    <row r="179" spans="1:66" x14ac:dyDescent="0.3">
      <c r="A179" t="s">
        <v>442</v>
      </c>
      <c r="B179">
        <v>1</v>
      </c>
      <c r="C179">
        <v>0</v>
      </c>
      <c r="D179">
        <v>0</v>
      </c>
      <c r="E179">
        <v>0</v>
      </c>
      <c r="F179">
        <v>0</v>
      </c>
      <c r="G179">
        <v>0.78569999999999995</v>
      </c>
      <c r="H179">
        <v>0.17859999999999998</v>
      </c>
      <c r="I179">
        <v>3.5699999999999996E-2</v>
      </c>
      <c r="J179">
        <v>0</v>
      </c>
      <c r="K179">
        <v>3.5699999999999996E-2</v>
      </c>
      <c r="L179">
        <v>0.10710000000000001</v>
      </c>
      <c r="M179">
        <v>0.85709999999999997</v>
      </c>
      <c r="N179">
        <v>0</v>
      </c>
      <c r="O179">
        <v>0</v>
      </c>
      <c r="P179">
        <v>0.32140000000000002</v>
      </c>
      <c r="Q179">
        <v>0.60709999999999997</v>
      </c>
      <c r="R179">
        <v>7.1399999999999991E-2</v>
      </c>
      <c r="S179">
        <v>0</v>
      </c>
      <c r="T179">
        <v>0</v>
      </c>
      <c r="U179">
        <v>0.5</v>
      </c>
      <c r="V179">
        <v>0.5</v>
      </c>
      <c r="W179">
        <v>0</v>
      </c>
      <c r="X179">
        <v>0</v>
      </c>
      <c r="Y179">
        <v>0.46429999999999999</v>
      </c>
      <c r="Z179">
        <v>0.53569999999999995</v>
      </c>
      <c r="AA179">
        <v>0</v>
      </c>
      <c r="AB179">
        <v>0.5</v>
      </c>
      <c r="AC179">
        <v>0.5</v>
      </c>
      <c r="AD179">
        <v>0</v>
      </c>
      <c r="AE179">
        <v>0.12</v>
      </c>
      <c r="AF179">
        <v>0.44</v>
      </c>
      <c r="AG179">
        <v>0.36</v>
      </c>
      <c r="AH179">
        <v>0.08</v>
      </c>
      <c r="AI179">
        <v>0</v>
      </c>
      <c r="AJ179">
        <v>0.30769999999999997</v>
      </c>
      <c r="AK179">
        <v>0.3846</v>
      </c>
      <c r="AL179">
        <v>0.30769999999999997</v>
      </c>
      <c r="AM179">
        <v>0</v>
      </c>
      <c r="AN179">
        <v>0</v>
      </c>
      <c r="AO179">
        <v>0.28570000000000001</v>
      </c>
      <c r="AP179">
        <v>7.1399999999999991E-2</v>
      </c>
      <c r="AQ179">
        <v>0.39289999999999997</v>
      </c>
      <c r="AR179">
        <v>0.21429999999999999</v>
      </c>
      <c r="AS179">
        <v>3.5699999999999996E-2</v>
      </c>
      <c r="AT179">
        <v>0</v>
      </c>
      <c r="AU179">
        <v>0</v>
      </c>
      <c r="AV179">
        <v>3.5699999999999996E-2</v>
      </c>
      <c r="AW179">
        <v>0.60709999999999997</v>
      </c>
      <c r="AX179">
        <v>0.35710000000000003</v>
      </c>
      <c r="AY179">
        <v>0.1429</v>
      </c>
      <c r="AZ179">
        <v>0.60709999999999997</v>
      </c>
      <c r="BA179">
        <v>0.25</v>
      </c>
      <c r="BB179">
        <v>0</v>
      </c>
      <c r="BC179">
        <v>0</v>
      </c>
      <c r="BD179">
        <v>1</v>
      </c>
      <c r="BE179">
        <v>0</v>
      </c>
      <c r="BF179">
        <v>0</v>
      </c>
      <c r="BG179">
        <v>0.42859999999999998</v>
      </c>
      <c r="BH179">
        <v>0.25</v>
      </c>
      <c r="BI179">
        <v>0.32140000000000002</v>
      </c>
      <c r="BJ179">
        <v>0</v>
      </c>
      <c r="BK179">
        <v>0</v>
      </c>
      <c r="BL179">
        <v>0.1333</v>
      </c>
      <c r="BM179">
        <v>0.73329999999999995</v>
      </c>
      <c r="BN179">
        <v>0.1333</v>
      </c>
    </row>
    <row r="180" spans="1:66" x14ac:dyDescent="0.3">
      <c r="A180" t="s">
        <v>444</v>
      </c>
      <c r="B180">
        <v>1</v>
      </c>
      <c r="C180">
        <v>0</v>
      </c>
      <c r="D180">
        <v>0</v>
      </c>
      <c r="E180">
        <v>0</v>
      </c>
      <c r="F180">
        <v>0</v>
      </c>
      <c r="G180">
        <v>0.73909999999999998</v>
      </c>
      <c r="H180">
        <v>0.21739999999999998</v>
      </c>
      <c r="I180">
        <v>4.3499999999999997E-2</v>
      </c>
      <c r="J180">
        <v>0</v>
      </c>
      <c r="K180">
        <v>0</v>
      </c>
      <c r="L180">
        <v>0.13039999999999999</v>
      </c>
      <c r="M180">
        <v>0.86959999999999993</v>
      </c>
      <c r="N180">
        <v>0</v>
      </c>
      <c r="O180">
        <v>0</v>
      </c>
      <c r="P180">
        <v>0.13039999999999999</v>
      </c>
      <c r="Q180">
        <v>0.56520000000000004</v>
      </c>
      <c r="R180">
        <v>0.30430000000000001</v>
      </c>
      <c r="S180">
        <v>0</v>
      </c>
      <c r="T180">
        <v>0</v>
      </c>
      <c r="U180">
        <v>0.39130000000000004</v>
      </c>
      <c r="V180">
        <v>0.4783</v>
      </c>
      <c r="W180">
        <v>0.13039999999999999</v>
      </c>
      <c r="X180">
        <v>0</v>
      </c>
      <c r="Y180">
        <v>0.4783</v>
      </c>
      <c r="Z180">
        <v>0.52170000000000005</v>
      </c>
      <c r="AA180">
        <v>0</v>
      </c>
      <c r="AB180">
        <v>0.52170000000000005</v>
      </c>
      <c r="AC180">
        <v>0.4783</v>
      </c>
      <c r="AD180">
        <v>0</v>
      </c>
      <c r="AE180">
        <v>0.10529999999999999</v>
      </c>
      <c r="AF180">
        <v>0.21050000000000002</v>
      </c>
      <c r="AG180">
        <v>0.47369999999999995</v>
      </c>
      <c r="AH180">
        <v>0.21050000000000002</v>
      </c>
      <c r="AI180">
        <v>0</v>
      </c>
      <c r="AJ180">
        <v>0.16670000000000001</v>
      </c>
      <c r="AK180">
        <v>0.33329999999999999</v>
      </c>
      <c r="AL180">
        <v>0.5</v>
      </c>
      <c r="AM180">
        <v>0</v>
      </c>
      <c r="AN180">
        <v>0</v>
      </c>
      <c r="AO180">
        <v>0.13039999999999999</v>
      </c>
      <c r="AP180">
        <v>0.13039999999999999</v>
      </c>
      <c r="AQ180">
        <v>0.39130000000000004</v>
      </c>
      <c r="AR180">
        <v>0.3478</v>
      </c>
      <c r="AS180">
        <v>0</v>
      </c>
      <c r="AT180">
        <v>0</v>
      </c>
      <c r="AU180">
        <v>4.3499999999999997E-2</v>
      </c>
      <c r="AV180">
        <v>0.13039999999999999</v>
      </c>
      <c r="AW180">
        <v>0.60870000000000002</v>
      </c>
      <c r="AX180">
        <v>0.21739999999999998</v>
      </c>
      <c r="AY180">
        <v>0.21739999999999998</v>
      </c>
      <c r="AZ180">
        <v>0.4783</v>
      </c>
      <c r="BA180">
        <v>0.30430000000000001</v>
      </c>
      <c r="BB180">
        <v>0</v>
      </c>
      <c r="BC180">
        <v>0</v>
      </c>
      <c r="BD180">
        <v>1</v>
      </c>
      <c r="BE180">
        <v>0</v>
      </c>
      <c r="BF180">
        <v>0</v>
      </c>
      <c r="BG180">
        <v>0.4783</v>
      </c>
      <c r="BH180">
        <v>0.30430000000000001</v>
      </c>
      <c r="BI180">
        <v>0.21739999999999998</v>
      </c>
      <c r="BJ180">
        <v>0</v>
      </c>
      <c r="BK180">
        <v>0</v>
      </c>
      <c r="BL180">
        <v>0</v>
      </c>
      <c r="BM180">
        <v>0.88890000000000002</v>
      </c>
      <c r="BN180">
        <v>0.11109999999999999</v>
      </c>
    </row>
    <row r="181" spans="1:66" x14ac:dyDescent="0.3">
      <c r="A181" t="s">
        <v>446</v>
      </c>
      <c r="B181">
        <v>1</v>
      </c>
      <c r="C181">
        <v>0</v>
      </c>
      <c r="D181">
        <v>0</v>
      </c>
      <c r="E181">
        <v>0</v>
      </c>
      <c r="F181">
        <v>0</v>
      </c>
      <c r="G181">
        <v>0.72730000000000006</v>
      </c>
      <c r="H181">
        <v>0.13639999999999999</v>
      </c>
      <c r="I181">
        <v>0.13639999999999999</v>
      </c>
      <c r="J181">
        <v>0</v>
      </c>
      <c r="K181">
        <v>0</v>
      </c>
      <c r="L181">
        <v>4.5499999999999999E-2</v>
      </c>
      <c r="M181">
        <v>0.95450000000000002</v>
      </c>
      <c r="N181">
        <v>0</v>
      </c>
      <c r="O181">
        <v>0</v>
      </c>
      <c r="P181">
        <v>0</v>
      </c>
      <c r="Q181">
        <v>0.2273</v>
      </c>
      <c r="R181">
        <v>0.77269999999999994</v>
      </c>
      <c r="S181">
        <v>0</v>
      </c>
      <c r="T181">
        <v>0</v>
      </c>
      <c r="U181">
        <v>0.31819999999999998</v>
      </c>
      <c r="V181">
        <v>0.68180000000000007</v>
      </c>
      <c r="W181">
        <v>0</v>
      </c>
      <c r="X181">
        <v>0</v>
      </c>
      <c r="Y181">
        <v>0.31819999999999998</v>
      </c>
      <c r="Z181">
        <v>0.68180000000000007</v>
      </c>
      <c r="AA181">
        <v>0</v>
      </c>
      <c r="AB181">
        <v>0.45450000000000002</v>
      </c>
      <c r="AC181">
        <v>0.54549999999999998</v>
      </c>
      <c r="AD181">
        <v>0</v>
      </c>
      <c r="AE181">
        <v>9.0899999999999995E-2</v>
      </c>
      <c r="AF181">
        <v>0.40909999999999996</v>
      </c>
      <c r="AG181">
        <v>0.31819999999999998</v>
      </c>
      <c r="AH181">
        <v>0.18179999999999999</v>
      </c>
      <c r="AI181">
        <v>0</v>
      </c>
      <c r="AJ181">
        <v>0.4</v>
      </c>
      <c r="AK181">
        <v>0.6</v>
      </c>
      <c r="AL181">
        <v>0</v>
      </c>
      <c r="AM181">
        <v>0</v>
      </c>
      <c r="AN181">
        <v>0</v>
      </c>
      <c r="AO181">
        <v>0</v>
      </c>
      <c r="AP181">
        <v>0.13639999999999999</v>
      </c>
      <c r="AQ181">
        <v>0.45450000000000002</v>
      </c>
      <c r="AR181">
        <v>0.40909999999999996</v>
      </c>
      <c r="AS181">
        <v>0</v>
      </c>
      <c r="AT181">
        <v>0</v>
      </c>
      <c r="AU181">
        <v>4.5499999999999999E-2</v>
      </c>
      <c r="AV181">
        <v>0.2273</v>
      </c>
      <c r="AW181">
        <v>0.59089999999999998</v>
      </c>
      <c r="AX181">
        <v>0.13639999999999999</v>
      </c>
      <c r="AY181">
        <v>0.2727</v>
      </c>
      <c r="AZ181">
        <v>0.59089999999999998</v>
      </c>
      <c r="BA181">
        <v>0.13639999999999999</v>
      </c>
      <c r="BB181">
        <v>0</v>
      </c>
      <c r="BC181">
        <v>0.31819999999999998</v>
      </c>
      <c r="BD181">
        <v>0.68180000000000007</v>
      </c>
      <c r="BE181">
        <v>0</v>
      </c>
      <c r="BF181">
        <v>0</v>
      </c>
      <c r="BG181">
        <v>9.0899999999999995E-2</v>
      </c>
      <c r="BH181">
        <v>0.59089999999999998</v>
      </c>
      <c r="BI181">
        <v>0.31819999999999998</v>
      </c>
      <c r="BJ181">
        <v>0</v>
      </c>
      <c r="BK181">
        <v>0</v>
      </c>
      <c r="BL181">
        <v>0.36840000000000006</v>
      </c>
      <c r="BM181">
        <v>0.31579999999999997</v>
      </c>
      <c r="BN181">
        <v>0.31579999999999997</v>
      </c>
    </row>
    <row r="182" spans="1:66" x14ac:dyDescent="0.3">
      <c r="A182" t="s">
        <v>448</v>
      </c>
      <c r="B182">
        <v>1</v>
      </c>
      <c r="C182">
        <v>0</v>
      </c>
      <c r="D182">
        <v>0</v>
      </c>
      <c r="E182">
        <v>0</v>
      </c>
      <c r="F182">
        <v>0</v>
      </c>
      <c r="G182">
        <v>0.7</v>
      </c>
      <c r="H182">
        <v>0.26669999999999999</v>
      </c>
      <c r="I182">
        <v>3.3300000000000003E-2</v>
      </c>
      <c r="J182">
        <v>0</v>
      </c>
      <c r="K182">
        <v>0</v>
      </c>
      <c r="L182">
        <v>3.3300000000000003E-2</v>
      </c>
      <c r="M182">
        <v>0.9667</v>
      </c>
      <c r="N182">
        <v>0</v>
      </c>
      <c r="O182">
        <v>0</v>
      </c>
      <c r="P182">
        <v>0.1</v>
      </c>
      <c r="Q182">
        <v>0.5333</v>
      </c>
      <c r="R182">
        <v>0.36670000000000003</v>
      </c>
      <c r="S182">
        <v>0</v>
      </c>
      <c r="T182">
        <v>0</v>
      </c>
      <c r="U182">
        <v>0.3</v>
      </c>
      <c r="V182">
        <v>0.66670000000000007</v>
      </c>
      <c r="W182">
        <v>3.3300000000000003E-2</v>
      </c>
      <c r="X182">
        <v>3.7000000000000005E-2</v>
      </c>
      <c r="Y182">
        <v>0.44439999999999996</v>
      </c>
      <c r="Z182">
        <v>0.51849999999999996</v>
      </c>
      <c r="AA182">
        <v>0</v>
      </c>
      <c r="AB182">
        <v>0.36670000000000003</v>
      </c>
      <c r="AC182">
        <v>0.63329999999999997</v>
      </c>
      <c r="AD182">
        <v>0</v>
      </c>
      <c r="AE182">
        <v>0.4138</v>
      </c>
      <c r="AF182">
        <v>0.31030000000000002</v>
      </c>
      <c r="AG182">
        <v>0.2414</v>
      </c>
      <c r="AH182">
        <v>3.4500000000000003E-2</v>
      </c>
      <c r="AI182">
        <v>0</v>
      </c>
      <c r="AJ182">
        <v>0.68</v>
      </c>
      <c r="AK182">
        <v>0.28000000000000003</v>
      </c>
      <c r="AL182">
        <v>0.04</v>
      </c>
      <c r="AM182">
        <v>0</v>
      </c>
      <c r="AN182">
        <v>0</v>
      </c>
      <c r="AO182">
        <v>3.3300000000000003E-2</v>
      </c>
      <c r="AP182">
        <v>0.5333</v>
      </c>
      <c r="AQ182">
        <v>0.33329999999999999</v>
      </c>
      <c r="AR182">
        <v>0.1</v>
      </c>
      <c r="AS182">
        <v>0</v>
      </c>
      <c r="AT182">
        <v>0</v>
      </c>
      <c r="AU182">
        <v>6.6699999999999995E-2</v>
      </c>
      <c r="AV182">
        <v>0.1</v>
      </c>
      <c r="AW182">
        <v>0.7</v>
      </c>
      <c r="AX182">
        <v>0.1333</v>
      </c>
      <c r="AY182">
        <v>0.3</v>
      </c>
      <c r="AZ182">
        <v>0.5</v>
      </c>
      <c r="BA182">
        <v>0.2</v>
      </c>
      <c r="BB182">
        <v>0</v>
      </c>
      <c r="BC182">
        <v>0.43329999999999996</v>
      </c>
      <c r="BD182">
        <v>0.56669999999999998</v>
      </c>
      <c r="BE182">
        <v>0</v>
      </c>
      <c r="BF182">
        <v>0</v>
      </c>
      <c r="BG182">
        <v>0.16670000000000001</v>
      </c>
      <c r="BH182">
        <v>0.5333</v>
      </c>
      <c r="BI182">
        <v>0.3</v>
      </c>
      <c r="BJ182">
        <v>0</v>
      </c>
      <c r="BK182">
        <v>0</v>
      </c>
      <c r="BL182">
        <v>0.16670000000000001</v>
      </c>
      <c r="BM182">
        <v>0.66670000000000007</v>
      </c>
      <c r="BN182">
        <v>0.16670000000000001</v>
      </c>
    </row>
    <row r="183" spans="1:66" x14ac:dyDescent="0.3">
      <c r="A183" t="s">
        <v>450</v>
      </c>
      <c r="B183">
        <v>1</v>
      </c>
      <c r="C183">
        <v>0</v>
      </c>
      <c r="D183">
        <v>0</v>
      </c>
      <c r="E183">
        <v>0</v>
      </c>
      <c r="F183">
        <v>0</v>
      </c>
      <c r="G183">
        <v>0.72730000000000006</v>
      </c>
      <c r="H183">
        <v>0.18179999999999999</v>
      </c>
      <c r="I183">
        <v>9.0899999999999995E-2</v>
      </c>
      <c r="J183">
        <v>0</v>
      </c>
      <c r="K183">
        <v>0.18179999999999999</v>
      </c>
      <c r="L183">
        <v>0.18179999999999999</v>
      </c>
      <c r="M183">
        <v>0.63639999999999997</v>
      </c>
      <c r="N183">
        <v>0</v>
      </c>
      <c r="O183">
        <v>0</v>
      </c>
      <c r="P183">
        <v>0.68180000000000007</v>
      </c>
      <c r="Q183">
        <v>0.2273</v>
      </c>
      <c r="R183">
        <v>9.0899999999999995E-2</v>
      </c>
      <c r="S183">
        <v>0</v>
      </c>
      <c r="T183">
        <v>0</v>
      </c>
      <c r="U183">
        <v>0.40909999999999996</v>
      </c>
      <c r="V183">
        <v>0.59089999999999998</v>
      </c>
      <c r="W183">
        <v>0</v>
      </c>
      <c r="X183">
        <v>0</v>
      </c>
      <c r="Y183">
        <v>0.5</v>
      </c>
      <c r="Z183">
        <v>0.5</v>
      </c>
      <c r="AA183">
        <v>0</v>
      </c>
      <c r="AB183">
        <v>0.63639999999999997</v>
      </c>
      <c r="AC183">
        <v>0.36359999999999998</v>
      </c>
      <c r="AD183">
        <v>0</v>
      </c>
      <c r="AE183">
        <v>0.1333</v>
      </c>
      <c r="AF183">
        <v>0.33329999999999999</v>
      </c>
      <c r="AG183">
        <v>0.4</v>
      </c>
      <c r="AH183">
        <v>0.1333</v>
      </c>
      <c r="AI183">
        <v>0</v>
      </c>
      <c r="AJ183">
        <v>0.18179999999999999</v>
      </c>
      <c r="AK183">
        <v>0.18179999999999999</v>
      </c>
      <c r="AL183">
        <v>0.63639999999999997</v>
      </c>
      <c r="AM183">
        <v>0</v>
      </c>
      <c r="AN183">
        <v>0</v>
      </c>
      <c r="AO183">
        <v>0.13639999999999999</v>
      </c>
      <c r="AP183">
        <v>0.31819999999999998</v>
      </c>
      <c r="AQ183">
        <v>0.2727</v>
      </c>
      <c r="AR183">
        <v>0.2727</v>
      </c>
      <c r="AS183">
        <v>0</v>
      </c>
      <c r="AT183">
        <v>0</v>
      </c>
      <c r="AU183">
        <v>0.13639999999999999</v>
      </c>
      <c r="AV183">
        <v>0</v>
      </c>
      <c r="AW183">
        <v>0.72730000000000006</v>
      </c>
      <c r="AX183">
        <v>0.13639999999999999</v>
      </c>
      <c r="AY183">
        <v>0.40909999999999996</v>
      </c>
      <c r="AZ183">
        <v>0.2727</v>
      </c>
      <c r="BA183">
        <v>0.31819999999999998</v>
      </c>
      <c r="BB183">
        <v>0</v>
      </c>
      <c r="BC183">
        <v>0</v>
      </c>
      <c r="BD183">
        <v>1</v>
      </c>
      <c r="BE183">
        <v>0</v>
      </c>
      <c r="BF183">
        <v>0</v>
      </c>
      <c r="BG183">
        <v>0.54549999999999998</v>
      </c>
      <c r="BH183">
        <v>0.45450000000000002</v>
      </c>
      <c r="BI183">
        <v>0</v>
      </c>
      <c r="BJ183">
        <v>0</v>
      </c>
      <c r="BK183">
        <v>0.22219999999999998</v>
      </c>
      <c r="BL183">
        <v>0</v>
      </c>
      <c r="BM183">
        <v>0.55559999999999998</v>
      </c>
      <c r="BN183">
        <v>0.22219999999999998</v>
      </c>
    </row>
    <row r="184" spans="1:66" x14ac:dyDescent="0.3">
      <c r="A184" t="s">
        <v>453</v>
      </c>
      <c r="B184">
        <v>1</v>
      </c>
      <c r="C184">
        <v>0</v>
      </c>
      <c r="D184">
        <v>0</v>
      </c>
      <c r="E184">
        <v>0</v>
      </c>
      <c r="F184">
        <v>0</v>
      </c>
      <c r="G184">
        <v>0.6</v>
      </c>
      <c r="H184">
        <v>0.1333</v>
      </c>
      <c r="I184">
        <v>0.26669999999999999</v>
      </c>
      <c r="J184">
        <v>0</v>
      </c>
      <c r="K184">
        <v>6.6699999999999995E-2</v>
      </c>
      <c r="L184">
        <v>0</v>
      </c>
      <c r="M184">
        <v>0.93330000000000002</v>
      </c>
      <c r="N184">
        <v>0</v>
      </c>
      <c r="O184">
        <v>0</v>
      </c>
      <c r="P184">
        <v>0</v>
      </c>
      <c r="Q184">
        <v>0.86670000000000003</v>
      </c>
      <c r="R184">
        <v>0.1333</v>
      </c>
      <c r="S184">
        <v>0</v>
      </c>
      <c r="T184">
        <v>0</v>
      </c>
      <c r="U184">
        <v>0</v>
      </c>
      <c r="V184">
        <v>0.66670000000000007</v>
      </c>
      <c r="W184">
        <v>0.33329999999999999</v>
      </c>
      <c r="X184">
        <v>0</v>
      </c>
      <c r="Y184">
        <v>1</v>
      </c>
      <c r="Z184">
        <v>0</v>
      </c>
      <c r="AA184">
        <v>0</v>
      </c>
      <c r="AB184">
        <v>0.86670000000000003</v>
      </c>
      <c r="AC184">
        <v>0.1333</v>
      </c>
      <c r="AD184">
        <v>0</v>
      </c>
      <c r="AE184">
        <v>0</v>
      </c>
      <c r="AF184">
        <v>0.6</v>
      </c>
      <c r="AG184">
        <v>0.4</v>
      </c>
      <c r="AH184">
        <v>0</v>
      </c>
      <c r="AI184">
        <v>0</v>
      </c>
      <c r="AJ184">
        <v>1</v>
      </c>
      <c r="AK184">
        <v>0</v>
      </c>
      <c r="AL184">
        <v>0</v>
      </c>
      <c r="AM184">
        <v>0</v>
      </c>
      <c r="AN184">
        <v>0</v>
      </c>
      <c r="AO184">
        <v>6.6699999999999995E-2</v>
      </c>
      <c r="AP184">
        <v>0</v>
      </c>
      <c r="AQ184">
        <v>0</v>
      </c>
      <c r="AR184">
        <v>0</v>
      </c>
      <c r="AS184">
        <v>0.93330000000000002</v>
      </c>
      <c r="AT184">
        <v>6.6699999999999995E-2</v>
      </c>
      <c r="AU184">
        <v>0.4667</v>
      </c>
      <c r="AV184">
        <v>0.33329999999999999</v>
      </c>
      <c r="AW184">
        <v>0.1333</v>
      </c>
      <c r="AX184">
        <v>0</v>
      </c>
      <c r="AY184">
        <v>0</v>
      </c>
      <c r="AZ184">
        <v>0</v>
      </c>
      <c r="BA184">
        <v>1</v>
      </c>
      <c r="BB184">
        <v>0</v>
      </c>
      <c r="BC184">
        <v>0.73329999999999995</v>
      </c>
      <c r="BD184">
        <v>0.26669999999999999</v>
      </c>
      <c r="BE184">
        <v>0</v>
      </c>
      <c r="BF184">
        <v>0</v>
      </c>
      <c r="BG184">
        <v>0.73329999999999995</v>
      </c>
      <c r="BH184">
        <v>0.26669999999999999</v>
      </c>
      <c r="BI184">
        <v>0</v>
      </c>
      <c r="BJ184">
        <v>0</v>
      </c>
      <c r="BK184">
        <v>0</v>
      </c>
      <c r="BL184">
        <v>0.93330000000000002</v>
      </c>
      <c r="BM184">
        <v>6.6699999999999995E-2</v>
      </c>
      <c r="BN184">
        <v>0</v>
      </c>
    </row>
    <row r="185" spans="1:66" x14ac:dyDescent="0.3">
      <c r="A185" t="s">
        <v>455</v>
      </c>
      <c r="B185">
        <v>1</v>
      </c>
      <c r="C185">
        <v>0</v>
      </c>
      <c r="D185">
        <v>0</v>
      </c>
      <c r="E185">
        <v>0</v>
      </c>
      <c r="F185">
        <v>0</v>
      </c>
      <c r="G185">
        <v>0.47619999999999996</v>
      </c>
      <c r="H185">
        <v>0.23809999999999998</v>
      </c>
      <c r="I185">
        <v>0.28570000000000001</v>
      </c>
      <c r="J185">
        <v>0</v>
      </c>
      <c r="K185">
        <v>9.5199999999999993E-2</v>
      </c>
      <c r="L185">
        <v>0.33329999999999999</v>
      </c>
      <c r="M185">
        <v>0.57140000000000002</v>
      </c>
      <c r="N185">
        <v>0</v>
      </c>
      <c r="O185">
        <v>0</v>
      </c>
      <c r="P185">
        <v>0</v>
      </c>
      <c r="Q185">
        <v>0.95239999999999991</v>
      </c>
      <c r="R185">
        <v>4.7599999999999996E-2</v>
      </c>
      <c r="S185">
        <v>0</v>
      </c>
      <c r="T185">
        <v>0</v>
      </c>
      <c r="U185">
        <v>0.1905</v>
      </c>
      <c r="V185">
        <v>0.47619999999999996</v>
      </c>
      <c r="W185">
        <v>0.33329999999999999</v>
      </c>
      <c r="X185">
        <v>0</v>
      </c>
      <c r="Y185">
        <v>0.1905</v>
      </c>
      <c r="Z185">
        <v>0.8095</v>
      </c>
      <c r="AA185">
        <v>0</v>
      </c>
      <c r="AB185">
        <v>0.57140000000000002</v>
      </c>
      <c r="AC185">
        <v>0.42859999999999998</v>
      </c>
      <c r="AD185">
        <v>0</v>
      </c>
      <c r="AE185">
        <v>5.2600000000000001E-2</v>
      </c>
      <c r="AF185">
        <v>0.26319999999999999</v>
      </c>
      <c r="AG185">
        <v>0.36840000000000006</v>
      </c>
      <c r="AH185">
        <v>0.31579999999999997</v>
      </c>
      <c r="AI185">
        <v>0</v>
      </c>
      <c r="AJ185">
        <v>0.1333</v>
      </c>
      <c r="AK185">
        <v>0</v>
      </c>
      <c r="AL185">
        <v>0</v>
      </c>
      <c r="AM185">
        <v>0.43329999999999996</v>
      </c>
      <c r="AN185">
        <v>0.43329999999999996</v>
      </c>
      <c r="AO185">
        <v>0.1905</v>
      </c>
      <c r="AP185">
        <v>0</v>
      </c>
      <c r="AQ185">
        <v>0</v>
      </c>
      <c r="AR185">
        <v>0</v>
      </c>
      <c r="AS185">
        <v>0.8095</v>
      </c>
      <c r="AT185">
        <v>0</v>
      </c>
      <c r="AU185">
        <v>4.7599999999999996E-2</v>
      </c>
      <c r="AV185">
        <v>0.52380000000000004</v>
      </c>
      <c r="AW185">
        <v>0.42859999999999998</v>
      </c>
      <c r="AX185">
        <v>0</v>
      </c>
      <c r="AY185">
        <v>0</v>
      </c>
      <c r="AZ185">
        <v>0</v>
      </c>
      <c r="BA185">
        <v>1</v>
      </c>
      <c r="BB185">
        <v>0</v>
      </c>
      <c r="BC185">
        <v>0.61899999999999999</v>
      </c>
      <c r="BD185">
        <v>0.38100000000000001</v>
      </c>
      <c r="BE185">
        <v>0</v>
      </c>
      <c r="BF185">
        <v>0</v>
      </c>
      <c r="BG185">
        <v>0.47619999999999996</v>
      </c>
      <c r="BH185">
        <v>0.52380000000000004</v>
      </c>
      <c r="BI185">
        <v>0</v>
      </c>
      <c r="BJ185">
        <v>0</v>
      </c>
      <c r="BK185">
        <v>0.10529999999999999</v>
      </c>
      <c r="BL185">
        <v>0.57889999999999997</v>
      </c>
      <c r="BM185">
        <v>0.21050000000000002</v>
      </c>
      <c r="BN185">
        <v>0.10529999999999999</v>
      </c>
    </row>
    <row r="186" spans="1:66" x14ac:dyDescent="0.3">
      <c r="A186" t="s">
        <v>457</v>
      </c>
      <c r="B186">
        <v>1</v>
      </c>
      <c r="C186">
        <v>0</v>
      </c>
      <c r="D186">
        <v>0</v>
      </c>
      <c r="E186">
        <v>0</v>
      </c>
      <c r="F186">
        <v>0</v>
      </c>
      <c r="G186">
        <v>0.44439999999999996</v>
      </c>
      <c r="H186">
        <v>0.22219999999999998</v>
      </c>
      <c r="I186">
        <v>0.33329999999999999</v>
      </c>
      <c r="J186">
        <v>0</v>
      </c>
      <c r="K186">
        <v>0.33329999999999999</v>
      </c>
      <c r="L186">
        <v>0.11109999999999999</v>
      </c>
      <c r="M186">
        <v>0.55559999999999998</v>
      </c>
      <c r="N186">
        <v>0</v>
      </c>
      <c r="O186">
        <v>0</v>
      </c>
      <c r="P186">
        <v>5.5599999999999997E-2</v>
      </c>
      <c r="Q186">
        <v>0.72219999999999995</v>
      </c>
      <c r="R186">
        <v>0.22219999999999998</v>
      </c>
      <c r="S186">
        <v>0</v>
      </c>
      <c r="T186">
        <v>0</v>
      </c>
      <c r="U186">
        <v>0.27779999999999999</v>
      </c>
      <c r="V186">
        <v>0.5</v>
      </c>
      <c r="W186">
        <v>0.22219999999999998</v>
      </c>
      <c r="X186">
        <v>0</v>
      </c>
      <c r="Y186">
        <v>0.72219999999999995</v>
      </c>
      <c r="Z186">
        <v>0.27779999999999999</v>
      </c>
      <c r="AA186">
        <v>0</v>
      </c>
      <c r="AB186">
        <v>0.61109999999999998</v>
      </c>
      <c r="AC186">
        <v>0.38890000000000002</v>
      </c>
      <c r="AD186">
        <v>0</v>
      </c>
      <c r="AE186">
        <v>0</v>
      </c>
      <c r="AF186">
        <v>0.44439999999999996</v>
      </c>
      <c r="AG186">
        <v>0.27779999999999999</v>
      </c>
      <c r="AH186">
        <v>0.27779999999999999</v>
      </c>
      <c r="AI186">
        <v>0</v>
      </c>
      <c r="AJ186">
        <v>0.1333</v>
      </c>
      <c r="AK186">
        <v>0</v>
      </c>
      <c r="AL186">
        <v>0</v>
      </c>
      <c r="AM186">
        <v>0.43329999999999996</v>
      </c>
      <c r="AN186">
        <v>0.43329999999999996</v>
      </c>
      <c r="AO186">
        <v>0</v>
      </c>
      <c r="AP186">
        <v>0</v>
      </c>
      <c r="AQ186">
        <v>0</v>
      </c>
      <c r="AR186">
        <v>0</v>
      </c>
      <c r="AS186">
        <v>1</v>
      </c>
      <c r="AT186">
        <v>0</v>
      </c>
      <c r="AU186">
        <v>0.16670000000000001</v>
      </c>
      <c r="AV186">
        <v>0.61109999999999998</v>
      </c>
      <c r="AW186">
        <v>0.22219999999999998</v>
      </c>
      <c r="AX186">
        <v>0</v>
      </c>
      <c r="AY186">
        <v>0</v>
      </c>
      <c r="AZ186">
        <v>0</v>
      </c>
      <c r="BA186">
        <v>1</v>
      </c>
      <c r="BB186">
        <v>0</v>
      </c>
      <c r="BC186">
        <v>0.66670000000000007</v>
      </c>
      <c r="BD186">
        <v>0.33329999999999999</v>
      </c>
      <c r="BE186">
        <v>0</v>
      </c>
      <c r="BF186">
        <v>0</v>
      </c>
      <c r="BG186">
        <v>0.55559999999999998</v>
      </c>
      <c r="BH186">
        <v>0.44439999999999996</v>
      </c>
      <c r="BI186">
        <v>0</v>
      </c>
      <c r="BJ186">
        <v>0</v>
      </c>
      <c r="BK186">
        <v>0.11109999999999999</v>
      </c>
      <c r="BL186">
        <v>0.5</v>
      </c>
      <c r="BM186">
        <v>0.33329999999999999</v>
      </c>
      <c r="BN186">
        <v>5.5599999999999997E-2</v>
      </c>
    </row>
    <row r="187" spans="1:66" x14ac:dyDescent="0.3">
      <c r="A187" t="s">
        <v>459</v>
      </c>
      <c r="B187">
        <v>1</v>
      </c>
      <c r="C187">
        <v>0</v>
      </c>
      <c r="D187">
        <v>0</v>
      </c>
      <c r="E187">
        <v>0</v>
      </c>
      <c r="F187">
        <v>0</v>
      </c>
      <c r="G187">
        <v>0.63159999999999994</v>
      </c>
      <c r="H187">
        <v>0.10529999999999999</v>
      </c>
      <c r="I187">
        <v>0.26319999999999999</v>
      </c>
      <c r="J187">
        <v>0</v>
      </c>
      <c r="K187">
        <v>5.2600000000000001E-2</v>
      </c>
      <c r="L187">
        <v>0.15789999999999998</v>
      </c>
      <c r="M187">
        <v>0.78949999999999998</v>
      </c>
      <c r="N187">
        <v>0</v>
      </c>
      <c r="O187">
        <v>0</v>
      </c>
      <c r="P187">
        <v>0</v>
      </c>
      <c r="Q187">
        <v>5.2600000000000001E-2</v>
      </c>
      <c r="R187">
        <v>0.89469999999999994</v>
      </c>
      <c r="S187">
        <v>5.2600000000000001E-2</v>
      </c>
      <c r="T187">
        <v>0</v>
      </c>
      <c r="U187">
        <v>5.2600000000000001E-2</v>
      </c>
      <c r="V187">
        <v>0.94739999999999991</v>
      </c>
      <c r="W187">
        <v>0</v>
      </c>
      <c r="X187">
        <v>0</v>
      </c>
      <c r="Y187">
        <v>0.21050000000000002</v>
      </c>
      <c r="Z187">
        <v>0.78949999999999998</v>
      </c>
      <c r="AA187">
        <v>0.21050000000000002</v>
      </c>
      <c r="AB187">
        <v>0.26319999999999999</v>
      </c>
      <c r="AC187">
        <v>0.52629999999999999</v>
      </c>
      <c r="AD187">
        <v>0</v>
      </c>
      <c r="AE187">
        <v>0</v>
      </c>
      <c r="AF187">
        <v>0.33329999999999999</v>
      </c>
      <c r="AG187">
        <v>0.55559999999999998</v>
      </c>
      <c r="AH187">
        <v>0.11109999999999999</v>
      </c>
      <c r="AI187">
        <v>0</v>
      </c>
      <c r="AJ187">
        <v>0.1333</v>
      </c>
      <c r="AK187">
        <v>0</v>
      </c>
      <c r="AL187">
        <v>0</v>
      </c>
      <c r="AM187">
        <v>0.43329999999999996</v>
      </c>
      <c r="AN187">
        <v>0.43329999999999996</v>
      </c>
      <c r="AO187">
        <v>0</v>
      </c>
      <c r="AP187">
        <v>0.26319999999999999</v>
      </c>
      <c r="AQ187">
        <v>0.36840000000000006</v>
      </c>
      <c r="AR187">
        <v>0.36840000000000006</v>
      </c>
      <c r="AS187">
        <v>0</v>
      </c>
      <c r="AT187">
        <v>0</v>
      </c>
      <c r="AU187">
        <v>5.2600000000000001E-2</v>
      </c>
      <c r="AV187">
        <v>0.15789999999999998</v>
      </c>
      <c r="AW187">
        <v>0.78949999999999998</v>
      </c>
      <c r="AX187">
        <v>0</v>
      </c>
      <c r="AY187">
        <v>0.10529999999999999</v>
      </c>
      <c r="AZ187">
        <v>0.57889999999999997</v>
      </c>
      <c r="BA187">
        <v>0.31579999999999997</v>
      </c>
      <c r="BB187">
        <v>0</v>
      </c>
      <c r="BC187">
        <v>0</v>
      </c>
      <c r="BD187">
        <v>0.94739999999999991</v>
      </c>
      <c r="BE187">
        <v>5.2600000000000001E-2</v>
      </c>
      <c r="BF187">
        <v>0</v>
      </c>
      <c r="BG187">
        <v>0.68420000000000003</v>
      </c>
      <c r="BH187">
        <v>0.31579999999999997</v>
      </c>
      <c r="BI187">
        <v>0</v>
      </c>
      <c r="BJ187">
        <v>0</v>
      </c>
      <c r="BK187">
        <v>0</v>
      </c>
      <c r="BL187">
        <v>0.125</v>
      </c>
      <c r="BM187">
        <v>0.875</v>
      </c>
      <c r="BN187">
        <v>0</v>
      </c>
    </row>
    <row r="188" spans="1:66" x14ac:dyDescent="0.3">
      <c r="A188" t="s">
        <v>461</v>
      </c>
      <c r="B188">
        <v>1</v>
      </c>
      <c r="C188">
        <v>0</v>
      </c>
      <c r="D188">
        <v>0</v>
      </c>
      <c r="E188">
        <v>0</v>
      </c>
      <c r="F188">
        <v>0</v>
      </c>
      <c r="G188">
        <v>0.5</v>
      </c>
      <c r="H188">
        <v>0.44439999999999996</v>
      </c>
      <c r="I188">
        <v>5.5599999999999997E-2</v>
      </c>
      <c r="J188">
        <v>0</v>
      </c>
      <c r="K188">
        <v>0</v>
      </c>
      <c r="L188">
        <v>0</v>
      </c>
      <c r="M188">
        <v>1</v>
      </c>
      <c r="N188">
        <v>0</v>
      </c>
      <c r="O188">
        <v>0</v>
      </c>
      <c r="P188">
        <v>0</v>
      </c>
      <c r="Q188">
        <v>0</v>
      </c>
      <c r="R188">
        <v>0.94440000000000002</v>
      </c>
      <c r="S188">
        <v>5.5599999999999997E-2</v>
      </c>
      <c r="T188">
        <v>0</v>
      </c>
      <c r="U188">
        <v>5.5599999999999997E-2</v>
      </c>
      <c r="V188">
        <v>0.94440000000000002</v>
      </c>
      <c r="W188">
        <v>0</v>
      </c>
      <c r="X188">
        <v>0</v>
      </c>
      <c r="Y188">
        <v>5.5599999999999997E-2</v>
      </c>
      <c r="Z188">
        <v>0.94440000000000002</v>
      </c>
      <c r="AA188">
        <v>0</v>
      </c>
      <c r="AB188">
        <v>0.72219999999999995</v>
      </c>
      <c r="AC188">
        <v>0.27779999999999999</v>
      </c>
      <c r="AD188">
        <v>0</v>
      </c>
      <c r="AE188">
        <v>0.1176</v>
      </c>
      <c r="AF188">
        <v>0.1176</v>
      </c>
      <c r="AG188">
        <v>0.6470999999999999</v>
      </c>
      <c r="AH188">
        <v>0.1176</v>
      </c>
      <c r="AI188">
        <v>0</v>
      </c>
      <c r="AJ188">
        <v>0.1333</v>
      </c>
      <c r="AK188">
        <v>0</v>
      </c>
      <c r="AL188">
        <v>0</v>
      </c>
      <c r="AM188">
        <v>0.43329999999999996</v>
      </c>
      <c r="AN188">
        <v>0.43329999999999996</v>
      </c>
      <c r="AO188">
        <v>0</v>
      </c>
      <c r="AP188">
        <v>0.22219999999999998</v>
      </c>
      <c r="AQ188">
        <v>0.44439999999999996</v>
      </c>
      <c r="AR188">
        <v>0.33329999999999999</v>
      </c>
      <c r="AS188">
        <v>0</v>
      </c>
      <c r="AT188">
        <v>0</v>
      </c>
      <c r="AU188">
        <v>5.5599999999999997E-2</v>
      </c>
      <c r="AV188">
        <v>0.44439999999999996</v>
      </c>
      <c r="AW188">
        <v>0.5</v>
      </c>
      <c r="AX188">
        <v>0</v>
      </c>
      <c r="AY188">
        <v>5.5599999999999997E-2</v>
      </c>
      <c r="AZ188">
        <v>0.72219999999999995</v>
      </c>
      <c r="BA188">
        <v>0.22219999999999998</v>
      </c>
      <c r="BB188">
        <v>0</v>
      </c>
      <c r="BC188">
        <v>0</v>
      </c>
      <c r="BD188">
        <v>0.94440000000000002</v>
      </c>
      <c r="BE188">
        <v>5.5599999999999997E-2</v>
      </c>
      <c r="BF188">
        <v>0</v>
      </c>
      <c r="BG188">
        <v>0.11109999999999999</v>
      </c>
      <c r="BH188">
        <v>0.38890000000000002</v>
      </c>
      <c r="BI188">
        <v>0.5</v>
      </c>
      <c r="BJ188">
        <v>0</v>
      </c>
      <c r="BK188">
        <v>0</v>
      </c>
      <c r="BL188">
        <v>6.25E-2</v>
      </c>
      <c r="BM188">
        <v>0.9375</v>
      </c>
      <c r="BN188">
        <v>0</v>
      </c>
    </row>
    <row r="189" spans="1:66" x14ac:dyDescent="0.3">
      <c r="A189" t="s">
        <v>463</v>
      </c>
      <c r="B189">
        <v>1</v>
      </c>
      <c r="C189">
        <v>0</v>
      </c>
      <c r="D189">
        <v>0</v>
      </c>
      <c r="E189">
        <v>0</v>
      </c>
      <c r="F189">
        <v>0</v>
      </c>
      <c r="G189">
        <v>1</v>
      </c>
      <c r="H189">
        <v>0</v>
      </c>
      <c r="I189">
        <v>0</v>
      </c>
      <c r="J189">
        <v>0</v>
      </c>
      <c r="K189">
        <v>0</v>
      </c>
      <c r="L189">
        <v>9.0899999999999995E-2</v>
      </c>
      <c r="M189">
        <v>0.81819999999999993</v>
      </c>
      <c r="N189">
        <v>9.0899999999999995E-2</v>
      </c>
      <c r="O189">
        <v>0</v>
      </c>
      <c r="P189">
        <v>0</v>
      </c>
      <c r="Q189">
        <v>0.90910000000000002</v>
      </c>
      <c r="R189">
        <v>9.0899999999999995E-2</v>
      </c>
      <c r="S189">
        <v>0</v>
      </c>
      <c r="T189">
        <v>0</v>
      </c>
      <c r="U189">
        <v>0.36359999999999998</v>
      </c>
      <c r="V189">
        <v>0.63639999999999997</v>
      </c>
      <c r="W189">
        <v>0</v>
      </c>
      <c r="X189">
        <v>0</v>
      </c>
      <c r="Y189">
        <v>0.13639999999999999</v>
      </c>
      <c r="Z189">
        <v>0.86360000000000003</v>
      </c>
      <c r="AA189">
        <v>0</v>
      </c>
      <c r="AB189">
        <v>0.40909999999999996</v>
      </c>
      <c r="AC189">
        <v>0.59089999999999998</v>
      </c>
      <c r="AD189">
        <v>0</v>
      </c>
      <c r="AE189">
        <v>8.3299999999999999E-2</v>
      </c>
      <c r="AF189">
        <v>0</v>
      </c>
      <c r="AG189">
        <v>0.91670000000000007</v>
      </c>
      <c r="AH189">
        <v>0</v>
      </c>
      <c r="AI189">
        <v>0</v>
      </c>
      <c r="AJ189">
        <v>8.3299999999999999E-2</v>
      </c>
      <c r="AK189">
        <v>0.33329999999999999</v>
      </c>
      <c r="AL189">
        <v>0.58329999999999993</v>
      </c>
      <c r="AM189">
        <v>0</v>
      </c>
      <c r="AN189">
        <v>0</v>
      </c>
      <c r="AO189">
        <v>0.90910000000000002</v>
      </c>
      <c r="AP189">
        <v>9.0899999999999995E-2</v>
      </c>
      <c r="AQ189">
        <v>0</v>
      </c>
      <c r="AR189">
        <v>0</v>
      </c>
      <c r="AS189">
        <v>0</v>
      </c>
      <c r="AT189">
        <v>0</v>
      </c>
      <c r="AU189">
        <v>0</v>
      </c>
      <c r="AV189">
        <v>0</v>
      </c>
      <c r="AW189">
        <v>1</v>
      </c>
      <c r="AX189">
        <v>0</v>
      </c>
      <c r="AY189">
        <v>4.5499999999999999E-2</v>
      </c>
      <c r="AZ189">
        <v>0</v>
      </c>
      <c r="BA189">
        <v>0.95450000000000002</v>
      </c>
      <c r="BB189">
        <v>0</v>
      </c>
      <c r="BC189">
        <v>0</v>
      </c>
      <c r="BD189">
        <v>1</v>
      </c>
      <c r="BE189">
        <v>0</v>
      </c>
      <c r="BF189">
        <v>0</v>
      </c>
      <c r="BG189">
        <v>0.40909999999999996</v>
      </c>
      <c r="BH189">
        <v>0.54549999999999998</v>
      </c>
      <c r="BI189">
        <v>4.5499999999999999E-2</v>
      </c>
      <c r="BJ189">
        <v>0</v>
      </c>
      <c r="BK189">
        <v>0</v>
      </c>
      <c r="BL189">
        <v>0.16670000000000001</v>
      </c>
      <c r="BM189">
        <v>0.75</v>
      </c>
      <c r="BN189">
        <v>8.3299999999999999E-2</v>
      </c>
    </row>
    <row r="190" spans="1:66" x14ac:dyDescent="0.3">
      <c r="A190" t="s">
        <v>465</v>
      </c>
      <c r="B190">
        <v>1</v>
      </c>
      <c r="C190">
        <v>0</v>
      </c>
      <c r="D190">
        <v>0</v>
      </c>
      <c r="E190">
        <v>0</v>
      </c>
      <c r="F190">
        <v>0</v>
      </c>
      <c r="G190">
        <v>0.52939999999999998</v>
      </c>
      <c r="H190">
        <v>0.23530000000000001</v>
      </c>
      <c r="I190">
        <v>0.23530000000000001</v>
      </c>
      <c r="J190">
        <v>0</v>
      </c>
      <c r="K190">
        <v>0</v>
      </c>
      <c r="L190">
        <v>0</v>
      </c>
      <c r="M190">
        <v>1</v>
      </c>
      <c r="N190">
        <v>0</v>
      </c>
      <c r="O190">
        <v>0</v>
      </c>
      <c r="P190">
        <v>0</v>
      </c>
      <c r="Q190">
        <v>5.8799999999999998E-2</v>
      </c>
      <c r="R190">
        <v>0.94120000000000004</v>
      </c>
      <c r="S190">
        <v>0</v>
      </c>
      <c r="T190">
        <v>0</v>
      </c>
      <c r="U190">
        <v>0</v>
      </c>
      <c r="V190">
        <v>1</v>
      </c>
      <c r="W190">
        <v>0</v>
      </c>
      <c r="X190">
        <v>0</v>
      </c>
      <c r="Y190">
        <v>0</v>
      </c>
      <c r="Z190">
        <v>1</v>
      </c>
      <c r="AA190">
        <v>0</v>
      </c>
      <c r="AB190">
        <v>0.35289999999999999</v>
      </c>
      <c r="AC190">
        <v>0.6470999999999999</v>
      </c>
      <c r="AD190">
        <v>0</v>
      </c>
      <c r="AE190">
        <v>5.8799999999999998E-2</v>
      </c>
      <c r="AF190">
        <v>0.1176</v>
      </c>
      <c r="AG190">
        <v>0.70590000000000008</v>
      </c>
      <c r="AH190">
        <v>0.1176</v>
      </c>
      <c r="AI190">
        <v>0</v>
      </c>
      <c r="AJ190">
        <v>0.1333</v>
      </c>
      <c r="AK190">
        <v>0</v>
      </c>
      <c r="AL190">
        <v>0</v>
      </c>
      <c r="AM190">
        <v>0.43329999999999996</v>
      </c>
      <c r="AN190">
        <v>0.43329999999999996</v>
      </c>
      <c r="AO190">
        <v>0</v>
      </c>
      <c r="AP190">
        <v>0.4118</v>
      </c>
      <c r="AQ190">
        <v>0.47060000000000002</v>
      </c>
      <c r="AR190">
        <v>0.1176</v>
      </c>
      <c r="AS190">
        <v>0</v>
      </c>
      <c r="AT190">
        <v>0</v>
      </c>
      <c r="AU190">
        <v>0</v>
      </c>
      <c r="AV190">
        <v>0.29410000000000003</v>
      </c>
      <c r="AW190">
        <v>0.70590000000000008</v>
      </c>
      <c r="AX190">
        <v>0</v>
      </c>
      <c r="AY190">
        <v>0</v>
      </c>
      <c r="AZ190">
        <v>0.52939999999999998</v>
      </c>
      <c r="BA190">
        <v>0.47060000000000002</v>
      </c>
      <c r="BB190">
        <v>0</v>
      </c>
      <c r="BC190">
        <v>0</v>
      </c>
      <c r="BD190">
        <v>1</v>
      </c>
      <c r="BE190">
        <v>0</v>
      </c>
      <c r="BF190">
        <v>0</v>
      </c>
      <c r="BG190">
        <v>0</v>
      </c>
      <c r="BH190">
        <v>0.58820000000000006</v>
      </c>
      <c r="BI190">
        <v>0.4118</v>
      </c>
      <c r="BJ190">
        <v>0</v>
      </c>
      <c r="BK190">
        <v>0</v>
      </c>
      <c r="BL190">
        <v>0</v>
      </c>
      <c r="BM190">
        <v>1</v>
      </c>
      <c r="BN190">
        <v>0</v>
      </c>
    </row>
    <row r="191" spans="1:66" x14ac:dyDescent="0.3">
      <c r="A191" t="s">
        <v>467</v>
      </c>
      <c r="B191">
        <v>1</v>
      </c>
      <c r="C191">
        <v>0</v>
      </c>
      <c r="D191">
        <v>0</v>
      </c>
      <c r="E191">
        <v>0</v>
      </c>
      <c r="F191">
        <v>0</v>
      </c>
      <c r="G191">
        <v>1</v>
      </c>
      <c r="H191">
        <v>0</v>
      </c>
      <c r="I191">
        <v>0</v>
      </c>
      <c r="J191">
        <v>0</v>
      </c>
      <c r="K191">
        <v>0</v>
      </c>
      <c r="L191">
        <v>0</v>
      </c>
      <c r="M191">
        <v>1</v>
      </c>
      <c r="N191">
        <v>0</v>
      </c>
      <c r="O191">
        <v>0</v>
      </c>
      <c r="P191">
        <v>0</v>
      </c>
      <c r="Q191">
        <v>1</v>
      </c>
      <c r="R191">
        <v>0</v>
      </c>
      <c r="S191">
        <v>0</v>
      </c>
      <c r="T191">
        <v>0</v>
      </c>
      <c r="U191">
        <v>0.15789999999999998</v>
      </c>
      <c r="V191">
        <v>0.84209999999999996</v>
      </c>
      <c r="W191">
        <v>0</v>
      </c>
      <c r="X191">
        <v>0</v>
      </c>
      <c r="Y191">
        <v>5.2600000000000001E-2</v>
      </c>
      <c r="Z191">
        <v>0.94739999999999991</v>
      </c>
      <c r="AA191">
        <v>5.2600000000000001E-2</v>
      </c>
      <c r="AB191">
        <v>0.31579999999999997</v>
      </c>
      <c r="AC191">
        <v>0.63159999999999994</v>
      </c>
      <c r="AD191">
        <v>0</v>
      </c>
      <c r="AE191">
        <v>0.125</v>
      </c>
      <c r="AF191">
        <v>0</v>
      </c>
      <c r="AG191">
        <v>0.625</v>
      </c>
      <c r="AH191">
        <v>0.25</v>
      </c>
      <c r="AI191">
        <v>0</v>
      </c>
      <c r="AJ191">
        <v>0.5</v>
      </c>
      <c r="AK191">
        <v>0</v>
      </c>
      <c r="AL191">
        <v>0.5</v>
      </c>
      <c r="AM191">
        <v>0</v>
      </c>
      <c r="AN191">
        <v>0</v>
      </c>
      <c r="AO191">
        <v>0.89469999999999994</v>
      </c>
      <c r="AP191">
        <v>0</v>
      </c>
      <c r="AQ191">
        <v>0</v>
      </c>
      <c r="AR191">
        <v>0</v>
      </c>
      <c r="AS191">
        <v>0.10529999999999999</v>
      </c>
      <c r="AT191">
        <v>0</v>
      </c>
      <c r="AU191">
        <v>0</v>
      </c>
      <c r="AV191">
        <v>0</v>
      </c>
      <c r="AW191">
        <v>1</v>
      </c>
      <c r="AX191">
        <v>0</v>
      </c>
      <c r="AY191">
        <v>5.2600000000000001E-2</v>
      </c>
      <c r="AZ191">
        <v>0</v>
      </c>
      <c r="BA191">
        <v>0.94739999999999991</v>
      </c>
      <c r="BB191">
        <v>0</v>
      </c>
      <c r="BC191">
        <v>0</v>
      </c>
      <c r="BD191">
        <v>1</v>
      </c>
      <c r="BE191">
        <v>0</v>
      </c>
      <c r="BF191">
        <v>0</v>
      </c>
      <c r="BG191">
        <v>0.15789999999999998</v>
      </c>
      <c r="BH191">
        <v>0.84209999999999996</v>
      </c>
      <c r="BI191">
        <v>0</v>
      </c>
      <c r="BJ191">
        <v>0</v>
      </c>
      <c r="BK191">
        <v>0.125</v>
      </c>
      <c r="BL191">
        <v>0</v>
      </c>
      <c r="BM191">
        <v>0.875</v>
      </c>
      <c r="BN191">
        <v>0</v>
      </c>
    </row>
    <row r="192" spans="1:66" x14ac:dyDescent="0.3">
      <c r="A192" t="s">
        <v>470</v>
      </c>
      <c r="B192">
        <v>1</v>
      </c>
      <c r="C192">
        <v>0</v>
      </c>
      <c r="D192">
        <v>0</v>
      </c>
      <c r="E192">
        <v>0</v>
      </c>
      <c r="F192">
        <v>0</v>
      </c>
      <c r="G192">
        <v>0.85709999999999997</v>
      </c>
      <c r="H192">
        <v>0</v>
      </c>
      <c r="I192">
        <v>0.1429</v>
      </c>
      <c r="J192">
        <v>0</v>
      </c>
      <c r="K192">
        <v>0.10710000000000001</v>
      </c>
      <c r="L192">
        <v>7.1399999999999991E-2</v>
      </c>
      <c r="M192">
        <v>0.82140000000000002</v>
      </c>
      <c r="N192">
        <v>0</v>
      </c>
      <c r="O192">
        <v>0</v>
      </c>
      <c r="P192">
        <v>0.33929999999999999</v>
      </c>
      <c r="Q192">
        <v>0.5</v>
      </c>
      <c r="R192">
        <v>0.16070000000000001</v>
      </c>
      <c r="S192">
        <v>0</v>
      </c>
      <c r="T192">
        <v>0.16070000000000001</v>
      </c>
      <c r="U192">
        <v>0.53569999999999995</v>
      </c>
      <c r="V192">
        <v>0.30359999999999998</v>
      </c>
      <c r="W192">
        <v>0</v>
      </c>
      <c r="X192">
        <v>0</v>
      </c>
      <c r="Y192">
        <v>0.32140000000000002</v>
      </c>
      <c r="Z192">
        <v>0.67859999999999998</v>
      </c>
      <c r="AA192">
        <v>0.32140000000000002</v>
      </c>
      <c r="AB192">
        <v>0.39289999999999997</v>
      </c>
      <c r="AC192">
        <v>0.26789999999999997</v>
      </c>
      <c r="AD192">
        <v>1.7899999999999999E-2</v>
      </c>
      <c r="AE192">
        <v>0.1429</v>
      </c>
      <c r="AF192">
        <v>0.38100000000000001</v>
      </c>
      <c r="AG192">
        <v>0</v>
      </c>
      <c r="AH192">
        <v>0.47619999999999996</v>
      </c>
      <c r="AI192">
        <v>0</v>
      </c>
      <c r="AJ192">
        <v>1</v>
      </c>
      <c r="AK192">
        <v>0</v>
      </c>
      <c r="AL192">
        <v>0</v>
      </c>
      <c r="AM192">
        <v>0</v>
      </c>
      <c r="AN192">
        <v>0</v>
      </c>
      <c r="AO192">
        <v>0.26789999999999997</v>
      </c>
      <c r="AP192">
        <v>0.42859999999999998</v>
      </c>
      <c r="AQ192">
        <v>0.26789999999999997</v>
      </c>
      <c r="AR192">
        <v>1.7899999999999999E-2</v>
      </c>
      <c r="AS192">
        <v>1.7899999999999999E-2</v>
      </c>
      <c r="AT192">
        <v>0.33929999999999999</v>
      </c>
      <c r="AU192">
        <v>0.41070000000000001</v>
      </c>
      <c r="AV192">
        <v>0.1429</v>
      </c>
      <c r="AW192">
        <v>0.10710000000000001</v>
      </c>
      <c r="AX192">
        <v>0</v>
      </c>
      <c r="AY192">
        <v>0.71430000000000005</v>
      </c>
      <c r="AZ192">
        <v>0.28570000000000001</v>
      </c>
      <c r="BA192">
        <v>0</v>
      </c>
      <c r="BB192">
        <v>0</v>
      </c>
      <c r="BC192">
        <v>0.41070000000000001</v>
      </c>
      <c r="BD192">
        <v>0.57140000000000002</v>
      </c>
      <c r="BE192">
        <v>1.7899999999999999E-2</v>
      </c>
      <c r="BF192">
        <v>7.1399999999999991E-2</v>
      </c>
      <c r="BG192">
        <v>0.25</v>
      </c>
      <c r="BH192">
        <v>0.51790000000000003</v>
      </c>
      <c r="BI192">
        <v>0.16070000000000001</v>
      </c>
      <c r="BJ192">
        <v>0</v>
      </c>
      <c r="BK192">
        <v>0.94120000000000004</v>
      </c>
      <c r="BL192">
        <v>5.8799999999999998E-2</v>
      </c>
      <c r="BM192">
        <v>0</v>
      </c>
      <c r="BN192">
        <v>0</v>
      </c>
    </row>
    <row r="193" spans="1:66" x14ac:dyDescent="0.3">
      <c r="A193" t="s">
        <v>472</v>
      </c>
      <c r="B193">
        <v>0</v>
      </c>
      <c r="C193">
        <v>0</v>
      </c>
      <c r="D193">
        <v>0</v>
      </c>
      <c r="E193">
        <v>1</v>
      </c>
      <c r="F193">
        <v>0</v>
      </c>
      <c r="G193">
        <v>0.4</v>
      </c>
      <c r="H193">
        <v>0.1714</v>
      </c>
      <c r="I193">
        <v>0.4</v>
      </c>
      <c r="J193">
        <v>2.86E-2</v>
      </c>
      <c r="K193">
        <v>0</v>
      </c>
      <c r="L193">
        <v>0</v>
      </c>
      <c r="M193">
        <v>1</v>
      </c>
      <c r="N193">
        <v>0</v>
      </c>
      <c r="O193">
        <v>0</v>
      </c>
      <c r="P193">
        <v>0.28570000000000001</v>
      </c>
      <c r="Q193">
        <v>0.45710000000000001</v>
      </c>
      <c r="R193">
        <v>0.2571</v>
      </c>
      <c r="S193">
        <v>0</v>
      </c>
      <c r="T193">
        <v>0</v>
      </c>
      <c r="U193">
        <v>0.1714</v>
      </c>
      <c r="V193">
        <v>0.74290000000000012</v>
      </c>
      <c r="W193">
        <v>8.5699999999999998E-2</v>
      </c>
      <c r="X193">
        <v>0</v>
      </c>
      <c r="Y193">
        <v>0.2286</v>
      </c>
      <c r="Z193">
        <v>0.77139999999999997</v>
      </c>
      <c r="AA193">
        <v>8.5699999999999998E-2</v>
      </c>
      <c r="AB193">
        <v>0.2</v>
      </c>
      <c r="AC193">
        <v>0.65709999999999991</v>
      </c>
      <c r="AD193">
        <v>5.7099999999999998E-2</v>
      </c>
      <c r="AE193">
        <v>0.66670000000000007</v>
      </c>
      <c r="AF193">
        <v>0.22219999999999998</v>
      </c>
      <c r="AG193">
        <v>0.11109999999999999</v>
      </c>
      <c r="AH193">
        <v>0</v>
      </c>
      <c r="AI193">
        <v>0</v>
      </c>
      <c r="AJ193">
        <v>0</v>
      </c>
      <c r="AK193">
        <v>0</v>
      </c>
      <c r="AL193">
        <v>0</v>
      </c>
      <c r="AM193">
        <v>0</v>
      </c>
      <c r="AN193">
        <v>1</v>
      </c>
      <c r="AO193">
        <v>0.51429999999999998</v>
      </c>
      <c r="AP193">
        <v>5.7099999999999998E-2</v>
      </c>
      <c r="AQ193">
        <v>0.2</v>
      </c>
      <c r="AR193">
        <v>0.1714</v>
      </c>
      <c r="AS193">
        <v>5.7099999999999998E-2</v>
      </c>
      <c r="AT193">
        <v>0</v>
      </c>
      <c r="AU193">
        <v>0.62860000000000005</v>
      </c>
      <c r="AV193">
        <v>0.31430000000000002</v>
      </c>
      <c r="AW193">
        <v>5.7099999999999998E-2</v>
      </c>
      <c r="AX193">
        <v>0</v>
      </c>
      <c r="AY193">
        <v>0.94290000000000007</v>
      </c>
      <c r="AZ193">
        <v>5.7099999999999998E-2</v>
      </c>
      <c r="BA193">
        <v>0</v>
      </c>
      <c r="BB193">
        <v>0</v>
      </c>
      <c r="BC193">
        <v>0.54289999999999994</v>
      </c>
      <c r="BD193">
        <v>0.45710000000000001</v>
      </c>
      <c r="BE193">
        <v>0</v>
      </c>
      <c r="BF193">
        <v>8.5699999999999998E-2</v>
      </c>
      <c r="BG193">
        <v>0.4</v>
      </c>
      <c r="BH193">
        <v>0.48570000000000002</v>
      </c>
      <c r="BI193">
        <v>2.86E-2</v>
      </c>
      <c r="BJ193">
        <v>0</v>
      </c>
      <c r="BK193">
        <v>1</v>
      </c>
      <c r="BL193">
        <v>0</v>
      </c>
      <c r="BM193">
        <v>0</v>
      </c>
      <c r="BN193">
        <v>0</v>
      </c>
    </row>
    <row r="194" spans="1:66" x14ac:dyDescent="0.3">
      <c r="A194" t="s">
        <v>474</v>
      </c>
      <c r="B194">
        <v>0</v>
      </c>
      <c r="C194">
        <v>1</v>
      </c>
      <c r="D194">
        <v>0</v>
      </c>
      <c r="E194">
        <v>0</v>
      </c>
      <c r="F194">
        <v>0</v>
      </c>
      <c r="G194">
        <v>0.5625</v>
      </c>
      <c r="H194">
        <v>8.3299999999999999E-2</v>
      </c>
      <c r="I194">
        <v>0.33329999999999999</v>
      </c>
      <c r="J194">
        <v>2.0799999999999999E-2</v>
      </c>
      <c r="K194">
        <v>2.1299999999999999E-2</v>
      </c>
      <c r="L194">
        <v>0</v>
      </c>
      <c r="M194">
        <v>0.95739999999999992</v>
      </c>
      <c r="N194">
        <v>2.1299999999999999E-2</v>
      </c>
      <c r="O194">
        <v>0</v>
      </c>
      <c r="P194">
        <v>0.1042</v>
      </c>
      <c r="Q194">
        <v>0.79170000000000007</v>
      </c>
      <c r="R194">
        <v>0.1042</v>
      </c>
      <c r="S194">
        <v>0</v>
      </c>
      <c r="T194">
        <v>0</v>
      </c>
      <c r="U194">
        <v>8.3299999999999999E-2</v>
      </c>
      <c r="V194">
        <v>0.1875</v>
      </c>
      <c r="W194">
        <v>0.72920000000000007</v>
      </c>
      <c r="X194">
        <v>0.53659999999999997</v>
      </c>
      <c r="Y194">
        <v>0.31709999999999999</v>
      </c>
      <c r="Z194">
        <v>0.14630000000000001</v>
      </c>
      <c r="AA194">
        <v>5.4100000000000002E-2</v>
      </c>
      <c r="AB194">
        <v>0.70269999999999999</v>
      </c>
      <c r="AC194">
        <v>0.2432</v>
      </c>
      <c r="AD194">
        <v>0</v>
      </c>
      <c r="AE194">
        <v>0.19570000000000001</v>
      </c>
      <c r="AF194">
        <v>0.78260000000000007</v>
      </c>
      <c r="AG194">
        <v>2.1700000000000001E-2</v>
      </c>
      <c r="AH194">
        <v>0</v>
      </c>
      <c r="AI194">
        <v>0</v>
      </c>
      <c r="AJ194">
        <v>0</v>
      </c>
      <c r="AK194">
        <v>0</v>
      </c>
      <c r="AL194">
        <v>0</v>
      </c>
      <c r="AM194">
        <v>0</v>
      </c>
      <c r="AN194">
        <v>1</v>
      </c>
      <c r="AO194">
        <v>2.0799999999999999E-2</v>
      </c>
      <c r="AP194">
        <v>0.1875</v>
      </c>
      <c r="AQ194">
        <v>0.52079999999999993</v>
      </c>
      <c r="AR194">
        <v>0.25</v>
      </c>
      <c r="AS194">
        <v>2.0799999999999999E-2</v>
      </c>
      <c r="AT194">
        <v>2.0799999999999999E-2</v>
      </c>
      <c r="AU194">
        <v>0.14580000000000001</v>
      </c>
      <c r="AV194">
        <v>0.4375</v>
      </c>
      <c r="AW194">
        <v>0.39579999999999999</v>
      </c>
      <c r="AX194">
        <v>0</v>
      </c>
      <c r="AY194">
        <v>0.35420000000000001</v>
      </c>
      <c r="AZ194">
        <v>0.47920000000000001</v>
      </c>
      <c r="BA194">
        <v>0.16670000000000001</v>
      </c>
      <c r="BB194">
        <v>0</v>
      </c>
      <c r="BC194">
        <v>4.1700000000000001E-2</v>
      </c>
      <c r="BD194">
        <v>0.875</v>
      </c>
      <c r="BE194">
        <v>8.3299999999999999E-2</v>
      </c>
      <c r="BF194">
        <v>0</v>
      </c>
      <c r="BG194">
        <v>0.1042</v>
      </c>
      <c r="BH194">
        <v>0.60420000000000007</v>
      </c>
      <c r="BI194">
        <v>0.29170000000000001</v>
      </c>
      <c r="BJ194">
        <v>0</v>
      </c>
      <c r="BK194">
        <v>1</v>
      </c>
      <c r="BL194">
        <v>0</v>
      </c>
      <c r="BM194">
        <v>0</v>
      </c>
      <c r="BN194">
        <v>0</v>
      </c>
    </row>
    <row r="195" spans="1:66" x14ac:dyDescent="0.3">
      <c r="A195" t="s">
        <v>476</v>
      </c>
      <c r="B195">
        <v>0</v>
      </c>
      <c r="C195">
        <v>0</v>
      </c>
      <c r="D195">
        <v>0</v>
      </c>
      <c r="E195">
        <v>1</v>
      </c>
      <c r="F195">
        <v>0</v>
      </c>
      <c r="G195">
        <v>0.86209999999999998</v>
      </c>
      <c r="H195">
        <v>0.10339999999999999</v>
      </c>
      <c r="I195">
        <v>3.4500000000000003E-2</v>
      </c>
      <c r="J195">
        <v>0</v>
      </c>
      <c r="K195">
        <v>0.10339999999999999</v>
      </c>
      <c r="L195">
        <v>6.9000000000000006E-2</v>
      </c>
      <c r="M195">
        <v>0.8276</v>
      </c>
      <c r="N195">
        <v>0</v>
      </c>
      <c r="O195">
        <v>0</v>
      </c>
      <c r="P195">
        <v>0.3448</v>
      </c>
      <c r="Q195">
        <v>0.48280000000000001</v>
      </c>
      <c r="R195">
        <v>0.1724</v>
      </c>
      <c r="S195">
        <v>0</v>
      </c>
      <c r="T195">
        <v>0</v>
      </c>
      <c r="U195">
        <v>0.3448</v>
      </c>
      <c r="V195">
        <v>0.62070000000000003</v>
      </c>
      <c r="W195">
        <v>3.4500000000000003E-2</v>
      </c>
      <c r="X195">
        <v>0</v>
      </c>
      <c r="Y195">
        <v>0.4138</v>
      </c>
      <c r="Z195">
        <v>0.58619999999999994</v>
      </c>
      <c r="AA195">
        <v>6.9000000000000006E-2</v>
      </c>
      <c r="AB195">
        <v>0.2069</v>
      </c>
      <c r="AC195">
        <v>0.55169999999999997</v>
      </c>
      <c r="AD195">
        <v>0.1724</v>
      </c>
      <c r="AE195">
        <v>0.57140000000000002</v>
      </c>
      <c r="AF195">
        <v>0.42859999999999998</v>
      </c>
      <c r="AG195">
        <v>0</v>
      </c>
      <c r="AH195">
        <v>0</v>
      </c>
      <c r="AI195">
        <v>0</v>
      </c>
      <c r="AJ195">
        <v>0</v>
      </c>
      <c r="AK195">
        <v>0</v>
      </c>
      <c r="AL195">
        <v>0</v>
      </c>
      <c r="AM195">
        <v>0</v>
      </c>
      <c r="AN195">
        <v>1</v>
      </c>
      <c r="AO195">
        <v>0.55169999999999997</v>
      </c>
      <c r="AP195">
        <v>0.1724</v>
      </c>
      <c r="AQ195">
        <v>0.1724</v>
      </c>
      <c r="AR195">
        <v>0.10339999999999999</v>
      </c>
      <c r="AS195">
        <v>0</v>
      </c>
      <c r="AT195">
        <v>3.4500000000000003E-2</v>
      </c>
      <c r="AU195">
        <v>0.37929999999999997</v>
      </c>
      <c r="AV195">
        <v>0.37929999999999997</v>
      </c>
      <c r="AW195">
        <v>0.2069</v>
      </c>
      <c r="AX195">
        <v>0</v>
      </c>
      <c r="AY195">
        <v>0.89659999999999995</v>
      </c>
      <c r="AZ195">
        <v>0.10339999999999999</v>
      </c>
      <c r="BA195">
        <v>0</v>
      </c>
      <c r="BB195">
        <v>0</v>
      </c>
      <c r="BC195">
        <v>0.31030000000000002</v>
      </c>
      <c r="BD195">
        <v>0.68969999999999998</v>
      </c>
      <c r="BE195">
        <v>0</v>
      </c>
      <c r="BF195">
        <v>0.2414</v>
      </c>
      <c r="BG195">
        <v>0.55169999999999997</v>
      </c>
      <c r="BH195">
        <v>0.2069</v>
      </c>
      <c r="BI195">
        <v>0</v>
      </c>
      <c r="BJ195">
        <v>0</v>
      </c>
      <c r="BK195">
        <v>1</v>
      </c>
      <c r="BL195">
        <v>0</v>
      </c>
      <c r="BM195">
        <v>0</v>
      </c>
      <c r="BN195">
        <v>0</v>
      </c>
    </row>
    <row r="196" spans="1:66" x14ac:dyDescent="0.3">
      <c r="A196" t="s">
        <v>478</v>
      </c>
      <c r="B196">
        <v>1</v>
      </c>
      <c r="C196">
        <v>0</v>
      </c>
      <c r="D196">
        <v>0</v>
      </c>
      <c r="E196">
        <v>0</v>
      </c>
      <c r="F196">
        <v>0</v>
      </c>
      <c r="G196">
        <v>1</v>
      </c>
      <c r="H196">
        <v>0</v>
      </c>
      <c r="I196">
        <v>0</v>
      </c>
      <c r="J196">
        <v>0</v>
      </c>
      <c r="K196">
        <v>9.5199999999999993E-2</v>
      </c>
      <c r="L196">
        <v>0</v>
      </c>
      <c r="M196">
        <v>0.90480000000000005</v>
      </c>
      <c r="N196">
        <v>0</v>
      </c>
      <c r="O196">
        <v>0</v>
      </c>
      <c r="P196">
        <v>0.1905</v>
      </c>
      <c r="Q196">
        <v>0.28570000000000001</v>
      </c>
      <c r="R196">
        <v>0.52380000000000004</v>
      </c>
      <c r="S196">
        <v>0</v>
      </c>
      <c r="T196">
        <v>0</v>
      </c>
      <c r="U196">
        <v>0.8095</v>
      </c>
      <c r="V196">
        <v>0.1905</v>
      </c>
      <c r="W196">
        <v>0</v>
      </c>
      <c r="X196">
        <v>0</v>
      </c>
      <c r="Y196">
        <v>0.1905</v>
      </c>
      <c r="Z196">
        <v>0.8095</v>
      </c>
      <c r="AA196">
        <v>9.5199999999999993E-2</v>
      </c>
      <c r="AB196">
        <v>9.5199999999999993E-2</v>
      </c>
      <c r="AC196">
        <v>0.8095</v>
      </c>
      <c r="AD196">
        <v>0</v>
      </c>
      <c r="AE196">
        <v>0.61899999999999999</v>
      </c>
      <c r="AF196">
        <v>0.23809999999999998</v>
      </c>
      <c r="AG196">
        <v>0</v>
      </c>
      <c r="AH196">
        <v>0.1429</v>
      </c>
      <c r="AI196">
        <v>0</v>
      </c>
      <c r="AJ196">
        <v>0</v>
      </c>
      <c r="AK196">
        <v>0</v>
      </c>
      <c r="AL196">
        <v>0</v>
      </c>
      <c r="AM196">
        <v>0</v>
      </c>
      <c r="AN196">
        <v>1</v>
      </c>
      <c r="AO196">
        <v>0.38100000000000001</v>
      </c>
      <c r="AP196">
        <v>4.7599999999999996E-2</v>
      </c>
      <c r="AQ196">
        <v>0.47619999999999996</v>
      </c>
      <c r="AR196">
        <v>4.7599999999999996E-2</v>
      </c>
      <c r="AS196">
        <v>4.7599999999999996E-2</v>
      </c>
      <c r="AT196">
        <v>0.8095</v>
      </c>
      <c r="AU196">
        <v>0.1905</v>
      </c>
      <c r="AV196">
        <v>0</v>
      </c>
      <c r="AW196">
        <v>0</v>
      </c>
      <c r="AX196">
        <v>0</v>
      </c>
      <c r="AY196">
        <v>0.71430000000000005</v>
      </c>
      <c r="AZ196">
        <v>0.28570000000000001</v>
      </c>
      <c r="BA196">
        <v>0</v>
      </c>
      <c r="BB196">
        <v>0</v>
      </c>
      <c r="BC196">
        <v>9.5199999999999993E-2</v>
      </c>
      <c r="BD196">
        <v>0.90480000000000005</v>
      </c>
      <c r="BE196">
        <v>0</v>
      </c>
      <c r="BF196">
        <v>0</v>
      </c>
      <c r="BG196">
        <v>0</v>
      </c>
      <c r="BH196">
        <v>0.90480000000000005</v>
      </c>
      <c r="BI196">
        <v>9.5199999999999993E-2</v>
      </c>
      <c r="BJ196">
        <v>0</v>
      </c>
      <c r="BK196">
        <v>1</v>
      </c>
      <c r="BL196">
        <v>0</v>
      </c>
      <c r="BM196">
        <v>0</v>
      </c>
      <c r="BN196">
        <v>0</v>
      </c>
    </row>
    <row r="197" spans="1:66" x14ac:dyDescent="0.3">
      <c r="A197" t="s">
        <v>480</v>
      </c>
      <c r="B197">
        <v>1</v>
      </c>
      <c r="C197">
        <v>0</v>
      </c>
      <c r="D197">
        <v>0</v>
      </c>
      <c r="E197">
        <v>0</v>
      </c>
      <c r="F197">
        <v>0</v>
      </c>
      <c r="G197">
        <v>0.9677</v>
      </c>
      <c r="H197">
        <v>3.2300000000000002E-2</v>
      </c>
      <c r="I197">
        <v>0</v>
      </c>
      <c r="J197">
        <v>0</v>
      </c>
      <c r="K197">
        <v>0.3871</v>
      </c>
      <c r="L197">
        <v>0</v>
      </c>
      <c r="M197">
        <v>0.6129</v>
      </c>
      <c r="N197">
        <v>0</v>
      </c>
      <c r="O197">
        <v>0</v>
      </c>
      <c r="P197">
        <v>0.35479999999999995</v>
      </c>
      <c r="Q197">
        <v>0.4194</v>
      </c>
      <c r="R197">
        <v>0.22579999999999997</v>
      </c>
      <c r="S197">
        <v>0</v>
      </c>
      <c r="T197">
        <v>0</v>
      </c>
      <c r="U197">
        <v>0.7097</v>
      </c>
      <c r="V197">
        <v>0.2903</v>
      </c>
      <c r="W197">
        <v>0</v>
      </c>
      <c r="X197">
        <v>0</v>
      </c>
      <c r="Y197">
        <v>0.1613</v>
      </c>
      <c r="Z197">
        <v>0.8387</v>
      </c>
      <c r="AA197">
        <v>0.3226</v>
      </c>
      <c r="AB197">
        <v>0.5161</v>
      </c>
      <c r="AC197">
        <v>0.1613</v>
      </c>
      <c r="AD197">
        <v>0</v>
      </c>
      <c r="AE197">
        <v>0.8</v>
      </c>
      <c r="AF197">
        <v>0.1</v>
      </c>
      <c r="AG197">
        <v>0</v>
      </c>
      <c r="AH197">
        <v>0.1</v>
      </c>
      <c r="AI197">
        <v>0</v>
      </c>
      <c r="AJ197">
        <v>0</v>
      </c>
      <c r="AK197">
        <v>0</v>
      </c>
      <c r="AL197">
        <v>0</v>
      </c>
      <c r="AM197">
        <v>0</v>
      </c>
      <c r="AN197">
        <v>1</v>
      </c>
      <c r="AO197">
        <v>9.6799999999999997E-2</v>
      </c>
      <c r="AP197">
        <v>9.6799999999999997E-2</v>
      </c>
      <c r="AQ197">
        <v>0.3226</v>
      </c>
      <c r="AR197">
        <v>0.19350000000000001</v>
      </c>
      <c r="AS197">
        <v>0.2903</v>
      </c>
      <c r="AT197">
        <v>0.90319999999999989</v>
      </c>
      <c r="AU197">
        <v>9.6799999999999997E-2</v>
      </c>
      <c r="AV197">
        <v>0</v>
      </c>
      <c r="AW197">
        <v>0</v>
      </c>
      <c r="AX197">
        <v>0</v>
      </c>
      <c r="AY197">
        <v>0.871</v>
      </c>
      <c r="AZ197">
        <v>0.129</v>
      </c>
      <c r="BA197">
        <v>0</v>
      </c>
      <c r="BB197">
        <v>0</v>
      </c>
      <c r="BC197">
        <v>0.1613</v>
      </c>
      <c r="BD197">
        <v>0.80650000000000011</v>
      </c>
      <c r="BE197">
        <v>3.2300000000000002E-2</v>
      </c>
      <c r="BF197">
        <v>0</v>
      </c>
      <c r="BG197">
        <v>0.22579999999999997</v>
      </c>
      <c r="BH197">
        <v>0.6452</v>
      </c>
      <c r="BI197">
        <v>0.129</v>
      </c>
      <c r="BJ197">
        <v>0</v>
      </c>
      <c r="BK197">
        <v>1</v>
      </c>
      <c r="BL197">
        <v>0</v>
      </c>
      <c r="BM197">
        <v>0</v>
      </c>
      <c r="BN197">
        <v>0</v>
      </c>
    </row>
    <row r="198" spans="1:66" x14ac:dyDescent="0.3">
      <c r="A198" t="s">
        <v>482</v>
      </c>
      <c r="B198">
        <v>0</v>
      </c>
      <c r="C198">
        <v>0</v>
      </c>
      <c r="D198">
        <v>0</v>
      </c>
      <c r="E198">
        <v>0</v>
      </c>
      <c r="F198">
        <v>1</v>
      </c>
      <c r="G198">
        <v>0.90910000000000002</v>
      </c>
      <c r="H198">
        <v>9.0899999999999995E-2</v>
      </c>
      <c r="I198">
        <v>0</v>
      </c>
      <c r="J198">
        <v>0</v>
      </c>
      <c r="K198">
        <v>0</v>
      </c>
      <c r="L198">
        <v>0</v>
      </c>
      <c r="M198">
        <v>1</v>
      </c>
      <c r="N198">
        <v>0</v>
      </c>
      <c r="O198">
        <v>0</v>
      </c>
      <c r="P198">
        <v>0.2727</v>
      </c>
      <c r="Q198">
        <v>0.63639999999999997</v>
      </c>
      <c r="R198">
        <v>9.0899999999999995E-2</v>
      </c>
      <c r="S198">
        <v>0</v>
      </c>
      <c r="T198">
        <v>0</v>
      </c>
      <c r="U198">
        <v>0.13639999999999999</v>
      </c>
      <c r="V198">
        <v>0.59089999999999998</v>
      </c>
      <c r="W198">
        <v>0.2727</v>
      </c>
      <c r="X198">
        <v>0</v>
      </c>
      <c r="Y198">
        <v>0.31819999999999998</v>
      </c>
      <c r="Z198">
        <v>0.68180000000000007</v>
      </c>
      <c r="AA198">
        <v>4.5499999999999999E-2</v>
      </c>
      <c r="AB198">
        <v>0.2273</v>
      </c>
      <c r="AC198">
        <v>0.45450000000000002</v>
      </c>
      <c r="AD198">
        <v>0.2727</v>
      </c>
      <c r="AE198">
        <v>0.625</v>
      </c>
      <c r="AF198">
        <v>0</v>
      </c>
      <c r="AG198">
        <v>0.125</v>
      </c>
      <c r="AH198">
        <v>0.25</v>
      </c>
      <c r="AI198">
        <v>0</v>
      </c>
      <c r="AJ198">
        <v>0</v>
      </c>
      <c r="AK198">
        <v>0</v>
      </c>
      <c r="AL198">
        <v>0</v>
      </c>
      <c r="AM198">
        <v>0</v>
      </c>
      <c r="AN198">
        <v>1</v>
      </c>
      <c r="AO198">
        <v>0.54549999999999998</v>
      </c>
      <c r="AP198">
        <v>9.0899999999999995E-2</v>
      </c>
      <c r="AQ198">
        <v>0.2727</v>
      </c>
      <c r="AR198">
        <v>9.0899999999999995E-2</v>
      </c>
      <c r="AS198">
        <v>0</v>
      </c>
      <c r="AT198">
        <v>4.5499999999999999E-2</v>
      </c>
      <c r="AU198">
        <v>0.45450000000000002</v>
      </c>
      <c r="AV198">
        <v>0.45450000000000002</v>
      </c>
      <c r="AW198">
        <v>4.5499999999999999E-2</v>
      </c>
      <c r="AX198">
        <v>0</v>
      </c>
      <c r="AY198">
        <v>0.90910000000000002</v>
      </c>
      <c r="AZ198">
        <v>4.5499999999999999E-2</v>
      </c>
      <c r="BA198">
        <v>4.5499999999999999E-2</v>
      </c>
      <c r="BB198">
        <v>0</v>
      </c>
      <c r="BC198">
        <v>0.2727</v>
      </c>
      <c r="BD198">
        <v>0.72730000000000006</v>
      </c>
      <c r="BE198">
        <v>0</v>
      </c>
      <c r="BF198">
        <v>0.36359999999999998</v>
      </c>
      <c r="BG198">
        <v>0.40909999999999996</v>
      </c>
      <c r="BH198">
        <v>0.2273</v>
      </c>
      <c r="BI198">
        <v>0</v>
      </c>
      <c r="BJ198">
        <v>0</v>
      </c>
      <c r="BK198">
        <v>1</v>
      </c>
      <c r="BL198">
        <v>0</v>
      </c>
      <c r="BM198">
        <v>0</v>
      </c>
      <c r="BN198">
        <v>0</v>
      </c>
    </row>
    <row r="199" spans="1:66" x14ac:dyDescent="0.3">
      <c r="A199" t="s">
        <v>484</v>
      </c>
      <c r="B199">
        <v>1</v>
      </c>
      <c r="C199">
        <v>0</v>
      </c>
      <c r="D199">
        <v>0</v>
      </c>
      <c r="E199">
        <v>0</v>
      </c>
      <c r="F199">
        <v>0</v>
      </c>
      <c r="G199">
        <v>0.8</v>
      </c>
      <c r="H199">
        <v>0.1333</v>
      </c>
      <c r="I199">
        <v>6.6699999999999995E-2</v>
      </c>
      <c r="J199">
        <v>0</v>
      </c>
      <c r="K199">
        <v>0.76670000000000005</v>
      </c>
      <c r="L199">
        <v>3.3300000000000003E-2</v>
      </c>
      <c r="M199">
        <v>0.2</v>
      </c>
      <c r="N199">
        <v>0</v>
      </c>
      <c r="O199">
        <v>0</v>
      </c>
      <c r="P199">
        <v>0.83329999999999993</v>
      </c>
      <c r="Q199">
        <v>0.16670000000000001</v>
      </c>
      <c r="R199">
        <v>0</v>
      </c>
      <c r="S199">
        <v>0</v>
      </c>
      <c r="T199">
        <v>0</v>
      </c>
      <c r="U199">
        <v>1</v>
      </c>
      <c r="V199">
        <v>0</v>
      </c>
      <c r="W199">
        <v>0</v>
      </c>
      <c r="X199">
        <v>0</v>
      </c>
      <c r="Y199">
        <v>6.6699999999999995E-2</v>
      </c>
      <c r="Z199">
        <v>0.93330000000000002</v>
      </c>
      <c r="AA199">
        <v>0.16670000000000001</v>
      </c>
      <c r="AB199">
        <v>0.36670000000000003</v>
      </c>
      <c r="AC199">
        <v>0.4667</v>
      </c>
      <c r="AD199">
        <v>0</v>
      </c>
      <c r="AE199">
        <v>0</v>
      </c>
      <c r="AF199">
        <v>0.6</v>
      </c>
      <c r="AG199">
        <v>0</v>
      </c>
      <c r="AH199">
        <v>0.4</v>
      </c>
      <c r="AI199">
        <v>0</v>
      </c>
      <c r="AJ199">
        <v>0</v>
      </c>
      <c r="AK199">
        <v>0</v>
      </c>
      <c r="AL199">
        <v>0</v>
      </c>
      <c r="AM199">
        <v>0</v>
      </c>
      <c r="AN199">
        <v>1</v>
      </c>
      <c r="AO199">
        <v>0.33329999999999999</v>
      </c>
      <c r="AP199">
        <v>0.66670000000000007</v>
      </c>
      <c r="AQ199">
        <v>0</v>
      </c>
      <c r="AR199">
        <v>0</v>
      </c>
      <c r="AS199">
        <v>0</v>
      </c>
      <c r="AT199">
        <v>0.36670000000000003</v>
      </c>
      <c r="AU199">
        <v>0.5333</v>
      </c>
      <c r="AV199">
        <v>6.6699999999999995E-2</v>
      </c>
      <c r="AW199">
        <v>3.3300000000000003E-2</v>
      </c>
      <c r="AX199">
        <v>0</v>
      </c>
      <c r="AY199">
        <v>0.93330000000000002</v>
      </c>
      <c r="AZ199">
        <v>6.6699999999999995E-2</v>
      </c>
      <c r="BA199">
        <v>0</v>
      </c>
      <c r="BB199">
        <v>0</v>
      </c>
      <c r="BC199">
        <v>0.8</v>
      </c>
      <c r="BD199">
        <v>0.2</v>
      </c>
      <c r="BE199">
        <v>0</v>
      </c>
      <c r="BF199">
        <v>0.43329999999999996</v>
      </c>
      <c r="BG199">
        <v>0.36670000000000003</v>
      </c>
      <c r="BH199">
        <v>0.2</v>
      </c>
      <c r="BI199">
        <v>0</v>
      </c>
      <c r="BJ199">
        <v>0</v>
      </c>
      <c r="BK199">
        <v>1</v>
      </c>
      <c r="BL199">
        <v>0</v>
      </c>
      <c r="BM199">
        <v>0</v>
      </c>
      <c r="BN199">
        <v>0</v>
      </c>
    </row>
    <row r="200" spans="1:66" x14ac:dyDescent="0.3">
      <c r="A200" t="s">
        <v>486</v>
      </c>
      <c r="B200">
        <v>1</v>
      </c>
      <c r="C200">
        <v>0</v>
      </c>
      <c r="D200">
        <v>0</v>
      </c>
      <c r="E200">
        <v>0</v>
      </c>
      <c r="F200">
        <v>0</v>
      </c>
      <c r="G200">
        <v>0.92310000000000003</v>
      </c>
      <c r="H200">
        <v>3.85E-2</v>
      </c>
      <c r="I200">
        <v>3.85E-2</v>
      </c>
      <c r="J200">
        <v>0</v>
      </c>
      <c r="K200">
        <v>0.73080000000000001</v>
      </c>
      <c r="L200">
        <v>0</v>
      </c>
      <c r="M200">
        <v>0.26919999999999999</v>
      </c>
      <c r="N200">
        <v>0</v>
      </c>
      <c r="O200">
        <v>0</v>
      </c>
      <c r="P200">
        <v>0.76919999999999999</v>
      </c>
      <c r="Q200">
        <v>0.23079999999999998</v>
      </c>
      <c r="R200">
        <v>0</v>
      </c>
      <c r="S200">
        <v>0</v>
      </c>
      <c r="T200">
        <v>0</v>
      </c>
      <c r="U200">
        <v>1</v>
      </c>
      <c r="V200">
        <v>0</v>
      </c>
      <c r="W200">
        <v>0</v>
      </c>
      <c r="X200">
        <v>0</v>
      </c>
      <c r="Y200">
        <v>0.11539999999999999</v>
      </c>
      <c r="Z200">
        <v>0.88459999999999994</v>
      </c>
      <c r="AA200">
        <v>0.23079999999999998</v>
      </c>
      <c r="AB200">
        <v>0.5</v>
      </c>
      <c r="AC200">
        <v>0.26919999999999999</v>
      </c>
      <c r="AD200">
        <v>0</v>
      </c>
      <c r="AE200">
        <v>0</v>
      </c>
      <c r="AF200">
        <v>0.4</v>
      </c>
      <c r="AG200">
        <v>0</v>
      </c>
      <c r="AH200">
        <v>0.6</v>
      </c>
      <c r="AI200">
        <v>0</v>
      </c>
      <c r="AJ200">
        <v>0</v>
      </c>
      <c r="AK200">
        <v>0</v>
      </c>
      <c r="AL200">
        <v>0</v>
      </c>
      <c r="AM200">
        <v>0</v>
      </c>
      <c r="AN200">
        <v>1</v>
      </c>
      <c r="AO200">
        <v>0.34619999999999995</v>
      </c>
      <c r="AP200">
        <v>0.65379999999999994</v>
      </c>
      <c r="AQ200">
        <v>0</v>
      </c>
      <c r="AR200">
        <v>0</v>
      </c>
      <c r="AS200">
        <v>0</v>
      </c>
      <c r="AT200">
        <v>0.46149999999999997</v>
      </c>
      <c r="AU200">
        <v>0.42310000000000003</v>
      </c>
      <c r="AV200">
        <v>7.690000000000001E-2</v>
      </c>
      <c r="AW200">
        <v>3.85E-2</v>
      </c>
      <c r="AX200">
        <v>0</v>
      </c>
      <c r="AY200">
        <v>0.92310000000000003</v>
      </c>
      <c r="AZ200">
        <v>7.690000000000001E-2</v>
      </c>
      <c r="BA200">
        <v>0</v>
      </c>
      <c r="BB200">
        <v>0</v>
      </c>
      <c r="BC200">
        <v>0.76919999999999999</v>
      </c>
      <c r="BD200">
        <v>0.23079999999999998</v>
      </c>
      <c r="BE200">
        <v>0</v>
      </c>
      <c r="BF200">
        <v>0.23079999999999998</v>
      </c>
      <c r="BG200">
        <v>0.61539999999999995</v>
      </c>
      <c r="BH200">
        <v>0.15380000000000002</v>
      </c>
      <c r="BI200">
        <v>0</v>
      </c>
      <c r="BJ200">
        <v>0</v>
      </c>
      <c r="BK200">
        <v>1</v>
      </c>
      <c r="BL200">
        <v>0</v>
      </c>
      <c r="BM200">
        <v>0</v>
      </c>
      <c r="BN200">
        <v>0</v>
      </c>
    </row>
    <row r="201" spans="1:66" x14ac:dyDescent="0.3">
      <c r="A201" t="s">
        <v>488</v>
      </c>
      <c r="B201">
        <v>0</v>
      </c>
      <c r="C201">
        <v>1</v>
      </c>
      <c r="D201">
        <v>0</v>
      </c>
      <c r="E201">
        <v>0</v>
      </c>
      <c r="F201">
        <v>0</v>
      </c>
      <c r="G201">
        <v>0.39289999999999997</v>
      </c>
      <c r="H201">
        <v>0.21429999999999999</v>
      </c>
      <c r="I201">
        <v>0.35710000000000003</v>
      </c>
      <c r="J201">
        <v>3.5699999999999996E-2</v>
      </c>
      <c r="K201">
        <v>3.7000000000000005E-2</v>
      </c>
      <c r="L201">
        <v>0.44439999999999996</v>
      </c>
      <c r="M201">
        <v>0.51849999999999996</v>
      </c>
      <c r="N201">
        <v>0</v>
      </c>
      <c r="O201">
        <v>0</v>
      </c>
      <c r="P201">
        <v>0.10710000000000001</v>
      </c>
      <c r="Q201">
        <v>0.89290000000000003</v>
      </c>
      <c r="R201">
        <v>0</v>
      </c>
      <c r="S201">
        <v>0</v>
      </c>
      <c r="T201">
        <v>0</v>
      </c>
      <c r="U201">
        <v>0.32140000000000002</v>
      </c>
      <c r="V201">
        <v>0.53569999999999995</v>
      </c>
      <c r="W201">
        <v>0.1429</v>
      </c>
      <c r="X201">
        <v>0</v>
      </c>
      <c r="Y201">
        <v>3.5699999999999996E-2</v>
      </c>
      <c r="Z201">
        <v>0.96430000000000005</v>
      </c>
      <c r="AA201">
        <v>0.10710000000000001</v>
      </c>
      <c r="AB201">
        <v>0.67859999999999998</v>
      </c>
      <c r="AC201">
        <v>0.21429999999999999</v>
      </c>
      <c r="AD201">
        <v>0</v>
      </c>
      <c r="AE201">
        <v>4.3499999999999997E-2</v>
      </c>
      <c r="AF201">
        <v>0.91299999999999992</v>
      </c>
      <c r="AG201">
        <v>4.3499999999999997E-2</v>
      </c>
      <c r="AH201">
        <v>0</v>
      </c>
      <c r="AI201">
        <v>0</v>
      </c>
      <c r="AJ201">
        <v>0</v>
      </c>
      <c r="AK201">
        <v>0</v>
      </c>
      <c r="AL201">
        <v>0</v>
      </c>
      <c r="AM201">
        <v>0</v>
      </c>
      <c r="AN201">
        <v>1</v>
      </c>
      <c r="AO201">
        <v>0.32140000000000002</v>
      </c>
      <c r="AP201">
        <v>0.57140000000000002</v>
      </c>
      <c r="AQ201">
        <v>7.1399999999999991E-2</v>
      </c>
      <c r="AR201">
        <v>0</v>
      </c>
      <c r="AS201">
        <v>3.5699999999999996E-2</v>
      </c>
      <c r="AT201">
        <v>3.5699999999999996E-2</v>
      </c>
      <c r="AU201">
        <v>0.21429999999999999</v>
      </c>
      <c r="AV201">
        <v>3.5699999999999996E-2</v>
      </c>
      <c r="AW201">
        <v>0.42859999999999998</v>
      </c>
      <c r="AX201">
        <v>0.28570000000000001</v>
      </c>
      <c r="AY201">
        <v>0.5</v>
      </c>
      <c r="AZ201">
        <v>0.5</v>
      </c>
      <c r="BA201">
        <v>0</v>
      </c>
      <c r="BB201">
        <v>0</v>
      </c>
      <c r="BC201">
        <v>0.75</v>
      </c>
      <c r="BD201">
        <v>0.25</v>
      </c>
      <c r="BE201">
        <v>0</v>
      </c>
      <c r="BF201">
        <v>0</v>
      </c>
      <c r="BG201">
        <v>0</v>
      </c>
      <c r="BH201">
        <v>0.96430000000000005</v>
      </c>
      <c r="BI201">
        <v>3.5699999999999996E-2</v>
      </c>
      <c r="BJ201">
        <v>0</v>
      </c>
      <c r="BK201">
        <v>0.22219999999999998</v>
      </c>
      <c r="BL201">
        <v>0.66670000000000007</v>
      </c>
      <c r="BM201">
        <v>0.11109999999999999</v>
      </c>
      <c r="BN201">
        <v>0</v>
      </c>
    </row>
    <row r="202" spans="1:66" x14ac:dyDescent="0.3">
      <c r="A202" t="s">
        <v>490</v>
      </c>
      <c r="B202">
        <v>1</v>
      </c>
      <c r="C202">
        <v>0</v>
      </c>
      <c r="D202">
        <v>0</v>
      </c>
      <c r="E202">
        <v>0</v>
      </c>
      <c r="F202">
        <v>0</v>
      </c>
      <c r="G202">
        <v>0.77780000000000005</v>
      </c>
      <c r="H202">
        <v>7.4099999999999999E-2</v>
      </c>
      <c r="I202">
        <v>0.14810000000000001</v>
      </c>
      <c r="J202">
        <v>0</v>
      </c>
      <c r="K202">
        <v>3.7000000000000005E-2</v>
      </c>
      <c r="L202">
        <v>0</v>
      </c>
      <c r="M202">
        <v>0.96299999999999997</v>
      </c>
      <c r="N202">
        <v>0</v>
      </c>
      <c r="O202">
        <v>0</v>
      </c>
      <c r="P202">
        <v>0.96299999999999997</v>
      </c>
      <c r="Q202">
        <v>3.7000000000000005E-2</v>
      </c>
      <c r="R202">
        <v>0</v>
      </c>
      <c r="S202">
        <v>0</v>
      </c>
      <c r="T202">
        <v>0</v>
      </c>
      <c r="U202">
        <v>0.92590000000000006</v>
      </c>
      <c r="V202">
        <v>7.4099999999999999E-2</v>
      </c>
      <c r="W202">
        <v>0</v>
      </c>
      <c r="X202">
        <v>0</v>
      </c>
      <c r="Y202">
        <v>7.4099999999999999E-2</v>
      </c>
      <c r="Z202">
        <v>0.92590000000000006</v>
      </c>
      <c r="AA202">
        <v>3.7000000000000005E-2</v>
      </c>
      <c r="AB202">
        <v>0.88890000000000002</v>
      </c>
      <c r="AC202">
        <v>7.4099999999999999E-2</v>
      </c>
      <c r="AD202">
        <v>0</v>
      </c>
      <c r="AE202">
        <v>9.5199999999999993E-2</v>
      </c>
      <c r="AF202">
        <v>0.76190000000000002</v>
      </c>
      <c r="AG202">
        <v>0.1429</v>
      </c>
      <c r="AH202">
        <v>0</v>
      </c>
      <c r="AI202">
        <v>0</v>
      </c>
      <c r="AJ202">
        <v>0</v>
      </c>
      <c r="AK202">
        <v>0</v>
      </c>
      <c r="AL202">
        <v>0</v>
      </c>
      <c r="AM202">
        <v>0</v>
      </c>
      <c r="AN202">
        <v>1</v>
      </c>
      <c r="AO202">
        <v>0</v>
      </c>
      <c r="AP202">
        <v>0.14810000000000001</v>
      </c>
      <c r="AQ202">
        <v>0.85189999999999999</v>
      </c>
      <c r="AR202">
        <v>0</v>
      </c>
      <c r="AS202">
        <v>0</v>
      </c>
      <c r="AT202">
        <v>0</v>
      </c>
      <c r="AU202">
        <v>0.55559999999999998</v>
      </c>
      <c r="AV202">
        <v>0.44439999999999996</v>
      </c>
      <c r="AW202">
        <v>0</v>
      </c>
      <c r="AX202">
        <v>0</v>
      </c>
      <c r="AY202">
        <v>7.4099999999999999E-2</v>
      </c>
      <c r="AZ202">
        <v>0</v>
      </c>
      <c r="BA202">
        <v>0.92590000000000006</v>
      </c>
      <c r="BB202">
        <v>0</v>
      </c>
      <c r="BC202">
        <v>1</v>
      </c>
      <c r="BD202">
        <v>0</v>
      </c>
      <c r="BE202">
        <v>0</v>
      </c>
      <c r="BF202">
        <v>0</v>
      </c>
      <c r="BG202">
        <v>0.51849999999999996</v>
      </c>
      <c r="BH202">
        <v>0.48149999999999998</v>
      </c>
      <c r="BI202">
        <v>0</v>
      </c>
      <c r="BJ202">
        <v>0</v>
      </c>
      <c r="BK202">
        <v>0.76190000000000002</v>
      </c>
      <c r="BL202">
        <v>0.23809999999999998</v>
      </c>
      <c r="BM202">
        <v>0</v>
      </c>
      <c r="BN202">
        <v>0</v>
      </c>
    </row>
    <row r="203" spans="1:66" x14ac:dyDescent="0.3">
      <c r="A203" t="s">
        <v>492</v>
      </c>
      <c r="B203">
        <v>1</v>
      </c>
      <c r="C203">
        <v>0</v>
      </c>
      <c r="D203">
        <v>0</v>
      </c>
      <c r="E203">
        <v>0</v>
      </c>
      <c r="F203">
        <v>0</v>
      </c>
      <c r="G203">
        <v>1</v>
      </c>
      <c r="H203">
        <v>0</v>
      </c>
      <c r="I203">
        <v>0</v>
      </c>
      <c r="J203">
        <v>0</v>
      </c>
      <c r="K203">
        <v>0</v>
      </c>
      <c r="L203">
        <v>0</v>
      </c>
      <c r="M203">
        <v>0.9</v>
      </c>
      <c r="N203">
        <v>0.1</v>
      </c>
      <c r="O203">
        <v>0</v>
      </c>
      <c r="P203">
        <v>0.15</v>
      </c>
      <c r="Q203">
        <v>0.15</v>
      </c>
      <c r="R203">
        <v>0.7</v>
      </c>
      <c r="S203">
        <v>0</v>
      </c>
      <c r="T203">
        <v>0</v>
      </c>
      <c r="U203">
        <v>0.7</v>
      </c>
      <c r="V203">
        <v>0.3</v>
      </c>
      <c r="W203">
        <v>0</v>
      </c>
      <c r="X203">
        <v>0</v>
      </c>
      <c r="Y203">
        <v>0.15</v>
      </c>
      <c r="Z203">
        <v>0.85</v>
      </c>
      <c r="AA203">
        <v>0.1</v>
      </c>
      <c r="AB203">
        <v>0.2</v>
      </c>
      <c r="AC203">
        <v>0.7</v>
      </c>
      <c r="AD203">
        <v>0</v>
      </c>
      <c r="AE203">
        <v>0.125</v>
      </c>
      <c r="AF203">
        <v>0.625</v>
      </c>
      <c r="AG203">
        <v>0</v>
      </c>
      <c r="AH203">
        <v>0.25</v>
      </c>
      <c r="AI203">
        <v>0</v>
      </c>
      <c r="AJ203">
        <v>0</v>
      </c>
      <c r="AK203">
        <v>0</v>
      </c>
      <c r="AL203">
        <v>0</v>
      </c>
      <c r="AM203">
        <v>0</v>
      </c>
      <c r="AN203">
        <v>1</v>
      </c>
      <c r="AO203">
        <v>0.35</v>
      </c>
      <c r="AP203">
        <v>0.2</v>
      </c>
      <c r="AQ203">
        <v>0.4</v>
      </c>
      <c r="AR203">
        <v>0.05</v>
      </c>
      <c r="AS203">
        <v>0</v>
      </c>
      <c r="AT203">
        <v>0.95</v>
      </c>
      <c r="AU203">
        <v>0.05</v>
      </c>
      <c r="AV203">
        <v>0</v>
      </c>
      <c r="AW203">
        <v>0</v>
      </c>
      <c r="AX203">
        <v>0</v>
      </c>
      <c r="AY203">
        <v>0.9</v>
      </c>
      <c r="AZ203">
        <v>0.1</v>
      </c>
      <c r="BA203">
        <v>0</v>
      </c>
      <c r="BB203">
        <v>0</v>
      </c>
      <c r="BC203">
        <v>0</v>
      </c>
      <c r="BD203">
        <v>1</v>
      </c>
      <c r="BE203">
        <v>0</v>
      </c>
      <c r="BF203">
        <v>0</v>
      </c>
      <c r="BG203">
        <v>0</v>
      </c>
      <c r="BH203">
        <v>1</v>
      </c>
      <c r="BI203">
        <v>0</v>
      </c>
      <c r="BJ203">
        <v>0</v>
      </c>
      <c r="BK203">
        <v>1</v>
      </c>
      <c r="BL203">
        <v>0</v>
      </c>
      <c r="BM203">
        <v>0</v>
      </c>
      <c r="BN203">
        <v>0</v>
      </c>
    </row>
    <row r="204" spans="1:66" x14ac:dyDescent="0.3">
      <c r="A204" t="s">
        <v>494</v>
      </c>
      <c r="B204">
        <v>1</v>
      </c>
      <c r="C204">
        <v>0</v>
      </c>
      <c r="D204">
        <v>0</v>
      </c>
      <c r="E204">
        <v>0</v>
      </c>
      <c r="F204">
        <v>0</v>
      </c>
      <c r="G204">
        <v>1</v>
      </c>
      <c r="H204">
        <v>0</v>
      </c>
      <c r="I204">
        <v>0</v>
      </c>
      <c r="J204">
        <v>0</v>
      </c>
      <c r="K204">
        <v>0</v>
      </c>
      <c r="L204">
        <v>0</v>
      </c>
      <c r="M204">
        <v>1</v>
      </c>
      <c r="N204">
        <v>0</v>
      </c>
      <c r="O204">
        <v>0</v>
      </c>
      <c r="P204">
        <v>0.80700000000000005</v>
      </c>
      <c r="Q204">
        <v>0.193</v>
      </c>
      <c r="R204">
        <v>0</v>
      </c>
      <c r="S204">
        <v>0</v>
      </c>
      <c r="T204">
        <v>1.7500000000000002E-2</v>
      </c>
      <c r="U204">
        <v>0.96489999999999998</v>
      </c>
      <c r="V204">
        <v>1.7500000000000002E-2</v>
      </c>
      <c r="W204">
        <v>0</v>
      </c>
      <c r="X204">
        <v>0</v>
      </c>
      <c r="Y204">
        <v>1.7500000000000002E-2</v>
      </c>
      <c r="Z204">
        <v>0.98250000000000004</v>
      </c>
      <c r="AA204">
        <v>0.10529999999999999</v>
      </c>
      <c r="AB204">
        <v>0.87719999999999998</v>
      </c>
      <c r="AC204">
        <v>0</v>
      </c>
      <c r="AD204">
        <v>1.7500000000000002E-2</v>
      </c>
      <c r="AE204">
        <v>8.5099999999999995E-2</v>
      </c>
      <c r="AF204">
        <v>0.65959999999999996</v>
      </c>
      <c r="AG204">
        <v>0.25530000000000003</v>
      </c>
      <c r="AH204">
        <v>0</v>
      </c>
      <c r="AI204">
        <v>0</v>
      </c>
      <c r="AJ204">
        <v>0</v>
      </c>
      <c r="AK204">
        <v>0</v>
      </c>
      <c r="AL204">
        <v>0</v>
      </c>
      <c r="AM204">
        <v>0</v>
      </c>
      <c r="AN204">
        <v>1</v>
      </c>
      <c r="AO204">
        <v>1.7500000000000002E-2</v>
      </c>
      <c r="AP204">
        <v>0.92980000000000007</v>
      </c>
      <c r="AQ204">
        <v>5.2600000000000001E-2</v>
      </c>
      <c r="AR204">
        <v>0</v>
      </c>
      <c r="AS204">
        <v>0</v>
      </c>
      <c r="AT204">
        <v>1.7500000000000002E-2</v>
      </c>
      <c r="AU204">
        <v>0.82459999999999989</v>
      </c>
      <c r="AV204">
        <v>0.15789999999999998</v>
      </c>
      <c r="AW204">
        <v>0</v>
      </c>
      <c r="AX204">
        <v>0</v>
      </c>
      <c r="AY204">
        <v>0.56140000000000001</v>
      </c>
      <c r="AZ204">
        <v>0.40350000000000003</v>
      </c>
      <c r="BA204">
        <v>3.5099999999999999E-2</v>
      </c>
      <c r="BB204">
        <v>0</v>
      </c>
      <c r="BC204">
        <v>0.80700000000000005</v>
      </c>
      <c r="BD204">
        <v>0.193</v>
      </c>
      <c r="BE204">
        <v>0</v>
      </c>
      <c r="BF204">
        <v>0</v>
      </c>
      <c r="BG204">
        <v>0.78949999999999998</v>
      </c>
      <c r="BH204">
        <v>0.21050000000000002</v>
      </c>
      <c r="BI204">
        <v>0</v>
      </c>
      <c r="BJ204">
        <v>0</v>
      </c>
      <c r="BK204">
        <v>0.82609999999999995</v>
      </c>
      <c r="BL204">
        <v>0.1739</v>
      </c>
      <c r="BM204">
        <v>0</v>
      </c>
      <c r="BN204">
        <v>0</v>
      </c>
    </row>
    <row r="205" spans="1:66" x14ac:dyDescent="0.3">
      <c r="A205" t="s">
        <v>496</v>
      </c>
      <c r="B205">
        <v>1</v>
      </c>
      <c r="C205">
        <v>0</v>
      </c>
      <c r="D205">
        <v>0</v>
      </c>
      <c r="E205">
        <v>0</v>
      </c>
      <c r="F205">
        <v>0</v>
      </c>
      <c r="G205">
        <v>0.96150000000000002</v>
      </c>
      <c r="H205">
        <v>3.85E-2</v>
      </c>
      <c r="I205">
        <v>0</v>
      </c>
      <c r="J205">
        <v>0</v>
      </c>
      <c r="K205">
        <v>0.64</v>
      </c>
      <c r="L205">
        <v>0</v>
      </c>
      <c r="M205">
        <v>0.36</v>
      </c>
      <c r="N205">
        <v>0</v>
      </c>
      <c r="O205">
        <v>0</v>
      </c>
      <c r="P205">
        <v>0.80769999999999997</v>
      </c>
      <c r="Q205">
        <v>0.1923</v>
      </c>
      <c r="R205">
        <v>0</v>
      </c>
      <c r="S205">
        <v>0</v>
      </c>
      <c r="T205">
        <v>0</v>
      </c>
      <c r="U205">
        <v>1</v>
      </c>
      <c r="V205">
        <v>0</v>
      </c>
      <c r="W205">
        <v>0</v>
      </c>
      <c r="X205">
        <v>0</v>
      </c>
      <c r="Y205">
        <v>0.15380000000000002</v>
      </c>
      <c r="Z205">
        <v>0.84620000000000006</v>
      </c>
      <c r="AA205">
        <v>0.15380000000000002</v>
      </c>
      <c r="AB205">
        <v>0.23079999999999998</v>
      </c>
      <c r="AC205">
        <v>0.61539999999999995</v>
      </c>
      <c r="AD205">
        <v>0</v>
      </c>
      <c r="AE205">
        <v>0</v>
      </c>
      <c r="AF205">
        <v>1</v>
      </c>
      <c r="AG205">
        <v>0</v>
      </c>
      <c r="AH205">
        <v>0</v>
      </c>
      <c r="AI205">
        <v>0</v>
      </c>
      <c r="AJ205">
        <v>0</v>
      </c>
      <c r="AK205">
        <v>0</v>
      </c>
      <c r="AL205">
        <v>0</v>
      </c>
      <c r="AM205">
        <v>0</v>
      </c>
      <c r="AN205">
        <v>1</v>
      </c>
      <c r="AO205">
        <v>0.26919999999999999</v>
      </c>
      <c r="AP205">
        <v>0.61539999999999995</v>
      </c>
      <c r="AQ205">
        <v>7.690000000000001E-2</v>
      </c>
      <c r="AR205">
        <v>3.85E-2</v>
      </c>
      <c r="AS205">
        <v>0</v>
      </c>
      <c r="AT205">
        <v>0.57689999999999997</v>
      </c>
      <c r="AU205">
        <v>0.30769999999999997</v>
      </c>
      <c r="AV205">
        <v>0.11539999999999999</v>
      </c>
      <c r="AW205">
        <v>0</v>
      </c>
      <c r="AX205">
        <v>0</v>
      </c>
      <c r="AY205">
        <v>0.84620000000000006</v>
      </c>
      <c r="AZ205">
        <v>0.15380000000000002</v>
      </c>
      <c r="BA205">
        <v>0</v>
      </c>
      <c r="BB205">
        <v>0</v>
      </c>
      <c r="BC205">
        <v>0.84620000000000006</v>
      </c>
      <c r="BD205">
        <v>0.15380000000000002</v>
      </c>
      <c r="BE205">
        <v>0</v>
      </c>
      <c r="BF205">
        <v>0.34619999999999995</v>
      </c>
      <c r="BG205">
        <v>0.57689999999999997</v>
      </c>
      <c r="BH205">
        <v>7.690000000000001E-2</v>
      </c>
      <c r="BI205">
        <v>0</v>
      </c>
      <c r="BJ205">
        <v>0</v>
      </c>
      <c r="BK205">
        <v>1</v>
      </c>
      <c r="BL205">
        <v>0</v>
      </c>
      <c r="BM205">
        <v>0</v>
      </c>
      <c r="BN205">
        <v>0</v>
      </c>
    </row>
    <row r="206" spans="1:66" x14ac:dyDescent="0.3">
      <c r="A206" t="s">
        <v>498</v>
      </c>
      <c r="B206">
        <v>0</v>
      </c>
      <c r="C206">
        <v>1</v>
      </c>
      <c r="D206">
        <v>0</v>
      </c>
      <c r="E206">
        <v>0</v>
      </c>
      <c r="F206">
        <v>0</v>
      </c>
      <c r="G206">
        <v>0.59570000000000001</v>
      </c>
      <c r="H206">
        <v>0.10640000000000001</v>
      </c>
      <c r="I206">
        <v>0.2979</v>
      </c>
      <c r="J206">
        <v>0</v>
      </c>
      <c r="K206">
        <v>0</v>
      </c>
      <c r="L206">
        <v>0</v>
      </c>
      <c r="M206">
        <v>0.95739999999999992</v>
      </c>
      <c r="N206">
        <v>4.2599999999999999E-2</v>
      </c>
      <c r="O206">
        <v>0</v>
      </c>
      <c r="P206">
        <v>0.55320000000000003</v>
      </c>
      <c r="Q206">
        <v>0.25530000000000003</v>
      </c>
      <c r="R206">
        <v>0.19149999999999998</v>
      </c>
      <c r="S206">
        <v>0</v>
      </c>
      <c r="T206">
        <v>2.1299999999999999E-2</v>
      </c>
      <c r="U206">
        <v>0.68090000000000006</v>
      </c>
      <c r="V206">
        <v>0.27660000000000001</v>
      </c>
      <c r="W206">
        <v>2.1299999999999999E-2</v>
      </c>
      <c r="X206">
        <v>0</v>
      </c>
      <c r="Y206">
        <v>0.53189999999999993</v>
      </c>
      <c r="Z206">
        <v>0.46810000000000002</v>
      </c>
      <c r="AA206">
        <v>0.17019999999999999</v>
      </c>
      <c r="AB206">
        <v>0.72340000000000004</v>
      </c>
      <c r="AC206">
        <v>0.10640000000000001</v>
      </c>
      <c r="AD206">
        <v>0</v>
      </c>
      <c r="AE206">
        <v>0.7419</v>
      </c>
      <c r="AF206">
        <v>0.1613</v>
      </c>
      <c r="AG206">
        <v>3.2300000000000002E-2</v>
      </c>
      <c r="AH206">
        <v>6.4500000000000002E-2</v>
      </c>
      <c r="AI206">
        <v>0</v>
      </c>
      <c r="AJ206">
        <v>0</v>
      </c>
      <c r="AK206">
        <v>0</v>
      </c>
      <c r="AL206">
        <v>0</v>
      </c>
      <c r="AM206">
        <v>0</v>
      </c>
      <c r="AN206">
        <v>1</v>
      </c>
      <c r="AO206">
        <v>0.10640000000000001</v>
      </c>
      <c r="AP206">
        <v>0.63829999999999998</v>
      </c>
      <c r="AQ206">
        <v>0.23399999999999999</v>
      </c>
      <c r="AR206">
        <v>2.1299999999999999E-2</v>
      </c>
      <c r="AS206">
        <v>0</v>
      </c>
      <c r="AT206">
        <v>4.2599999999999999E-2</v>
      </c>
      <c r="AU206">
        <v>0.21280000000000002</v>
      </c>
      <c r="AV206">
        <v>0.36170000000000002</v>
      </c>
      <c r="AW206">
        <v>0.36170000000000002</v>
      </c>
      <c r="AX206">
        <v>2.1299999999999999E-2</v>
      </c>
      <c r="AY206">
        <v>0.23399999999999999</v>
      </c>
      <c r="AZ206">
        <v>0.70209999999999995</v>
      </c>
      <c r="BA206">
        <v>6.3799999999999996E-2</v>
      </c>
      <c r="BB206">
        <v>0</v>
      </c>
      <c r="BC206">
        <v>0.65959999999999996</v>
      </c>
      <c r="BD206">
        <v>0.31909999999999999</v>
      </c>
      <c r="BE206">
        <v>2.1299999999999999E-2</v>
      </c>
      <c r="BF206">
        <v>0</v>
      </c>
      <c r="BG206">
        <v>0.42549999999999999</v>
      </c>
      <c r="BH206">
        <v>0.55320000000000003</v>
      </c>
      <c r="BI206">
        <v>2.1299999999999999E-2</v>
      </c>
      <c r="BJ206">
        <v>0</v>
      </c>
      <c r="BK206">
        <v>0.71430000000000005</v>
      </c>
      <c r="BL206">
        <v>0.1429</v>
      </c>
      <c r="BM206">
        <v>0.1429</v>
      </c>
      <c r="BN206">
        <v>0</v>
      </c>
    </row>
    <row r="207" spans="1:66" x14ac:dyDescent="0.3">
      <c r="A207" t="s">
        <v>500</v>
      </c>
      <c r="B207">
        <v>1</v>
      </c>
      <c r="C207">
        <v>0</v>
      </c>
      <c r="D207">
        <v>0</v>
      </c>
      <c r="E207">
        <v>0</v>
      </c>
      <c r="F207">
        <v>0</v>
      </c>
      <c r="G207">
        <v>0.41670000000000001</v>
      </c>
      <c r="H207">
        <v>0.25</v>
      </c>
      <c r="I207">
        <v>0.16670000000000001</v>
      </c>
      <c r="J207">
        <v>0.16670000000000001</v>
      </c>
      <c r="K207">
        <v>0</v>
      </c>
      <c r="L207">
        <v>0</v>
      </c>
      <c r="M207">
        <v>1</v>
      </c>
      <c r="N207">
        <v>0</v>
      </c>
      <c r="O207">
        <v>0</v>
      </c>
      <c r="P207">
        <v>0.16670000000000001</v>
      </c>
      <c r="Q207">
        <v>0.20829999999999999</v>
      </c>
      <c r="R207">
        <v>0.625</v>
      </c>
      <c r="S207">
        <v>0</v>
      </c>
      <c r="T207">
        <v>0</v>
      </c>
      <c r="U207">
        <v>8.3299999999999999E-2</v>
      </c>
      <c r="V207">
        <v>0.125</v>
      </c>
      <c r="W207">
        <v>0.79170000000000007</v>
      </c>
      <c r="X207">
        <v>0</v>
      </c>
      <c r="Y207">
        <v>0.16670000000000001</v>
      </c>
      <c r="Z207">
        <v>0.83329999999999993</v>
      </c>
      <c r="AA207">
        <v>4.1700000000000001E-2</v>
      </c>
      <c r="AB207">
        <v>0.375</v>
      </c>
      <c r="AC207">
        <v>0.54170000000000007</v>
      </c>
      <c r="AD207">
        <v>4.1700000000000001E-2</v>
      </c>
      <c r="AE207">
        <v>0</v>
      </c>
      <c r="AF207">
        <v>0.1905</v>
      </c>
      <c r="AG207">
        <v>0.38100000000000001</v>
      </c>
      <c r="AH207">
        <v>0.42859999999999998</v>
      </c>
      <c r="AI207">
        <v>0</v>
      </c>
      <c r="AJ207">
        <v>0</v>
      </c>
      <c r="AK207">
        <v>0</v>
      </c>
      <c r="AL207">
        <v>0</v>
      </c>
      <c r="AM207">
        <v>0</v>
      </c>
      <c r="AN207">
        <v>1</v>
      </c>
      <c r="AO207">
        <v>0.33329999999999999</v>
      </c>
      <c r="AP207">
        <v>8.3299999999999999E-2</v>
      </c>
      <c r="AQ207">
        <v>0.45829999999999999</v>
      </c>
      <c r="AR207">
        <v>8.3299999999999999E-2</v>
      </c>
      <c r="AS207">
        <v>4.1700000000000001E-2</v>
      </c>
      <c r="AT207">
        <v>0.58329999999999993</v>
      </c>
      <c r="AU207">
        <v>0.41670000000000001</v>
      </c>
      <c r="AV207">
        <v>0</v>
      </c>
      <c r="AW207">
        <v>0</v>
      </c>
      <c r="AX207">
        <v>0</v>
      </c>
      <c r="AY207">
        <v>0.875</v>
      </c>
      <c r="AZ207">
        <v>0.125</v>
      </c>
      <c r="BA207">
        <v>0</v>
      </c>
      <c r="BB207">
        <v>0</v>
      </c>
      <c r="BC207">
        <v>1</v>
      </c>
      <c r="BD207">
        <v>0</v>
      </c>
      <c r="BE207">
        <v>0</v>
      </c>
      <c r="BF207">
        <v>0</v>
      </c>
      <c r="BG207">
        <v>0.25</v>
      </c>
      <c r="BH207">
        <v>0.375</v>
      </c>
      <c r="BI207">
        <v>0.33329999999999999</v>
      </c>
      <c r="BJ207">
        <v>4.1700000000000001E-2</v>
      </c>
      <c r="BK207">
        <v>0.33329999999999999</v>
      </c>
      <c r="BL207">
        <v>0.28570000000000001</v>
      </c>
      <c r="BM207">
        <v>0.33329999999999999</v>
      </c>
      <c r="BN207">
        <v>4.7599999999999996E-2</v>
      </c>
    </row>
    <row r="208" spans="1:66" x14ac:dyDescent="0.3">
      <c r="A208" t="s">
        <v>502</v>
      </c>
      <c r="B208">
        <v>0</v>
      </c>
      <c r="C208">
        <v>0</v>
      </c>
      <c r="D208">
        <v>1</v>
      </c>
      <c r="E208">
        <v>0</v>
      </c>
      <c r="F208">
        <v>0</v>
      </c>
      <c r="G208">
        <v>0.11900000000000001</v>
      </c>
      <c r="H208">
        <v>0.35710000000000003</v>
      </c>
      <c r="I208">
        <v>0.52380000000000004</v>
      </c>
      <c r="J208">
        <v>0</v>
      </c>
      <c r="K208">
        <v>0</v>
      </c>
      <c r="L208">
        <v>0</v>
      </c>
      <c r="M208">
        <v>1</v>
      </c>
      <c r="N208">
        <v>0</v>
      </c>
      <c r="O208">
        <v>0</v>
      </c>
      <c r="P208">
        <v>0.16670000000000001</v>
      </c>
      <c r="Q208">
        <v>0.66670000000000007</v>
      </c>
      <c r="R208">
        <v>0.16670000000000001</v>
      </c>
      <c r="S208">
        <v>0</v>
      </c>
      <c r="T208">
        <v>0</v>
      </c>
      <c r="U208">
        <v>0.1905</v>
      </c>
      <c r="V208">
        <v>0.78569999999999995</v>
      </c>
      <c r="W208">
        <v>2.3799999999999998E-2</v>
      </c>
      <c r="X208">
        <v>0</v>
      </c>
      <c r="Y208">
        <v>0.11900000000000001</v>
      </c>
      <c r="Z208">
        <v>0.88099999999999989</v>
      </c>
      <c r="AA208">
        <v>0.52380000000000004</v>
      </c>
      <c r="AB208">
        <v>0.33329999999999999</v>
      </c>
      <c r="AC208">
        <v>9.5199999999999993E-2</v>
      </c>
      <c r="AD208">
        <v>4.7599999999999996E-2</v>
      </c>
      <c r="AE208">
        <v>0.88890000000000002</v>
      </c>
      <c r="AF208">
        <v>2.7799999999999998E-2</v>
      </c>
      <c r="AG208">
        <v>0</v>
      </c>
      <c r="AH208">
        <v>8.3299999999999999E-2</v>
      </c>
      <c r="AI208">
        <v>0</v>
      </c>
      <c r="AJ208">
        <v>0</v>
      </c>
      <c r="AK208">
        <v>0</v>
      </c>
      <c r="AL208">
        <v>0</v>
      </c>
      <c r="AM208">
        <v>0</v>
      </c>
      <c r="AN208">
        <v>1</v>
      </c>
      <c r="AO208">
        <v>4.7599999999999996E-2</v>
      </c>
      <c r="AP208">
        <v>0.76190000000000002</v>
      </c>
      <c r="AQ208">
        <v>0.1905</v>
      </c>
      <c r="AR208">
        <v>0</v>
      </c>
      <c r="AS208">
        <v>0</v>
      </c>
      <c r="AT208">
        <v>0</v>
      </c>
      <c r="AU208">
        <v>9.5199999999999993E-2</v>
      </c>
      <c r="AV208">
        <v>9.5199999999999993E-2</v>
      </c>
      <c r="AW208">
        <v>0.8095</v>
      </c>
      <c r="AX208">
        <v>0</v>
      </c>
      <c r="AY208">
        <v>4.7599999999999996E-2</v>
      </c>
      <c r="AZ208">
        <v>0.61899999999999999</v>
      </c>
      <c r="BA208">
        <v>0.33329999999999999</v>
      </c>
      <c r="BB208">
        <v>0</v>
      </c>
      <c r="BC208">
        <v>0.85709999999999997</v>
      </c>
      <c r="BD208">
        <v>0.11900000000000001</v>
      </c>
      <c r="BE208">
        <v>2.3799999999999998E-2</v>
      </c>
      <c r="BF208">
        <v>0</v>
      </c>
      <c r="BG208">
        <v>0.11900000000000001</v>
      </c>
      <c r="BH208">
        <v>0.76190000000000002</v>
      </c>
      <c r="BI208">
        <v>0.11900000000000001</v>
      </c>
      <c r="BJ208">
        <v>0</v>
      </c>
      <c r="BK208">
        <v>0.73329999999999995</v>
      </c>
      <c r="BL208">
        <v>0.1333</v>
      </c>
      <c r="BM208">
        <v>0.1333</v>
      </c>
      <c r="BN208">
        <v>0</v>
      </c>
    </row>
    <row r="209" spans="1:66" x14ac:dyDescent="0.3">
      <c r="A209" t="s">
        <v>504</v>
      </c>
      <c r="B209">
        <v>0</v>
      </c>
      <c r="C209">
        <v>0</v>
      </c>
      <c r="D209">
        <v>0</v>
      </c>
      <c r="E209">
        <v>1</v>
      </c>
      <c r="F209">
        <v>0</v>
      </c>
      <c r="G209">
        <v>0.27779999999999999</v>
      </c>
      <c r="H209">
        <v>5.5599999999999997E-2</v>
      </c>
      <c r="I209">
        <v>0.61109999999999998</v>
      </c>
      <c r="J209">
        <v>5.5599999999999997E-2</v>
      </c>
      <c r="K209">
        <v>0</v>
      </c>
      <c r="L209">
        <v>0.6470999999999999</v>
      </c>
      <c r="M209">
        <v>0.35289999999999999</v>
      </c>
      <c r="N209">
        <v>0</v>
      </c>
      <c r="O209">
        <v>0</v>
      </c>
      <c r="P209">
        <v>0</v>
      </c>
      <c r="Q209">
        <v>1</v>
      </c>
      <c r="R209">
        <v>0</v>
      </c>
      <c r="S209">
        <v>0</v>
      </c>
      <c r="T209">
        <v>0</v>
      </c>
      <c r="U209">
        <v>0</v>
      </c>
      <c r="V209">
        <v>0.83329999999999993</v>
      </c>
      <c r="W209">
        <v>0.16670000000000001</v>
      </c>
      <c r="X209">
        <v>0</v>
      </c>
      <c r="Y209">
        <v>0</v>
      </c>
      <c r="Z209">
        <v>1</v>
      </c>
      <c r="AA209">
        <v>0</v>
      </c>
      <c r="AB209">
        <v>5.5599999999999997E-2</v>
      </c>
      <c r="AC209">
        <v>0.88890000000000002</v>
      </c>
      <c r="AD209">
        <v>5.5599999999999997E-2</v>
      </c>
      <c r="AE209">
        <v>0</v>
      </c>
      <c r="AF209">
        <v>0.66670000000000007</v>
      </c>
      <c r="AG209">
        <v>0.22219999999999998</v>
      </c>
      <c r="AH209">
        <v>0.11109999999999999</v>
      </c>
      <c r="AI209">
        <v>0</v>
      </c>
      <c r="AJ209">
        <v>0</v>
      </c>
      <c r="AK209">
        <v>0</v>
      </c>
      <c r="AL209">
        <v>0</v>
      </c>
      <c r="AM209">
        <v>0</v>
      </c>
      <c r="AN209">
        <v>1</v>
      </c>
      <c r="AO209">
        <v>0.16670000000000001</v>
      </c>
      <c r="AP209">
        <v>0.77780000000000005</v>
      </c>
      <c r="AQ209">
        <v>5.5599999999999997E-2</v>
      </c>
      <c r="AR209">
        <v>0</v>
      </c>
      <c r="AS209">
        <v>0</v>
      </c>
      <c r="AT209">
        <v>0</v>
      </c>
      <c r="AU209">
        <v>0</v>
      </c>
      <c r="AV209">
        <v>0</v>
      </c>
      <c r="AW209">
        <v>0.66670000000000007</v>
      </c>
      <c r="AX209">
        <v>0.33329999999999999</v>
      </c>
      <c r="AY209">
        <v>0.44439999999999996</v>
      </c>
      <c r="AZ209">
        <v>0.55559999999999998</v>
      </c>
      <c r="BA209">
        <v>0</v>
      </c>
      <c r="BB209">
        <v>0</v>
      </c>
      <c r="BC209">
        <v>1</v>
      </c>
      <c r="BD209">
        <v>0</v>
      </c>
      <c r="BE209">
        <v>0</v>
      </c>
      <c r="BF209">
        <v>0</v>
      </c>
      <c r="BG209">
        <v>0.38890000000000002</v>
      </c>
      <c r="BH209">
        <v>0.61109999999999998</v>
      </c>
      <c r="BI209">
        <v>0</v>
      </c>
      <c r="BJ209">
        <v>0</v>
      </c>
      <c r="BK209">
        <v>0</v>
      </c>
      <c r="BL209">
        <v>0.375</v>
      </c>
      <c r="BM209">
        <v>0.625</v>
      </c>
      <c r="BN209">
        <v>0</v>
      </c>
    </row>
    <row r="210" spans="1:66" x14ac:dyDescent="0.3">
      <c r="A210" t="s">
        <v>506</v>
      </c>
      <c r="B210">
        <v>0</v>
      </c>
      <c r="C210">
        <v>1</v>
      </c>
      <c r="D210">
        <v>0</v>
      </c>
      <c r="E210">
        <v>0</v>
      </c>
      <c r="F210">
        <v>0</v>
      </c>
      <c r="G210">
        <v>0.6</v>
      </c>
      <c r="H210">
        <v>0.1</v>
      </c>
      <c r="I210">
        <v>0.3</v>
      </c>
      <c r="J210">
        <v>0</v>
      </c>
      <c r="K210">
        <v>0</v>
      </c>
      <c r="L210">
        <v>0</v>
      </c>
      <c r="M210">
        <v>1</v>
      </c>
      <c r="N210">
        <v>0</v>
      </c>
      <c r="O210">
        <v>0</v>
      </c>
      <c r="P210">
        <v>0.05</v>
      </c>
      <c r="Q210">
        <v>0.65</v>
      </c>
      <c r="R210">
        <v>0.3</v>
      </c>
      <c r="S210">
        <v>0</v>
      </c>
      <c r="T210">
        <v>0</v>
      </c>
      <c r="U210">
        <v>0.2</v>
      </c>
      <c r="V210">
        <v>0.1</v>
      </c>
      <c r="W210">
        <v>0.7</v>
      </c>
      <c r="X210">
        <v>0.1</v>
      </c>
      <c r="Y210">
        <v>0.2</v>
      </c>
      <c r="Z210">
        <v>0.7</v>
      </c>
      <c r="AA210">
        <v>0.2</v>
      </c>
      <c r="AB210">
        <v>0.75</v>
      </c>
      <c r="AC210">
        <v>0.05</v>
      </c>
      <c r="AD210">
        <v>0</v>
      </c>
      <c r="AE210">
        <v>0</v>
      </c>
      <c r="AF210">
        <v>0.94120000000000004</v>
      </c>
      <c r="AG210">
        <v>0</v>
      </c>
      <c r="AH210">
        <v>5.8799999999999998E-2</v>
      </c>
      <c r="AI210">
        <v>0</v>
      </c>
      <c r="AJ210">
        <v>0</v>
      </c>
      <c r="AK210">
        <v>0</v>
      </c>
      <c r="AL210">
        <v>0</v>
      </c>
      <c r="AM210">
        <v>0</v>
      </c>
      <c r="AN210">
        <v>1</v>
      </c>
      <c r="AO210">
        <v>0.3</v>
      </c>
      <c r="AP210">
        <v>0.3</v>
      </c>
      <c r="AQ210">
        <v>0.2</v>
      </c>
      <c r="AR210">
        <v>0.2</v>
      </c>
      <c r="AS210">
        <v>0</v>
      </c>
      <c r="AT210">
        <v>0</v>
      </c>
      <c r="AU210">
        <v>0.2</v>
      </c>
      <c r="AV210">
        <v>0.4</v>
      </c>
      <c r="AW210">
        <v>0.4</v>
      </c>
      <c r="AX210">
        <v>0</v>
      </c>
      <c r="AY210">
        <v>0.8</v>
      </c>
      <c r="AZ210">
        <v>0.05</v>
      </c>
      <c r="BA210">
        <v>0.15</v>
      </c>
      <c r="BB210">
        <v>0</v>
      </c>
      <c r="BC210">
        <v>0</v>
      </c>
      <c r="BD210">
        <v>0.6</v>
      </c>
      <c r="BE210">
        <v>0.4</v>
      </c>
      <c r="BF210">
        <v>0</v>
      </c>
      <c r="BG210">
        <v>0</v>
      </c>
      <c r="BH210">
        <v>0.95</v>
      </c>
      <c r="BI210">
        <v>0.05</v>
      </c>
      <c r="BJ210">
        <v>0</v>
      </c>
      <c r="BK210">
        <v>0.5625</v>
      </c>
      <c r="BL210">
        <v>0</v>
      </c>
      <c r="BM210">
        <v>0.25</v>
      </c>
      <c r="BN210">
        <v>0.1875</v>
      </c>
    </row>
    <row r="211" spans="1:66" x14ac:dyDescent="0.3">
      <c r="A211" t="s">
        <v>508</v>
      </c>
      <c r="B211">
        <v>0</v>
      </c>
      <c r="C211">
        <v>0</v>
      </c>
      <c r="D211">
        <v>1</v>
      </c>
      <c r="E211">
        <v>0</v>
      </c>
      <c r="F211">
        <v>0</v>
      </c>
      <c r="G211">
        <v>1</v>
      </c>
      <c r="H211">
        <v>0</v>
      </c>
      <c r="I211">
        <v>0</v>
      </c>
      <c r="J211">
        <v>0</v>
      </c>
      <c r="K211">
        <v>0</v>
      </c>
      <c r="L211">
        <v>0</v>
      </c>
      <c r="M211">
        <v>1</v>
      </c>
      <c r="N211">
        <v>0</v>
      </c>
      <c r="O211">
        <v>0</v>
      </c>
      <c r="P211">
        <v>3.5699999999999996E-2</v>
      </c>
      <c r="Q211">
        <v>0.92859999999999998</v>
      </c>
      <c r="R211">
        <v>3.5699999999999996E-2</v>
      </c>
      <c r="S211">
        <v>0</v>
      </c>
      <c r="T211">
        <v>0.57140000000000002</v>
      </c>
      <c r="U211">
        <v>0.42859999999999998</v>
      </c>
      <c r="V211">
        <v>0</v>
      </c>
      <c r="W211">
        <v>0</v>
      </c>
      <c r="X211">
        <v>0</v>
      </c>
      <c r="Y211">
        <v>0.17859999999999998</v>
      </c>
      <c r="Z211">
        <v>0.82140000000000002</v>
      </c>
      <c r="AA211">
        <v>0.35710000000000003</v>
      </c>
      <c r="AB211">
        <v>0.64290000000000003</v>
      </c>
      <c r="AC211">
        <v>0</v>
      </c>
      <c r="AD211">
        <v>0</v>
      </c>
      <c r="AE211">
        <v>0.1429</v>
      </c>
      <c r="AF211">
        <v>0.85709999999999997</v>
      </c>
      <c r="AG211">
        <v>0</v>
      </c>
      <c r="AH211">
        <v>0</v>
      </c>
      <c r="AI211">
        <v>0</v>
      </c>
      <c r="AJ211">
        <v>0</v>
      </c>
      <c r="AK211">
        <v>0</v>
      </c>
      <c r="AL211">
        <v>0</v>
      </c>
      <c r="AM211">
        <v>0</v>
      </c>
      <c r="AN211">
        <v>1</v>
      </c>
      <c r="AO211">
        <v>3.5699999999999996E-2</v>
      </c>
      <c r="AP211">
        <v>0.78569999999999995</v>
      </c>
      <c r="AQ211">
        <v>0.17859999999999998</v>
      </c>
      <c r="AR211">
        <v>0</v>
      </c>
      <c r="AS211">
        <v>0</v>
      </c>
      <c r="AT211">
        <v>0</v>
      </c>
      <c r="AU211">
        <v>1</v>
      </c>
      <c r="AV211">
        <v>0</v>
      </c>
      <c r="AW211">
        <v>0</v>
      </c>
      <c r="AX211">
        <v>0</v>
      </c>
      <c r="AY211">
        <v>3.5699999999999996E-2</v>
      </c>
      <c r="AZ211">
        <v>0.78569999999999995</v>
      </c>
      <c r="BA211">
        <v>0.17859999999999998</v>
      </c>
      <c r="BB211">
        <v>0</v>
      </c>
      <c r="BC211">
        <v>3.5699999999999996E-2</v>
      </c>
      <c r="BD211">
        <v>0.96430000000000005</v>
      </c>
      <c r="BE211">
        <v>0</v>
      </c>
      <c r="BF211">
        <v>0</v>
      </c>
      <c r="BG211">
        <v>0.32140000000000002</v>
      </c>
      <c r="BH211">
        <v>0.67859999999999998</v>
      </c>
      <c r="BI211">
        <v>0</v>
      </c>
      <c r="BJ211">
        <v>0</v>
      </c>
      <c r="BK211">
        <v>0.42859999999999998</v>
      </c>
      <c r="BL211">
        <v>0.57140000000000002</v>
      </c>
      <c r="BM211">
        <v>0</v>
      </c>
      <c r="BN211">
        <v>0</v>
      </c>
    </row>
    <row r="212" spans="1:66" x14ac:dyDescent="0.3">
      <c r="A212" t="s">
        <v>510</v>
      </c>
      <c r="B212">
        <v>0</v>
      </c>
      <c r="C212">
        <v>1</v>
      </c>
      <c r="D212">
        <v>0</v>
      </c>
      <c r="E212">
        <v>0</v>
      </c>
      <c r="F212">
        <v>0</v>
      </c>
      <c r="G212">
        <v>0.77780000000000005</v>
      </c>
      <c r="H212">
        <v>3.7000000000000005E-2</v>
      </c>
      <c r="I212">
        <v>0.1852</v>
      </c>
      <c r="J212">
        <v>0</v>
      </c>
      <c r="K212">
        <v>0</v>
      </c>
      <c r="L212">
        <v>0</v>
      </c>
      <c r="M212">
        <v>1</v>
      </c>
      <c r="N212">
        <v>0</v>
      </c>
      <c r="O212">
        <v>0</v>
      </c>
      <c r="P212">
        <v>0</v>
      </c>
      <c r="Q212">
        <v>1</v>
      </c>
      <c r="R212">
        <v>0</v>
      </c>
      <c r="S212">
        <v>0</v>
      </c>
      <c r="T212">
        <v>0.51849999999999996</v>
      </c>
      <c r="U212">
        <v>0.48149999999999998</v>
      </c>
      <c r="V212">
        <v>0</v>
      </c>
      <c r="W212">
        <v>0</v>
      </c>
      <c r="X212">
        <v>0</v>
      </c>
      <c r="Y212">
        <v>0.11109999999999999</v>
      </c>
      <c r="Z212">
        <v>0.88890000000000002</v>
      </c>
      <c r="AA212">
        <v>0.48149999999999998</v>
      </c>
      <c r="AB212">
        <v>0.51849999999999996</v>
      </c>
      <c r="AC212">
        <v>0</v>
      </c>
      <c r="AD212">
        <v>0</v>
      </c>
      <c r="AE212">
        <v>0.125</v>
      </c>
      <c r="AF212">
        <v>0.75</v>
      </c>
      <c r="AG212">
        <v>0</v>
      </c>
      <c r="AH212">
        <v>0.125</v>
      </c>
      <c r="AI212">
        <v>0</v>
      </c>
      <c r="AJ212">
        <v>0</v>
      </c>
      <c r="AK212">
        <v>0</v>
      </c>
      <c r="AL212">
        <v>0</v>
      </c>
      <c r="AM212">
        <v>0</v>
      </c>
      <c r="AN212">
        <v>1</v>
      </c>
      <c r="AO212">
        <v>0.1852</v>
      </c>
      <c r="AP212">
        <v>0.74069999999999991</v>
      </c>
      <c r="AQ212">
        <v>7.4099999999999999E-2</v>
      </c>
      <c r="AR212">
        <v>0</v>
      </c>
      <c r="AS212">
        <v>0</v>
      </c>
      <c r="AT212">
        <v>0</v>
      </c>
      <c r="AU212">
        <v>0.81480000000000008</v>
      </c>
      <c r="AV212">
        <v>0.1852</v>
      </c>
      <c r="AW212">
        <v>0</v>
      </c>
      <c r="AX212">
        <v>0</v>
      </c>
      <c r="AY212">
        <v>0.1852</v>
      </c>
      <c r="AZ212">
        <v>0.77780000000000005</v>
      </c>
      <c r="BA212">
        <v>3.7000000000000005E-2</v>
      </c>
      <c r="BB212">
        <v>0</v>
      </c>
      <c r="BC212">
        <v>3.7000000000000005E-2</v>
      </c>
      <c r="BD212">
        <v>0.96299999999999997</v>
      </c>
      <c r="BE212">
        <v>0</v>
      </c>
      <c r="BF212">
        <v>0</v>
      </c>
      <c r="BG212">
        <v>0.25929999999999997</v>
      </c>
      <c r="BH212">
        <v>0.74069999999999991</v>
      </c>
      <c r="BI212">
        <v>0</v>
      </c>
      <c r="BJ212">
        <v>0</v>
      </c>
      <c r="BK212">
        <v>0.625</v>
      </c>
      <c r="BL212">
        <v>0.375</v>
      </c>
      <c r="BM212">
        <v>0</v>
      </c>
      <c r="BN212">
        <v>0</v>
      </c>
    </row>
    <row r="213" spans="1:66" x14ac:dyDescent="0.3">
      <c r="A213" t="s">
        <v>512</v>
      </c>
      <c r="B213">
        <v>1</v>
      </c>
      <c r="C213">
        <v>0</v>
      </c>
      <c r="D213">
        <v>0</v>
      </c>
      <c r="E213">
        <v>0</v>
      </c>
      <c r="F213">
        <v>0</v>
      </c>
      <c r="G213">
        <v>0.1613</v>
      </c>
      <c r="H213">
        <v>3.2300000000000002E-2</v>
      </c>
      <c r="I213">
        <v>0.80650000000000011</v>
      </c>
      <c r="J213">
        <v>0</v>
      </c>
      <c r="K213">
        <v>0</v>
      </c>
      <c r="L213">
        <v>0</v>
      </c>
      <c r="M213">
        <v>1</v>
      </c>
      <c r="N213">
        <v>0</v>
      </c>
      <c r="O213">
        <v>0</v>
      </c>
      <c r="P213">
        <v>0.129</v>
      </c>
      <c r="Q213">
        <v>0.8387</v>
      </c>
      <c r="R213">
        <v>3.2300000000000002E-2</v>
      </c>
      <c r="S213">
        <v>0</v>
      </c>
      <c r="T213">
        <v>0</v>
      </c>
      <c r="U213">
        <v>9.6799999999999997E-2</v>
      </c>
      <c r="V213">
        <v>0.871</v>
      </c>
      <c r="W213">
        <v>3.2300000000000002E-2</v>
      </c>
      <c r="X213">
        <v>0</v>
      </c>
      <c r="Y213">
        <v>0.129</v>
      </c>
      <c r="Z213">
        <v>0.871</v>
      </c>
      <c r="AA213">
        <v>0</v>
      </c>
      <c r="AB213">
        <v>0.90319999999999989</v>
      </c>
      <c r="AC213">
        <v>9.6799999999999997E-2</v>
      </c>
      <c r="AD213">
        <v>0</v>
      </c>
      <c r="AE213">
        <v>4.1700000000000001E-2</v>
      </c>
      <c r="AF213">
        <v>0.16670000000000001</v>
      </c>
      <c r="AG213">
        <v>0.125</v>
      </c>
      <c r="AH213">
        <v>0.66670000000000007</v>
      </c>
      <c r="AI213">
        <v>0</v>
      </c>
      <c r="AJ213">
        <v>0</v>
      </c>
      <c r="AK213">
        <v>0</v>
      </c>
      <c r="AL213">
        <v>0</v>
      </c>
      <c r="AM213">
        <v>0</v>
      </c>
      <c r="AN213">
        <v>1</v>
      </c>
      <c r="AO213">
        <v>9.6799999999999997E-2</v>
      </c>
      <c r="AP213">
        <v>0.4839</v>
      </c>
      <c r="AQ213">
        <v>0.19350000000000001</v>
      </c>
      <c r="AR213">
        <v>0.22579999999999997</v>
      </c>
      <c r="AS213">
        <v>0</v>
      </c>
      <c r="AT213">
        <v>6.4500000000000002E-2</v>
      </c>
      <c r="AU213">
        <v>0.2903</v>
      </c>
      <c r="AV213">
        <v>0.6452</v>
      </c>
      <c r="AW213">
        <v>0</v>
      </c>
      <c r="AX213">
        <v>0</v>
      </c>
      <c r="AY213">
        <v>3.2300000000000002E-2</v>
      </c>
      <c r="AZ213">
        <v>0.9677</v>
      </c>
      <c r="BA213">
        <v>0</v>
      </c>
      <c r="BB213">
        <v>0</v>
      </c>
      <c r="BC213">
        <v>3.2300000000000002E-2</v>
      </c>
      <c r="BD213">
        <v>0.9677</v>
      </c>
      <c r="BE213">
        <v>0</v>
      </c>
      <c r="BF213">
        <v>0</v>
      </c>
      <c r="BG213">
        <v>3.2300000000000002E-2</v>
      </c>
      <c r="BH213">
        <v>0.1613</v>
      </c>
      <c r="BI213">
        <v>0.7419</v>
      </c>
      <c r="BJ213">
        <v>6.4500000000000002E-2</v>
      </c>
      <c r="BK213">
        <v>4.1700000000000001E-2</v>
      </c>
      <c r="BL213">
        <v>0</v>
      </c>
      <c r="BM213">
        <v>4.1700000000000001E-2</v>
      </c>
      <c r="BN213">
        <v>0.91670000000000007</v>
      </c>
    </row>
    <row r="214" spans="1:66" x14ac:dyDescent="0.3">
      <c r="A214" t="s">
        <v>514</v>
      </c>
      <c r="B214">
        <v>1</v>
      </c>
      <c r="C214">
        <v>0</v>
      </c>
      <c r="D214">
        <v>0</v>
      </c>
      <c r="E214">
        <v>0</v>
      </c>
      <c r="F214">
        <v>0</v>
      </c>
      <c r="G214">
        <v>0.42109999999999997</v>
      </c>
      <c r="H214">
        <v>0.10529999999999999</v>
      </c>
      <c r="I214">
        <v>0.15789999999999998</v>
      </c>
      <c r="J214">
        <v>0.31579999999999997</v>
      </c>
      <c r="K214">
        <v>0</v>
      </c>
      <c r="L214">
        <v>0</v>
      </c>
      <c r="M214">
        <v>1</v>
      </c>
      <c r="N214">
        <v>0</v>
      </c>
      <c r="O214">
        <v>0</v>
      </c>
      <c r="P214">
        <v>0.31579999999999997</v>
      </c>
      <c r="Q214">
        <v>0.15789999999999998</v>
      </c>
      <c r="R214">
        <v>0.52629999999999999</v>
      </c>
      <c r="S214">
        <v>0</v>
      </c>
      <c r="T214">
        <v>0</v>
      </c>
      <c r="U214">
        <v>5.2600000000000001E-2</v>
      </c>
      <c r="V214">
        <v>0.26319999999999999</v>
      </c>
      <c r="W214">
        <v>0.68420000000000003</v>
      </c>
      <c r="X214">
        <v>0</v>
      </c>
      <c r="Y214">
        <v>0.31579999999999997</v>
      </c>
      <c r="Z214">
        <v>0.68420000000000003</v>
      </c>
      <c r="AA214">
        <v>0.15789999999999998</v>
      </c>
      <c r="AB214">
        <v>0.42109999999999997</v>
      </c>
      <c r="AC214">
        <v>0.42109999999999997</v>
      </c>
      <c r="AD214">
        <v>0</v>
      </c>
      <c r="AE214">
        <v>0</v>
      </c>
      <c r="AF214">
        <v>0.1429</v>
      </c>
      <c r="AG214">
        <v>0.35710000000000003</v>
      </c>
      <c r="AH214">
        <v>0.5</v>
      </c>
      <c r="AI214">
        <v>0</v>
      </c>
      <c r="AJ214">
        <v>0</v>
      </c>
      <c r="AK214">
        <v>0</v>
      </c>
      <c r="AL214">
        <v>0</v>
      </c>
      <c r="AM214">
        <v>0</v>
      </c>
      <c r="AN214">
        <v>1</v>
      </c>
      <c r="AO214">
        <v>0.89469999999999994</v>
      </c>
      <c r="AP214">
        <v>5.2600000000000001E-2</v>
      </c>
      <c r="AQ214">
        <v>5.2600000000000001E-2</v>
      </c>
      <c r="AR214">
        <v>0</v>
      </c>
      <c r="AS214">
        <v>0</v>
      </c>
      <c r="AT214">
        <v>0.73680000000000012</v>
      </c>
      <c r="AU214">
        <v>0.26319999999999999</v>
      </c>
      <c r="AV214">
        <v>0</v>
      </c>
      <c r="AW214">
        <v>0</v>
      </c>
      <c r="AX214">
        <v>0</v>
      </c>
      <c r="AY214">
        <v>0.94739999999999991</v>
      </c>
      <c r="AZ214">
        <v>5.2600000000000001E-2</v>
      </c>
      <c r="BA214">
        <v>0</v>
      </c>
      <c r="BB214">
        <v>0</v>
      </c>
      <c r="BC214">
        <v>0.73680000000000012</v>
      </c>
      <c r="BD214">
        <v>0.26319999999999999</v>
      </c>
      <c r="BE214">
        <v>0</v>
      </c>
      <c r="BF214">
        <v>0</v>
      </c>
      <c r="BG214">
        <v>0</v>
      </c>
      <c r="BH214">
        <v>0.73680000000000012</v>
      </c>
      <c r="BI214">
        <v>0.26319999999999999</v>
      </c>
      <c r="BJ214">
        <v>0</v>
      </c>
      <c r="BK214">
        <v>0</v>
      </c>
      <c r="BL214">
        <v>0.21429999999999999</v>
      </c>
      <c r="BM214">
        <v>0.78569999999999995</v>
      </c>
      <c r="BN214">
        <v>0</v>
      </c>
    </row>
    <row r="215" spans="1:66" x14ac:dyDescent="0.3">
      <c r="A215" t="s">
        <v>516</v>
      </c>
      <c r="B215">
        <v>1</v>
      </c>
      <c r="C215">
        <v>0</v>
      </c>
      <c r="D215">
        <v>0</v>
      </c>
      <c r="E215">
        <v>0</v>
      </c>
      <c r="F215">
        <v>0</v>
      </c>
      <c r="G215">
        <v>1</v>
      </c>
      <c r="H215">
        <v>0</v>
      </c>
      <c r="I215">
        <v>0</v>
      </c>
      <c r="J215">
        <v>0</v>
      </c>
      <c r="K215">
        <v>0</v>
      </c>
      <c r="L215">
        <v>4.1700000000000001E-2</v>
      </c>
      <c r="M215">
        <v>0.95829999999999993</v>
      </c>
      <c r="N215">
        <v>0</v>
      </c>
      <c r="O215">
        <v>0</v>
      </c>
      <c r="P215">
        <v>4.1700000000000001E-2</v>
      </c>
      <c r="Q215">
        <v>0.95829999999999993</v>
      </c>
      <c r="R215">
        <v>0</v>
      </c>
      <c r="S215">
        <v>0</v>
      </c>
      <c r="T215">
        <v>0.16670000000000001</v>
      </c>
      <c r="U215">
        <v>0.79170000000000007</v>
      </c>
      <c r="V215">
        <v>4.1700000000000001E-2</v>
      </c>
      <c r="W215">
        <v>0</v>
      </c>
      <c r="X215">
        <v>0</v>
      </c>
      <c r="Y215">
        <v>0.58329999999999993</v>
      </c>
      <c r="Z215">
        <v>0.41670000000000001</v>
      </c>
      <c r="AA215">
        <v>0.41670000000000001</v>
      </c>
      <c r="AB215">
        <v>0.54170000000000007</v>
      </c>
      <c r="AC215">
        <v>4.1700000000000001E-2</v>
      </c>
      <c r="AD215">
        <v>0</v>
      </c>
      <c r="AE215">
        <v>0.36359999999999998</v>
      </c>
      <c r="AF215">
        <v>0.45450000000000002</v>
      </c>
      <c r="AG215">
        <v>0</v>
      </c>
      <c r="AH215">
        <v>0.18179999999999999</v>
      </c>
      <c r="AI215">
        <v>0</v>
      </c>
      <c r="AJ215">
        <v>0</v>
      </c>
      <c r="AK215">
        <v>0</v>
      </c>
      <c r="AL215">
        <v>0</v>
      </c>
      <c r="AM215">
        <v>0</v>
      </c>
      <c r="AN215">
        <v>1</v>
      </c>
      <c r="AO215">
        <v>0.125</v>
      </c>
      <c r="AP215">
        <v>0.875</v>
      </c>
      <c r="AQ215">
        <v>0</v>
      </c>
      <c r="AR215">
        <v>0</v>
      </c>
      <c r="AS215">
        <v>0</v>
      </c>
      <c r="AT215">
        <v>0</v>
      </c>
      <c r="AU215">
        <v>0.70829999999999993</v>
      </c>
      <c r="AV215">
        <v>0.29170000000000001</v>
      </c>
      <c r="AW215">
        <v>0</v>
      </c>
      <c r="AX215">
        <v>0</v>
      </c>
      <c r="AY215">
        <v>0.20829999999999999</v>
      </c>
      <c r="AZ215">
        <v>0.70829999999999993</v>
      </c>
      <c r="BA215">
        <v>8.3299999999999999E-2</v>
      </c>
      <c r="BB215">
        <v>0</v>
      </c>
      <c r="BC215">
        <v>0</v>
      </c>
      <c r="BD215">
        <v>1</v>
      </c>
      <c r="BE215">
        <v>0</v>
      </c>
      <c r="BF215">
        <v>0</v>
      </c>
      <c r="BG215">
        <v>0.20829999999999999</v>
      </c>
      <c r="BH215">
        <v>0.79170000000000007</v>
      </c>
      <c r="BI215">
        <v>0</v>
      </c>
      <c r="BJ215">
        <v>0</v>
      </c>
      <c r="BK215">
        <v>0.63639999999999997</v>
      </c>
      <c r="BL215">
        <v>0.36359999999999998</v>
      </c>
      <c r="BM215">
        <v>0</v>
      </c>
      <c r="BN215">
        <v>0</v>
      </c>
    </row>
    <row r="216" spans="1:66" x14ac:dyDescent="0.3">
      <c r="A216" t="s">
        <v>518</v>
      </c>
      <c r="B216">
        <v>1</v>
      </c>
      <c r="C216">
        <v>0</v>
      </c>
      <c r="D216">
        <v>0</v>
      </c>
      <c r="E216">
        <v>0</v>
      </c>
      <c r="F216">
        <v>0</v>
      </c>
      <c r="G216">
        <v>0.5333</v>
      </c>
      <c r="H216">
        <v>0.2</v>
      </c>
      <c r="I216">
        <v>0.26669999999999999</v>
      </c>
      <c r="J216">
        <v>0</v>
      </c>
      <c r="K216">
        <v>0</v>
      </c>
      <c r="L216">
        <v>0</v>
      </c>
      <c r="M216">
        <v>1</v>
      </c>
      <c r="N216">
        <v>0</v>
      </c>
      <c r="O216">
        <v>0</v>
      </c>
      <c r="P216">
        <v>0</v>
      </c>
      <c r="Q216">
        <v>0.66670000000000007</v>
      </c>
      <c r="R216">
        <v>0.33329999999999999</v>
      </c>
      <c r="S216">
        <v>0</v>
      </c>
      <c r="T216">
        <v>0</v>
      </c>
      <c r="U216">
        <v>0.2</v>
      </c>
      <c r="V216">
        <v>0</v>
      </c>
      <c r="W216">
        <v>0.8</v>
      </c>
      <c r="X216">
        <v>7.690000000000001E-2</v>
      </c>
      <c r="Y216">
        <v>0.3846</v>
      </c>
      <c r="Z216">
        <v>0.53849999999999998</v>
      </c>
      <c r="AA216">
        <v>0</v>
      </c>
      <c r="AB216">
        <v>0.86670000000000003</v>
      </c>
      <c r="AC216">
        <v>0.1333</v>
      </c>
      <c r="AD216">
        <v>0</v>
      </c>
      <c r="AE216">
        <v>0</v>
      </c>
      <c r="AF216">
        <v>0.61539999999999995</v>
      </c>
      <c r="AG216">
        <v>0.30769999999999997</v>
      </c>
      <c r="AH216">
        <v>7.690000000000001E-2</v>
      </c>
      <c r="AI216">
        <v>0</v>
      </c>
      <c r="AJ216">
        <v>0</v>
      </c>
      <c r="AK216">
        <v>0</v>
      </c>
      <c r="AL216">
        <v>0</v>
      </c>
      <c r="AM216">
        <v>0</v>
      </c>
      <c r="AN216">
        <v>1</v>
      </c>
      <c r="AO216">
        <v>0.26669999999999999</v>
      </c>
      <c r="AP216">
        <v>0.33329999999999999</v>
      </c>
      <c r="AQ216">
        <v>0.1333</v>
      </c>
      <c r="AR216">
        <v>6.6699999999999995E-2</v>
      </c>
      <c r="AS216">
        <v>0.2</v>
      </c>
      <c r="AT216">
        <v>0</v>
      </c>
      <c r="AU216">
        <v>0.2</v>
      </c>
      <c r="AV216">
        <v>0</v>
      </c>
      <c r="AW216">
        <v>0.66670000000000007</v>
      </c>
      <c r="AX216">
        <v>0.1333</v>
      </c>
      <c r="AY216">
        <v>0.73329999999999995</v>
      </c>
      <c r="AZ216">
        <v>0</v>
      </c>
      <c r="BA216">
        <v>0.26669999999999999</v>
      </c>
      <c r="BB216">
        <v>0</v>
      </c>
      <c r="BC216">
        <v>0</v>
      </c>
      <c r="BD216">
        <v>0.6</v>
      </c>
      <c r="BE216">
        <v>0.4</v>
      </c>
      <c r="BF216">
        <v>0</v>
      </c>
      <c r="BG216">
        <v>0</v>
      </c>
      <c r="BH216">
        <v>0.8</v>
      </c>
      <c r="BI216">
        <v>0.2</v>
      </c>
      <c r="BJ216">
        <v>0</v>
      </c>
      <c r="BK216">
        <v>0.46149999999999997</v>
      </c>
      <c r="BL216">
        <v>0.15380000000000002</v>
      </c>
      <c r="BM216">
        <v>0.30769999999999997</v>
      </c>
      <c r="BN216">
        <v>7.690000000000001E-2</v>
      </c>
    </row>
    <row r="217" spans="1:66" x14ac:dyDescent="0.3">
      <c r="A217" t="s">
        <v>520</v>
      </c>
      <c r="B217">
        <v>0</v>
      </c>
      <c r="C217">
        <v>0</v>
      </c>
      <c r="D217">
        <v>0</v>
      </c>
      <c r="E217">
        <v>1</v>
      </c>
      <c r="F217">
        <v>0</v>
      </c>
      <c r="G217">
        <v>0.1333</v>
      </c>
      <c r="H217">
        <v>3.3300000000000003E-2</v>
      </c>
      <c r="I217">
        <v>0.6</v>
      </c>
      <c r="J217">
        <v>0.23329999999999998</v>
      </c>
      <c r="K217">
        <v>0</v>
      </c>
      <c r="L217">
        <v>0.82609999999999995</v>
      </c>
      <c r="M217">
        <v>0.13039999999999999</v>
      </c>
      <c r="N217">
        <v>4.3499999999999997E-2</v>
      </c>
      <c r="O217">
        <v>0</v>
      </c>
      <c r="P217">
        <v>3.3300000000000003E-2</v>
      </c>
      <c r="Q217">
        <v>0.9667</v>
      </c>
      <c r="R217">
        <v>0</v>
      </c>
      <c r="S217">
        <v>0</v>
      </c>
      <c r="T217">
        <v>0</v>
      </c>
      <c r="U217">
        <v>0.1</v>
      </c>
      <c r="V217">
        <v>0.5333</v>
      </c>
      <c r="W217">
        <v>0.36670000000000003</v>
      </c>
      <c r="X217">
        <v>0</v>
      </c>
      <c r="Y217">
        <v>0</v>
      </c>
      <c r="Z217">
        <v>1</v>
      </c>
      <c r="AA217">
        <v>0</v>
      </c>
      <c r="AB217">
        <v>0.33329999999999999</v>
      </c>
      <c r="AC217">
        <v>0.66670000000000007</v>
      </c>
      <c r="AD217">
        <v>0</v>
      </c>
      <c r="AE217">
        <v>0</v>
      </c>
      <c r="AF217">
        <v>0.93330000000000002</v>
      </c>
      <c r="AG217">
        <v>6.6699999999999995E-2</v>
      </c>
      <c r="AH217">
        <v>0</v>
      </c>
      <c r="AI217">
        <v>0</v>
      </c>
      <c r="AJ217">
        <v>0</v>
      </c>
      <c r="AK217">
        <v>0</v>
      </c>
      <c r="AL217">
        <v>0</v>
      </c>
      <c r="AM217">
        <v>0</v>
      </c>
      <c r="AN217">
        <v>1</v>
      </c>
      <c r="AO217">
        <v>0.1333</v>
      </c>
      <c r="AP217">
        <v>0.83329999999999993</v>
      </c>
      <c r="AQ217">
        <v>3.3300000000000003E-2</v>
      </c>
      <c r="AR217">
        <v>0</v>
      </c>
      <c r="AS217">
        <v>0</v>
      </c>
      <c r="AT217">
        <v>0</v>
      </c>
      <c r="AU217">
        <v>0</v>
      </c>
      <c r="AV217">
        <v>0</v>
      </c>
      <c r="AW217">
        <v>0.3</v>
      </c>
      <c r="AX217">
        <v>0.7</v>
      </c>
      <c r="AY217">
        <v>0.2</v>
      </c>
      <c r="AZ217">
        <v>0.8</v>
      </c>
      <c r="BA217">
        <v>0</v>
      </c>
      <c r="BB217">
        <v>0</v>
      </c>
      <c r="BC217">
        <v>1</v>
      </c>
      <c r="BD217">
        <v>0</v>
      </c>
      <c r="BE217">
        <v>0</v>
      </c>
      <c r="BF217">
        <v>0</v>
      </c>
      <c r="BG217">
        <v>6.6699999999999995E-2</v>
      </c>
      <c r="BH217">
        <v>0.86670000000000003</v>
      </c>
      <c r="BI217">
        <v>6.6699999999999995E-2</v>
      </c>
      <c r="BJ217">
        <v>0</v>
      </c>
      <c r="BK217">
        <v>6.6699999999999995E-2</v>
      </c>
      <c r="BL217">
        <v>0.6</v>
      </c>
      <c r="BM217">
        <v>0.33329999999999999</v>
      </c>
      <c r="BN217">
        <v>0</v>
      </c>
    </row>
    <row r="218" spans="1:66" x14ac:dyDescent="0.3">
      <c r="A218" t="s">
        <v>522</v>
      </c>
      <c r="B218">
        <v>1</v>
      </c>
      <c r="C218">
        <v>0</v>
      </c>
      <c r="D218">
        <v>0</v>
      </c>
      <c r="E218">
        <v>0</v>
      </c>
      <c r="F218">
        <v>0</v>
      </c>
      <c r="G218">
        <v>0.16</v>
      </c>
      <c r="H218">
        <v>0.02</v>
      </c>
      <c r="I218">
        <v>0.52</v>
      </c>
      <c r="J218">
        <v>0.3</v>
      </c>
      <c r="K218">
        <v>8.5699999999999998E-2</v>
      </c>
      <c r="L218">
        <v>0</v>
      </c>
      <c r="M218">
        <v>0.91430000000000011</v>
      </c>
      <c r="N218">
        <v>0</v>
      </c>
      <c r="O218">
        <v>0</v>
      </c>
      <c r="P218">
        <v>0.14000000000000001</v>
      </c>
      <c r="Q218">
        <v>0.66</v>
      </c>
      <c r="R218">
        <v>0.2</v>
      </c>
      <c r="S218">
        <v>0</v>
      </c>
      <c r="T218">
        <v>0</v>
      </c>
      <c r="U218">
        <v>0.08</v>
      </c>
      <c r="V218">
        <v>0.9</v>
      </c>
      <c r="W218">
        <v>0.02</v>
      </c>
      <c r="X218">
        <v>0</v>
      </c>
      <c r="Y218">
        <v>0.06</v>
      </c>
      <c r="Z218">
        <v>0.94</v>
      </c>
      <c r="AA218">
        <v>0</v>
      </c>
      <c r="AB218">
        <v>0.96</v>
      </c>
      <c r="AC218">
        <v>0.04</v>
      </c>
      <c r="AD218">
        <v>0</v>
      </c>
      <c r="AE218">
        <v>0</v>
      </c>
      <c r="AF218">
        <v>2.1299999999999999E-2</v>
      </c>
      <c r="AG218">
        <v>0.12770000000000001</v>
      </c>
      <c r="AH218">
        <v>0.85109999999999997</v>
      </c>
      <c r="AI218">
        <v>0</v>
      </c>
      <c r="AJ218">
        <v>0</v>
      </c>
      <c r="AK218">
        <v>0</v>
      </c>
      <c r="AL218">
        <v>0</v>
      </c>
      <c r="AM218">
        <v>0</v>
      </c>
      <c r="AN218">
        <v>1</v>
      </c>
      <c r="AO218">
        <v>0.04</v>
      </c>
      <c r="AP218">
        <v>0.68</v>
      </c>
      <c r="AQ218">
        <v>0.28000000000000003</v>
      </c>
      <c r="AR218">
        <v>0</v>
      </c>
      <c r="AS218">
        <v>0</v>
      </c>
      <c r="AT218">
        <v>0.06</v>
      </c>
      <c r="AU218">
        <v>0.28000000000000003</v>
      </c>
      <c r="AV218">
        <v>0.66</v>
      </c>
      <c r="AW218">
        <v>0</v>
      </c>
      <c r="AX218">
        <v>0</v>
      </c>
      <c r="AY218">
        <v>0.02</v>
      </c>
      <c r="AZ218">
        <v>0.98</v>
      </c>
      <c r="BA218">
        <v>0</v>
      </c>
      <c r="BB218">
        <v>0</v>
      </c>
      <c r="BC218">
        <v>0.08</v>
      </c>
      <c r="BD218">
        <v>0.92</v>
      </c>
      <c r="BE218">
        <v>0</v>
      </c>
      <c r="BF218">
        <v>0</v>
      </c>
      <c r="BG218">
        <v>0</v>
      </c>
      <c r="BH218">
        <v>0.2</v>
      </c>
      <c r="BI218">
        <v>0.7</v>
      </c>
      <c r="BJ218">
        <v>0.1</v>
      </c>
      <c r="BK218">
        <v>0</v>
      </c>
      <c r="BL218">
        <v>2.1299999999999999E-2</v>
      </c>
      <c r="BM218">
        <v>6.3799999999999996E-2</v>
      </c>
      <c r="BN218">
        <v>0.91489999999999994</v>
      </c>
    </row>
    <row r="219" spans="1:66" x14ac:dyDescent="0.3">
      <c r="A219" t="s">
        <v>524</v>
      </c>
      <c r="B219">
        <v>1</v>
      </c>
      <c r="C219">
        <v>0</v>
      </c>
      <c r="D219">
        <v>0</v>
      </c>
      <c r="E219">
        <v>0</v>
      </c>
      <c r="F219">
        <v>0</v>
      </c>
      <c r="G219">
        <v>2.4399999999999998E-2</v>
      </c>
      <c r="H219">
        <v>2.4399999999999998E-2</v>
      </c>
      <c r="I219">
        <v>0.14630000000000001</v>
      </c>
      <c r="J219">
        <v>0.80489999999999995</v>
      </c>
      <c r="K219">
        <v>0</v>
      </c>
      <c r="L219">
        <v>0</v>
      </c>
      <c r="M219">
        <v>1</v>
      </c>
      <c r="N219">
        <v>0</v>
      </c>
      <c r="O219">
        <v>0</v>
      </c>
      <c r="P219">
        <v>4.8799999999999996E-2</v>
      </c>
      <c r="Q219">
        <v>0.34149999999999997</v>
      </c>
      <c r="R219">
        <v>0.60980000000000001</v>
      </c>
      <c r="S219">
        <v>0</v>
      </c>
      <c r="T219">
        <v>0</v>
      </c>
      <c r="U219">
        <v>0</v>
      </c>
      <c r="V219">
        <v>4.8799999999999996E-2</v>
      </c>
      <c r="W219">
        <v>0.95120000000000005</v>
      </c>
      <c r="X219">
        <v>0</v>
      </c>
      <c r="Y219">
        <v>4.8799999999999996E-2</v>
      </c>
      <c r="Z219">
        <v>0.95120000000000005</v>
      </c>
      <c r="AA219">
        <v>0.24390000000000001</v>
      </c>
      <c r="AB219">
        <v>0.2195</v>
      </c>
      <c r="AC219">
        <v>0.53659999999999997</v>
      </c>
      <c r="AD219">
        <v>0</v>
      </c>
      <c r="AE219">
        <v>0</v>
      </c>
      <c r="AF219">
        <v>9.7599999999999992E-2</v>
      </c>
      <c r="AG219">
        <v>0.46340000000000003</v>
      </c>
      <c r="AH219">
        <v>0.439</v>
      </c>
      <c r="AI219">
        <v>0</v>
      </c>
      <c r="AJ219">
        <v>0</v>
      </c>
      <c r="AK219">
        <v>0</v>
      </c>
      <c r="AL219">
        <v>0</v>
      </c>
      <c r="AM219">
        <v>0</v>
      </c>
      <c r="AN219">
        <v>1</v>
      </c>
      <c r="AO219">
        <v>0.51219999999999999</v>
      </c>
      <c r="AP219">
        <v>4.8799999999999996E-2</v>
      </c>
      <c r="AQ219">
        <v>0.17069999999999999</v>
      </c>
      <c r="AR219">
        <v>0.122</v>
      </c>
      <c r="AS219">
        <v>0.14630000000000001</v>
      </c>
      <c r="AT219">
        <v>0.80489999999999995</v>
      </c>
      <c r="AU219">
        <v>4.8799999999999996E-2</v>
      </c>
      <c r="AV219">
        <v>0</v>
      </c>
      <c r="AW219">
        <v>0</v>
      </c>
      <c r="AX219">
        <v>0.14630000000000001</v>
      </c>
      <c r="AY219">
        <v>0.34149999999999997</v>
      </c>
      <c r="AZ219">
        <v>0.41460000000000002</v>
      </c>
      <c r="BA219">
        <v>0.24390000000000001</v>
      </c>
      <c r="BB219">
        <v>0</v>
      </c>
      <c r="BC219">
        <v>0.90239999999999998</v>
      </c>
      <c r="BD219">
        <v>9.7599999999999992E-2</v>
      </c>
      <c r="BE219">
        <v>0</v>
      </c>
      <c r="BF219">
        <v>0</v>
      </c>
      <c r="BG219">
        <v>0.24390000000000001</v>
      </c>
      <c r="BH219">
        <v>0.60980000000000001</v>
      </c>
      <c r="BI219">
        <v>0.14630000000000001</v>
      </c>
      <c r="BJ219">
        <v>0</v>
      </c>
      <c r="BK219">
        <v>4.8799999999999996E-2</v>
      </c>
      <c r="BL219">
        <v>0.2195</v>
      </c>
      <c r="BM219">
        <v>0.6341</v>
      </c>
      <c r="BN219">
        <v>9.7599999999999992E-2</v>
      </c>
    </row>
    <row r="220" spans="1:66" x14ac:dyDescent="0.3">
      <c r="A220" t="s">
        <v>527</v>
      </c>
      <c r="B220">
        <v>1</v>
      </c>
      <c r="C220">
        <v>0</v>
      </c>
      <c r="D220">
        <v>0</v>
      </c>
      <c r="E220">
        <v>0</v>
      </c>
      <c r="F220">
        <v>0</v>
      </c>
      <c r="G220">
        <v>0.94</v>
      </c>
      <c r="H220">
        <v>0.01</v>
      </c>
      <c r="I220">
        <v>0.05</v>
      </c>
      <c r="J220">
        <v>0</v>
      </c>
      <c r="K220">
        <v>0.64</v>
      </c>
      <c r="L220">
        <v>0</v>
      </c>
      <c r="M220">
        <v>0.35</v>
      </c>
      <c r="N220">
        <v>0.01</v>
      </c>
      <c r="O220">
        <v>0</v>
      </c>
      <c r="P220">
        <v>0.43</v>
      </c>
      <c r="Q220">
        <v>0.28999999999999998</v>
      </c>
      <c r="R220">
        <v>0.28000000000000003</v>
      </c>
      <c r="S220">
        <v>0</v>
      </c>
      <c r="T220">
        <v>0</v>
      </c>
      <c r="U220">
        <v>0.54</v>
      </c>
      <c r="V220">
        <v>0.36</v>
      </c>
      <c r="W220">
        <v>0.1</v>
      </c>
      <c r="X220">
        <v>0</v>
      </c>
      <c r="Y220">
        <v>0.14429999999999998</v>
      </c>
      <c r="Z220">
        <v>0.85569999999999991</v>
      </c>
      <c r="AA220">
        <v>0.2</v>
      </c>
      <c r="AB220">
        <v>0.7</v>
      </c>
      <c r="AC220">
        <v>0.1</v>
      </c>
      <c r="AD220">
        <v>0</v>
      </c>
      <c r="AE220">
        <v>1.67E-2</v>
      </c>
      <c r="AF220">
        <v>0.93330000000000002</v>
      </c>
      <c r="AG220">
        <v>1.67E-2</v>
      </c>
      <c r="AH220">
        <v>3.3300000000000003E-2</v>
      </c>
      <c r="AI220">
        <v>0</v>
      </c>
      <c r="AJ220">
        <v>1</v>
      </c>
      <c r="AK220">
        <v>0</v>
      </c>
      <c r="AL220">
        <v>0</v>
      </c>
      <c r="AM220">
        <v>0</v>
      </c>
      <c r="AN220">
        <v>0</v>
      </c>
      <c r="AO220">
        <v>0.3</v>
      </c>
      <c r="AP220">
        <v>0.46</v>
      </c>
      <c r="AQ220">
        <v>0.21</v>
      </c>
      <c r="AR220">
        <v>0.02</v>
      </c>
      <c r="AS220">
        <v>0.01</v>
      </c>
      <c r="AT220">
        <v>0.16</v>
      </c>
      <c r="AU220">
        <v>0.11</v>
      </c>
      <c r="AV220">
        <v>0.04</v>
      </c>
      <c r="AW220">
        <v>0.57999999999999996</v>
      </c>
      <c r="AX220">
        <v>0.11</v>
      </c>
      <c r="AY220">
        <v>0.71</v>
      </c>
      <c r="AZ220">
        <v>0.24</v>
      </c>
      <c r="BA220">
        <v>0.05</v>
      </c>
      <c r="BB220">
        <v>0</v>
      </c>
      <c r="BC220">
        <v>0.39</v>
      </c>
      <c r="BD220">
        <v>0.61</v>
      </c>
      <c r="BE220">
        <v>0</v>
      </c>
      <c r="BF220">
        <v>0</v>
      </c>
      <c r="BG220">
        <v>0.6</v>
      </c>
      <c r="BH220">
        <v>0.36</v>
      </c>
      <c r="BI220">
        <v>0.04</v>
      </c>
      <c r="BJ220">
        <v>0</v>
      </c>
      <c r="BK220">
        <v>0.6</v>
      </c>
      <c r="BL220">
        <v>0.3</v>
      </c>
      <c r="BM220">
        <v>0.1</v>
      </c>
      <c r="BN220">
        <v>0</v>
      </c>
    </row>
    <row r="221" spans="1:66" x14ac:dyDescent="0.3">
      <c r="A221" t="s">
        <v>529</v>
      </c>
      <c r="B221">
        <v>0</v>
      </c>
      <c r="C221">
        <v>0</v>
      </c>
      <c r="D221">
        <v>1</v>
      </c>
      <c r="E221">
        <v>0</v>
      </c>
      <c r="F221">
        <v>0</v>
      </c>
      <c r="G221">
        <v>0.4667</v>
      </c>
      <c r="H221">
        <v>0.2</v>
      </c>
      <c r="I221">
        <v>0.33329999999999999</v>
      </c>
      <c r="J221">
        <v>0</v>
      </c>
      <c r="K221">
        <v>0.2</v>
      </c>
      <c r="L221">
        <v>0</v>
      </c>
      <c r="M221">
        <v>0.8</v>
      </c>
      <c r="N221">
        <v>0</v>
      </c>
      <c r="O221">
        <v>0</v>
      </c>
      <c r="P221">
        <v>0.66670000000000007</v>
      </c>
      <c r="Q221">
        <v>0.33329999999999999</v>
      </c>
      <c r="R221">
        <v>0</v>
      </c>
      <c r="S221">
        <v>0</v>
      </c>
      <c r="T221">
        <v>0</v>
      </c>
      <c r="U221">
        <v>0.33329999999999999</v>
      </c>
      <c r="V221">
        <v>0.5333</v>
      </c>
      <c r="W221">
        <v>0.1333</v>
      </c>
      <c r="X221">
        <v>0</v>
      </c>
      <c r="Y221">
        <v>0.5</v>
      </c>
      <c r="Z221">
        <v>0.5</v>
      </c>
      <c r="AA221">
        <v>6.6699999999999995E-2</v>
      </c>
      <c r="AB221">
        <v>0.6</v>
      </c>
      <c r="AC221">
        <v>0.33329999999999999</v>
      </c>
      <c r="AD221">
        <v>0</v>
      </c>
      <c r="AE221">
        <v>0.5</v>
      </c>
      <c r="AF221">
        <v>0.1</v>
      </c>
      <c r="AG221">
        <v>0</v>
      </c>
      <c r="AH221">
        <v>0.4</v>
      </c>
      <c r="AI221">
        <v>0</v>
      </c>
      <c r="AJ221">
        <v>0</v>
      </c>
      <c r="AK221">
        <v>0</v>
      </c>
      <c r="AL221">
        <v>0</v>
      </c>
      <c r="AM221">
        <v>0</v>
      </c>
      <c r="AN221">
        <v>1</v>
      </c>
      <c r="AO221">
        <v>6.6699999999999995E-2</v>
      </c>
      <c r="AP221">
        <v>0.4667</v>
      </c>
      <c r="AQ221">
        <v>0.4667</v>
      </c>
      <c r="AR221">
        <v>0</v>
      </c>
      <c r="AS221">
        <v>0</v>
      </c>
      <c r="AT221">
        <v>0</v>
      </c>
      <c r="AU221">
        <v>0.1333</v>
      </c>
      <c r="AV221">
        <v>6.6699999999999995E-2</v>
      </c>
      <c r="AW221">
        <v>0.8</v>
      </c>
      <c r="AX221">
        <v>0</v>
      </c>
      <c r="AY221">
        <v>6.6699999999999995E-2</v>
      </c>
      <c r="AZ221">
        <v>0.8</v>
      </c>
      <c r="BA221">
        <v>0.1333</v>
      </c>
      <c r="BB221">
        <v>0</v>
      </c>
      <c r="BC221">
        <v>0.66670000000000007</v>
      </c>
      <c r="BD221">
        <v>0.33329999999999999</v>
      </c>
      <c r="BE221">
        <v>0</v>
      </c>
      <c r="BF221">
        <v>0</v>
      </c>
      <c r="BG221">
        <v>0.86670000000000003</v>
      </c>
      <c r="BH221">
        <v>0.1333</v>
      </c>
      <c r="BI221">
        <v>0</v>
      </c>
      <c r="BJ221">
        <v>0</v>
      </c>
      <c r="BK221">
        <v>0.16670000000000001</v>
      </c>
      <c r="BL221">
        <v>0.83329999999999993</v>
      </c>
      <c r="BM221">
        <v>0</v>
      </c>
      <c r="BN221">
        <v>0</v>
      </c>
    </row>
    <row r="222" spans="1:66" x14ac:dyDescent="0.3">
      <c r="A222" t="s">
        <v>531</v>
      </c>
      <c r="B222">
        <v>0</v>
      </c>
      <c r="C222">
        <v>1</v>
      </c>
      <c r="D222">
        <v>0</v>
      </c>
      <c r="E222">
        <v>0</v>
      </c>
      <c r="F222">
        <v>0</v>
      </c>
      <c r="G222">
        <v>0.66670000000000007</v>
      </c>
      <c r="H222">
        <v>0.2273</v>
      </c>
      <c r="I222">
        <v>0.1061</v>
      </c>
      <c r="J222">
        <v>0</v>
      </c>
      <c r="K222">
        <v>0.48479999999999995</v>
      </c>
      <c r="L222">
        <v>7.5800000000000006E-2</v>
      </c>
      <c r="M222">
        <v>0.43939999999999996</v>
      </c>
      <c r="N222">
        <v>0</v>
      </c>
      <c r="O222">
        <v>0</v>
      </c>
      <c r="P222">
        <v>0.43939999999999996</v>
      </c>
      <c r="Q222">
        <v>0.31819999999999998</v>
      </c>
      <c r="R222">
        <v>0.21210000000000001</v>
      </c>
      <c r="S222">
        <v>3.0299999999999997E-2</v>
      </c>
      <c r="T222">
        <v>0</v>
      </c>
      <c r="U222">
        <v>0.62119999999999997</v>
      </c>
      <c r="V222">
        <v>0.37880000000000003</v>
      </c>
      <c r="W222">
        <v>0</v>
      </c>
      <c r="X222">
        <v>1.8500000000000003E-2</v>
      </c>
      <c r="Y222">
        <v>0.33329999999999999</v>
      </c>
      <c r="Z222">
        <v>0.64810000000000001</v>
      </c>
      <c r="AA222">
        <v>0.42420000000000002</v>
      </c>
      <c r="AB222">
        <v>0.45450000000000002</v>
      </c>
      <c r="AC222">
        <v>0.12119999999999999</v>
      </c>
      <c r="AD222">
        <v>0</v>
      </c>
      <c r="AE222">
        <v>0.73329999999999995</v>
      </c>
      <c r="AF222">
        <v>6.6699999999999995E-2</v>
      </c>
      <c r="AG222">
        <v>6.6699999999999995E-2</v>
      </c>
      <c r="AH222">
        <v>0.1333</v>
      </c>
      <c r="AI222">
        <v>0</v>
      </c>
      <c r="AJ222">
        <v>0</v>
      </c>
      <c r="AK222">
        <v>0</v>
      </c>
      <c r="AL222">
        <v>0</v>
      </c>
      <c r="AM222">
        <v>0</v>
      </c>
      <c r="AN222">
        <v>1</v>
      </c>
      <c r="AO222">
        <v>4.5499999999999999E-2</v>
      </c>
      <c r="AP222">
        <v>0.36359999999999998</v>
      </c>
      <c r="AQ222">
        <v>0.2273</v>
      </c>
      <c r="AR222">
        <v>0.1515</v>
      </c>
      <c r="AS222">
        <v>0.21210000000000001</v>
      </c>
      <c r="AT222">
        <v>0.13639999999999999</v>
      </c>
      <c r="AU222">
        <v>0.28789999999999999</v>
      </c>
      <c r="AV222">
        <v>0.1515</v>
      </c>
      <c r="AW222">
        <v>0.42420000000000002</v>
      </c>
      <c r="AX222">
        <v>0</v>
      </c>
      <c r="AY222">
        <v>0.28789999999999999</v>
      </c>
      <c r="AZ222">
        <v>0.34850000000000003</v>
      </c>
      <c r="BA222">
        <v>0.36359999999999998</v>
      </c>
      <c r="BB222">
        <v>0</v>
      </c>
      <c r="BC222">
        <v>0.72730000000000006</v>
      </c>
      <c r="BD222">
        <v>0.2727</v>
      </c>
      <c r="BE222">
        <v>0</v>
      </c>
      <c r="BF222">
        <v>0</v>
      </c>
      <c r="BG222">
        <v>0.71209999999999996</v>
      </c>
      <c r="BH222">
        <v>0.21210000000000001</v>
      </c>
      <c r="BI222">
        <v>6.0599999999999994E-2</v>
      </c>
      <c r="BJ222">
        <v>1.52E-2</v>
      </c>
      <c r="BK222">
        <v>0.25</v>
      </c>
      <c r="BL222">
        <v>0.66670000000000007</v>
      </c>
      <c r="BM222">
        <v>8.3299999999999999E-2</v>
      </c>
      <c r="BN222">
        <v>0</v>
      </c>
    </row>
    <row r="223" spans="1:66" x14ac:dyDescent="0.3">
      <c r="A223" t="s">
        <v>533</v>
      </c>
      <c r="B223">
        <v>1</v>
      </c>
      <c r="C223">
        <v>0</v>
      </c>
      <c r="D223">
        <v>0</v>
      </c>
      <c r="E223">
        <v>0</v>
      </c>
      <c r="F223">
        <v>0</v>
      </c>
      <c r="G223">
        <v>1</v>
      </c>
      <c r="H223">
        <v>0</v>
      </c>
      <c r="I223">
        <v>0</v>
      </c>
      <c r="J223">
        <v>0</v>
      </c>
      <c r="K223">
        <v>0</v>
      </c>
      <c r="L223">
        <v>5.8799999999999998E-2</v>
      </c>
      <c r="M223">
        <v>0.94120000000000004</v>
      </c>
      <c r="N223">
        <v>0</v>
      </c>
      <c r="O223">
        <v>0</v>
      </c>
      <c r="P223">
        <v>2.9399999999999999E-2</v>
      </c>
      <c r="Q223">
        <v>0.26469999999999999</v>
      </c>
      <c r="R223">
        <v>0.47060000000000002</v>
      </c>
      <c r="S223">
        <v>0.23530000000000001</v>
      </c>
      <c r="T223">
        <v>0</v>
      </c>
      <c r="U223">
        <v>0</v>
      </c>
      <c r="V223">
        <v>1</v>
      </c>
      <c r="W223">
        <v>0</v>
      </c>
      <c r="X223">
        <v>0</v>
      </c>
      <c r="Y223">
        <v>0</v>
      </c>
      <c r="Z223">
        <v>1</v>
      </c>
      <c r="AA223">
        <v>0</v>
      </c>
      <c r="AB223">
        <v>1</v>
      </c>
      <c r="AC223">
        <v>0</v>
      </c>
      <c r="AD223">
        <v>0</v>
      </c>
      <c r="AE223">
        <v>0</v>
      </c>
      <c r="AF223">
        <v>0.35289999999999999</v>
      </c>
      <c r="AG223">
        <v>0.23530000000000001</v>
      </c>
      <c r="AH223">
        <v>0.4118</v>
      </c>
      <c r="AI223">
        <v>0</v>
      </c>
      <c r="AJ223">
        <v>0</v>
      </c>
      <c r="AK223">
        <v>0</v>
      </c>
      <c r="AL223">
        <v>0</v>
      </c>
      <c r="AM223">
        <v>0</v>
      </c>
      <c r="AN223">
        <v>1</v>
      </c>
      <c r="AO223">
        <v>5.8799999999999998E-2</v>
      </c>
      <c r="AP223">
        <v>0</v>
      </c>
      <c r="AQ223">
        <v>0.29410000000000003</v>
      </c>
      <c r="AR223">
        <v>0.29410000000000003</v>
      </c>
      <c r="AS223">
        <v>0.35289999999999999</v>
      </c>
      <c r="AT223">
        <v>0</v>
      </c>
      <c r="AU223">
        <v>2.9399999999999999E-2</v>
      </c>
      <c r="AV223">
        <v>0.23530000000000001</v>
      </c>
      <c r="AW223">
        <v>0.73530000000000006</v>
      </c>
      <c r="AX223">
        <v>0</v>
      </c>
      <c r="AY223">
        <v>5.8799999999999998E-2</v>
      </c>
      <c r="AZ223">
        <v>0.32350000000000001</v>
      </c>
      <c r="BA223">
        <v>0.61759999999999993</v>
      </c>
      <c r="BB223">
        <v>0</v>
      </c>
      <c r="BC223">
        <v>2.9399999999999999E-2</v>
      </c>
      <c r="BD223">
        <v>0.94120000000000004</v>
      </c>
      <c r="BE223">
        <v>2.9399999999999999E-2</v>
      </c>
      <c r="BF223">
        <v>0</v>
      </c>
      <c r="BG223">
        <v>2.9399999999999999E-2</v>
      </c>
      <c r="BH223">
        <v>0.26469999999999999</v>
      </c>
      <c r="BI223">
        <v>0.70590000000000008</v>
      </c>
      <c r="BJ223">
        <v>0</v>
      </c>
      <c r="BK223">
        <v>1</v>
      </c>
      <c r="BL223">
        <v>0</v>
      </c>
      <c r="BM223">
        <v>0</v>
      </c>
      <c r="BN223">
        <v>0</v>
      </c>
    </row>
    <row r="224" spans="1:66" x14ac:dyDescent="0.3">
      <c r="A224" t="s">
        <v>535</v>
      </c>
      <c r="B224">
        <v>1</v>
      </c>
      <c r="C224">
        <v>0</v>
      </c>
      <c r="D224">
        <v>0</v>
      </c>
      <c r="E224">
        <v>0</v>
      </c>
      <c r="F224">
        <v>0</v>
      </c>
      <c r="G224">
        <v>0.54170000000000007</v>
      </c>
      <c r="H224">
        <v>0.33329999999999999</v>
      </c>
      <c r="I224">
        <v>0.125</v>
      </c>
      <c r="J224">
        <v>0</v>
      </c>
      <c r="K224">
        <v>0.29170000000000001</v>
      </c>
      <c r="L224">
        <v>0</v>
      </c>
      <c r="M224">
        <v>0.70829999999999993</v>
      </c>
      <c r="N224">
        <v>0</v>
      </c>
      <c r="O224">
        <v>0</v>
      </c>
      <c r="P224">
        <v>0.41670000000000001</v>
      </c>
      <c r="Q224">
        <v>0.25</v>
      </c>
      <c r="R224">
        <v>0.3125</v>
      </c>
      <c r="S224">
        <v>2.0799999999999999E-2</v>
      </c>
      <c r="T224">
        <v>0</v>
      </c>
      <c r="U224">
        <v>0.22920000000000001</v>
      </c>
      <c r="V224">
        <v>0.60420000000000007</v>
      </c>
      <c r="W224">
        <v>0.16670000000000001</v>
      </c>
      <c r="X224">
        <v>0</v>
      </c>
      <c r="Y224">
        <v>0.28949999999999998</v>
      </c>
      <c r="Z224">
        <v>0.71050000000000002</v>
      </c>
      <c r="AA224">
        <v>0.25</v>
      </c>
      <c r="AB224">
        <v>0.60420000000000007</v>
      </c>
      <c r="AC224">
        <v>0.1042</v>
      </c>
      <c r="AD224">
        <v>4.1700000000000001E-2</v>
      </c>
      <c r="AE224">
        <v>8.3299999999999999E-2</v>
      </c>
      <c r="AF224">
        <v>0.77780000000000005</v>
      </c>
      <c r="AG224">
        <v>5.5599999999999997E-2</v>
      </c>
      <c r="AH224">
        <v>8.3299999999999999E-2</v>
      </c>
      <c r="AI224">
        <v>0</v>
      </c>
      <c r="AJ224">
        <v>0</v>
      </c>
      <c r="AK224">
        <v>0</v>
      </c>
      <c r="AL224">
        <v>0</v>
      </c>
      <c r="AM224">
        <v>0</v>
      </c>
      <c r="AN224">
        <v>1</v>
      </c>
      <c r="AO224">
        <v>0.125</v>
      </c>
      <c r="AP224">
        <v>0.5625</v>
      </c>
      <c r="AQ224">
        <v>0.22920000000000001</v>
      </c>
      <c r="AR224">
        <v>2.0799999999999999E-2</v>
      </c>
      <c r="AS224">
        <v>6.25E-2</v>
      </c>
      <c r="AT224">
        <v>4.1700000000000001E-2</v>
      </c>
      <c r="AU224">
        <v>0.3125</v>
      </c>
      <c r="AV224">
        <v>0.1042</v>
      </c>
      <c r="AW224">
        <v>0.22920000000000001</v>
      </c>
      <c r="AX224">
        <v>0.3125</v>
      </c>
      <c r="AY224">
        <v>0.5</v>
      </c>
      <c r="AZ224">
        <v>0.35420000000000001</v>
      </c>
      <c r="BA224">
        <v>0.14580000000000001</v>
      </c>
      <c r="BB224">
        <v>0</v>
      </c>
      <c r="BC224">
        <v>0.5625</v>
      </c>
      <c r="BD224">
        <v>0.4375</v>
      </c>
      <c r="BE224">
        <v>0</v>
      </c>
      <c r="BF224">
        <v>0</v>
      </c>
      <c r="BG224">
        <v>0.4375</v>
      </c>
      <c r="BH224">
        <v>0.45829999999999999</v>
      </c>
      <c r="BI224">
        <v>0.1042</v>
      </c>
      <c r="BJ224">
        <v>0</v>
      </c>
      <c r="BK224">
        <v>0.65620000000000001</v>
      </c>
      <c r="BL224">
        <v>0.125</v>
      </c>
      <c r="BM224">
        <v>0.21879999999999999</v>
      </c>
      <c r="BN224">
        <v>0</v>
      </c>
    </row>
    <row r="225" spans="1:66" x14ac:dyDescent="0.3">
      <c r="A225" t="s">
        <v>537</v>
      </c>
      <c r="B225">
        <v>1</v>
      </c>
      <c r="C225">
        <v>0</v>
      </c>
      <c r="D225">
        <v>0</v>
      </c>
      <c r="E225">
        <v>0</v>
      </c>
      <c r="F225">
        <v>0</v>
      </c>
      <c r="G225">
        <v>0.76190000000000002</v>
      </c>
      <c r="H225">
        <v>4.7599999999999996E-2</v>
      </c>
      <c r="I225">
        <v>0.1905</v>
      </c>
      <c r="J225">
        <v>0</v>
      </c>
      <c r="K225">
        <v>0.76190000000000002</v>
      </c>
      <c r="L225">
        <v>0</v>
      </c>
      <c r="M225">
        <v>0.23809999999999998</v>
      </c>
      <c r="N225">
        <v>0</v>
      </c>
      <c r="O225">
        <v>0</v>
      </c>
      <c r="P225">
        <v>0.1429</v>
      </c>
      <c r="Q225">
        <v>0.38100000000000001</v>
      </c>
      <c r="R225">
        <v>0.47619999999999996</v>
      </c>
      <c r="S225">
        <v>0</v>
      </c>
      <c r="T225">
        <v>0</v>
      </c>
      <c r="U225">
        <v>9.5199999999999993E-2</v>
      </c>
      <c r="V225">
        <v>0.71430000000000005</v>
      </c>
      <c r="W225">
        <v>0.1905</v>
      </c>
      <c r="X225">
        <v>0</v>
      </c>
      <c r="Y225">
        <v>0.05</v>
      </c>
      <c r="Z225">
        <v>0.95</v>
      </c>
      <c r="AA225">
        <v>0.23809999999999998</v>
      </c>
      <c r="AB225">
        <v>0.66670000000000007</v>
      </c>
      <c r="AC225">
        <v>9.5199999999999993E-2</v>
      </c>
      <c r="AD225">
        <v>0</v>
      </c>
      <c r="AE225">
        <v>5.5599999999999997E-2</v>
      </c>
      <c r="AF225">
        <v>0.77780000000000005</v>
      </c>
      <c r="AG225">
        <v>0.16670000000000001</v>
      </c>
      <c r="AH225">
        <v>0</v>
      </c>
      <c r="AI225">
        <v>0</v>
      </c>
      <c r="AJ225">
        <v>0</v>
      </c>
      <c r="AK225">
        <v>0</v>
      </c>
      <c r="AL225">
        <v>0</v>
      </c>
      <c r="AM225">
        <v>0</v>
      </c>
      <c r="AN225">
        <v>1</v>
      </c>
      <c r="AO225">
        <v>0</v>
      </c>
      <c r="AP225">
        <v>0.33329999999999999</v>
      </c>
      <c r="AQ225">
        <v>0.57140000000000002</v>
      </c>
      <c r="AR225">
        <v>9.5199999999999993E-2</v>
      </c>
      <c r="AS225">
        <v>0</v>
      </c>
      <c r="AT225">
        <v>0</v>
      </c>
      <c r="AU225">
        <v>0.23809999999999998</v>
      </c>
      <c r="AV225">
        <v>0</v>
      </c>
      <c r="AW225">
        <v>0.1905</v>
      </c>
      <c r="AX225">
        <v>0.57140000000000002</v>
      </c>
      <c r="AY225">
        <v>0.28570000000000001</v>
      </c>
      <c r="AZ225">
        <v>0.1429</v>
      </c>
      <c r="BA225">
        <v>0.57140000000000002</v>
      </c>
      <c r="BB225">
        <v>0</v>
      </c>
      <c r="BC225">
        <v>0.38100000000000001</v>
      </c>
      <c r="BD225">
        <v>0.61899999999999999</v>
      </c>
      <c r="BE225">
        <v>0</v>
      </c>
      <c r="BF225">
        <v>0</v>
      </c>
      <c r="BG225">
        <v>0.23809999999999998</v>
      </c>
      <c r="BH225">
        <v>0.61899999999999999</v>
      </c>
      <c r="BI225">
        <v>0.1429</v>
      </c>
      <c r="BJ225">
        <v>0</v>
      </c>
      <c r="BK225">
        <v>0.86670000000000003</v>
      </c>
      <c r="BL225">
        <v>0.1333</v>
      </c>
      <c r="BM225">
        <v>0</v>
      </c>
      <c r="BN225">
        <v>0</v>
      </c>
    </row>
    <row r="226" spans="1:66" x14ac:dyDescent="0.3">
      <c r="A226" t="s">
        <v>539</v>
      </c>
      <c r="B226">
        <v>0</v>
      </c>
      <c r="C226">
        <v>1</v>
      </c>
      <c r="D226">
        <v>0</v>
      </c>
      <c r="E226">
        <v>0</v>
      </c>
      <c r="F226">
        <v>0</v>
      </c>
      <c r="G226">
        <v>0.83329999999999993</v>
      </c>
      <c r="H226">
        <v>8.3299999999999999E-2</v>
      </c>
      <c r="I226">
        <v>8.3299999999999999E-2</v>
      </c>
      <c r="J226">
        <v>0</v>
      </c>
      <c r="K226">
        <v>0.6</v>
      </c>
      <c r="L226">
        <v>1.67E-2</v>
      </c>
      <c r="M226">
        <v>0.38329999999999997</v>
      </c>
      <c r="N226">
        <v>0</v>
      </c>
      <c r="O226">
        <v>0</v>
      </c>
      <c r="P226">
        <v>0.6</v>
      </c>
      <c r="Q226">
        <v>0.3</v>
      </c>
      <c r="R226">
        <v>0.1</v>
      </c>
      <c r="S226">
        <v>0</v>
      </c>
      <c r="T226">
        <v>0</v>
      </c>
      <c r="U226">
        <v>0.36670000000000003</v>
      </c>
      <c r="V226">
        <v>0.48330000000000001</v>
      </c>
      <c r="W226">
        <v>0.15</v>
      </c>
      <c r="X226">
        <v>0</v>
      </c>
      <c r="Y226">
        <v>0.26419999999999999</v>
      </c>
      <c r="Z226">
        <v>0.73580000000000001</v>
      </c>
      <c r="AA226">
        <v>1.67E-2</v>
      </c>
      <c r="AB226">
        <v>0.5</v>
      </c>
      <c r="AC226">
        <v>0.48330000000000001</v>
      </c>
      <c r="AD226">
        <v>0</v>
      </c>
      <c r="AE226">
        <v>0.25489999999999996</v>
      </c>
      <c r="AF226">
        <v>0.50979999999999992</v>
      </c>
      <c r="AG226">
        <v>1.9599999999999999E-2</v>
      </c>
      <c r="AH226">
        <v>0.2157</v>
      </c>
      <c r="AI226">
        <v>0</v>
      </c>
      <c r="AJ226">
        <v>0</v>
      </c>
      <c r="AK226">
        <v>0</v>
      </c>
      <c r="AL226">
        <v>0</v>
      </c>
      <c r="AM226">
        <v>0</v>
      </c>
      <c r="AN226">
        <v>1</v>
      </c>
      <c r="AO226">
        <v>8.3299999999999999E-2</v>
      </c>
      <c r="AP226">
        <v>0.5333</v>
      </c>
      <c r="AQ226">
        <v>0.36670000000000003</v>
      </c>
      <c r="AR226">
        <v>1.67E-2</v>
      </c>
      <c r="AS226">
        <v>0</v>
      </c>
      <c r="AT226">
        <v>0</v>
      </c>
      <c r="AU226">
        <v>6.6699999999999995E-2</v>
      </c>
      <c r="AV226">
        <v>0.5333</v>
      </c>
      <c r="AW226">
        <v>0.38329999999999997</v>
      </c>
      <c r="AX226">
        <v>1.67E-2</v>
      </c>
      <c r="AY226">
        <v>0.1167</v>
      </c>
      <c r="AZ226">
        <v>0.86670000000000003</v>
      </c>
      <c r="BA226">
        <v>1.67E-2</v>
      </c>
      <c r="BB226">
        <v>0</v>
      </c>
      <c r="BC226">
        <v>0.7</v>
      </c>
      <c r="BD226">
        <v>0.3</v>
      </c>
      <c r="BE226">
        <v>0</v>
      </c>
      <c r="BF226">
        <v>0</v>
      </c>
      <c r="BG226">
        <v>0.5</v>
      </c>
      <c r="BH226">
        <v>0.5</v>
      </c>
      <c r="BI226">
        <v>0</v>
      </c>
      <c r="BJ226">
        <v>0</v>
      </c>
      <c r="BK226">
        <v>0.70369999999999999</v>
      </c>
      <c r="BL226">
        <v>0.25929999999999997</v>
      </c>
      <c r="BM226">
        <v>3.7000000000000005E-2</v>
      </c>
      <c r="BN226">
        <v>0</v>
      </c>
    </row>
    <row r="227" spans="1:66" x14ac:dyDescent="0.3">
      <c r="A227" t="s">
        <v>541</v>
      </c>
      <c r="B227">
        <v>0</v>
      </c>
      <c r="C227">
        <v>0</v>
      </c>
      <c r="D227">
        <v>1</v>
      </c>
      <c r="E227">
        <v>0</v>
      </c>
      <c r="F227">
        <v>0</v>
      </c>
      <c r="G227">
        <v>0.43329999999999996</v>
      </c>
      <c r="H227">
        <v>0.2833</v>
      </c>
      <c r="I227">
        <v>0.23329999999999998</v>
      </c>
      <c r="J227">
        <v>0.05</v>
      </c>
      <c r="K227">
        <v>0.24559999999999998</v>
      </c>
      <c r="L227">
        <v>0</v>
      </c>
      <c r="M227">
        <v>0.73680000000000012</v>
      </c>
      <c r="N227">
        <v>1.7500000000000002E-2</v>
      </c>
      <c r="O227">
        <v>0</v>
      </c>
      <c r="P227">
        <v>0.68330000000000002</v>
      </c>
      <c r="Q227">
        <v>0.31670000000000004</v>
      </c>
      <c r="R227">
        <v>0</v>
      </c>
      <c r="S227">
        <v>0</v>
      </c>
      <c r="T227">
        <v>0</v>
      </c>
      <c r="U227">
        <v>0.75</v>
      </c>
      <c r="V227">
        <v>0.25</v>
      </c>
      <c r="W227">
        <v>0</v>
      </c>
      <c r="X227">
        <v>0.06</v>
      </c>
      <c r="Y227">
        <v>0.57999999999999996</v>
      </c>
      <c r="Z227">
        <v>0.36</v>
      </c>
      <c r="AA227">
        <v>0.15</v>
      </c>
      <c r="AB227">
        <v>0.56669999999999998</v>
      </c>
      <c r="AC227">
        <v>0.2833</v>
      </c>
      <c r="AD227">
        <v>0</v>
      </c>
      <c r="AE227">
        <v>0.23399999999999999</v>
      </c>
      <c r="AF227">
        <v>0.61699999999999999</v>
      </c>
      <c r="AG227">
        <v>0</v>
      </c>
      <c r="AH227">
        <v>0.1489</v>
      </c>
      <c r="AI227">
        <v>0</v>
      </c>
      <c r="AJ227">
        <v>0</v>
      </c>
      <c r="AK227">
        <v>0</v>
      </c>
      <c r="AL227">
        <v>0</v>
      </c>
      <c r="AM227">
        <v>0</v>
      </c>
      <c r="AN227">
        <v>1</v>
      </c>
      <c r="AO227">
        <v>0.2167</v>
      </c>
      <c r="AP227">
        <v>0.65</v>
      </c>
      <c r="AQ227">
        <v>0.1167</v>
      </c>
      <c r="AR227">
        <v>1.67E-2</v>
      </c>
      <c r="AS227">
        <v>0</v>
      </c>
      <c r="AT227">
        <v>0</v>
      </c>
      <c r="AU227">
        <v>3.3300000000000003E-2</v>
      </c>
      <c r="AV227">
        <v>0.5333</v>
      </c>
      <c r="AW227">
        <v>0.43329999999999996</v>
      </c>
      <c r="AX227">
        <v>0</v>
      </c>
      <c r="AY227">
        <v>0.58329999999999993</v>
      </c>
      <c r="AZ227">
        <v>0.31670000000000004</v>
      </c>
      <c r="BA227">
        <v>0.1</v>
      </c>
      <c r="BB227">
        <v>0</v>
      </c>
      <c r="BC227">
        <v>0.55000000000000004</v>
      </c>
      <c r="BD227">
        <v>0.45</v>
      </c>
      <c r="BE227">
        <v>0</v>
      </c>
      <c r="BF227">
        <v>1.67E-2</v>
      </c>
      <c r="BG227">
        <v>0.66670000000000007</v>
      </c>
      <c r="BH227">
        <v>0.3</v>
      </c>
      <c r="BI227">
        <v>1.67E-2</v>
      </c>
      <c r="BJ227">
        <v>0</v>
      </c>
      <c r="BK227">
        <v>0.77269999999999994</v>
      </c>
      <c r="BL227">
        <v>0.2273</v>
      </c>
      <c r="BM227">
        <v>0</v>
      </c>
      <c r="BN227">
        <v>0</v>
      </c>
    </row>
    <row r="228" spans="1:66" x14ac:dyDescent="0.3">
      <c r="A228" t="s">
        <v>543</v>
      </c>
      <c r="B228">
        <v>1</v>
      </c>
      <c r="C228">
        <v>0</v>
      </c>
      <c r="D228">
        <v>0</v>
      </c>
      <c r="E228">
        <v>0</v>
      </c>
      <c r="F228">
        <v>0</v>
      </c>
      <c r="G228">
        <v>0.22219999999999998</v>
      </c>
      <c r="H228">
        <v>0.44439999999999996</v>
      </c>
      <c r="I228">
        <v>0.33329999999999999</v>
      </c>
      <c r="J228">
        <v>0</v>
      </c>
      <c r="K228">
        <v>0.70369999999999999</v>
      </c>
      <c r="L228">
        <v>0</v>
      </c>
      <c r="M228">
        <v>0.29630000000000001</v>
      </c>
      <c r="N228">
        <v>0</v>
      </c>
      <c r="O228">
        <v>0</v>
      </c>
      <c r="P228">
        <v>0.33329999999999999</v>
      </c>
      <c r="Q228">
        <v>0.51849999999999996</v>
      </c>
      <c r="R228">
        <v>0.14810000000000001</v>
      </c>
      <c r="S228">
        <v>0</v>
      </c>
      <c r="T228">
        <v>0</v>
      </c>
      <c r="U228">
        <v>0.77780000000000005</v>
      </c>
      <c r="V228">
        <v>0.14810000000000001</v>
      </c>
      <c r="W228">
        <v>7.4099999999999999E-2</v>
      </c>
      <c r="X228">
        <v>0</v>
      </c>
      <c r="Y228">
        <v>0.16670000000000001</v>
      </c>
      <c r="Z228">
        <v>0.83329999999999993</v>
      </c>
      <c r="AA228">
        <v>3.7000000000000005E-2</v>
      </c>
      <c r="AB228">
        <v>0.14810000000000001</v>
      </c>
      <c r="AC228">
        <v>0.81480000000000008</v>
      </c>
      <c r="AD228">
        <v>0</v>
      </c>
      <c r="AE228">
        <v>0</v>
      </c>
      <c r="AF228">
        <v>0.875</v>
      </c>
      <c r="AG228">
        <v>0</v>
      </c>
      <c r="AH228">
        <v>0.125</v>
      </c>
      <c r="AI228">
        <v>0</v>
      </c>
      <c r="AJ228">
        <v>0</v>
      </c>
      <c r="AK228">
        <v>0</v>
      </c>
      <c r="AL228">
        <v>0</v>
      </c>
      <c r="AM228">
        <v>0</v>
      </c>
      <c r="AN228">
        <v>1</v>
      </c>
      <c r="AO228">
        <v>3.7000000000000005E-2</v>
      </c>
      <c r="AP228">
        <v>0.66670000000000007</v>
      </c>
      <c r="AQ228">
        <v>0.1852</v>
      </c>
      <c r="AR228">
        <v>0.11109999999999999</v>
      </c>
      <c r="AS228">
        <v>0</v>
      </c>
      <c r="AT228">
        <v>0</v>
      </c>
      <c r="AU228">
        <v>0.55559999999999998</v>
      </c>
      <c r="AV228">
        <v>0.33329999999999999</v>
      </c>
      <c r="AW228">
        <v>0.11109999999999999</v>
      </c>
      <c r="AX228">
        <v>0</v>
      </c>
      <c r="AY228">
        <v>0.59260000000000002</v>
      </c>
      <c r="AZ228">
        <v>0.1852</v>
      </c>
      <c r="BA228">
        <v>0.22219999999999998</v>
      </c>
      <c r="BB228">
        <v>0</v>
      </c>
      <c r="BC228">
        <v>0.33329999999999999</v>
      </c>
      <c r="BD228">
        <v>0.66670000000000007</v>
      </c>
      <c r="BE228">
        <v>0</v>
      </c>
      <c r="BF228">
        <v>0</v>
      </c>
      <c r="BG228">
        <v>0.1852</v>
      </c>
      <c r="BH228">
        <v>0.77780000000000005</v>
      </c>
      <c r="BI228">
        <v>3.7000000000000005E-2</v>
      </c>
      <c r="BJ228">
        <v>0</v>
      </c>
      <c r="BK228">
        <v>0</v>
      </c>
      <c r="BL228">
        <v>0</v>
      </c>
      <c r="BM228">
        <v>1</v>
      </c>
      <c r="BN228">
        <v>0</v>
      </c>
    </row>
    <row r="229" spans="1:66" x14ac:dyDescent="0.3">
      <c r="A229" t="s">
        <v>545</v>
      </c>
      <c r="B229">
        <v>1</v>
      </c>
      <c r="C229">
        <v>0</v>
      </c>
      <c r="D229">
        <v>0</v>
      </c>
      <c r="E229">
        <v>0</v>
      </c>
      <c r="F229">
        <v>0</v>
      </c>
      <c r="G229">
        <v>0.79069999999999996</v>
      </c>
      <c r="H229">
        <v>0.1628</v>
      </c>
      <c r="I229">
        <v>4.6500000000000007E-2</v>
      </c>
      <c r="J229">
        <v>0</v>
      </c>
      <c r="K229">
        <v>0</v>
      </c>
      <c r="L229">
        <v>0</v>
      </c>
      <c r="M229">
        <v>1</v>
      </c>
      <c r="N229">
        <v>0</v>
      </c>
      <c r="O229">
        <v>0</v>
      </c>
      <c r="P229">
        <v>0.9534999999999999</v>
      </c>
      <c r="Q229">
        <v>4.6500000000000007E-2</v>
      </c>
      <c r="R229">
        <v>0</v>
      </c>
      <c r="S229">
        <v>0</v>
      </c>
      <c r="T229">
        <v>0</v>
      </c>
      <c r="U229">
        <v>0.72089999999999999</v>
      </c>
      <c r="V229">
        <v>0.25579999999999997</v>
      </c>
      <c r="W229">
        <v>2.3300000000000001E-2</v>
      </c>
      <c r="X229">
        <v>0</v>
      </c>
      <c r="Y229">
        <v>0.41460000000000002</v>
      </c>
      <c r="Z229">
        <v>0.58540000000000003</v>
      </c>
      <c r="AA229">
        <v>4.6500000000000007E-2</v>
      </c>
      <c r="AB229">
        <v>0.51159999999999994</v>
      </c>
      <c r="AC229">
        <v>0.44189999999999996</v>
      </c>
      <c r="AD229">
        <v>0</v>
      </c>
      <c r="AE229">
        <v>0</v>
      </c>
      <c r="AF229">
        <v>0.82499999999999996</v>
      </c>
      <c r="AG229">
        <v>7.4999999999999997E-2</v>
      </c>
      <c r="AH229">
        <v>0.1</v>
      </c>
      <c r="AI229">
        <v>0</v>
      </c>
      <c r="AJ229">
        <v>0</v>
      </c>
      <c r="AK229">
        <v>0</v>
      </c>
      <c r="AL229">
        <v>0</v>
      </c>
      <c r="AM229">
        <v>0</v>
      </c>
      <c r="AN229">
        <v>1</v>
      </c>
      <c r="AO229">
        <v>2.3300000000000001E-2</v>
      </c>
      <c r="AP229">
        <v>0.6512</v>
      </c>
      <c r="AQ229">
        <v>0.3256</v>
      </c>
      <c r="AR229">
        <v>0</v>
      </c>
      <c r="AS229">
        <v>0</v>
      </c>
      <c r="AT229">
        <v>0</v>
      </c>
      <c r="AU229">
        <v>0.18600000000000003</v>
      </c>
      <c r="AV229">
        <v>0</v>
      </c>
      <c r="AW229">
        <v>0.81400000000000006</v>
      </c>
      <c r="AX229">
        <v>0</v>
      </c>
      <c r="AY229">
        <v>0.86049999999999993</v>
      </c>
      <c r="AZ229">
        <v>9.3000000000000013E-2</v>
      </c>
      <c r="BA229">
        <v>4.6500000000000007E-2</v>
      </c>
      <c r="BB229">
        <v>0</v>
      </c>
      <c r="BC229">
        <v>0.20929999999999999</v>
      </c>
      <c r="BD229">
        <v>0.79069999999999996</v>
      </c>
      <c r="BE229">
        <v>0</v>
      </c>
      <c r="BF229">
        <v>0</v>
      </c>
      <c r="BG229">
        <v>0.6744</v>
      </c>
      <c r="BH229">
        <v>0.3256</v>
      </c>
      <c r="BI229">
        <v>0</v>
      </c>
      <c r="BJ229">
        <v>0</v>
      </c>
      <c r="BK229">
        <v>0</v>
      </c>
      <c r="BL229">
        <v>0</v>
      </c>
      <c r="BM229">
        <v>0.8</v>
      </c>
      <c r="BN229">
        <v>0.2</v>
      </c>
    </row>
    <row r="230" spans="1:66" x14ac:dyDescent="0.3">
      <c r="A230" t="s">
        <v>547</v>
      </c>
      <c r="B230">
        <v>1</v>
      </c>
      <c r="C230">
        <v>0</v>
      </c>
      <c r="D230">
        <v>0</v>
      </c>
      <c r="E230">
        <v>0</v>
      </c>
      <c r="F230">
        <v>0</v>
      </c>
      <c r="G230">
        <v>1</v>
      </c>
      <c r="H230">
        <v>0</v>
      </c>
      <c r="I230">
        <v>0</v>
      </c>
      <c r="J230">
        <v>0</v>
      </c>
      <c r="K230">
        <v>0</v>
      </c>
      <c r="L230">
        <v>0</v>
      </c>
      <c r="M230">
        <v>1</v>
      </c>
      <c r="N230">
        <v>0</v>
      </c>
      <c r="O230">
        <v>0</v>
      </c>
      <c r="P230">
        <v>3.1200000000000002E-2</v>
      </c>
      <c r="Q230">
        <v>0.375</v>
      </c>
      <c r="R230">
        <v>0.40619999999999995</v>
      </c>
      <c r="S230">
        <v>0.1875</v>
      </c>
      <c r="T230">
        <v>0</v>
      </c>
      <c r="U230">
        <v>0</v>
      </c>
      <c r="V230">
        <v>1</v>
      </c>
      <c r="W230">
        <v>0</v>
      </c>
      <c r="X230">
        <v>0</v>
      </c>
      <c r="Y230">
        <v>6.25E-2</v>
      </c>
      <c r="Z230">
        <v>0.9375</v>
      </c>
      <c r="AA230">
        <v>0</v>
      </c>
      <c r="AB230">
        <v>1</v>
      </c>
      <c r="AC230">
        <v>0</v>
      </c>
      <c r="AD230">
        <v>0</v>
      </c>
      <c r="AE230">
        <v>0</v>
      </c>
      <c r="AF230">
        <v>0.8</v>
      </c>
      <c r="AG230">
        <v>0.2</v>
      </c>
      <c r="AH230">
        <v>0</v>
      </c>
      <c r="AI230">
        <v>0</v>
      </c>
      <c r="AJ230">
        <v>0</v>
      </c>
      <c r="AK230">
        <v>0</v>
      </c>
      <c r="AL230">
        <v>0</v>
      </c>
      <c r="AM230">
        <v>0</v>
      </c>
      <c r="AN230">
        <v>1</v>
      </c>
      <c r="AO230">
        <v>3.1200000000000002E-2</v>
      </c>
      <c r="AP230">
        <v>3.1200000000000002E-2</v>
      </c>
      <c r="AQ230">
        <v>0.375</v>
      </c>
      <c r="AR230">
        <v>0.5</v>
      </c>
      <c r="AS230">
        <v>6.25E-2</v>
      </c>
      <c r="AT230">
        <v>0</v>
      </c>
      <c r="AU230">
        <v>3.1200000000000002E-2</v>
      </c>
      <c r="AV230">
        <v>0.21879999999999999</v>
      </c>
      <c r="AW230">
        <v>0.75</v>
      </c>
      <c r="AX230">
        <v>0</v>
      </c>
      <c r="AY230">
        <v>6.25E-2</v>
      </c>
      <c r="AZ230">
        <v>0.59379999999999999</v>
      </c>
      <c r="BA230">
        <v>0.34380000000000005</v>
      </c>
      <c r="BB230">
        <v>0</v>
      </c>
      <c r="BC230">
        <v>0</v>
      </c>
      <c r="BD230">
        <v>0.9375</v>
      </c>
      <c r="BE230">
        <v>6.25E-2</v>
      </c>
      <c r="BF230">
        <v>0</v>
      </c>
      <c r="BG230">
        <v>0</v>
      </c>
      <c r="BH230">
        <v>0.46880000000000005</v>
      </c>
      <c r="BI230">
        <v>0.53120000000000001</v>
      </c>
      <c r="BJ230">
        <v>0</v>
      </c>
      <c r="BK230">
        <v>1</v>
      </c>
      <c r="BL230">
        <v>0</v>
      </c>
      <c r="BM230">
        <v>0</v>
      </c>
      <c r="BN230">
        <v>0</v>
      </c>
    </row>
    <row r="231" spans="1:66" x14ac:dyDescent="0.3">
      <c r="A231" t="s">
        <v>549</v>
      </c>
      <c r="B231">
        <v>1</v>
      </c>
      <c r="C231">
        <v>0</v>
      </c>
      <c r="D231">
        <v>0</v>
      </c>
      <c r="E231">
        <v>0</v>
      </c>
      <c r="F231">
        <v>0</v>
      </c>
      <c r="G231">
        <v>0.54170000000000007</v>
      </c>
      <c r="H231">
        <v>0.45829999999999999</v>
      </c>
      <c r="I231">
        <v>0</v>
      </c>
      <c r="J231">
        <v>0</v>
      </c>
      <c r="K231">
        <v>1</v>
      </c>
      <c r="L231">
        <v>0</v>
      </c>
      <c r="M231">
        <v>0</v>
      </c>
      <c r="N231">
        <v>0</v>
      </c>
      <c r="O231">
        <v>0</v>
      </c>
      <c r="P231">
        <v>0.375</v>
      </c>
      <c r="Q231">
        <v>0.54170000000000007</v>
      </c>
      <c r="R231">
        <v>8.3299999999999999E-2</v>
      </c>
      <c r="S231">
        <v>0</v>
      </c>
      <c r="T231">
        <v>0</v>
      </c>
      <c r="U231">
        <v>1</v>
      </c>
      <c r="V231">
        <v>0</v>
      </c>
      <c r="W231">
        <v>0</v>
      </c>
      <c r="X231">
        <v>0</v>
      </c>
      <c r="Y231">
        <v>0.125</v>
      </c>
      <c r="Z231">
        <v>0.875</v>
      </c>
      <c r="AA231">
        <v>0</v>
      </c>
      <c r="AB231">
        <v>0.16670000000000001</v>
      </c>
      <c r="AC231">
        <v>0.83329999999999993</v>
      </c>
      <c r="AD231">
        <v>0</v>
      </c>
      <c r="AE231">
        <v>8.6999999999999994E-2</v>
      </c>
      <c r="AF231">
        <v>0.86959999999999993</v>
      </c>
      <c r="AG231">
        <v>4.3499999999999997E-2</v>
      </c>
      <c r="AH231">
        <v>0</v>
      </c>
      <c r="AI231">
        <v>0</v>
      </c>
      <c r="AJ231">
        <v>0</v>
      </c>
      <c r="AK231">
        <v>0</v>
      </c>
      <c r="AL231">
        <v>0</v>
      </c>
      <c r="AM231">
        <v>0</v>
      </c>
      <c r="AN231">
        <v>1</v>
      </c>
      <c r="AO231">
        <v>4.1700000000000001E-2</v>
      </c>
      <c r="AP231">
        <v>0.75</v>
      </c>
      <c r="AQ231">
        <v>0.20829999999999999</v>
      </c>
      <c r="AR231">
        <v>0</v>
      </c>
      <c r="AS231">
        <v>0</v>
      </c>
      <c r="AT231">
        <v>0</v>
      </c>
      <c r="AU231">
        <v>0.375</v>
      </c>
      <c r="AV231">
        <v>0.54170000000000007</v>
      </c>
      <c r="AW231">
        <v>8.3299999999999999E-2</v>
      </c>
      <c r="AX231">
        <v>0</v>
      </c>
      <c r="AY231">
        <v>0.91670000000000007</v>
      </c>
      <c r="AZ231">
        <v>8.3299999999999999E-2</v>
      </c>
      <c r="BA231">
        <v>0</v>
      </c>
      <c r="BB231">
        <v>0</v>
      </c>
      <c r="BC231">
        <v>0.375</v>
      </c>
      <c r="BD231">
        <v>0.625</v>
      </c>
      <c r="BE231">
        <v>0</v>
      </c>
      <c r="BF231">
        <v>0</v>
      </c>
      <c r="BG231">
        <v>0.29170000000000001</v>
      </c>
      <c r="BH231">
        <v>0.66670000000000007</v>
      </c>
      <c r="BI231">
        <v>4.1700000000000001E-2</v>
      </c>
      <c r="BJ231">
        <v>0</v>
      </c>
      <c r="BK231">
        <v>0</v>
      </c>
      <c r="BL231">
        <v>1</v>
      </c>
      <c r="BM231">
        <v>0</v>
      </c>
      <c r="BN231">
        <v>0</v>
      </c>
    </row>
    <row r="232" spans="1:66" x14ac:dyDescent="0.3">
      <c r="A232" t="s">
        <v>551</v>
      </c>
      <c r="B232">
        <v>0</v>
      </c>
      <c r="C232">
        <v>0</v>
      </c>
      <c r="D232">
        <v>0</v>
      </c>
      <c r="E232">
        <v>0</v>
      </c>
      <c r="F232">
        <v>1</v>
      </c>
      <c r="G232">
        <v>0.3725</v>
      </c>
      <c r="H232">
        <v>0.25489999999999996</v>
      </c>
      <c r="I232">
        <v>0.31370000000000003</v>
      </c>
      <c r="J232">
        <v>5.8799999999999998E-2</v>
      </c>
      <c r="K232">
        <v>0</v>
      </c>
      <c r="L232">
        <v>0</v>
      </c>
      <c r="M232">
        <v>1</v>
      </c>
      <c r="N232">
        <v>0</v>
      </c>
      <c r="O232">
        <v>0</v>
      </c>
      <c r="P232">
        <v>0.56859999999999999</v>
      </c>
      <c r="Q232">
        <v>0.43140000000000001</v>
      </c>
      <c r="R232">
        <v>0</v>
      </c>
      <c r="S232">
        <v>0</v>
      </c>
      <c r="T232">
        <v>0</v>
      </c>
      <c r="U232">
        <v>1</v>
      </c>
      <c r="V232">
        <v>0</v>
      </c>
      <c r="W232">
        <v>0</v>
      </c>
      <c r="X232">
        <v>0</v>
      </c>
      <c r="Y232">
        <v>0.98040000000000005</v>
      </c>
      <c r="Z232">
        <v>1.9599999999999999E-2</v>
      </c>
      <c r="AA232">
        <v>5.8799999999999998E-2</v>
      </c>
      <c r="AB232">
        <v>0.4118</v>
      </c>
      <c r="AC232">
        <v>0.52939999999999998</v>
      </c>
      <c r="AD232">
        <v>0</v>
      </c>
      <c r="AE232">
        <v>0</v>
      </c>
      <c r="AF232">
        <v>0.62</v>
      </c>
      <c r="AG232">
        <v>0</v>
      </c>
      <c r="AH232">
        <v>0.38</v>
      </c>
      <c r="AI232">
        <v>0</v>
      </c>
      <c r="AJ232">
        <v>0</v>
      </c>
      <c r="AK232">
        <v>0</v>
      </c>
      <c r="AL232">
        <v>0</v>
      </c>
      <c r="AM232">
        <v>0</v>
      </c>
      <c r="AN232">
        <v>1</v>
      </c>
      <c r="AO232">
        <v>0.45100000000000001</v>
      </c>
      <c r="AP232">
        <v>0.49020000000000002</v>
      </c>
      <c r="AQ232">
        <v>5.8799999999999998E-2</v>
      </c>
      <c r="AR232">
        <v>0</v>
      </c>
      <c r="AS232">
        <v>0</v>
      </c>
      <c r="AT232">
        <v>0</v>
      </c>
      <c r="AU232">
        <v>0</v>
      </c>
      <c r="AV232">
        <v>0.49020000000000002</v>
      </c>
      <c r="AW232">
        <v>0.50979999999999992</v>
      </c>
      <c r="AX232">
        <v>0</v>
      </c>
      <c r="AY232">
        <v>0.88239999999999996</v>
      </c>
      <c r="AZ232">
        <v>0</v>
      </c>
      <c r="BA232">
        <v>0.1176</v>
      </c>
      <c r="BB232">
        <v>0</v>
      </c>
      <c r="BC232">
        <v>3.9199999999999999E-2</v>
      </c>
      <c r="BD232">
        <v>0.96079999999999999</v>
      </c>
      <c r="BE232">
        <v>0</v>
      </c>
      <c r="BF232">
        <v>0</v>
      </c>
      <c r="BG232">
        <v>0.54899999999999993</v>
      </c>
      <c r="BH232">
        <v>0.45100000000000001</v>
      </c>
      <c r="BI232">
        <v>0</v>
      </c>
      <c r="BJ232">
        <v>0</v>
      </c>
      <c r="BK232">
        <v>0.8</v>
      </c>
      <c r="BL232">
        <v>0.08</v>
      </c>
      <c r="BM232">
        <v>0.12</v>
      </c>
      <c r="BN232">
        <v>0</v>
      </c>
    </row>
    <row r="233" spans="1:66" x14ac:dyDescent="0.3">
      <c r="A233" t="s">
        <v>553</v>
      </c>
      <c r="B233">
        <v>1</v>
      </c>
      <c r="C233">
        <v>0</v>
      </c>
      <c r="D233">
        <v>0</v>
      </c>
      <c r="E233">
        <v>0</v>
      </c>
      <c r="F233">
        <v>0</v>
      </c>
      <c r="G233">
        <v>0.87879999999999991</v>
      </c>
      <c r="H233">
        <v>9.0899999999999995E-2</v>
      </c>
      <c r="I233">
        <v>3.0299999999999997E-2</v>
      </c>
      <c r="J233">
        <v>0</v>
      </c>
      <c r="K233">
        <v>0.51519999999999999</v>
      </c>
      <c r="L233">
        <v>3.0299999999999997E-2</v>
      </c>
      <c r="M233">
        <v>0.45450000000000002</v>
      </c>
      <c r="N233">
        <v>0</v>
      </c>
      <c r="O233">
        <v>0</v>
      </c>
      <c r="P233">
        <v>0.57579999999999998</v>
      </c>
      <c r="Q233">
        <v>0.33329999999999999</v>
      </c>
      <c r="R233">
        <v>9.0899999999999995E-2</v>
      </c>
      <c r="S233">
        <v>0</v>
      </c>
      <c r="T233">
        <v>0</v>
      </c>
      <c r="U233">
        <v>0.84849999999999992</v>
      </c>
      <c r="V233">
        <v>0.1515</v>
      </c>
      <c r="W233">
        <v>0</v>
      </c>
      <c r="X233">
        <v>0</v>
      </c>
      <c r="Y233">
        <v>0.2727</v>
      </c>
      <c r="Z233">
        <v>0.72730000000000006</v>
      </c>
      <c r="AA233">
        <v>0.24239999999999998</v>
      </c>
      <c r="AB233">
        <v>0.30299999999999999</v>
      </c>
      <c r="AC233">
        <v>0.45450000000000002</v>
      </c>
      <c r="AD233">
        <v>0</v>
      </c>
      <c r="AE233">
        <v>6.9000000000000006E-2</v>
      </c>
      <c r="AF233">
        <v>0.62070000000000003</v>
      </c>
      <c r="AG233">
        <v>0.27589999999999998</v>
      </c>
      <c r="AH233">
        <v>3.4500000000000003E-2</v>
      </c>
      <c r="AI233">
        <v>0</v>
      </c>
      <c r="AJ233">
        <v>0</v>
      </c>
      <c r="AK233">
        <v>0</v>
      </c>
      <c r="AL233">
        <v>0</v>
      </c>
      <c r="AM233">
        <v>0</v>
      </c>
      <c r="AN233">
        <v>1</v>
      </c>
      <c r="AO233">
        <v>3.0299999999999997E-2</v>
      </c>
      <c r="AP233">
        <v>0.48479999999999995</v>
      </c>
      <c r="AQ233">
        <v>0.33329999999999999</v>
      </c>
      <c r="AR233">
        <v>0.1515</v>
      </c>
      <c r="AS233">
        <v>0</v>
      </c>
      <c r="AT233">
        <v>3.0299999999999997E-2</v>
      </c>
      <c r="AU233">
        <v>3.0299999999999997E-2</v>
      </c>
      <c r="AV233">
        <v>0.60609999999999997</v>
      </c>
      <c r="AW233">
        <v>0.33329999999999999</v>
      </c>
      <c r="AX233">
        <v>0</v>
      </c>
      <c r="AY233">
        <v>0.54549999999999998</v>
      </c>
      <c r="AZ233">
        <v>0.39390000000000003</v>
      </c>
      <c r="BA233">
        <v>6.0599999999999994E-2</v>
      </c>
      <c r="BB233">
        <v>0</v>
      </c>
      <c r="BC233">
        <v>0.51519999999999999</v>
      </c>
      <c r="BD233">
        <v>0.48479999999999995</v>
      </c>
      <c r="BE233">
        <v>0</v>
      </c>
      <c r="BF233">
        <v>0</v>
      </c>
      <c r="BG233">
        <v>0.39390000000000003</v>
      </c>
      <c r="BH233">
        <v>0.54549999999999998</v>
      </c>
      <c r="BI233">
        <v>6.0599999999999994E-2</v>
      </c>
      <c r="BJ233">
        <v>0</v>
      </c>
      <c r="BK233">
        <v>0.6</v>
      </c>
      <c r="BL233">
        <v>0.4</v>
      </c>
      <c r="BM233">
        <v>0</v>
      </c>
      <c r="BN233">
        <v>0</v>
      </c>
    </row>
    <row r="234" spans="1:66" x14ac:dyDescent="0.3">
      <c r="A234" t="s">
        <v>555</v>
      </c>
      <c r="B234">
        <v>1</v>
      </c>
      <c r="C234">
        <v>0</v>
      </c>
      <c r="D234">
        <v>0</v>
      </c>
      <c r="E234">
        <v>0</v>
      </c>
      <c r="F234">
        <v>0</v>
      </c>
      <c r="G234">
        <v>0.61539999999999995</v>
      </c>
      <c r="H234">
        <v>0.3846</v>
      </c>
      <c r="I234">
        <v>0</v>
      </c>
      <c r="J234">
        <v>0</v>
      </c>
      <c r="K234">
        <v>0.46149999999999997</v>
      </c>
      <c r="L234">
        <v>0</v>
      </c>
      <c r="M234">
        <v>0.53849999999999998</v>
      </c>
      <c r="N234">
        <v>0</v>
      </c>
      <c r="O234">
        <v>0</v>
      </c>
      <c r="P234">
        <v>0.3846</v>
      </c>
      <c r="Q234">
        <v>0.46149999999999997</v>
      </c>
      <c r="R234">
        <v>0.15380000000000002</v>
      </c>
      <c r="S234">
        <v>0</v>
      </c>
      <c r="T234">
        <v>0</v>
      </c>
      <c r="U234">
        <v>0.96150000000000002</v>
      </c>
      <c r="V234">
        <v>3.85E-2</v>
      </c>
      <c r="W234">
        <v>0</v>
      </c>
      <c r="X234">
        <v>0</v>
      </c>
      <c r="Y234">
        <v>0.30430000000000001</v>
      </c>
      <c r="Z234">
        <v>0.69569999999999999</v>
      </c>
      <c r="AA234">
        <v>0</v>
      </c>
      <c r="AB234">
        <v>0.57689999999999997</v>
      </c>
      <c r="AC234">
        <v>0.42310000000000003</v>
      </c>
      <c r="AD234">
        <v>0</v>
      </c>
      <c r="AE234">
        <v>0.1905</v>
      </c>
      <c r="AF234">
        <v>0.66670000000000007</v>
      </c>
      <c r="AG234">
        <v>0.1429</v>
      </c>
      <c r="AH234">
        <v>0</v>
      </c>
      <c r="AI234">
        <v>0</v>
      </c>
      <c r="AJ234">
        <v>0</v>
      </c>
      <c r="AK234">
        <v>0</v>
      </c>
      <c r="AL234">
        <v>0</v>
      </c>
      <c r="AM234">
        <v>0</v>
      </c>
      <c r="AN234">
        <v>1</v>
      </c>
      <c r="AO234">
        <v>7.690000000000001E-2</v>
      </c>
      <c r="AP234">
        <v>0.42310000000000003</v>
      </c>
      <c r="AQ234">
        <v>0.26919999999999999</v>
      </c>
      <c r="AR234">
        <v>0.23079999999999998</v>
      </c>
      <c r="AS234">
        <v>0</v>
      </c>
      <c r="AT234">
        <v>0</v>
      </c>
      <c r="AU234">
        <v>0.11539999999999999</v>
      </c>
      <c r="AV234">
        <v>0.57689999999999997</v>
      </c>
      <c r="AW234">
        <v>0.30769999999999997</v>
      </c>
      <c r="AX234">
        <v>0</v>
      </c>
      <c r="AY234">
        <v>0.46149999999999997</v>
      </c>
      <c r="AZ234">
        <v>0.30769999999999997</v>
      </c>
      <c r="BA234">
        <v>0.23079999999999998</v>
      </c>
      <c r="BB234">
        <v>0</v>
      </c>
      <c r="BC234">
        <v>0.46149999999999997</v>
      </c>
      <c r="BD234">
        <v>0.53849999999999998</v>
      </c>
      <c r="BE234">
        <v>0</v>
      </c>
      <c r="BF234">
        <v>0</v>
      </c>
      <c r="BG234">
        <v>0.1923</v>
      </c>
      <c r="BH234">
        <v>0.73080000000000001</v>
      </c>
      <c r="BI234">
        <v>7.690000000000001E-2</v>
      </c>
      <c r="BJ234">
        <v>0</v>
      </c>
      <c r="BK234">
        <v>0.36359999999999998</v>
      </c>
      <c r="BL234">
        <v>0.54549999999999998</v>
      </c>
      <c r="BM234">
        <v>9.0899999999999995E-2</v>
      </c>
      <c r="BN234">
        <v>0</v>
      </c>
    </row>
    <row r="235" spans="1:66" x14ac:dyDescent="0.3">
      <c r="A235" t="s">
        <v>893</v>
      </c>
      <c r="B235">
        <v>0</v>
      </c>
      <c r="C235">
        <v>1</v>
      </c>
      <c r="D235">
        <v>0</v>
      </c>
      <c r="E235">
        <v>0</v>
      </c>
      <c r="F235">
        <v>0</v>
      </c>
      <c r="G235">
        <v>0.43140000000000001</v>
      </c>
      <c r="H235">
        <v>0.33329999999999999</v>
      </c>
      <c r="I235">
        <v>0.23530000000000001</v>
      </c>
      <c r="J235">
        <v>0</v>
      </c>
      <c r="K235">
        <v>0</v>
      </c>
      <c r="L235">
        <v>0</v>
      </c>
      <c r="M235">
        <v>1</v>
      </c>
      <c r="N235">
        <v>0</v>
      </c>
      <c r="O235">
        <v>0</v>
      </c>
      <c r="P235">
        <v>0.72549999999999992</v>
      </c>
      <c r="Q235">
        <v>0.25489999999999996</v>
      </c>
      <c r="R235">
        <v>1.9599999999999999E-2</v>
      </c>
      <c r="S235">
        <v>0</v>
      </c>
      <c r="T235">
        <v>0</v>
      </c>
      <c r="U235">
        <v>0.45100000000000001</v>
      </c>
      <c r="V235">
        <v>0.39219999999999999</v>
      </c>
      <c r="W235">
        <v>0.15689999999999998</v>
      </c>
      <c r="X235">
        <v>0</v>
      </c>
      <c r="Y235">
        <v>0.5</v>
      </c>
      <c r="Z235">
        <v>0.5</v>
      </c>
      <c r="AA235">
        <v>0.25489999999999996</v>
      </c>
      <c r="AB235">
        <v>0.49020000000000002</v>
      </c>
      <c r="AC235">
        <v>0.25489999999999996</v>
      </c>
      <c r="AD235">
        <v>0</v>
      </c>
      <c r="AE235">
        <v>9.3800000000000008E-2</v>
      </c>
      <c r="AF235">
        <v>0.71879999999999999</v>
      </c>
      <c r="AG235">
        <v>6.25E-2</v>
      </c>
      <c r="AH235">
        <v>0.125</v>
      </c>
      <c r="AI235">
        <v>0</v>
      </c>
      <c r="AJ235">
        <v>0</v>
      </c>
      <c r="AK235">
        <v>0</v>
      </c>
      <c r="AL235">
        <v>0</v>
      </c>
      <c r="AM235">
        <v>0</v>
      </c>
      <c r="AN235">
        <v>1</v>
      </c>
      <c r="AO235">
        <v>7.8399999999999997E-2</v>
      </c>
      <c r="AP235">
        <v>0.43140000000000001</v>
      </c>
      <c r="AQ235">
        <v>0.4118</v>
      </c>
      <c r="AR235">
        <v>7.8399999999999997E-2</v>
      </c>
      <c r="AS235">
        <v>0</v>
      </c>
      <c r="AT235">
        <v>7.8399999999999997E-2</v>
      </c>
      <c r="AU235">
        <v>0.47060000000000002</v>
      </c>
      <c r="AV235">
        <v>7.8399999999999997E-2</v>
      </c>
      <c r="AW235">
        <v>0.33329999999999999</v>
      </c>
      <c r="AX235">
        <v>3.9199999999999999E-2</v>
      </c>
      <c r="AY235">
        <v>0.31370000000000003</v>
      </c>
      <c r="AZ235">
        <v>0.45100000000000001</v>
      </c>
      <c r="BA235">
        <v>0.23530000000000001</v>
      </c>
      <c r="BB235">
        <v>1.9599999999999999E-2</v>
      </c>
      <c r="BC235">
        <v>0.56859999999999999</v>
      </c>
      <c r="BD235">
        <v>0.4118</v>
      </c>
      <c r="BE235">
        <v>0</v>
      </c>
      <c r="BF235">
        <v>0</v>
      </c>
      <c r="BG235">
        <v>0.60780000000000001</v>
      </c>
      <c r="BH235">
        <v>0.33329999999999999</v>
      </c>
      <c r="BI235">
        <v>5.8799999999999998E-2</v>
      </c>
      <c r="BJ235">
        <v>0</v>
      </c>
      <c r="BK235">
        <v>0</v>
      </c>
      <c r="BL235">
        <v>0.58820000000000006</v>
      </c>
      <c r="BM235">
        <v>0.4118</v>
      </c>
      <c r="BN235">
        <v>0</v>
      </c>
    </row>
    <row r="236" spans="1:66" x14ac:dyDescent="0.3">
      <c r="A236" t="s">
        <v>560</v>
      </c>
      <c r="B236">
        <v>1</v>
      </c>
      <c r="C236">
        <v>0</v>
      </c>
      <c r="D236">
        <v>0</v>
      </c>
      <c r="E236">
        <v>0</v>
      </c>
      <c r="F236">
        <v>0</v>
      </c>
      <c r="G236">
        <v>0.9677</v>
      </c>
      <c r="H236">
        <v>3.2300000000000002E-2</v>
      </c>
      <c r="I236">
        <v>0</v>
      </c>
      <c r="J236">
        <v>0</v>
      </c>
      <c r="K236">
        <v>0</v>
      </c>
      <c r="L236">
        <v>0</v>
      </c>
      <c r="M236">
        <v>1</v>
      </c>
      <c r="N236">
        <v>0</v>
      </c>
      <c r="O236">
        <v>0</v>
      </c>
      <c r="P236">
        <v>0.5806</v>
      </c>
      <c r="Q236">
        <v>0.2903</v>
      </c>
      <c r="R236">
        <v>0.129</v>
      </c>
      <c r="S236">
        <v>0</v>
      </c>
      <c r="T236">
        <v>0</v>
      </c>
      <c r="U236">
        <v>0.7742</v>
      </c>
      <c r="V236">
        <v>0.22579999999999997</v>
      </c>
      <c r="W236">
        <v>0</v>
      </c>
      <c r="X236">
        <v>0</v>
      </c>
      <c r="Y236">
        <v>0.61539999999999995</v>
      </c>
      <c r="Z236">
        <v>0.3846</v>
      </c>
      <c r="AA236">
        <v>0.22579999999999997</v>
      </c>
      <c r="AB236">
        <v>0.6129</v>
      </c>
      <c r="AC236">
        <v>0.1613</v>
      </c>
      <c r="AD236">
        <v>0</v>
      </c>
      <c r="AE236">
        <v>0.5625</v>
      </c>
      <c r="AF236">
        <v>0.25</v>
      </c>
      <c r="AG236">
        <v>0.1875</v>
      </c>
      <c r="AH236">
        <v>0</v>
      </c>
      <c r="AI236">
        <v>0</v>
      </c>
      <c r="AJ236">
        <v>0</v>
      </c>
      <c r="AK236">
        <v>0</v>
      </c>
      <c r="AL236">
        <v>0</v>
      </c>
      <c r="AM236">
        <v>0</v>
      </c>
      <c r="AN236">
        <v>1</v>
      </c>
      <c r="AO236">
        <v>3.2300000000000002E-2</v>
      </c>
      <c r="AP236">
        <v>0</v>
      </c>
      <c r="AQ236">
        <v>0.45159999999999995</v>
      </c>
      <c r="AR236">
        <v>0.5161</v>
      </c>
      <c r="AS236">
        <v>0</v>
      </c>
      <c r="AT236">
        <v>0</v>
      </c>
      <c r="AU236">
        <v>9.6799999999999997E-2</v>
      </c>
      <c r="AV236">
        <v>0.45159999999999995</v>
      </c>
      <c r="AW236">
        <v>0.45159999999999995</v>
      </c>
      <c r="AX236">
        <v>0</v>
      </c>
      <c r="AY236">
        <v>3.2300000000000002E-2</v>
      </c>
      <c r="AZ236">
        <v>0.7742</v>
      </c>
      <c r="BA236">
        <v>0.19350000000000001</v>
      </c>
      <c r="BB236">
        <v>0</v>
      </c>
      <c r="BC236">
        <v>0.6452</v>
      </c>
      <c r="BD236">
        <v>0.35479999999999995</v>
      </c>
      <c r="BE236">
        <v>0</v>
      </c>
      <c r="BF236">
        <v>0</v>
      </c>
      <c r="BG236">
        <v>0.4194</v>
      </c>
      <c r="BH236">
        <v>0.3871</v>
      </c>
      <c r="BI236">
        <v>0.19350000000000001</v>
      </c>
      <c r="BJ236">
        <v>0</v>
      </c>
      <c r="BK236">
        <v>0.2727</v>
      </c>
      <c r="BL236">
        <v>0.63639999999999997</v>
      </c>
      <c r="BM236">
        <v>9.0899999999999995E-2</v>
      </c>
      <c r="BN236">
        <v>0</v>
      </c>
    </row>
    <row r="237" spans="1:66" x14ac:dyDescent="0.3">
      <c r="A237" t="s">
        <v>561</v>
      </c>
      <c r="B237">
        <v>0</v>
      </c>
      <c r="C237">
        <v>1</v>
      </c>
      <c r="D237">
        <v>0</v>
      </c>
      <c r="E237">
        <v>0</v>
      </c>
      <c r="F237">
        <v>0</v>
      </c>
      <c r="G237">
        <v>0.71030000000000004</v>
      </c>
      <c r="H237">
        <v>0.2414</v>
      </c>
      <c r="I237">
        <v>4.8300000000000003E-2</v>
      </c>
      <c r="J237">
        <v>0</v>
      </c>
      <c r="K237">
        <v>9.0899999999999995E-2</v>
      </c>
      <c r="L237">
        <v>0.12590000000000001</v>
      </c>
      <c r="M237">
        <v>0.7762</v>
      </c>
      <c r="N237">
        <v>6.9999999999999993E-3</v>
      </c>
      <c r="O237">
        <v>0</v>
      </c>
      <c r="P237">
        <v>0.38619999999999999</v>
      </c>
      <c r="Q237">
        <v>0.45520000000000005</v>
      </c>
      <c r="R237">
        <v>0.15859999999999999</v>
      </c>
      <c r="S237">
        <v>0</v>
      </c>
      <c r="T237">
        <v>6.8999999999999999E-3</v>
      </c>
      <c r="U237">
        <v>0.68969999999999998</v>
      </c>
      <c r="V237">
        <v>0.3034</v>
      </c>
      <c r="W237">
        <v>0</v>
      </c>
      <c r="X237">
        <v>0.11810000000000001</v>
      </c>
      <c r="Y237">
        <v>0.42359999999999998</v>
      </c>
      <c r="Z237">
        <v>0.45829999999999999</v>
      </c>
      <c r="AA237">
        <v>0.13869999999999999</v>
      </c>
      <c r="AB237">
        <v>0.69340000000000002</v>
      </c>
      <c r="AC237">
        <v>0.16789999999999999</v>
      </c>
      <c r="AD237">
        <v>0</v>
      </c>
      <c r="AE237">
        <v>0.33329999999999999</v>
      </c>
      <c r="AF237">
        <v>0.55880000000000007</v>
      </c>
      <c r="AG237">
        <v>0.10779999999999999</v>
      </c>
      <c r="AH237">
        <v>0</v>
      </c>
      <c r="AI237">
        <v>0</v>
      </c>
      <c r="AJ237">
        <v>1</v>
      </c>
      <c r="AK237">
        <v>0</v>
      </c>
      <c r="AL237">
        <v>0</v>
      </c>
      <c r="AM237">
        <v>0</v>
      </c>
      <c r="AN237">
        <v>0</v>
      </c>
      <c r="AO237">
        <v>6.9000000000000006E-2</v>
      </c>
      <c r="AP237">
        <v>0.6966</v>
      </c>
      <c r="AQ237">
        <v>0.1724</v>
      </c>
      <c r="AR237">
        <v>6.2100000000000002E-2</v>
      </c>
      <c r="AS237">
        <v>0</v>
      </c>
      <c r="AT237">
        <v>0.26899999999999996</v>
      </c>
      <c r="AU237">
        <v>0.10339999999999999</v>
      </c>
      <c r="AV237">
        <v>0.11720000000000001</v>
      </c>
      <c r="AW237">
        <v>0.42070000000000002</v>
      </c>
      <c r="AX237">
        <v>8.9700000000000002E-2</v>
      </c>
      <c r="AY237">
        <v>0.24829999999999999</v>
      </c>
      <c r="AZ237">
        <v>0.71030000000000004</v>
      </c>
      <c r="BA237">
        <v>4.1399999999999999E-2</v>
      </c>
      <c r="BB237">
        <v>0</v>
      </c>
      <c r="BC237">
        <v>0.27589999999999998</v>
      </c>
      <c r="BD237">
        <v>0.72409999999999997</v>
      </c>
      <c r="BE237">
        <v>0</v>
      </c>
      <c r="BF237">
        <v>0</v>
      </c>
      <c r="BG237">
        <v>0.52410000000000001</v>
      </c>
      <c r="BH237">
        <v>0.35170000000000001</v>
      </c>
      <c r="BI237">
        <v>0.1241</v>
      </c>
      <c r="BJ237">
        <v>0</v>
      </c>
      <c r="BK237">
        <v>4.5499999999999999E-2</v>
      </c>
      <c r="BL237">
        <v>0.18179999999999999</v>
      </c>
      <c r="BM237">
        <v>0.72730000000000006</v>
      </c>
      <c r="BN237">
        <v>4.5499999999999999E-2</v>
      </c>
    </row>
    <row r="238" spans="1:66" x14ac:dyDescent="0.3">
      <c r="A238" t="s">
        <v>563</v>
      </c>
      <c r="B238">
        <v>0</v>
      </c>
      <c r="C238">
        <v>0</v>
      </c>
      <c r="D238">
        <v>1</v>
      </c>
      <c r="E238">
        <v>0</v>
      </c>
      <c r="F238">
        <v>0</v>
      </c>
      <c r="G238">
        <v>0.55559999999999998</v>
      </c>
      <c r="H238">
        <v>0.42590000000000006</v>
      </c>
      <c r="I238">
        <v>1.8500000000000003E-2</v>
      </c>
      <c r="J238">
        <v>0</v>
      </c>
      <c r="K238">
        <v>9.2600000000000002E-2</v>
      </c>
      <c r="L238">
        <v>0.37040000000000001</v>
      </c>
      <c r="M238">
        <v>0.53700000000000003</v>
      </c>
      <c r="N238">
        <v>0</v>
      </c>
      <c r="O238">
        <v>0</v>
      </c>
      <c r="P238">
        <v>5.5599999999999997E-2</v>
      </c>
      <c r="Q238">
        <v>0.87040000000000006</v>
      </c>
      <c r="R238">
        <v>7.4099999999999999E-2</v>
      </c>
      <c r="S238">
        <v>0</v>
      </c>
      <c r="T238">
        <v>0</v>
      </c>
      <c r="U238">
        <v>0.79630000000000001</v>
      </c>
      <c r="V238">
        <v>0.20370000000000002</v>
      </c>
      <c r="W238">
        <v>0</v>
      </c>
      <c r="X238">
        <v>0</v>
      </c>
      <c r="Y238">
        <v>0.72219999999999995</v>
      </c>
      <c r="Z238">
        <v>0.27779999999999999</v>
      </c>
      <c r="AA238">
        <v>0</v>
      </c>
      <c r="AB238">
        <v>0.62259999999999993</v>
      </c>
      <c r="AC238">
        <v>0.37740000000000001</v>
      </c>
      <c r="AD238">
        <v>0</v>
      </c>
      <c r="AE238">
        <v>0.41670000000000001</v>
      </c>
      <c r="AF238">
        <v>0.58329999999999993</v>
      </c>
      <c r="AG238">
        <v>0</v>
      </c>
      <c r="AH238">
        <v>0</v>
      </c>
      <c r="AI238">
        <v>0</v>
      </c>
      <c r="AJ238">
        <v>0</v>
      </c>
      <c r="AK238">
        <v>0</v>
      </c>
      <c r="AL238">
        <v>0</v>
      </c>
      <c r="AM238">
        <v>0</v>
      </c>
      <c r="AN238">
        <v>1</v>
      </c>
      <c r="AO238">
        <v>5.5599999999999997E-2</v>
      </c>
      <c r="AP238">
        <v>0.77780000000000005</v>
      </c>
      <c r="AQ238">
        <v>0.11109999999999999</v>
      </c>
      <c r="AR238">
        <v>5.5599999999999997E-2</v>
      </c>
      <c r="AS238">
        <v>0</v>
      </c>
      <c r="AT238">
        <v>0</v>
      </c>
      <c r="AU238">
        <v>0</v>
      </c>
      <c r="AV238">
        <v>0</v>
      </c>
      <c r="AW238">
        <v>0.79630000000000001</v>
      </c>
      <c r="AX238">
        <v>0.20370000000000002</v>
      </c>
      <c r="AY238">
        <v>0.2407</v>
      </c>
      <c r="AZ238">
        <v>0.59260000000000002</v>
      </c>
      <c r="BA238">
        <v>0.16670000000000001</v>
      </c>
      <c r="BB238">
        <v>0</v>
      </c>
      <c r="BC238">
        <v>3.7000000000000005E-2</v>
      </c>
      <c r="BD238">
        <v>0.92590000000000006</v>
      </c>
      <c r="BE238">
        <v>3.7000000000000005E-2</v>
      </c>
      <c r="BF238">
        <v>0</v>
      </c>
      <c r="BG238">
        <v>0.51849999999999996</v>
      </c>
      <c r="BH238">
        <v>0.31480000000000002</v>
      </c>
      <c r="BI238">
        <v>0.16670000000000001</v>
      </c>
      <c r="BJ238">
        <v>0</v>
      </c>
      <c r="BK238">
        <v>0</v>
      </c>
      <c r="BL238">
        <v>0.61539999999999995</v>
      </c>
      <c r="BM238">
        <v>0.3846</v>
      </c>
      <c r="BN238">
        <v>0</v>
      </c>
    </row>
    <row r="239" spans="1:66" x14ac:dyDescent="0.3">
      <c r="A239" t="s">
        <v>558</v>
      </c>
      <c r="B239">
        <v>0</v>
      </c>
      <c r="C239">
        <v>0</v>
      </c>
      <c r="D239">
        <v>1</v>
      </c>
      <c r="E239">
        <v>0</v>
      </c>
      <c r="F239">
        <v>0</v>
      </c>
      <c r="G239">
        <v>0.62860000000000005</v>
      </c>
      <c r="H239">
        <v>0.37140000000000001</v>
      </c>
      <c r="I239">
        <v>0</v>
      </c>
      <c r="J239">
        <v>0</v>
      </c>
      <c r="K239">
        <v>0.2286</v>
      </c>
      <c r="L239">
        <v>0.34289999999999998</v>
      </c>
      <c r="M239">
        <v>0.42859999999999998</v>
      </c>
      <c r="N239">
        <v>0</v>
      </c>
      <c r="O239">
        <v>2.86E-2</v>
      </c>
      <c r="P239">
        <v>0.31430000000000002</v>
      </c>
      <c r="Q239">
        <v>0.57140000000000002</v>
      </c>
      <c r="R239">
        <v>8.5699999999999998E-2</v>
      </c>
      <c r="S239">
        <v>0</v>
      </c>
      <c r="T239">
        <v>8.5699999999999998E-2</v>
      </c>
      <c r="U239">
        <v>0.45710000000000001</v>
      </c>
      <c r="V239">
        <v>0.4</v>
      </c>
      <c r="W239">
        <v>5.7099999999999998E-2</v>
      </c>
      <c r="X239">
        <v>0</v>
      </c>
      <c r="Y239">
        <v>0.51519999999999999</v>
      </c>
      <c r="Z239">
        <v>0.48479999999999995</v>
      </c>
      <c r="AA239">
        <v>0.1515</v>
      </c>
      <c r="AB239">
        <v>0.54549999999999998</v>
      </c>
      <c r="AC239">
        <v>0.30299999999999999</v>
      </c>
      <c r="AD239">
        <v>0</v>
      </c>
      <c r="AE239">
        <v>0.7</v>
      </c>
      <c r="AF239">
        <v>0.3</v>
      </c>
      <c r="AG239">
        <v>0</v>
      </c>
      <c r="AH239">
        <v>0</v>
      </c>
      <c r="AI239">
        <v>0</v>
      </c>
      <c r="AJ239">
        <v>0</v>
      </c>
      <c r="AK239">
        <v>0</v>
      </c>
      <c r="AL239">
        <v>0</v>
      </c>
      <c r="AM239">
        <v>0</v>
      </c>
      <c r="AN239">
        <v>1</v>
      </c>
      <c r="AO239">
        <v>0.2</v>
      </c>
      <c r="AP239">
        <v>0.42859999999999998</v>
      </c>
      <c r="AQ239">
        <v>0.28570000000000001</v>
      </c>
      <c r="AR239">
        <v>8.5699999999999998E-2</v>
      </c>
      <c r="AS239">
        <v>0</v>
      </c>
      <c r="AT239">
        <v>0</v>
      </c>
      <c r="AU239">
        <v>5.7099999999999998E-2</v>
      </c>
      <c r="AV239">
        <v>0.1429</v>
      </c>
      <c r="AW239">
        <v>0.68569999999999998</v>
      </c>
      <c r="AX239">
        <v>0.1143</v>
      </c>
      <c r="AY239">
        <v>0.34289999999999998</v>
      </c>
      <c r="AZ239">
        <v>0.54289999999999994</v>
      </c>
      <c r="BA239">
        <v>0.1143</v>
      </c>
      <c r="BB239">
        <v>2.86E-2</v>
      </c>
      <c r="BC239">
        <v>0.1143</v>
      </c>
      <c r="BD239">
        <v>0.71430000000000005</v>
      </c>
      <c r="BE239">
        <v>0.1429</v>
      </c>
      <c r="BF239">
        <v>2.86E-2</v>
      </c>
      <c r="BG239">
        <v>0.45710000000000001</v>
      </c>
      <c r="BH239">
        <v>0.2286</v>
      </c>
      <c r="BI239">
        <v>0.2571</v>
      </c>
      <c r="BJ239">
        <v>2.86E-2</v>
      </c>
      <c r="BK239">
        <v>0.35</v>
      </c>
      <c r="BL239">
        <v>0.45</v>
      </c>
      <c r="BM239">
        <v>0.2</v>
      </c>
      <c r="BN239">
        <v>0</v>
      </c>
    </row>
    <row r="240" spans="1:66" x14ac:dyDescent="0.3">
      <c r="A240" t="s">
        <v>568</v>
      </c>
      <c r="B240">
        <v>1</v>
      </c>
      <c r="C240">
        <v>0</v>
      </c>
      <c r="D240">
        <v>0</v>
      </c>
      <c r="E240">
        <v>0</v>
      </c>
      <c r="F240">
        <v>0</v>
      </c>
      <c r="G240">
        <v>0.24530000000000002</v>
      </c>
      <c r="H240">
        <v>0.41509999999999997</v>
      </c>
      <c r="I240">
        <v>0.33960000000000001</v>
      </c>
      <c r="J240">
        <v>0</v>
      </c>
      <c r="K240">
        <v>0</v>
      </c>
      <c r="L240">
        <v>0</v>
      </c>
      <c r="M240">
        <v>1</v>
      </c>
      <c r="N240">
        <v>0</v>
      </c>
      <c r="O240">
        <v>0</v>
      </c>
      <c r="P240">
        <v>0.32079999999999997</v>
      </c>
      <c r="Q240">
        <v>0.54720000000000002</v>
      </c>
      <c r="R240">
        <v>0.11320000000000001</v>
      </c>
      <c r="S240">
        <v>1.89E-2</v>
      </c>
      <c r="T240">
        <v>0</v>
      </c>
      <c r="U240">
        <v>0.22640000000000002</v>
      </c>
      <c r="V240">
        <v>0.77359999999999995</v>
      </c>
      <c r="W240">
        <v>0</v>
      </c>
      <c r="X240">
        <v>0</v>
      </c>
      <c r="Y240">
        <v>1</v>
      </c>
      <c r="Z240">
        <v>0</v>
      </c>
      <c r="AA240">
        <v>7.5499999999999998E-2</v>
      </c>
      <c r="AB240">
        <v>0.92449999999999999</v>
      </c>
      <c r="AC240">
        <v>0</v>
      </c>
      <c r="AD240">
        <v>0</v>
      </c>
      <c r="AE240">
        <v>0.25</v>
      </c>
      <c r="AF240">
        <v>0.73080000000000001</v>
      </c>
      <c r="AG240">
        <v>1.9199999999999998E-2</v>
      </c>
      <c r="AH240">
        <v>0</v>
      </c>
      <c r="AI240">
        <v>0</v>
      </c>
      <c r="AJ240">
        <v>0</v>
      </c>
      <c r="AK240">
        <v>0</v>
      </c>
      <c r="AL240">
        <v>0</v>
      </c>
      <c r="AM240">
        <v>0</v>
      </c>
      <c r="AN240">
        <v>1</v>
      </c>
      <c r="AO240">
        <v>0</v>
      </c>
      <c r="AP240">
        <v>0.434</v>
      </c>
      <c r="AQ240">
        <v>0.16980000000000001</v>
      </c>
      <c r="AR240">
        <v>0.3962</v>
      </c>
      <c r="AS240">
        <v>0</v>
      </c>
      <c r="AT240">
        <v>0</v>
      </c>
      <c r="AU240">
        <v>0.18870000000000001</v>
      </c>
      <c r="AV240">
        <v>0.35850000000000004</v>
      </c>
      <c r="AW240">
        <v>0.45280000000000004</v>
      </c>
      <c r="AX240">
        <v>0</v>
      </c>
      <c r="AY240">
        <v>0.11320000000000001</v>
      </c>
      <c r="AZ240">
        <v>0.84909999999999997</v>
      </c>
      <c r="BA240">
        <v>3.7699999999999997E-2</v>
      </c>
      <c r="BB240">
        <v>0</v>
      </c>
      <c r="BC240">
        <v>0.50939999999999996</v>
      </c>
      <c r="BD240">
        <v>0.49060000000000004</v>
      </c>
      <c r="BE240">
        <v>0</v>
      </c>
      <c r="BF240">
        <v>0</v>
      </c>
      <c r="BG240">
        <v>0.50939999999999996</v>
      </c>
      <c r="BH240">
        <v>0.49060000000000004</v>
      </c>
      <c r="BI240">
        <v>0</v>
      </c>
      <c r="BJ240">
        <v>0</v>
      </c>
      <c r="BK240">
        <v>0.34149999999999997</v>
      </c>
      <c r="BL240">
        <v>0.65849999999999997</v>
      </c>
      <c r="BM240">
        <v>0</v>
      </c>
      <c r="BN240">
        <v>0</v>
      </c>
    </row>
    <row r="241" spans="1:66" x14ac:dyDescent="0.3">
      <c r="A241" t="s">
        <v>570</v>
      </c>
      <c r="B241">
        <v>1</v>
      </c>
      <c r="C241">
        <v>0</v>
      </c>
      <c r="D241">
        <v>0</v>
      </c>
      <c r="E241">
        <v>0</v>
      </c>
      <c r="F241">
        <v>0</v>
      </c>
      <c r="G241">
        <v>0.55770000000000008</v>
      </c>
      <c r="H241">
        <v>0.29809999999999998</v>
      </c>
      <c r="I241">
        <v>0.14419999999999999</v>
      </c>
      <c r="J241">
        <v>0</v>
      </c>
      <c r="K241">
        <v>0.4078</v>
      </c>
      <c r="L241">
        <v>5.8299999999999998E-2</v>
      </c>
      <c r="M241">
        <v>0.53400000000000003</v>
      </c>
      <c r="N241">
        <v>0</v>
      </c>
      <c r="O241">
        <v>0</v>
      </c>
      <c r="P241">
        <v>0.375</v>
      </c>
      <c r="Q241">
        <v>0.4904</v>
      </c>
      <c r="R241">
        <v>0.1346</v>
      </c>
      <c r="S241">
        <v>0</v>
      </c>
      <c r="T241">
        <v>0</v>
      </c>
      <c r="U241">
        <v>0.38829999999999998</v>
      </c>
      <c r="V241">
        <v>0.61170000000000002</v>
      </c>
      <c r="W241">
        <v>0</v>
      </c>
      <c r="X241">
        <v>9.5999999999999992E-3</v>
      </c>
      <c r="Y241">
        <v>0.75959999999999994</v>
      </c>
      <c r="Z241">
        <v>0.23079999999999998</v>
      </c>
      <c r="AA241">
        <v>0.34619999999999995</v>
      </c>
      <c r="AB241">
        <v>0.50960000000000005</v>
      </c>
      <c r="AC241">
        <v>0.14419999999999999</v>
      </c>
      <c r="AD241">
        <v>0</v>
      </c>
      <c r="AE241">
        <v>0.6724</v>
      </c>
      <c r="AF241">
        <v>0.2586</v>
      </c>
      <c r="AG241">
        <v>6.9000000000000006E-2</v>
      </c>
      <c r="AH241">
        <v>0</v>
      </c>
      <c r="AI241">
        <v>0</v>
      </c>
      <c r="AJ241">
        <v>0</v>
      </c>
      <c r="AK241">
        <v>0</v>
      </c>
      <c r="AL241">
        <v>0</v>
      </c>
      <c r="AM241">
        <v>0</v>
      </c>
      <c r="AN241">
        <v>1</v>
      </c>
      <c r="AO241">
        <v>6.7299999999999999E-2</v>
      </c>
      <c r="AP241">
        <v>0.50960000000000005</v>
      </c>
      <c r="AQ241">
        <v>0.17309999999999998</v>
      </c>
      <c r="AR241">
        <v>0.22120000000000001</v>
      </c>
      <c r="AS241">
        <v>2.8799999999999999E-2</v>
      </c>
      <c r="AT241">
        <v>0.17309999999999998</v>
      </c>
      <c r="AU241">
        <v>0.44229999999999997</v>
      </c>
      <c r="AV241">
        <v>0.1923</v>
      </c>
      <c r="AW241">
        <v>0.1923</v>
      </c>
      <c r="AX241">
        <v>0</v>
      </c>
      <c r="AY241">
        <v>0.14560000000000001</v>
      </c>
      <c r="AZ241">
        <v>0.66989999999999994</v>
      </c>
      <c r="BA241">
        <v>0.1845</v>
      </c>
      <c r="BB241">
        <v>0</v>
      </c>
      <c r="BC241">
        <v>0.1923</v>
      </c>
      <c r="BD241">
        <v>0.78849999999999998</v>
      </c>
      <c r="BE241">
        <v>1.9199999999999998E-2</v>
      </c>
      <c r="BF241">
        <v>0</v>
      </c>
      <c r="BG241">
        <v>0.30769999999999997</v>
      </c>
      <c r="BH241">
        <v>0.4904</v>
      </c>
      <c r="BI241">
        <v>0.20190000000000002</v>
      </c>
      <c r="BJ241">
        <v>0</v>
      </c>
      <c r="BK241">
        <v>0</v>
      </c>
      <c r="BL241">
        <v>0.22219999999999998</v>
      </c>
      <c r="BM241">
        <v>0.77780000000000005</v>
      </c>
      <c r="BN241">
        <v>0</v>
      </c>
    </row>
    <row r="242" spans="1:66" x14ac:dyDescent="0.3">
      <c r="A242" t="s">
        <v>572</v>
      </c>
      <c r="B242">
        <v>1</v>
      </c>
      <c r="C242">
        <v>0</v>
      </c>
      <c r="D242">
        <v>0</v>
      </c>
      <c r="E242">
        <v>0</v>
      </c>
      <c r="F242">
        <v>0</v>
      </c>
      <c r="G242">
        <v>0.83779999999999999</v>
      </c>
      <c r="H242">
        <v>0.1081</v>
      </c>
      <c r="I242">
        <v>5.4100000000000002E-2</v>
      </c>
      <c r="J242">
        <v>0</v>
      </c>
      <c r="K242">
        <v>2.7000000000000003E-2</v>
      </c>
      <c r="L242">
        <v>8.1099999999999992E-2</v>
      </c>
      <c r="M242">
        <v>0.89190000000000003</v>
      </c>
      <c r="N242">
        <v>0</v>
      </c>
      <c r="O242">
        <v>0</v>
      </c>
      <c r="P242">
        <v>0.64859999999999995</v>
      </c>
      <c r="Q242">
        <v>0.32429999999999998</v>
      </c>
      <c r="R242">
        <v>2.7000000000000003E-2</v>
      </c>
      <c r="S242">
        <v>0</v>
      </c>
      <c r="T242">
        <v>0</v>
      </c>
      <c r="U242">
        <v>0.72970000000000002</v>
      </c>
      <c r="V242">
        <v>0.27029999999999998</v>
      </c>
      <c r="W242">
        <v>0</v>
      </c>
      <c r="X242">
        <v>0</v>
      </c>
      <c r="Y242">
        <v>0.72970000000000002</v>
      </c>
      <c r="Z242">
        <v>0.27029999999999998</v>
      </c>
      <c r="AA242">
        <v>0.27029999999999998</v>
      </c>
      <c r="AB242">
        <v>0.72970000000000002</v>
      </c>
      <c r="AC242">
        <v>0</v>
      </c>
      <c r="AD242">
        <v>0</v>
      </c>
      <c r="AE242">
        <v>0.36359999999999998</v>
      </c>
      <c r="AF242">
        <v>0.60609999999999997</v>
      </c>
      <c r="AG242">
        <v>3.0299999999999997E-2</v>
      </c>
      <c r="AH242">
        <v>0</v>
      </c>
      <c r="AI242">
        <v>0</v>
      </c>
      <c r="AJ242">
        <v>0</v>
      </c>
      <c r="AK242">
        <v>0</v>
      </c>
      <c r="AL242">
        <v>0</v>
      </c>
      <c r="AM242">
        <v>0</v>
      </c>
      <c r="AN242">
        <v>1</v>
      </c>
      <c r="AO242">
        <v>2.7000000000000003E-2</v>
      </c>
      <c r="AP242">
        <v>0.64859999999999995</v>
      </c>
      <c r="AQ242">
        <v>0.29730000000000001</v>
      </c>
      <c r="AR242">
        <v>2.7000000000000003E-2</v>
      </c>
      <c r="AS242">
        <v>0</v>
      </c>
      <c r="AT242">
        <v>0.43240000000000001</v>
      </c>
      <c r="AU242">
        <v>5.4100000000000002E-2</v>
      </c>
      <c r="AV242">
        <v>0.16219999999999998</v>
      </c>
      <c r="AW242">
        <v>0.35139999999999999</v>
      </c>
      <c r="AX242">
        <v>0</v>
      </c>
      <c r="AY242">
        <v>2.7000000000000003E-2</v>
      </c>
      <c r="AZ242">
        <v>0.70269999999999999</v>
      </c>
      <c r="BA242">
        <v>0.27029999999999998</v>
      </c>
      <c r="BB242">
        <v>0</v>
      </c>
      <c r="BC242">
        <v>0.18920000000000001</v>
      </c>
      <c r="BD242">
        <v>0.81079999999999997</v>
      </c>
      <c r="BE242">
        <v>0</v>
      </c>
      <c r="BF242">
        <v>0</v>
      </c>
      <c r="BG242">
        <v>0.75680000000000003</v>
      </c>
      <c r="BH242">
        <v>0.2432</v>
      </c>
      <c r="BI242">
        <v>0</v>
      </c>
      <c r="BJ242">
        <v>0</v>
      </c>
      <c r="BK242">
        <v>0</v>
      </c>
      <c r="BL242">
        <v>0.4</v>
      </c>
      <c r="BM242">
        <v>0.6</v>
      </c>
      <c r="BN242">
        <v>0</v>
      </c>
    </row>
    <row r="243" spans="1:66" x14ac:dyDescent="0.3">
      <c r="A243" t="s">
        <v>574</v>
      </c>
      <c r="B243">
        <v>1</v>
      </c>
      <c r="C243">
        <v>0</v>
      </c>
      <c r="D243">
        <v>0</v>
      </c>
      <c r="E243">
        <v>0</v>
      </c>
      <c r="F243">
        <v>0</v>
      </c>
      <c r="G243">
        <v>0.5</v>
      </c>
      <c r="H243">
        <v>0.40909999999999996</v>
      </c>
      <c r="I243">
        <v>9.0899999999999995E-2</v>
      </c>
      <c r="J243">
        <v>0</v>
      </c>
      <c r="K243">
        <v>0.13639999999999999</v>
      </c>
      <c r="L243">
        <v>4.5499999999999999E-2</v>
      </c>
      <c r="M243">
        <v>0.81819999999999993</v>
      </c>
      <c r="N243">
        <v>0</v>
      </c>
      <c r="O243">
        <v>0</v>
      </c>
      <c r="P243">
        <v>4.5499999999999999E-2</v>
      </c>
      <c r="Q243">
        <v>0.54549999999999998</v>
      </c>
      <c r="R243">
        <v>0.40909999999999996</v>
      </c>
      <c r="S243">
        <v>0</v>
      </c>
      <c r="T243">
        <v>0</v>
      </c>
      <c r="U243">
        <v>0.5</v>
      </c>
      <c r="V243">
        <v>0.5</v>
      </c>
      <c r="W243">
        <v>0</v>
      </c>
      <c r="X243">
        <v>0</v>
      </c>
      <c r="Y243">
        <v>0.63639999999999997</v>
      </c>
      <c r="Z243">
        <v>0.36359999999999998</v>
      </c>
      <c r="AA243">
        <v>0.36359999999999998</v>
      </c>
      <c r="AB243">
        <v>0.63639999999999997</v>
      </c>
      <c r="AC243">
        <v>0</v>
      </c>
      <c r="AD243">
        <v>0</v>
      </c>
      <c r="AE243">
        <v>0.35289999999999999</v>
      </c>
      <c r="AF243">
        <v>0.6470999999999999</v>
      </c>
      <c r="AG243">
        <v>0</v>
      </c>
      <c r="AH243">
        <v>0</v>
      </c>
      <c r="AI243">
        <v>0</v>
      </c>
      <c r="AJ243">
        <v>0</v>
      </c>
      <c r="AK243">
        <v>0</v>
      </c>
      <c r="AL243">
        <v>0</v>
      </c>
      <c r="AM243">
        <v>0</v>
      </c>
      <c r="AN243">
        <v>1</v>
      </c>
      <c r="AO243">
        <v>0</v>
      </c>
      <c r="AP243">
        <v>0.52380000000000004</v>
      </c>
      <c r="AQ243">
        <v>4.7599999999999996E-2</v>
      </c>
      <c r="AR243">
        <v>0.42859999999999998</v>
      </c>
      <c r="AS243">
        <v>0</v>
      </c>
      <c r="AT243">
        <v>0.5</v>
      </c>
      <c r="AU243">
        <v>0.18179999999999999</v>
      </c>
      <c r="AV243">
        <v>0.2273</v>
      </c>
      <c r="AW243">
        <v>9.0899999999999995E-2</v>
      </c>
      <c r="AX243">
        <v>0</v>
      </c>
      <c r="AY243">
        <v>4.5499999999999999E-2</v>
      </c>
      <c r="AZ243">
        <v>0.72730000000000006</v>
      </c>
      <c r="BA243">
        <v>0.2273</v>
      </c>
      <c r="BB243">
        <v>0</v>
      </c>
      <c r="BC243">
        <v>0.13639999999999999</v>
      </c>
      <c r="BD243">
        <v>0.86360000000000003</v>
      </c>
      <c r="BE243">
        <v>0</v>
      </c>
      <c r="BF243">
        <v>0</v>
      </c>
      <c r="BG243">
        <v>0.2273</v>
      </c>
      <c r="BH243">
        <v>0.63639999999999997</v>
      </c>
      <c r="BI243">
        <v>0.13639999999999999</v>
      </c>
      <c r="BJ243">
        <v>0</v>
      </c>
      <c r="BK243">
        <v>0.2</v>
      </c>
      <c r="BL243">
        <v>0.6</v>
      </c>
      <c r="BM243">
        <v>0.2</v>
      </c>
      <c r="BN243">
        <v>0</v>
      </c>
    </row>
    <row r="244" spans="1:66" x14ac:dyDescent="0.3">
      <c r="A244" t="s">
        <v>577</v>
      </c>
      <c r="B244">
        <v>1</v>
      </c>
      <c r="C244">
        <v>0</v>
      </c>
      <c r="D244">
        <v>0</v>
      </c>
      <c r="E244">
        <v>0</v>
      </c>
      <c r="F244">
        <v>0</v>
      </c>
      <c r="G244">
        <v>0.75</v>
      </c>
      <c r="H244">
        <v>8.3299999999999999E-2</v>
      </c>
      <c r="I244">
        <v>0.1389</v>
      </c>
      <c r="J244">
        <v>2.7799999999999998E-2</v>
      </c>
      <c r="K244">
        <v>0.1714</v>
      </c>
      <c r="L244">
        <v>0</v>
      </c>
      <c r="M244">
        <v>0.8286</v>
      </c>
      <c r="N244">
        <v>0</v>
      </c>
      <c r="O244">
        <v>0</v>
      </c>
      <c r="P244">
        <v>0.1389</v>
      </c>
      <c r="Q244">
        <v>0.69440000000000002</v>
      </c>
      <c r="R244">
        <v>0.16670000000000001</v>
      </c>
      <c r="S244">
        <v>0</v>
      </c>
      <c r="T244">
        <v>0</v>
      </c>
      <c r="U244">
        <v>0.44439999999999996</v>
      </c>
      <c r="V244">
        <v>0.55559999999999998</v>
      </c>
      <c r="W244">
        <v>0</v>
      </c>
      <c r="X244">
        <v>0</v>
      </c>
      <c r="Y244">
        <v>0.44439999999999996</v>
      </c>
      <c r="Z244">
        <v>0.55559999999999998</v>
      </c>
      <c r="AA244">
        <v>2.7799999999999998E-2</v>
      </c>
      <c r="AB244">
        <v>0.61109999999999998</v>
      </c>
      <c r="AC244">
        <v>0.36109999999999998</v>
      </c>
      <c r="AD244">
        <v>0</v>
      </c>
      <c r="AE244">
        <v>0.69230000000000003</v>
      </c>
      <c r="AF244">
        <v>0.26919999999999999</v>
      </c>
      <c r="AG244">
        <v>3.85E-2</v>
      </c>
      <c r="AH244">
        <v>0</v>
      </c>
      <c r="AI244">
        <v>0</v>
      </c>
      <c r="AJ244">
        <v>1</v>
      </c>
      <c r="AK244">
        <v>0</v>
      </c>
      <c r="AL244">
        <v>0</v>
      </c>
      <c r="AM244">
        <v>0</v>
      </c>
      <c r="AN244">
        <v>0</v>
      </c>
      <c r="AO244">
        <v>0.11109999999999999</v>
      </c>
      <c r="AP244">
        <v>0.69440000000000002</v>
      </c>
      <c r="AQ244">
        <v>0.19440000000000002</v>
      </c>
      <c r="AR244">
        <v>0</v>
      </c>
      <c r="AS244">
        <v>0</v>
      </c>
      <c r="AT244">
        <v>2.7799999999999998E-2</v>
      </c>
      <c r="AU244">
        <v>0.16670000000000001</v>
      </c>
      <c r="AV244">
        <v>0.22219999999999998</v>
      </c>
      <c r="AW244">
        <v>0.55559999999999998</v>
      </c>
      <c r="AX244">
        <v>2.7799999999999998E-2</v>
      </c>
      <c r="AY244">
        <v>0.66670000000000007</v>
      </c>
      <c r="AZ244">
        <v>0.22219999999999998</v>
      </c>
      <c r="BA244">
        <v>0.11109999999999999</v>
      </c>
      <c r="BB244">
        <v>0</v>
      </c>
      <c r="BC244">
        <v>2.7799999999999998E-2</v>
      </c>
      <c r="BD244">
        <v>0.94440000000000002</v>
      </c>
      <c r="BE244">
        <v>2.7799999999999998E-2</v>
      </c>
      <c r="BF244">
        <v>0</v>
      </c>
      <c r="BG244">
        <v>0</v>
      </c>
      <c r="BH244">
        <v>0.77780000000000005</v>
      </c>
      <c r="BI244">
        <v>0.22219999999999998</v>
      </c>
      <c r="BJ244">
        <v>0</v>
      </c>
      <c r="BK244">
        <v>0.80769999999999997</v>
      </c>
      <c r="BL244">
        <v>0.1923</v>
      </c>
      <c r="BM244">
        <v>0</v>
      </c>
      <c r="BN244">
        <v>0</v>
      </c>
    </row>
    <row r="245" spans="1:66" x14ac:dyDescent="0.3">
      <c r="A245" t="s">
        <v>579</v>
      </c>
      <c r="B245">
        <v>1</v>
      </c>
      <c r="C245">
        <v>0</v>
      </c>
      <c r="D245">
        <v>0</v>
      </c>
      <c r="E245">
        <v>0</v>
      </c>
      <c r="F245">
        <v>0</v>
      </c>
      <c r="G245">
        <v>0.44740000000000002</v>
      </c>
      <c r="H245">
        <v>0.34210000000000002</v>
      </c>
      <c r="I245">
        <v>7.8899999999999998E-2</v>
      </c>
      <c r="J245">
        <v>0.13159999999999999</v>
      </c>
      <c r="K245">
        <v>0.21210000000000001</v>
      </c>
      <c r="L245">
        <v>0</v>
      </c>
      <c r="M245">
        <v>0.78790000000000004</v>
      </c>
      <c r="N245">
        <v>0</v>
      </c>
      <c r="O245">
        <v>0</v>
      </c>
      <c r="P245">
        <v>0.21050000000000002</v>
      </c>
      <c r="Q245">
        <v>0.52629999999999999</v>
      </c>
      <c r="R245">
        <v>0.26319999999999999</v>
      </c>
      <c r="S245">
        <v>0</v>
      </c>
      <c r="T245">
        <v>0</v>
      </c>
      <c r="U245">
        <v>0.47369999999999995</v>
      </c>
      <c r="V245">
        <v>0.52629999999999999</v>
      </c>
      <c r="W245">
        <v>0</v>
      </c>
      <c r="X245">
        <v>0</v>
      </c>
      <c r="Y245">
        <v>0.18420000000000003</v>
      </c>
      <c r="Z245">
        <v>0.81579999999999997</v>
      </c>
      <c r="AA245">
        <v>5.2600000000000001E-2</v>
      </c>
      <c r="AB245">
        <v>0.60530000000000006</v>
      </c>
      <c r="AC245">
        <v>0.34210000000000002</v>
      </c>
      <c r="AD245">
        <v>0</v>
      </c>
      <c r="AE245">
        <v>0.70590000000000008</v>
      </c>
      <c r="AF245">
        <v>0.2059</v>
      </c>
      <c r="AG245">
        <v>5.8799999999999998E-2</v>
      </c>
      <c r="AH245">
        <v>2.9399999999999999E-2</v>
      </c>
      <c r="AI245">
        <v>0</v>
      </c>
      <c r="AJ245">
        <v>1</v>
      </c>
      <c r="AK245">
        <v>0</v>
      </c>
      <c r="AL245">
        <v>0</v>
      </c>
      <c r="AM245">
        <v>0</v>
      </c>
      <c r="AN245">
        <v>0</v>
      </c>
      <c r="AO245">
        <v>0.15789999999999998</v>
      </c>
      <c r="AP245">
        <v>0.60530000000000006</v>
      </c>
      <c r="AQ245">
        <v>0.23680000000000001</v>
      </c>
      <c r="AR245">
        <v>0</v>
      </c>
      <c r="AS245">
        <v>0</v>
      </c>
      <c r="AT245">
        <v>0</v>
      </c>
      <c r="AU245">
        <v>0.13159999999999999</v>
      </c>
      <c r="AV245">
        <v>0.13159999999999999</v>
      </c>
      <c r="AW245">
        <v>0.73680000000000012</v>
      </c>
      <c r="AX245">
        <v>0</v>
      </c>
      <c r="AY245">
        <v>0.34210000000000002</v>
      </c>
      <c r="AZ245">
        <v>0.31579999999999997</v>
      </c>
      <c r="BA245">
        <v>0.34210000000000002</v>
      </c>
      <c r="BB245">
        <v>0</v>
      </c>
      <c r="BC245">
        <v>0</v>
      </c>
      <c r="BD245">
        <v>1</v>
      </c>
      <c r="BE245">
        <v>0</v>
      </c>
      <c r="BF245">
        <v>0</v>
      </c>
      <c r="BG245">
        <v>0</v>
      </c>
      <c r="BH245">
        <v>0.78949999999999998</v>
      </c>
      <c r="BI245">
        <v>0.21050000000000002</v>
      </c>
      <c r="BJ245">
        <v>0</v>
      </c>
      <c r="BK245">
        <v>0.6470999999999999</v>
      </c>
      <c r="BL245">
        <v>0.35289999999999999</v>
      </c>
      <c r="BM245">
        <v>0</v>
      </c>
      <c r="BN245">
        <v>0</v>
      </c>
    </row>
    <row r="246" spans="1:66" x14ac:dyDescent="0.3">
      <c r="A246" t="s">
        <v>581</v>
      </c>
      <c r="B246">
        <v>1</v>
      </c>
      <c r="C246">
        <v>0</v>
      </c>
      <c r="D246">
        <v>0</v>
      </c>
      <c r="E246">
        <v>0</v>
      </c>
      <c r="F246">
        <v>0</v>
      </c>
      <c r="G246">
        <v>0.16</v>
      </c>
      <c r="H246">
        <v>0.48</v>
      </c>
      <c r="I246">
        <v>0.12</v>
      </c>
      <c r="J246">
        <v>0.24</v>
      </c>
      <c r="K246">
        <v>0.10529999999999999</v>
      </c>
      <c r="L246">
        <v>0</v>
      </c>
      <c r="M246">
        <v>0.89469999999999994</v>
      </c>
      <c r="N246">
        <v>0</v>
      </c>
      <c r="O246">
        <v>0</v>
      </c>
      <c r="P246">
        <v>0.12</v>
      </c>
      <c r="Q246">
        <v>0.52</v>
      </c>
      <c r="R246">
        <v>0.36</v>
      </c>
      <c r="S246">
        <v>0</v>
      </c>
      <c r="T246">
        <v>0</v>
      </c>
      <c r="U246">
        <v>0.52</v>
      </c>
      <c r="V246">
        <v>0.48</v>
      </c>
      <c r="W246">
        <v>0</v>
      </c>
      <c r="X246">
        <v>0</v>
      </c>
      <c r="Y246">
        <v>0.08</v>
      </c>
      <c r="Z246">
        <v>0.92</v>
      </c>
      <c r="AA246">
        <v>0.04</v>
      </c>
      <c r="AB246">
        <v>0.84</v>
      </c>
      <c r="AC246">
        <v>0.12</v>
      </c>
      <c r="AD246">
        <v>0</v>
      </c>
      <c r="AE246">
        <v>0.76190000000000002</v>
      </c>
      <c r="AF246">
        <v>0</v>
      </c>
      <c r="AG246">
        <v>9.5199999999999993E-2</v>
      </c>
      <c r="AH246">
        <v>0.1429</v>
      </c>
      <c r="AI246">
        <v>0</v>
      </c>
      <c r="AJ246">
        <v>0</v>
      </c>
      <c r="AK246">
        <v>0</v>
      </c>
      <c r="AL246">
        <v>0</v>
      </c>
      <c r="AM246">
        <v>0</v>
      </c>
      <c r="AN246">
        <v>1</v>
      </c>
      <c r="AO246">
        <v>0.2</v>
      </c>
      <c r="AP246">
        <v>0.72</v>
      </c>
      <c r="AQ246">
        <v>0.08</v>
      </c>
      <c r="AR246">
        <v>0</v>
      </c>
      <c r="AS246">
        <v>0</v>
      </c>
      <c r="AT246">
        <v>0</v>
      </c>
      <c r="AU246">
        <v>0.04</v>
      </c>
      <c r="AV246">
        <v>0.2</v>
      </c>
      <c r="AW246">
        <v>0.76</v>
      </c>
      <c r="AX246">
        <v>0</v>
      </c>
      <c r="AY246">
        <v>0.16</v>
      </c>
      <c r="AZ246">
        <v>0.56000000000000005</v>
      </c>
      <c r="BA246">
        <v>0.28000000000000003</v>
      </c>
      <c r="BB246">
        <v>0</v>
      </c>
      <c r="BC246">
        <v>0.04</v>
      </c>
      <c r="BD246">
        <v>0.96</v>
      </c>
      <c r="BE246">
        <v>0</v>
      </c>
      <c r="BF246">
        <v>0</v>
      </c>
      <c r="BG246">
        <v>0</v>
      </c>
      <c r="BH246">
        <v>0.8</v>
      </c>
      <c r="BI246">
        <v>0.2</v>
      </c>
      <c r="BJ246">
        <v>0</v>
      </c>
      <c r="BK246">
        <v>0.66670000000000007</v>
      </c>
      <c r="BL246">
        <v>0.33329999999999999</v>
      </c>
      <c r="BM246">
        <v>0</v>
      </c>
      <c r="BN246">
        <v>0</v>
      </c>
    </row>
    <row r="247" spans="1:66" x14ac:dyDescent="0.3">
      <c r="A247" t="s">
        <v>583</v>
      </c>
      <c r="B247">
        <v>1</v>
      </c>
      <c r="C247">
        <v>0</v>
      </c>
      <c r="D247">
        <v>0</v>
      </c>
      <c r="E247">
        <v>0</v>
      </c>
      <c r="F247">
        <v>0</v>
      </c>
      <c r="G247">
        <v>0.75</v>
      </c>
      <c r="H247">
        <v>0.125</v>
      </c>
      <c r="I247">
        <v>0</v>
      </c>
      <c r="J247">
        <v>0.125</v>
      </c>
      <c r="K247">
        <v>0</v>
      </c>
      <c r="L247">
        <v>0</v>
      </c>
      <c r="M247">
        <v>1</v>
      </c>
      <c r="N247">
        <v>0</v>
      </c>
      <c r="O247">
        <v>0</v>
      </c>
      <c r="P247">
        <v>6.25E-2</v>
      </c>
      <c r="Q247">
        <v>0.5</v>
      </c>
      <c r="R247">
        <v>0.4375</v>
      </c>
      <c r="S247">
        <v>0</v>
      </c>
      <c r="T247">
        <v>0</v>
      </c>
      <c r="U247">
        <v>0.5</v>
      </c>
      <c r="V247">
        <v>0.5</v>
      </c>
      <c r="W247">
        <v>0</v>
      </c>
      <c r="X247">
        <v>0</v>
      </c>
      <c r="Y247">
        <v>0.1875</v>
      </c>
      <c r="Z247">
        <v>0.8125</v>
      </c>
      <c r="AA247">
        <v>6.25E-2</v>
      </c>
      <c r="AB247">
        <v>0.375</v>
      </c>
      <c r="AC247">
        <v>0.5625</v>
      </c>
      <c r="AD247">
        <v>0</v>
      </c>
      <c r="AE247">
        <v>0.28570000000000001</v>
      </c>
      <c r="AF247">
        <v>0.28570000000000001</v>
      </c>
      <c r="AG247">
        <v>0.42859999999999998</v>
      </c>
      <c r="AH247">
        <v>0</v>
      </c>
      <c r="AI247">
        <v>0</v>
      </c>
      <c r="AJ247">
        <v>0</v>
      </c>
      <c r="AK247">
        <v>0</v>
      </c>
      <c r="AL247">
        <v>0</v>
      </c>
      <c r="AM247">
        <v>0</v>
      </c>
      <c r="AN247">
        <v>1</v>
      </c>
      <c r="AO247">
        <v>0</v>
      </c>
      <c r="AP247">
        <v>0.5</v>
      </c>
      <c r="AQ247">
        <v>0.375</v>
      </c>
      <c r="AR247">
        <v>0.125</v>
      </c>
      <c r="AS247">
        <v>0</v>
      </c>
      <c r="AT247">
        <v>0</v>
      </c>
      <c r="AU247">
        <v>0.375</v>
      </c>
      <c r="AV247">
        <v>0.125</v>
      </c>
      <c r="AW247">
        <v>0.5</v>
      </c>
      <c r="AX247">
        <v>0</v>
      </c>
      <c r="AY247">
        <v>0.625</v>
      </c>
      <c r="AZ247">
        <v>0.25</v>
      </c>
      <c r="BA247">
        <v>0.125</v>
      </c>
      <c r="BB247">
        <v>0</v>
      </c>
      <c r="BC247">
        <v>0.375</v>
      </c>
      <c r="BD247">
        <v>0.625</v>
      </c>
      <c r="BE247">
        <v>0</v>
      </c>
      <c r="BF247">
        <v>0</v>
      </c>
      <c r="BG247">
        <v>6.25E-2</v>
      </c>
      <c r="BH247">
        <v>0.3125</v>
      </c>
      <c r="BI247">
        <v>0.625</v>
      </c>
      <c r="BJ247">
        <v>0</v>
      </c>
      <c r="BK247">
        <v>0.78569999999999995</v>
      </c>
      <c r="BL247">
        <v>0.21429999999999999</v>
      </c>
      <c r="BM247">
        <v>0</v>
      </c>
      <c r="BN247">
        <v>0</v>
      </c>
    </row>
    <row r="248" spans="1:66" x14ac:dyDescent="0.3">
      <c r="A248" t="s">
        <v>585</v>
      </c>
      <c r="B248">
        <v>1</v>
      </c>
      <c r="C248">
        <v>0</v>
      </c>
      <c r="D248">
        <v>0</v>
      </c>
      <c r="E248">
        <v>0</v>
      </c>
      <c r="F248">
        <v>0</v>
      </c>
      <c r="G248">
        <v>0.44829999999999998</v>
      </c>
      <c r="H248">
        <v>0.2414</v>
      </c>
      <c r="I248">
        <v>0.1724</v>
      </c>
      <c r="J248">
        <v>0.13789999999999999</v>
      </c>
      <c r="K248">
        <v>0.04</v>
      </c>
      <c r="L248">
        <v>0</v>
      </c>
      <c r="M248">
        <v>0.92</v>
      </c>
      <c r="N248">
        <v>0.04</v>
      </c>
      <c r="O248">
        <v>0</v>
      </c>
      <c r="P248">
        <v>3.4500000000000003E-2</v>
      </c>
      <c r="Q248">
        <v>0.62070000000000003</v>
      </c>
      <c r="R248">
        <v>0.3448</v>
      </c>
      <c r="S248">
        <v>0</v>
      </c>
      <c r="T248">
        <v>0</v>
      </c>
      <c r="U248">
        <v>0.1724</v>
      </c>
      <c r="V248">
        <v>0.8276</v>
      </c>
      <c r="W248">
        <v>0</v>
      </c>
      <c r="X248">
        <v>0</v>
      </c>
      <c r="Y248">
        <v>7.1399999999999991E-2</v>
      </c>
      <c r="Z248">
        <v>0.92859999999999998</v>
      </c>
      <c r="AA248">
        <v>3.4500000000000003E-2</v>
      </c>
      <c r="AB248">
        <v>0.55169999999999997</v>
      </c>
      <c r="AC248">
        <v>0.4138</v>
      </c>
      <c r="AD248">
        <v>0</v>
      </c>
      <c r="AE248">
        <v>0.29630000000000001</v>
      </c>
      <c r="AF248">
        <v>0.22219999999999998</v>
      </c>
      <c r="AG248">
        <v>0.29630000000000001</v>
      </c>
      <c r="AH248">
        <v>0.1852</v>
      </c>
      <c r="AI248">
        <v>0</v>
      </c>
      <c r="AJ248">
        <v>0</v>
      </c>
      <c r="AK248">
        <v>0</v>
      </c>
      <c r="AL248">
        <v>0</v>
      </c>
      <c r="AM248">
        <v>0</v>
      </c>
      <c r="AN248">
        <v>1</v>
      </c>
      <c r="AO248">
        <v>0.1724</v>
      </c>
      <c r="AP248">
        <v>0.58619999999999994</v>
      </c>
      <c r="AQ248">
        <v>0.1724</v>
      </c>
      <c r="AR248">
        <v>6.9000000000000006E-2</v>
      </c>
      <c r="AS248">
        <v>0</v>
      </c>
      <c r="AT248">
        <v>0</v>
      </c>
      <c r="AU248">
        <v>0.10339999999999999</v>
      </c>
      <c r="AV248">
        <v>0.44829999999999998</v>
      </c>
      <c r="AW248">
        <v>0.44829999999999998</v>
      </c>
      <c r="AX248">
        <v>0</v>
      </c>
      <c r="AY248">
        <v>6.9000000000000006E-2</v>
      </c>
      <c r="AZ248">
        <v>0.8276</v>
      </c>
      <c r="BA248">
        <v>0.10339999999999999</v>
      </c>
      <c r="BB248">
        <v>0</v>
      </c>
      <c r="BC248">
        <v>0.2069</v>
      </c>
      <c r="BD248">
        <v>0.79310000000000003</v>
      </c>
      <c r="BE248">
        <v>0</v>
      </c>
      <c r="BF248">
        <v>0</v>
      </c>
      <c r="BG248">
        <v>0</v>
      </c>
      <c r="BH248">
        <v>0.48280000000000001</v>
      </c>
      <c r="BI248">
        <v>0.51719999999999999</v>
      </c>
      <c r="BJ248">
        <v>0</v>
      </c>
      <c r="BK248">
        <v>0.59260000000000002</v>
      </c>
      <c r="BL248">
        <v>0.40740000000000004</v>
      </c>
      <c r="BM248">
        <v>0</v>
      </c>
      <c r="BN248">
        <v>0</v>
      </c>
    </row>
    <row r="249" spans="1:66" x14ac:dyDescent="0.3">
      <c r="A249" t="s">
        <v>587</v>
      </c>
      <c r="B249">
        <v>1</v>
      </c>
      <c r="C249">
        <v>0</v>
      </c>
      <c r="D249">
        <v>0</v>
      </c>
      <c r="E249">
        <v>0</v>
      </c>
      <c r="F249">
        <v>0</v>
      </c>
      <c r="G249">
        <v>0.9</v>
      </c>
      <c r="H249">
        <v>0</v>
      </c>
      <c r="I249">
        <v>7.4999999999999997E-2</v>
      </c>
      <c r="J249">
        <v>2.5000000000000001E-2</v>
      </c>
      <c r="K249">
        <v>5.1299999999999998E-2</v>
      </c>
      <c r="L249">
        <v>0</v>
      </c>
      <c r="M249">
        <v>0.9487000000000001</v>
      </c>
      <c r="N249">
        <v>0</v>
      </c>
      <c r="O249">
        <v>0</v>
      </c>
      <c r="P249">
        <v>0.05</v>
      </c>
      <c r="Q249">
        <v>0.57499999999999996</v>
      </c>
      <c r="R249">
        <v>0.375</v>
      </c>
      <c r="S249">
        <v>0</v>
      </c>
      <c r="T249">
        <v>0</v>
      </c>
      <c r="U249">
        <v>0.17499999999999999</v>
      </c>
      <c r="V249">
        <v>0.82499999999999996</v>
      </c>
      <c r="W249">
        <v>0</v>
      </c>
      <c r="X249">
        <v>0</v>
      </c>
      <c r="Y249">
        <v>2.5000000000000001E-2</v>
      </c>
      <c r="Z249">
        <v>0.97499999999999998</v>
      </c>
      <c r="AA249">
        <v>0.05</v>
      </c>
      <c r="AB249">
        <v>0.57499999999999996</v>
      </c>
      <c r="AC249">
        <v>0.375</v>
      </c>
      <c r="AD249">
        <v>0</v>
      </c>
      <c r="AE249">
        <v>0</v>
      </c>
      <c r="AF249">
        <v>0.54289999999999994</v>
      </c>
      <c r="AG249">
        <v>0.37140000000000001</v>
      </c>
      <c r="AH249">
        <v>8.5699999999999998E-2</v>
      </c>
      <c r="AI249">
        <v>0</v>
      </c>
      <c r="AJ249">
        <v>0</v>
      </c>
      <c r="AK249">
        <v>0</v>
      </c>
      <c r="AL249">
        <v>0</v>
      </c>
      <c r="AM249">
        <v>0</v>
      </c>
      <c r="AN249">
        <v>1</v>
      </c>
      <c r="AO249">
        <v>0.05</v>
      </c>
      <c r="AP249">
        <v>0.125</v>
      </c>
      <c r="AQ249">
        <v>0.57499999999999996</v>
      </c>
      <c r="AR249">
        <v>0.25</v>
      </c>
      <c r="AS249">
        <v>0</v>
      </c>
      <c r="AT249">
        <v>7.4999999999999997E-2</v>
      </c>
      <c r="AU249">
        <v>0.22500000000000001</v>
      </c>
      <c r="AV249">
        <v>0.6</v>
      </c>
      <c r="AW249">
        <v>0.1</v>
      </c>
      <c r="AX249">
        <v>0</v>
      </c>
      <c r="AY249">
        <v>0.15</v>
      </c>
      <c r="AZ249">
        <v>0.67500000000000004</v>
      </c>
      <c r="BA249">
        <v>0.17499999999999999</v>
      </c>
      <c r="BB249">
        <v>0</v>
      </c>
      <c r="BC249">
        <v>0.42499999999999999</v>
      </c>
      <c r="BD249">
        <v>0.57499999999999996</v>
      </c>
      <c r="BE249">
        <v>0</v>
      </c>
      <c r="BF249">
        <v>0</v>
      </c>
      <c r="BG249">
        <v>0</v>
      </c>
      <c r="BH249">
        <v>0.47499999999999998</v>
      </c>
      <c r="BI249">
        <v>0.52500000000000002</v>
      </c>
      <c r="BJ249">
        <v>0</v>
      </c>
      <c r="BK249">
        <v>0.88569999999999993</v>
      </c>
      <c r="BL249">
        <v>0.1143</v>
      </c>
      <c r="BM249">
        <v>0</v>
      </c>
      <c r="BN249">
        <v>0</v>
      </c>
    </row>
    <row r="250" spans="1:66" x14ac:dyDescent="0.3">
      <c r="A250" t="s">
        <v>899</v>
      </c>
      <c r="B250">
        <v>1</v>
      </c>
      <c r="C250">
        <v>0</v>
      </c>
      <c r="D250">
        <v>0</v>
      </c>
      <c r="E250">
        <v>0</v>
      </c>
      <c r="F250">
        <v>0</v>
      </c>
      <c r="G250">
        <v>0.89659999999999995</v>
      </c>
      <c r="H250">
        <v>0.10339999999999999</v>
      </c>
      <c r="I250">
        <v>0</v>
      </c>
      <c r="J250">
        <v>0</v>
      </c>
      <c r="K250">
        <v>6.9000000000000006E-2</v>
      </c>
      <c r="L250">
        <v>0</v>
      </c>
      <c r="M250">
        <v>0.93099999999999994</v>
      </c>
      <c r="N250">
        <v>0</v>
      </c>
      <c r="O250">
        <v>0</v>
      </c>
      <c r="P250">
        <v>0.10339999999999999</v>
      </c>
      <c r="Q250">
        <v>0.48280000000000001</v>
      </c>
      <c r="R250">
        <v>0.4138</v>
      </c>
      <c r="S250">
        <v>0</v>
      </c>
      <c r="T250">
        <v>0</v>
      </c>
      <c r="U250">
        <v>0.3448</v>
      </c>
      <c r="V250">
        <v>0.6552</v>
      </c>
      <c r="W250">
        <v>0</v>
      </c>
      <c r="X250">
        <v>0</v>
      </c>
      <c r="Y250">
        <v>0.42859999999999998</v>
      </c>
      <c r="Z250">
        <v>0.57140000000000002</v>
      </c>
      <c r="AA250">
        <v>0.10339999999999999</v>
      </c>
      <c r="AB250">
        <v>0.55169999999999997</v>
      </c>
      <c r="AC250">
        <v>0.3448</v>
      </c>
      <c r="AD250">
        <v>0</v>
      </c>
      <c r="AE250">
        <v>0</v>
      </c>
      <c r="AF250">
        <v>0.55559999999999998</v>
      </c>
      <c r="AG250">
        <v>0.38890000000000002</v>
      </c>
      <c r="AH250">
        <v>5.5599999999999997E-2</v>
      </c>
      <c r="AI250">
        <v>0</v>
      </c>
      <c r="AJ250">
        <v>0</v>
      </c>
      <c r="AK250">
        <v>0</v>
      </c>
      <c r="AL250">
        <v>0</v>
      </c>
      <c r="AM250">
        <v>0</v>
      </c>
      <c r="AN250">
        <v>1</v>
      </c>
      <c r="AO250">
        <v>0.1724</v>
      </c>
      <c r="AP250">
        <v>0.3448</v>
      </c>
      <c r="AQ250">
        <v>0.1724</v>
      </c>
      <c r="AR250">
        <v>0.31030000000000002</v>
      </c>
      <c r="AS250">
        <v>0</v>
      </c>
      <c r="AT250">
        <v>0</v>
      </c>
      <c r="AU250">
        <v>0.27589999999999998</v>
      </c>
      <c r="AV250">
        <v>0.58619999999999994</v>
      </c>
      <c r="AW250">
        <v>0.13789999999999999</v>
      </c>
      <c r="AX250">
        <v>0</v>
      </c>
      <c r="AY250">
        <v>0.13789999999999999</v>
      </c>
      <c r="AZ250">
        <v>0.4138</v>
      </c>
      <c r="BA250">
        <v>0.44829999999999998</v>
      </c>
      <c r="BB250">
        <v>0</v>
      </c>
      <c r="BC250">
        <v>0.3448</v>
      </c>
      <c r="BD250">
        <v>0.6552</v>
      </c>
      <c r="BE250">
        <v>0</v>
      </c>
      <c r="BF250">
        <v>0</v>
      </c>
      <c r="BG250">
        <v>0</v>
      </c>
      <c r="BH250">
        <v>0.48280000000000001</v>
      </c>
      <c r="BI250">
        <v>0.51719999999999999</v>
      </c>
      <c r="BJ250">
        <v>0</v>
      </c>
      <c r="BK250">
        <v>0.94440000000000002</v>
      </c>
      <c r="BL250">
        <v>5.5599999999999997E-2</v>
      </c>
      <c r="BM250">
        <v>0</v>
      </c>
      <c r="BN250">
        <v>0</v>
      </c>
    </row>
    <row r="251" spans="1:66" x14ac:dyDescent="0.3">
      <c r="A251" t="s">
        <v>591</v>
      </c>
      <c r="B251">
        <v>1</v>
      </c>
      <c r="C251">
        <v>0</v>
      </c>
      <c r="D251">
        <v>0</v>
      </c>
      <c r="E251">
        <v>0</v>
      </c>
      <c r="F251">
        <v>0</v>
      </c>
      <c r="G251">
        <v>0.98459999999999992</v>
      </c>
      <c r="H251">
        <v>1.54E-2</v>
      </c>
      <c r="I251">
        <v>0</v>
      </c>
      <c r="J251">
        <v>0</v>
      </c>
      <c r="K251">
        <v>0.4</v>
      </c>
      <c r="L251">
        <v>0</v>
      </c>
      <c r="M251">
        <v>0.6</v>
      </c>
      <c r="N251">
        <v>0</v>
      </c>
      <c r="O251">
        <v>0</v>
      </c>
      <c r="P251">
        <v>0.61539999999999995</v>
      </c>
      <c r="Q251">
        <v>0.30769999999999997</v>
      </c>
      <c r="R251">
        <v>7.690000000000001E-2</v>
      </c>
      <c r="S251">
        <v>0</v>
      </c>
      <c r="T251">
        <v>0.16920000000000002</v>
      </c>
      <c r="U251">
        <v>0.69230000000000003</v>
      </c>
      <c r="V251">
        <v>0.13849999999999998</v>
      </c>
      <c r="W251">
        <v>0</v>
      </c>
      <c r="X251">
        <v>0</v>
      </c>
      <c r="Y251">
        <v>0.87269999999999992</v>
      </c>
      <c r="Z251">
        <v>0.1273</v>
      </c>
      <c r="AA251">
        <v>0.95379999999999998</v>
      </c>
      <c r="AB251">
        <v>4.6199999999999998E-2</v>
      </c>
      <c r="AC251">
        <v>0</v>
      </c>
      <c r="AD251">
        <v>0</v>
      </c>
      <c r="AE251">
        <v>0.75</v>
      </c>
      <c r="AF251">
        <v>0.25</v>
      </c>
      <c r="AG251">
        <v>0</v>
      </c>
      <c r="AH251">
        <v>0</v>
      </c>
      <c r="AI251">
        <v>0</v>
      </c>
      <c r="AJ251">
        <v>0</v>
      </c>
      <c r="AK251">
        <v>0</v>
      </c>
      <c r="AL251">
        <v>0</v>
      </c>
      <c r="AM251">
        <v>0</v>
      </c>
      <c r="AN251">
        <v>0</v>
      </c>
      <c r="AO251">
        <v>0.33850000000000002</v>
      </c>
      <c r="AP251">
        <v>0.43079999999999996</v>
      </c>
      <c r="AQ251">
        <v>0.18460000000000001</v>
      </c>
      <c r="AR251">
        <v>3.0800000000000001E-2</v>
      </c>
      <c r="AS251">
        <v>1.54E-2</v>
      </c>
      <c r="AT251">
        <v>0.81540000000000001</v>
      </c>
      <c r="AU251">
        <v>0.16920000000000002</v>
      </c>
      <c r="AV251">
        <v>0</v>
      </c>
      <c r="AW251">
        <v>1.54E-2</v>
      </c>
      <c r="AX251">
        <v>0</v>
      </c>
      <c r="AY251">
        <v>0.95079999999999998</v>
      </c>
      <c r="AZ251">
        <v>4.9200000000000001E-2</v>
      </c>
      <c r="BA251">
        <v>0</v>
      </c>
      <c r="BB251">
        <v>0</v>
      </c>
      <c r="BC251">
        <v>0.92310000000000003</v>
      </c>
      <c r="BD251">
        <v>7.690000000000001E-2</v>
      </c>
      <c r="BE251">
        <v>0</v>
      </c>
      <c r="BF251">
        <v>0</v>
      </c>
      <c r="BG251">
        <v>0.52310000000000001</v>
      </c>
      <c r="BH251">
        <v>0.4</v>
      </c>
      <c r="BI251">
        <v>7.690000000000001E-2</v>
      </c>
      <c r="BJ251">
        <v>0</v>
      </c>
      <c r="BK251">
        <v>0</v>
      </c>
      <c r="BL251">
        <v>0</v>
      </c>
      <c r="BM251">
        <v>0</v>
      </c>
      <c r="BN251">
        <v>0</v>
      </c>
    </row>
    <row r="252" spans="1:66" x14ac:dyDescent="0.3">
      <c r="A252" t="s">
        <v>566</v>
      </c>
      <c r="B252">
        <v>1</v>
      </c>
      <c r="C252">
        <v>0</v>
      </c>
      <c r="D252">
        <v>0</v>
      </c>
      <c r="E252">
        <v>0</v>
      </c>
      <c r="F252">
        <v>0</v>
      </c>
      <c r="G252">
        <v>0.82689999999999997</v>
      </c>
      <c r="H252">
        <v>5.7699999999999994E-2</v>
      </c>
      <c r="I252">
        <v>1.9199999999999998E-2</v>
      </c>
      <c r="J252">
        <v>9.6199999999999994E-2</v>
      </c>
      <c r="K252">
        <v>0.21280000000000002</v>
      </c>
      <c r="L252">
        <v>0</v>
      </c>
      <c r="M252">
        <v>0.78720000000000001</v>
      </c>
      <c r="N252">
        <v>0</v>
      </c>
      <c r="O252">
        <v>0</v>
      </c>
      <c r="P252">
        <v>0.34619999999999995</v>
      </c>
      <c r="Q252">
        <v>0.5</v>
      </c>
      <c r="R252">
        <v>0.15380000000000002</v>
      </c>
      <c r="S252">
        <v>0</v>
      </c>
      <c r="T252">
        <v>5.7699999999999994E-2</v>
      </c>
      <c r="U252">
        <v>0.69230000000000003</v>
      </c>
      <c r="V252">
        <v>0.25</v>
      </c>
      <c r="W252">
        <v>0</v>
      </c>
      <c r="X252">
        <v>0</v>
      </c>
      <c r="Y252">
        <v>0.91110000000000002</v>
      </c>
      <c r="Z252">
        <v>8.8900000000000007E-2</v>
      </c>
      <c r="AA252">
        <v>0.55770000000000008</v>
      </c>
      <c r="AB252">
        <v>0.40380000000000005</v>
      </c>
      <c r="AC252">
        <v>3.85E-2</v>
      </c>
      <c r="AD252">
        <v>0</v>
      </c>
      <c r="AE252">
        <v>0.7</v>
      </c>
      <c r="AF252">
        <v>0.3</v>
      </c>
      <c r="AG252">
        <v>0</v>
      </c>
      <c r="AH252">
        <v>0</v>
      </c>
      <c r="AI252">
        <v>0</v>
      </c>
      <c r="AJ252">
        <v>0</v>
      </c>
      <c r="AK252">
        <v>0</v>
      </c>
      <c r="AL252">
        <v>0</v>
      </c>
      <c r="AM252">
        <v>0</v>
      </c>
      <c r="AN252">
        <v>0</v>
      </c>
      <c r="AO252">
        <v>0.11539999999999999</v>
      </c>
      <c r="AP252">
        <v>0.30769999999999997</v>
      </c>
      <c r="AQ252">
        <v>0.42310000000000003</v>
      </c>
      <c r="AR252">
        <v>0.11539999999999999</v>
      </c>
      <c r="AS252">
        <v>3.85E-2</v>
      </c>
      <c r="AT252">
        <v>0.55770000000000008</v>
      </c>
      <c r="AU252">
        <v>0.26919999999999999</v>
      </c>
      <c r="AV252">
        <v>7.690000000000001E-2</v>
      </c>
      <c r="AW252">
        <v>9.6199999999999994E-2</v>
      </c>
      <c r="AX252">
        <v>0</v>
      </c>
      <c r="AY252">
        <v>0.76</v>
      </c>
      <c r="AZ252">
        <v>0.16</v>
      </c>
      <c r="BA252">
        <v>0.08</v>
      </c>
      <c r="BB252">
        <v>0</v>
      </c>
      <c r="BC252">
        <v>0.73080000000000001</v>
      </c>
      <c r="BD252">
        <v>0.26919999999999999</v>
      </c>
      <c r="BE252">
        <v>0</v>
      </c>
      <c r="BF252">
        <v>0</v>
      </c>
      <c r="BG252">
        <v>0.17309999999999998</v>
      </c>
      <c r="BH252">
        <v>0.59619999999999995</v>
      </c>
      <c r="BI252">
        <v>0.23079999999999998</v>
      </c>
      <c r="BJ252">
        <v>0</v>
      </c>
      <c r="BK252">
        <v>0.66670000000000007</v>
      </c>
      <c r="BL252">
        <v>0.33329999999999999</v>
      </c>
      <c r="BM252">
        <v>0</v>
      </c>
      <c r="BN252">
        <v>0</v>
      </c>
    </row>
    <row r="253" spans="1:66" x14ac:dyDescent="0.3">
      <c r="A253" t="s">
        <v>594</v>
      </c>
      <c r="B253">
        <v>1</v>
      </c>
      <c r="C253">
        <v>0</v>
      </c>
      <c r="D253">
        <v>0</v>
      </c>
      <c r="E253">
        <v>0</v>
      </c>
      <c r="F253">
        <v>0</v>
      </c>
      <c r="G253">
        <v>0.77780000000000005</v>
      </c>
      <c r="H253">
        <v>0.14810000000000001</v>
      </c>
      <c r="I253">
        <v>0</v>
      </c>
      <c r="J253">
        <v>7.4099999999999999E-2</v>
      </c>
      <c r="K253">
        <v>0.36</v>
      </c>
      <c r="L253">
        <v>0</v>
      </c>
      <c r="M253">
        <v>0.64</v>
      </c>
      <c r="N253">
        <v>0</v>
      </c>
      <c r="O253">
        <v>0</v>
      </c>
      <c r="P253">
        <v>0.51849999999999996</v>
      </c>
      <c r="Q253">
        <v>0.40740000000000004</v>
      </c>
      <c r="R253">
        <v>7.4099999999999999E-2</v>
      </c>
      <c r="S253">
        <v>0</v>
      </c>
      <c r="T253">
        <v>0</v>
      </c>
      <c r="U253">
        <v>0.88890000000000002</v>
      </c>
      <c r="V253">
        <v>0.11109999999999999</v>
      </c>
      <c r="W253">
        <v>0</v>
      </c>
      <c r="X253">
        <v>0</v>
      </c>
      <c r="Y253">
        <v>0.88459999999999994</v>
      </c>
      <c r="Z253">
        <v>0.11539999999999999</v>
      </c>
      <c r="AA253">
        <v>0.29630000000000001</v>
      </c>
      <c r="AB253">
        <v>0.44439999999999996</v>
      </c>
      <c r="AC253">
        <v>0.25929999999999997</v>
      </c>
      <c r="AD253">
        <v>0</v>
      </c>
      <c r="AE253">
        <v>0.625</v>
      </c>
      <c r="AF253">
        <v>0.375</v>
      </c>
      <c r="AG253">
        <v>0</v>
      </c>
      <c r="AH253">
        <v>0</v>
      </c>
      <c r="AI253">
        <v>0</v>
      </c>
      <c r="AJ253">
        <v>0</v>
      </c>
      <c r="AK253">
        <v>0</v>
      </c>
      <c r="AL253">
        <v>0</v>
      </c>
      <c r="AM253">
        <v>0</v>
      </c>
      <c r="AN253">
        <v>0</v>
      </c>
      <c r="AO253">
        <v>0.22219999999999998</v>
      </c>
      <c r="AP253">
        <v>0.40740000000000004</v>
      </c>
      <c r="AQ253">
        <v>0.1852</v>
      </c>
      <c r="AR253">
        <v>0.14810000000000001</v>
      </c>
      <c r="AS253">
        <v>3.7000000000000005E-2</v>
      </c>
      <c r="AT253">
        <v>0.62960000000000005</v>
      </c>
      <c r="AU253">
        <v>0.22219999999999998</v>
      </c>
      <c r="AV253">
        <v>3.7000000000000005E-2</v>
      </c>
      <c r="AW253">
        <v>3.7000000000000005E-2</v>
      </c>
      <c r="AX253">
        <v>7.4099999999999999E-2</v>
      </c>
      <c r="AY253">
        <v>0.74069999999999991</v>
      </c>
      <c r="AZ253">
        <v>0</v>
      </c>
      <c r="BA253">
        <v>0.25929999999999997</v>
      </c>
      <c r="BB253">
        <v>0</v>
      </c>
      <c r="BC253">
        <v>0.66670000000000007</v>
      </c>
      <c r="BD253">
        <v>0.29630000000000001</v>
      </c>
      <c r="BE253">
        <v>3.7000000000000005E-2</v>
      </c>
      <c r="BF253">
        <v>0</v>
      </c>
      <c r="BG253">
        <v>0.33329999999999999</v>
      </c>
      <c r="BH253">
        <v>0.44439999999999996</v>
      </c>
      <c r="BI253">
        <v>0.22219999999999998</v>
      </c>
      <c r="BJ253">
        <v>0</v>
      </c>
      <c r="BK253">
        <v>1</v>
      </c>
      <c r="BL253">
        <v>0</v>
      </c>
      <c r="BM253">
        <v>0</v>
      </c>
      <c r="BN253">
        <v>0</v>
      </c>
    </row>
    <row r="254" spans="1:66" x14ac:dyDescent="0.3">
      <c r="A254" t="s">
        <v>596</v>
      </c>
      <c r="B254">
        <v>1</v>
      </c>
      <c r="C254">
        <v>0</v>
      </c>
      <c r="D254">
        <v>0</v>
      </c>
      <c r="E254">
        <v>0</v>
      </c>
      <c r="F254">
        <v>0</v>
      </c>
      <c r="G254">
        <v>0.66670000000000007</v>
      </c>
      <c r="H254">
        <v>0.1852</v>
      </c>
      <c r="I254">
        <v>0.11109999999999999</v>
      </c>
      <c r="J254">
        <v>3.7000000000000005E-2</v>
      </c>
      <c r="K254">
        <v>7.690000000000001E-2</v>
      </c>
      <c r="L254">
        <v>0</v>
      </c>
      <c r="M254">
        <v>0.92310000000000003</v>
      </c>
      <c r="N254">
        <v>0</v>
      </c>
      <c r="O254">
        <v>0</v>
      </c>
      <c r="P254">
        <v>0.25929999999999997</v>
      </c>
      <c r="Q254">
        <v>0.59260000000000002</v>
      </c>
      <c r="R254">
        <v>0.14810000000000001</v>
      </c>
      <c r="S254">
        <v>0</v>
      </c>
      <c r="T254">
        <v>0</v>
      </c>
      <c r="U254">
        <v>0.70369999999999999</v>
      </c>
      <c r="V254">
        <v>0.29630000000000001</v>
      </c>
      <c r="W254">
        <v>0</v>
      </c>
      <c r="X254">
        <v>0</v>
      </c>
      <c r="Y254">
        <v>0.92</v>
      </c>
      <c r="Z254">
        <v>0.08</v>
      </c>
      <c r="AA254">
        <v>0</v>
      </c>
      <c r="AB254">
        <v>0.88890000000000002</v>
      </c>
      <c r="AC254">
        <v>0.11109999999999999</v>
      </c>
      <c r="AD254">
        <v>0</v>
      </c>
      <c r="AE254">
        <v>0.68180000000000007</v>
      </c>
      <c r="AF254">
        <v>0.31819999999999998</v>
      </c>
      <c r="AG254">
        <v>0</v>
      </c>
      <c r="AH254">
        <v>0</v>
      </c>
      <c r="AI254">
        <v>0</v>
      </c>
      <c r="AJ254">
        <v>0</v>
      </c>
      <c r="AK254">
        <v>0</v>
      </c>
      <c r="AL254">
        <v>0</v>
      </c>
      <c r="AM254">
        <v>0</v>
      </c>
      <c r="AN254">
        <v>0</v>
      </c>
      <c r="AO254">
        <v>7.4099999999999999E-2</v>
      </c>
      <c r="AP254">
        <v>0.44439999999999996</v>
      </c>
      <c r="AQ254">
        <v>0.25929999999999997</v>
      </c>
      <c r="AR254">
        <v>0.1852</v>
      </c>
      <c r="AS254">
        <v>3.7000000000000005E-2</v>
      </c>
      <c r="AT254">
        <v>0.51849999999999996</v>
      </c>
      <c r="AU254">
        <v>0.22219999999999998</v>
      </c>
      <c r="AV254">
        <v>0.14810000000000001</v>
      </c>
      <c r="AW254">
        <v>0.11109999999999999</v>
      </c>
      <c r="AX254">
        <v>0</v>
      </c>
      <c r="AY254">
        <v>7.4099999999999999E-2</v>
      </c>
      <c r="AZ254">
        <v>0.40740000000000004</v>
      </c>
      <c r="BA254">
        <v>0.51849999999999996</v>
      </c>
      <c r="BB254">
        <v>0</v>
      </c>
      <c r="BC254">
        <v>0.62960000000000005</v>
      </c>
      <c r="BD254">
        <v>0.37040000000000001</v>
      </c>
      <c r="BE254">
        <v>0</v>
      </c>
      <c r="BF254">
        <v>0</v>
      </c>
      <c r="BG254">
        <v>0.14810000000000001</v>
      </c>
      <c r="BH254">
        <v>0.51849999999999996</v>
      </c>
      <c r="BI254">
        <v>0.33329999999999999</v>
      </c>
      <c r="BJ254">
        <v>0</v>
      </c>
      <c r="BK254">
        <v>0.72219999999999995</v>
      </c>
      <c r="BL254">
        <v>0.22219999999999998</v>
      </c>
      <c r="BM254">
        <v>5.5599999999999997E-2</v>
      </c>
      <c r="BN254">
        <v>0</v>
      </c>
    </row>
    <row r="255" spans="1:66" x14ac:dyDescent="0.3">
      <c r="A255" t="s">
        <v>589</v>
      </c>
      <c r="B255">
        <v>1</v>
      </c>
      <c r="C255">
        <v>0</v>
      </c>
      <c r="D255">
        <v>0</v>
      </c>
      <c r="E255">
        <v>0</v>
      </c>
      <c r="F255">
        <v>0</v>
      </c>
      <c r="G255">
        <v>0.66670000000000007</v>
      </c>
      <c r="H255">
        <v>0.1333</v>
      </c>
      <c r="I255">
        <v>0</v>
      </c>
      <c r="J255">
        <v>0.2</v>
      </c>
      <c r="K255">
        <v>0</v>
      </c>
      <c r="L255">
        <v>0</v>
      </c>
      <c r="M255">
        <v>1</v>
      </c>
      <c r="N255">
        <v>0</v>
      </c>
      <c r="O255">
        <v>0</v>
      </c>
      <c r="P255">
        <v>0.2</v>
      </c>
      <c r="Q255">
        <v>0.6</v>
      </c>
      <c r="R255">
        <v>0.2</v>
      </c>
      <c r="S255">
        <v>0</v>
      </c>
      <c r="T255">
        <v>0</v>
      </c>
      <c r="U255">
        <v>0.73329999999999995</v>
      </c>
      <c r="V255">
        <v>0.26669999999999999</v>
      </c>
      <c r="W255">
        <v>0</v>
      </c>
      <c r="X255">
        <v>0</v>
      </c>
      <c r="Y255">
        <v>0.86670000000000003</v>
      </c>
      <c r="Z255">
        <v>0.1333</v>
      </c>
      <c r="AA255">
        <v>6.6699999999999995E-2</v>
      </c>
      <c r="AB255">
        <v>0.86670000000000003</v>
      </c>
      <c r="AC255">
        <v>6.6699999999999995E-2</v>
      </c>
      <c r="AD255">
        <v>0</v>
      </c>
      <c r="AE255">
        <v>0.63639999999999997</v>
      </c>
      <c r="AF255">
        <v>0.36359999999999998</v>
      </c>
      <c r="AG255">
        <v>0</v>
      </c>
      <c r="AH255">
        <v>0</v>
      </c>
      <c r="AI255">
        <v>0</v>
      </c>
      <c r="AJ255">
        <v>0</v>
      </c>
      <c r="AK255">
        <v>0</v>
      </c>
      <c r="AL255">
        <v>0</v>
      </c>
      <c r="AM255">
        <v>0</v>
      </c>
      <c r="AN255">
        <v>0</v>
      </c>
      <c r="AO255">
        <v>0.26669999999999999</v>
      </c>
      <c r="AP255">
        <v>0.26669999999999999</v>
      </c>
      <c r="AQ255">
        <v>0.33329999999999999</v>
      </c>
      <c r="AR255">
        <v>0.1333</v>
      </c>
      <c r="AS255">
        <v>0</v>
      </c>
      <c r="AT255">
        <v>0.5333</v>
      </c>
      <c r="AU255">
        <v>0.4</v>
      </c>
      <c r="AV255">
        <v>6.6699999999999995E-2</v>
      </c>
      <c r="AW255">
        <v>0</v>
      </c>
      <c r="AX255">
        <v>0</v>
      </c>
      <c r="AY255">
        <v>6.6699999999999995E-2</v>
      </c>
      <c r="AZ255">
        <v>0.66670000000000007</v>
      </c>
      <c r="BA255">
        <v>0.26669999999999999</v>
      </c>
      <c r="BB255">
        <v>0</v>
      </c>
      <c r="BC255">
        <v>0.8</v>
      </c>
      <c r="BD255">
        <v>0.2</v>
      </c>
      <c r="BE255">
        <v>0</v>
      </c>
      <c r="BF255">
        <v>0</v>
      </c>
      <c r="BG255">
        <v>0.2</v>
      </c>
      <c r="BH255">
        <v>0.4667</v>
      </c>
      <c r="BI255">
        <v>0.33329999999999999</v>
      </c>
      <c r="BJ255">
        <v>0</v>
      </c>
      <c r="BK255">
        <v>0.8</v>
      </c>
      <c r="BL255">
        <v>0.2</v>
      </c>
      <c r="BM255">
        <v>0</v>
      </c>
      <c r="BN255">
        <v>0</v>
      </c>
    </row>
    <row r="256" spans="1:66" x14ac:dyDescent="0.3">
      <c r="A256" t="s">
        <v>592</v>
      </c>
      <c r="B256">
        <v>1</v>
      </c>
      <c r="C256">
        <v>0</v>
      </c>
      <c r="D256">
        <v>0</v>
      </c>
      <c r="E256">
        <v>0</v>
      </c>
      <c r="F256">
        <v>0</v>
      </c>
      <c r="G256">
        <v>0.8</v>
      </c>
      <c r="H256">
        <v>0.16670000000000001</v>
      </c>
      <c r="I256">
        <v>3.3300000000000003E-2</v>
      </c>
      <c r="J256">
        <v>0</v>
      </c>
      <c r="K256">
        <v>8.3299999999999999E-2</v>
      </c>
      <c r="L256">
        <v>1.67E-2</v>
      </c>
      <c r="M256">
        <v>0.88329999999999997</v>
      </c>
      <c r="N256">
        <v>1.67E-2</v>
      </c>
      <c r="O256">
        <v>0</v>
      </c>
      <c r="P256">
        <v>0.43329999999999996</v>
      </c>
      <c r="Q256">
        <v>0.48330000000000001</v>
      </c>
      <c r="R256">
        <v>8.3299999999999999E-2</v>
      </c>
      <c r="S256">
        <v>0</v>
      </c>
      <c r="T256">
        <v>6.6699999999999995E-2</v>
      </c>
      <c r="U256">
        <v>0.7</v>
      </c>
      <c r="V256">
        <v>0.23329999999999998</v>
      </c>
      <c r="W256">
        <v>0</v>
      </c>
      <c r="X256">
        <v>1.72E-2</v>
      </c>
      <c r="Y256">
        <v>0.93099999999999994</v>
      </c>
      <c r="Z256">
        <v>5.1699999999999996E-2</v>
      </c>
      <c r="AA256">
        <v>0.2167</v>
      </c>
      <c r="AB256">
        <v>0.73329999999999995</v>
      </c>
      <c r="AC256">
        <v>0.05</v>
      </c>
      <c r="AD256">
        <v>0</v>
      </c>
      <c r="AE256">
        <v>0.5</v>
      </c>
      <c r="AF256">
        <v>0.46149999999999997</v>
      </c>
      <c r="AG256">
        <v>3.85E-2</v>
      </c>
      <c r="AH256">
        <v>0</v>
      </c>
      <c r="AI256">
        <v>0</v>
      </c>
      <c r="AJ256">
        <v>0</v>
      </c>
      <c r="AK256">
        <v>0</v>
      </c>
      <c r="AL256">
        <v>0</v>
      </c>
      <c r="AM256">
        <v>0</v>
      </c>
      <c r="AN256">
        <v>0</v>
      </c>
      <c r="AO256">
        <v>0.1</v>
      </c>
      <c r="AP256">
        <v>0.5</v>
      </c>
      <c r="AQ256">
        <v>0.26669999999999999</v>
      </c>
      <c r="AR256">
        <v>0.1167</v>
      </c>
      <c r="AS256">
        <v>1.67E-2</v>
      </c>
      <c r="AT256">
        <v>0.5333</v>
      </c>
      <c r="AU256">
        <v>0.36670000000000003</v>
      </c>
      <c r="AV256">
        <v>3.3300000000000003E-2</v>
      </c>
      <c r="AW256">
        <v>0</v>
      </c>
      <c r="AX256">
        <v>6.6699999999999995E-2</v>
      </c>
      <c r="AY256">
        <v>0.58329999999999993</v>
      </c>
      <c r="AZ256">
        <v>0.1333</v>
      </c>
      <c r="BA256">
        <v>0.2833</v>
      </c>
      <c r="BB256">
        <v>0</v>
      </c>
      <c r="BC256">
        <v>0.66670000000000007</v>
      </c>
      <c r="BD256">
        <v>0.33329999999999999</v>
      </c>
      <c r="BE256">
        <v>0</v>
      </c>
      <c r="BF256">
        <v>0</v>
      </c>
      <c r="BG256">
        <v>0.2167</v>
      </c>
      <c r="BH256">
        <v>0.4667</v>
      </c>
      <c r="BI256">
        <v>0.2833</v>
      </c>
      <c r="BJ256">
        <v>3.3300000000000003E-2</v>
      </c>
      <c r="BK256">
        <v>1</v>
      </c>
      <c r="BL256">
        <v>0</v>
      </c>
      <c r="BM256">
        <v>0</v>
      </c>
      <c r="BN256">
        <v>0</v>
      </c>
    </row>
    <row r="257" spans="1:66" x14ac:dyDescent="0.3">
      <c r="A257" t="s">
        <v>602</v>
      </c>
      <c r="B257">
        <v>1</v>
      </c>
      <c r="C257">
        <v>0</v>
      </c>
      <c r="D257">
        <v>0</v>
      </c>
      <c r="E257">
        <v>0</v>
      </c>
      <c r="F257">
        <v>0</v>
      </c>
      <c r="G257">
        <v>0.63890000000000002</v>
      </c>
      <c r="H257">
        <v>0.11109999999999999</v>
      </c>
      <c r="I257">
        <v>0.19440000000000002</v>
      </c>
      <c r="J257">
        <v>5.5599999999999997E-2</v>
      </c>
      <c r="K257">
        <v>5.8799999999999998E-2</v>
      </c>
      <c r="L257">
        <v>0</v>
      </c>
      <c r="M257">
        <v>0.94120000000000004</v>
      </c>
      <c r="N257">
        <v>0</v>
      </c>
      <c r="O257">
        <v>0</v>
      </c>
      <c r="P257">
        <v>0.41670000000000001</v>
      </c>
      <c r="Q257">
        <v>0.5</v>
      </c>
      <c r="R257">
        <v>8.3299999999999999E-2</v>
      </c>
      <c r="S257">
        <v>0</v>
      </c>
      <c r="T257">
        <v>0</v>
      </c>
      <c r="U257">
        <v>0.66670000000000007</v>
      </c>
      <c r="V257">
        <v>0.33329999999999999</v>
      </c>
      <c r="W257">
        <v>0</v>
      </c>
      <c r="X257">
        <v>0</v>
      </c>
      <c r="Y257">
        <v>0.93099999999999994</v>
      </c>
      <c r="Z257">
        <v>6.9000000000000006E-2</v>
      </c>
      <c r="AA257">
        <v>0.36109999999999998</v>
      </c>
      <c r="AB257">
        <v>0.58329999999999993</v>
      </c>
      <c r="AC257">
        <v>2.7799999999999998E-2</v>
      </c>
      <c r="AD257">
        <v>2.7799999999999998E-2</v>
      </c>
      <c r="AE257">
        <v>0.63329999999999997</v>
      </c>
      <c r="AF257">
        <v>0.33329999999999999</v>
      </c>
      <c r="AG257">
        <v>3.3300000000000003E-2</v>
      </c>
      <c r="AH257">
        <v>0</v>
      </c>
      <c r="AI257">
        <v>0</v>
      </c>
      <c r="AJ257">
        <v>0</v>
      </c>
      <c r="AK257">
        <v>0</v>
      </c>
      <c r="AL257">
        <v>0</v>
      </c>
      <c r="AM257">
        <v>0</v>
      </c>
      <c r="AN257">
        <v>0</v>
      </c>
      <c r="AO257">
        <v>8.3299999999999999E-2</v>
      </c>
      <c r="AP257">
        <v>0.19440000000000002</v>
      </c>
      <c r="AQ257">
        <v>0.55559999999999998</v>
      </c>
      <c r="AR257">
        <v>0.16670000000000001</v>
      </c>
      <c r="AS257">
        <v>0</v>
      </c>
      <c r="AT257">
        <v>0.47220000000000001</v>
      </c>
      <c r="AU257">
        <v>0.16670000000000001</v>
      </c>
      <c r="AV257">
        <v>8.3299999999999999E-2</v>
      </c>
      <c r="AW257">
        <v>8.3299999999999999E-2</v>
      </c>
      <c r="AX257">
        <v>0.19440000000000002</v>
      </c>
      <c r="AY257">
        <v>0.36109999999999998</v>
      </c>
      <c r="AZ257">
        <v>0.19440000000000002</v>
      </c>
      <c r="BA257">
        <v>0.44439999999999996</v>
      </c>
      <c r="BB257">
        <v>0</v>
      </c>
      <c r="BC257">
        <v>0.55559999999999998</v>
      </c>
      <c r="BD257">
        <v>0.38890000000000002</v>
      </c>
      <c r="BE257">
        <v>5.5599999999999997E-2</v>
      </c>
      <c r="BF257">
        <v>0</v>
      </c>
      <c r="BG257">
        <v>0.22219999999999998</v>
      </c>
      <c r="BH257">
        <v>0.47220000000000001</v>
      </c>
      <c r="BI257">
        <v>0.30559999999999998</v>
      </c>
      <c r="BJ257">
        <v>0</v>
      </c>
      <c r="BK257">
        <v>0.8</v>
      </c>
      <c r="BL257">
        <v>0.2</v>
      </c>
      <c r="BM257">
        <v>0</v>
      </c>
      <c r="BN257">
        <v>0</v>
      </c>
    </row>
    <row r="258" spans="1:66" x14ac:dyDescent="0.3">
      <c r="A258" t="s">
        <v>604</v>
      </c>
      <c r="B258">
        <v>1</v>
      </c>
      <c r="C258">
        <v>0</v>
      </c>
      <c r="D258">
        <v>0</v>
      </c>
      <c r="E258">
        <v>0</v>
      </c>
      <c r="F258">
        <v>0</v>
      </c>
      <c r="G258">
        <v>0.67500000000000004</v>
      </c>
      <c r="H258">
        <v>0.2</v>
      </c>
      <c r="I258">
        <v>2.5000000000000001E-2</v>
      </c>
      <c r="J258">
        <v>0.1</v>
      </c>
      <c r="K258">
        <v>5.5599999999999997E-2</v>
      </c>
      <c r="L258">
        <v>2.7799999999999998E-2</v>
      </c>
      <c r="M258">
        <v>0.91670000000000007</v>
      </c>
      <c r="N258">
        <v>0</v>
      </c>
      <c r="O258">
        <v>0</v>
      </c>
      <c r="P258">
        <v>0.22500000000000001</v>
      </c>
      <c r="Q258">
        <v>0.57499999999999996</v>
      </c>
      <c r="R258">
        <v>0.2</v>
      </c>
      <c r="S258">
        <v>0</v>
      </c>
      <c r="T258">
        <v>0</v>
      </c>
      <c r="U258">
        <v>0.67500000000000004</v>
      </c>
      <c r="V258">
        <v>0.32500000000000001</v>
      </c>
      <c r="W258">
        <v>0</v>
      </c>
      <c r="X258">
        <v>0</v>
      </c>
      <c r="Y258">
        <v>0.84209999999999996</v>
      </c>
      <c r="Z258">
        <v>0.15789999999999998</v>
      </c>
      <c r="AA258">
        <v>0.17499999999999999</v>
      </c>
      <c r="AB258">
        <v>0.7</v>
      </c>
      <c r="AC258">
        <v>0.125</v>
      </c>
      <c r="AD258">
        <v>0</v>
      </c>
      <c r="AE258">
        <v>0.60870000000000002</v>
      </c>
      <c r="AF258">
        <v>0.3478</v>
      </c>
      <c r="AG258">
        <v>4.3499999999999997E-2</v>
      </c>
      <c r="AH258">
        <v>0</v>
      </c>
      <c r="AI258">
        <v>0</v>
      </c>
      <c r="AJ258">
        <v>0</v>
      </c>
      <c r="AK258">
        <v>0</v>
      </c>
      <c r="AL258">
        <v>0</v>
      </c>
      <c r="AM258">
        <v>0</v>
      </c>
      <c r="AN258">
        <v>0</v>
      </c>
      <c r="AO258">
        <v>0.05</v>
      </c>
      <c r="AP258">
        <v>0.2</v>
      </c>
      <c r="AQ258">
        <v>0.47499999999999998</v>
      </c>
      <c r="AR258">
        <v>0.25</v>
      </c>
      <c r="AS258">
        <v>2.5000000000000001E-2</v>
      </c>
      <c r="AT258">
        <v>0.625</v>
      </c>
      <c r="AU258">
        <v>0.2</v>
      </c>
      <c r="AV258">
        <v>0.15</v>
      </c>
      <c r="AW258">
        <v>0</v>
      </c>
      <c r="AX258">
        <v>2.5000000000000001E-2</v>
      </c>
      <c r="AY258">
        <v>0.1</v>
      </c>
      <c r="AZ258">
        <v>0.25</v>
      </c>
      <c r="BA258">
        <v>0.65</v>
      </c>
      <c r="BB258">
        <v>0</v>
      </c>
      <c r="BC258">
        <v>0.55000000000000004</v>
      </c>
      <c r="BD258">
        <v>0.45</v>
      </c>
      <c r="BE258">
        <v>0</v>
      </c>
      <c r="BF258">
        <v>0</v>
      </c>
      <c r="BG258">
        <v>0.15</v>
      </c>
      <c r="BH258">
        <v>0.42499999999999999</v>
      </c>
      <c r="BI258">
        <v>0.4</v>
      </c>
      <c r="BJ258">
        <v>2.5000000000000001E-2</v>
      </c>
      <c r="BK258">
        <v>0.72219999999999995</v>
      </c>
      <c r="BL258">
        <v>0.22219999999999998</v>
      </c>
      <c r="BM258">
        <v>5.5599999999999997E-2</v>
      </c>
      <c r="BN258">
        <v>0</v>
      </c>
    </row>
    <row r="259" spans="1:66" x14ac:dyDescent="0.3">
      <c r="A259" t="s">
        <v>598</v>
      </c>
      <c r="B259">
        <v>1</v>
      </c>
      <c r="C259">
        <v>0</v>
      </c>
      <c r="D259">
        <v>0</v>
      </c>
      <c r="E259">
        <v>0</v>
      </c>
      <c r="F259">
        <v>0</v>
      </c>
      <c r="G259">
        <v>0.78569999999999995</v>
      </c>
      <c r="H259">
        <v>0.10710000000000001</v>
      </c>
      <c r="I259">
        <v>0.10710000000000001</v>
      </c>
      <c r="J259">
        <v>0</v>
      </c>
      <c r="K259">
        <v>0.10710000000000001</v>
      </c>
      <c r="L259">
        <v>0</v>
      </c>
      <c r="M259">
        <v>0.85709999999999997</v>
      </c>
      <c r="N259">
        <v>3.5699999999999996E-2</v>
      </c>
      <c r="O259">
        <v>0</v>
      </c>
      <c r="P259">
        <v>0.39289999999999997</v>
      </c>
      <c r="Q259">
        <v>0.46429999999999999</v>
      </c>
      <c r="R259">
        <v>0.1429</v>
      </c>
      <c r="S259">
        <v>0</v>
      </c>
      <c r="T259">
        <v>0</v>
      </c>
      <c r="U259">
        <v>0.71430000000000005</v>
      </c>
      <c r="V259">
        <v>0.28570000000000001</v>
      </c>
      <c r="W259">
        <v>0</v>
      </c>
      <c r="X259">
        <v>0</v>
      </c>
      <c r="Y259">
        <v>0.92590000000000006</v>
      </c>
      <c r="Z259">
        <v>7.4099999999999999E-2</v>
      </c>
      <c r="AA259">
        <v>0.10710000000000001</v>
      </c>
      <c r="AB259">
        <v>0.85709999999999997</v>
      </c>
      <c r="AC259">
        <v>3.5699999999999996E-2</v>
      </c>
      <c r="AD259">
        <v>0</v>
      </c>
      <c r="AE259">
        <v>0.4667</v>
      </c>
      <c r="AF259">
        <v>0.5333</v>
      </c>
      <c r="AG259">
        <v>0</v>
      </c>
      <c r="AH259">
        <v>0</v>
      </c>
      <c r="AI259">
        <v>0</v>
      </c>
      <c r="AJ259">
        <v>0</v>
      </c>
      <c r="AK259">
        <v>0</v>
      </c>
      <c r="AL259">
        <v>0</v>
      </c>
      <c r="AM259">
        <v>0</v>
      </c>
      <c r="AN259">
        <v>0</v>
      </c>
      <c r="AO259">
        <v>7.1399999999999991E-2</v>
      </c>
      <c r="AP259">
        <v>0.35710000000000003</v>
      </c>
      <c r="AQ259">
        <v>0.39289999999999997</v>
      </c>
      <c r="AR259">
        <v>0.1429</v>
      </c>
      <c r="AS259">
        <v>3.5699999999999996E-2</v>
      </c>
      <c r="AT259">
        <v>0.64290000000000003</v>
      </c>
      <c r="AU259">
        <v>0.17859999999999998</v>
      </c>
      <c r="AV259">
        <v>3.5699999999999996E-2</v>
      </c>
      <c r="AW259">
        <v>3.5699999999999996E-2</v>
      </c>
      <c r="AX259">
        <v>0.10710000000000001</v>
      </c>
      <c r="AY259">
        <v>0.5</v>
      </c>
      <c r="AZ259">
        <v>0.1429</v>
      </c>
      <c r="BA259">
        <v>0.35710000000000003</v>
      </c>
      <c r="BB259">
        <v>0</v>
      </c>
      <c r="BC259">
        <v>0.67859999999999998</v>
      </c>
      <c r="BD259">
        <v>0.32140000000000002</v>
      </c>
      <c r="BE259">
        <v>0</v>
      </c>
      <c r="BF259">
        <v>0</v>
      </c>
      <c r="BG259">
        <v>0.17859999999999998</v>
      </c>
      <c r="BH259">
        <v>0.60709999999999997</v>
      </c>
      <c r="BI259">
        <v>0.21429999999999999</v>
      </c>
      <c r="BJ259">
        <v>0</v>
      </c>
      <c r="BK259">
        <v>0.83329999999999993</v>
      </c>
      <c r="BL259">
        <v>0.16670000000000001</v>
      </c>
      <c r="BM259">
        <v>0</v>
      </c>
      <c r="BN259">
        <v>0</v>
      </c>
    </row>
    <row r="260" spans="1:66" x14ac:dyDescent="0.3">
      <c r="A260" t="s">
        <v>609</v>
      </c>
      <c r="B260">
        <v>1</v>
      </c>
      <c r="C260">
        <v>0</v>
      </c>
      <c r="D260">
        <v>0</v>
      </c>
      <c r="E260">
        <v>0</v>
      </c>
      <c r="F260">
        <v>0</v>
      </c>
      <c r="G260">
        <v>0.8</v>
      </c>
      <c r="H260">
        <v>0.1</v>
      </c>
      <c r="I260">
        <v>0.1</v>
      </c>
      <c r="J260">
        <v>0</v>
      </c>
      <c r="K260">
        <v>0.1</v>
      </c>
      <c r="L260">
        <v>0</v>
      </c>
      <c r="M260">
        <v>0.9</v>
      </c>
      <c r="N260">
        <v>0</v>
      </c>
      <c r="O260">
        <v>0</v>
      </c>
      <c r="P260">
        <v>0.4</v>
      </c>
      <c r="Q260">
        <v>0.5333</v>
      </c>
      <c r="R260">
        <v>6.6699999999999995E-2</v>
      </c>
      <c r="S260">
        <v>0</v>
      </c>
      <c r="T260">
        <v>0</v>
      </c>
      <c r="U260">
        <v>0.73329999999999995</v>
      </c>
      <c r="V260">
        <v>0.26669999999999999</v>
      </c>
      <c r="W260">
        <v>0</v>
      </c>
      <c r="X260">
        <v>0</v>
      </c>
      <c r="Y260">
        <v>0.88</v>
      </c>
      <c r="Z260">
        <v>0.12</v>
      </c>
      <c r="AA260">
        <v>0.23329999999999998</v>
      </c>
      <c r="AB260">
        <v>0.73329999999999995</v>
      </c>
      <c r="AC260">
        <v>3.3300000000000003E-2</v>
      </c>
      <c r="AD260">
        <v>0</v>
      </c>
      <c r="AE260">
        <v>0.625</v>
      </c>
      <c r="AF260">
        <v>0.3125</v>
      </c>
      <c r="AG260">
        <v>6.25E-2</v>
      </c>
      <c r="AH260">
        <v>0</v>
      </c>
      <c r="AI260">
        <v>0</v>
      </c>
      <c r="AJ260">
        <v>0</v>
      </c>
      <c r="AK260">
        <v>0</v>
      </c>
      <c r="AL260">
        <v>0</v>
      </c>
      <c r="AM260">
        <v>0</v>
      </c>
      <c r="AN260">
        <v>0</v>
      </c>
      <c r="AO260">
        <v>0.23329999999999998</v>
      </c>
      <c r="AP260">
        <v>0.3</v>
      </c>
      <c r="AQ260">
        <v>0.23329999999999998</v>
      </c>
      <c r="AR260">
        <v>0.16670000000000001</v>
      </c>
      <c r="AS260">
        <v>6.6699999999999995E-2</v>
      </c>
      <c r="AT260">
        <v>0.6</v>
      </c>
      <c r="AU260">
        <v>0.23329999999999998</v>
      </c>
      <c r="AV260">
        <v>6.6699999999999995E-2</v>
      </c>
      <c r="AW260">
        <v>0.1</v>
      </c>
      <c r="AX260">
        <v>0</v>
      </c>
      <c r="AY260">
        <v>0.6</v>
      </c>
      <c r="AZ260">
        <v>0.1333</v>
      </c>
      <c r="BA260">
        <v>0.26669999999999999</v>
      </c>
      <c r="BB260">
        <v>0</v>
      </c>
      <c r="BC260">
        <v>0.8</v>
      </c>
      <c r="BD260">
        <v>0.2</v>
      </c>
      <c r="BE260">
        <v>0</v>
      </c>
      <c r="BF260">
        <v>0</v>
      </c>
      <c r="BG260">
        <v>0.4</v>
      </c>
      <c r="BH260">
        <v>0.33329999999999999</v>
      </c>
      <c r="BI260">
        <v>0.26669999999999999</v>
      </c>
      <c r="BJ260">
        <v>0</v>
      </c>
      <c r="BK260">
        <v>0.76919999999999999</v>
      </c>
      <c r="BL260">
        <v>0.23079999999999998</v>
      </c>
      <c r="BM260">
        <v>0</v>
      </c>
      <c r="BN260">
        <v>0</v>
      </c>
    </row>
    <row r="261" spans="1:66" x14ac:dyDescent="0.3">
      <c r="A261" t="s">
        <v>611</v>
      </c>
      <c r="B261">
        <v>1</v>
      </c>
      <c r="C261">
        <v>0</v>
      </c>
      <c r="D261">
        <v>0</v>
      </c>
      <c r="E261">
        <v>0</v>
      </c>
      <c r="F261">
        <v>0</v>
      </c>
      <c r="G261">
        <v>0.70269999999999999</v>
      </c>
      <c r="H261">
        <v>5.4100000000000002E-2</v>
      </c>
      <c r="I261">
        <v>0.18920000000000001</v>
      </c>
      <c r="J261">
        <v>5.4100000000000002E-2</v>
      </c>
      <c r="K261">
        <v>5.7099999999999998E-2</v>
      </c>
      <c r="L261">
        <v>0</v>
      </c>
      <c r="M261">
        <v>0.94290000000000007</v>
      </c>
      <c r="N261">
        <v>0</v>
      </c>
      <c r="O261">
        <v>0</v>
      </c>
      <c r="P261">
        <v>0.32429999999999998</v>
      </c>
      <c r="Q261">
        <v>0.62159999999999993</v>
      </c>
      <c r="R261">
        <v>5.4100000000000002E-2</v>
      </c>
      <c r="S261">
        <v>0</v>
      </c>
      <c r="T261">
        <v>0</v>
      </c>
      <c r="U261">
        <v>0.81079999999999997</v>
      </c>
      <c r="V261">
        <v>0.18920000000000001</v>
      </c>
      <c r="W261">
        <v>0</v>
      </c>
      <c r="X261">
        <v>6.4500000000000002E-2</v>
      </c>
      <c r="Y261">
        <v>0.871</v>
      </c>
      <c r="Z261">
        <v>6.4500000000000002E-2</v>
      </c>
      <c r="AA261">
        <v>0.35139999999999999</v>
      </c>
      <c r="AB261">
        <v>0.59460000000000002</v>
      </c>
      <c r="AC261">
        <v>5.4100000000000002E-2</v>
      </c>
      <c r="AD261">
        <v>0</v>
      </c>
      <c r="AE261">
        <v>0.5</v>
      </c>
      <c r="AF261">
        <v>0.45</v>
      </c>
      <c r="AG261">
        <v>0.05</v>
      </c>
      <c r="AH261">
        <v>0</v>
      </c>
      <c r="AI261">
        <v>0</v>
      </c>
      <c r="AJ261">
        <v>0</v>
      </c>
      <c r="AK261">
        <v>0</v>
      </c>
      <c r="AL261">
        <v>0</v>
      </c>
      <c r="AM261">
        <v>0</v>
      </c>
      <c r="AN261">
        <v>0</v>
      </c>
      <c r="AO261">
        <v>0.2162</v>
      </c>
      <c r="AP261">
        <v>0.43240000000000001</v>
      </c>
      <c r="AQ261">
        <v>0.27029999999999998</v>
      </c>
      <c r="AR261">
        <v>5.4100000000000002E-2</v>
      </c>
      <c r="AS261">
        <v>2.7000000000000003E-2</v>
      </c>
      <c r="AT261">
        <v>0.43240000000000001</v>
      </c>
      <c r="AU261">
        <v>0.35139999999999999</v>
      </c>
      <c r="AV261">
        <v>8.1099999999999992E-2</v>
      </c>
      <c r="AW261">
        <v>0</v>
      </c>
      <c r="AX261">
        <v>0.1351</v>
      </c>
      <c r="AY261">
        <v>0.32429999999999998</v>
      </c>
      <c r="AZ261">
        <v>8.1099999999999992E-2</v>
      </c>
      <c r="BA261">
        <v>0.59460000000000002</v>
      </c>
      <c r="BB261">
        <v>0</v>
      </c>
      <c r="BC261">
        <v>0.56759999999999999</v>
      </c>
      <c r="BD261">
        <v>0.37840000000000001</v>
      </c>
      <c r="BE261">
        <v>5.4100000000000002E-2</v>
      </c>
      <c r="BF261">
        <v>0</v>
      </c>
      <c r="BG261">
        <v>0.18920000000000001</v>
      </c>
      <c r="BH261">
        <v>0.45950000000000002</v>
      </c>
      <c r="BI261">
        <v>0.32429999999999998</v>
      </c>
      <c r="BJ261">
        <v>2.7000000000000003E-2</v>
      </c>
      <c r="BK261">
        <v>0.85709999999999997</v>
      </c>
      <c r="BL261">
        <v>0.1429</v>
      </c>
      <c r="BM261">
        <v>0</v>
      </c>
      <c r="BN261">
        <v>0</v>
      </c>
    </row>
    <row r="262" spans="1:66" x14ac:dyDescent="0.3">
      <c r="A262" t="s">
        <v>613</v>
      </c>
      <c r="B262">
        <v>0</v>
      </c>
      <c r="C262">
        <v>1</v>
      </c>
      <c r="D262">
        <v>0</v>
      </c>
      <c r="E262">
        <v>0</v>
      </c>
      <c r="F262">
        <v>0</v>
      </c>
      <c r="G262">
        <v>0.71430000000000005</v>
      </c>
      <c r="H262">
        <v>0.1429</v>
      </c>
      <c r="I262">
        <v>7.1399999999999991E-2</v>
      </c>
      <c r="J262">
        <v>7.1399999999999991E-2</v>
      </c>
      <c r="K262">
        <v>0</v>
      </c>
      <c r="L262">
        <v>0</v>
      </c>
      <c r="M262">
        <v>1</v>
      </c>
      <c r="N262">
        <v>0</v>
      </c>
      <c r="O262">
        <v>0</v>
      </c>
      <c r="P262">
        <v>0.21429999999999999</v>
      </c>
      <c r="Q262">
        <v>0.71430000000000005</v>
      </c>
      <c r="R262">
        <v>7.1399999999999991E-2</v>
      </c>
      <c r="S262">
        <v>0</v>
      </c>
      <c r="T262">
        <v>0</v>
      </c>
      <c r="U262">
        <v>0.64290000000000003</v>
      </c>
      <c r="V262">
        <v>0.35710000000000003</v>
      </c>
      <c r="W262">
        <v>0</v>
      </c>
      <c r="X262">
        <v>0</v>
      </c>
      <c r="Y262">
        <v>0.91670000000000007</v>
      </c>
      <c r="Z262">
        <v>8.3299999999999999E-2</v>
      </c>
      <c r="AA262">
        <v>0.5</v>
      </c>
      <c r="AB262">
        <v>0.5</v>
      </c>
      <c r="AC262">
        <v>0</v>
      </c>
      <c r="AD262">
        <v>0</v>
      </c>
      <c r="AE262">
        <v>0.2</v>
      </c>
      <c r="AF262">
        <v>0.8</v>
      </c>
      <c r="AG262">
        <v>0</v>
      </c>
      <c r="AH262">
        <v>0</v>
      </c>
      <c r="AI262">
        <v>0</v>
      </c>
      <c r="AJ262">
        <v>0</v>
      </c>
      <c r="AK262">
        <v>0</v>
      </c>
      <c r="AL262">
        <v>0</v>
      </c>
      <c r="AM262">
        <v>0</v>
      </c>
      <c r="AN262">
        <v>0</v>
      </c>
      <c r="AO262">
        <v>0.35710000000000003</v>
      </c>
      <c r="AP262">
        <v>0.57140000000000002</v>
      </c>
      <c r="AQ262">
        <v>7.1399999999999991E-2</v>
      </c>
      <c r="AR262">
        <v>0</v>
      </c>
      <c r="AS262">
        <v>0</v>
      </c>
      <c r="AT262">
        <v>0.42859999999999998</v>
      </c>
      <c r="AU262">
        <v>0.21429999999999999</v>
      </c>
      <c r="AV262">
        <v>0.28570000000000001</v>
      </c>
      <c r="AW262">
        <v>7.1399999999999991E-2</v>
      </c>
      <c r="AX262">
        <v>0</v>
      </c>
      <c r="AY262">
        <v>0.5</v>
      </c>
      <c r="AZ262">
        <v>0</v>
      </c>
      <c r="BA262">
        <v>0.5</v>
      </c>
      <c r="BB262">
        <v>0</v>
      </c>
      <c r="BC262">
        <v>0.78569999999999995</v>
      </c>
      <c r="BD262">
        <v>0.21429999999999999</v>
      </c>
      <c r="BE262">
        <v>0</v>
      </c>
      <c r="BF262">
        <v>0</v>
      </c>
      <c r="BG262">
        <v>0.42859999999999998</v>
      </c>
      <c r="BH262">
        <v>0.28570000000000001</v>
      </c>
      <c r="BI262">
        <v>0.28570000000000001</v>
      </c>
      <c r="BJ262">
        <v>0</v>
      </c>
      <c r="BK262">
        <v>0.8</v>
      </c>
      <c r="BL262">
        <v>0.2</v>
      </c>
      <c r="BM262">
        <v>0</v>
      </c>
      <c r="BN262">
        <v>0</v>
      </c>
    </row>
    <row r="263" spans="1:66" x14ac:dyDescent="0.3">
      <c r="A263" t="s">
        <v>615</v>
      </c>
      <c r="B263">
        <v>1</v>
      </c>
      <c r="C263">
        <v>0</v>
      </c>
      <c r="D263">
        <v>0</v>
      </c>
      <c r="E263">
        <v>0</v>
      </c>
      <c r="F263">
        <v>0</v>
      </c>
      <c r="G263">
        <v>0.73329999999999995</v>
      </c>
      <c r="H263">
        <v>6.6699999999999995E-2</v>
      </c>
      <c r="I263">
        <v>0</v>
      </c>
      <c r="J263">
        <v>0.2</v>
      </c>
      <c r="K263">
        <v>0.33329999999999999</v>
      </c>
      <c r="L263">
        <v>0</v>
      </c>
      <c r="M263">
        <v>0.66670000000000007</v>
      </c>
      <c r="N263">
        <v>0</v>
      </c>
      <c r="O263">
        <v>0</v>
      </c>
      <c r="P263">
        <v>0.6</v>
      </c>
      <c r="Q263">
        <v>0.4</v>
      </c>
      <c r="R263">
        <v>0</v>
      </c>
      <c r="S263">
        <v>0</v>
      </c>
      <c r="T263">
        <v>6.6699999999999995E-2</v>
      </c>
      <c r="U263">
        <v>0.8</v>
      </c>
      <c r="V263">
        <v>0.1333</v>
      </c>
      <c r="W263">
        <v>0</v>
      </c>
      <c r="X263">
        <v>0</v>
      </c>
      <c r="Y263">
        <v>1</v>
      </c>
      <c r="Z263">
        <v>0</v>
      </c>
      <c r="AA263">
        <v>0.1333</v>
      </c>
      <c r="AB263">
        <v>0.86670000000000003</v>
      </c>
      <c r="AC263">
        <v>0</v>
      </c>
      <c r="AD263">
        <v>0</v>
      </c>
      <c r="AE263">
        <v>0.4</v>
      </c>
      <c r="AF263">
        <v>0.6</v>
      </c>
      <c r="AG263">
        <v>0</v>
      </c>
      <c r="AH263">
        <v>0</v>
      </c>
      <c r="AI263">
        <v>0</v>
      </c>
      <c r="AJ263">
        <v>0</v>
      </c>
      <c r="AK263">
        <v>0</v>
      </c>
      <c r="AL263">
        <v>0</v>
      </c>
      <c r="AM263">
        <v>0</v>
      </c>
      <c r="AN263">
        <v>0</v>
      </c>
      <c r="AO263">
        <v>0.2</v>
      </c>
      <c r="AP263">
        <v>0.5333</v>
      </c>
      <c r="AQ263">
        <v>0.1333</v>
      </c>
      <c r="AR263">
        <v>0.1333</v>
      </c>
      <c r="AS263">
        <v>0</v>
      </c>
      <c r="AT263">
        <v>0.4667</v>
      </c>
      <c r="AU263">
        <v>0.26669999999999999</v>
      </c>
      <c r="AV263">
        <v>0.2</v>
      </c>
      <c r="AW263">
        <v>0</v>
      </c>
      <c r="AX263">
        <v>6.6699999999999995E-2</v>
      </c>
      <c r="AY263">
        <v>0.33329999999999999</v>
      </c>
      <c r="AZ263">
        <v>0.1333</v>
      </c>
      <c r="BA263">
        <v>0.5333</v>
      </c>
      <c r="BB263">
        <v>0</v>
      </c>
      <c r="BC263">
        <v>0.86670000000000003</v>
      </c>
      <c r="BD263">
        <v>6.6699999999999995E-2</v>
      </c>
      <c r="BE263">
        <v>6.6699999999999995E-2</v>
      </c>
      <c r="BF263">
        <v>0</v>
      </c>
      <c r="BG263">
        <v>0.33329999999999999</v>
      </c>
      <c r="BH263">
        <v>0.5333</v>
      </c>
      <c r="BI263">
        <v>0.1333</v>
      </c>
      <c r="BJ263">
        <v>0</v>
      </c>
      <c r="BK263">
        <v>1</v>
      </c>
      <c r="BL263">
        <v>0</v>
      </c>
      <c r="BM263">
        <v>0</v>
      </c>
      <c r="BN263">
        <v>0</v>
      </c>
    </row>
    <row r="264" spans="1:66" x14ac:dyDescent="0.3">
      <c r="A264" t="s">
        <v>617</v>
      </c>
      <c r="B264">
        <v>1</v>
      </c>
      <c r="C264">
        <v>0</v>
      </c>
      <c r="D264">
        <v>0</v>
      </c>
      <c r="E264">
        <v>0</v>
      </c>
      <c r="F264">
        <v>0</v>
      </c>
      <c r="G264">
        <v>0.53120000000000001</v>
      </c>
      <c r="H264">
        <v>0.21879999999999999</v>
      </c>
      <c r="I264">
        <v>0.25</v>
      </c>
      <c r="J264">
        <v>0</v>
      </c>
      <c r="K264">
        <v>0.15620000000000001</v>
      </c>
      <c r="L264">
        <v>3.1200000000000002E-2</v>
      </c>
      <c r="M264">
        <v>0.8125</v>
      </c>
      <c r="N264">
        <v>0</v>
      </c>
      <c r="O264">
        <v>0</v>
      </c>
      <c r="P264">
        <v>0.1875</v>
      </c>
      <c r="Q264">
        <v>0.65620000000000001</v>
      </c>
      <c r="R264">
        <v>0.15620000000000001</v>
      </c>
      <c r="S264">
        <v>0</v>
      </c>
      <c r="T264">
        <v>0</v>
      </c>
      <c r="U264">
        <v>0.6875</v>
      </c>
      <c r="V264">
        <v>0.3125</v>
      </c>
      <c r="W264">
        <v>0</v>
      </c>
      <c r="X264">
        <v>0</v>
      </c>
      <c r="Y264">
        <v>0.8125</v>
      </c>
      <c r="Z264">
        <v>0.1875</v>
      </c>
      <c r="AA264">
        <v>6.25E-2</v>
      </c>
      <c r="AB264">
        <v>0.78120000000000001</v>
      </c>
      <c r="AC264">
        <v>0.15620000000000001</v>
      </c>
      <c r="AD264">
        <v>0</v>
      </c>
      <c r="AE264">
        <v>0.45450000000000002</v>
      </c>
      <c r="AF264">
        <v>0.54549999999999998</v>
      </c>
      <c r="AG264">
        <v>0</v>
      </c>
      <c r="AH264">
        <v>0</v>
      </c>
      <c r="AI264">
        <v>0</v>
      </c>
      <c r="AJ264">
        <v>0</v>
      </c>
      <c r="AK264">
        <v>0</v>
      </c>
      <c r="AL264">
        <v>0</v>
      </c>
      <c r="AM264">
        <v>0</v>
      </c>
      <c r="AN264">
        <v>0</v>
      </c>
      <c r="AO264">
        <v>0.125</v>
      </c>
      <c r="AP264">
        <v>0.4375</v>
      </c>
      <c r="AQ264">
        <v>0.3125</v>
      </c>
      <c r="AR264">
        <v>9.3800000000000008E-2</v>
      </c>
      <c r="AS264">
        <v>3.1200000000000002E-2</v>
      </c>
      <c r="AT264">
        <v>0.34380000000000005</v>
      </c>
      <c r="AU264">
        <v>0.3125</v>
      </c>
      <c r="AV264">
        <v>0.15620000000000001</v>
      </c>
      <c r="AW264">
        <v>3.1200000000000002E-2</v>
      </c>
      <c r="AX264">
        <v>0.15620000000000001</v>
      </c>
      <c r="AY264">
        <v>0.125</v>
      </c>
      <c r="AZ264">
        <v>0.3125</v>
      </c>
      <c r="BA264">
        <v>0.5625</v>
      </c>
      <c r="BB264">
        <v>0</v>
      </c>
      <c r="BC264">
        <v>0.625</v>
      </c>
      <c r="BD264">
        <v>0.3125</v>
      </c>
      <c r="BE264">
        <v>6.25E-2</v>
      </c>
      <c r="BF264">
        <v>0</v>
      </c>
      <c r="BG264">
        <v>0.3125</v>
      </c>
      <c r="BH264">
        <v>0.40619999999999995</v>
      </c>
      <c r="BI264">
        <v>0.28120000000000001</v>
      </c>
      <c r="BJ264">
        <v>0</v>
      </c>
      <c r="BK264">
        <v>0.7</v>
      </c>
      <c r="BL264">
        <v>0.3</v>
      </c>
      <c r="BM264">
        <v>0</v>
      </c>
      <c r="BN264">
        <v>0</v>
      </c>
    </row>
    <row r="265" spans="1:66" x14ac:dyDescent="0.3">
      <c r="A265" t="s">
        <v>619</v>
      </c>
      <c r="B265">
        <v>1</v>
      </c>
      <c r="C265">
        <v>0</v>
      </c>
      <c r="D265">
        <v>0</v>
      </c>
      <c r="E265">
        <v>0</v>
      </c>
      <c r="F265">
        <v>0</v>
      </c>
      <c r="G265">
        <v>0.61539999999999995</v>
      </c>
      <c r="H265">
        <v>0.1923</v>
      </c>
      <c r="I265">
        <v>0.1923</v>
      </c>
      <c r="J265">
        <v>0</v>
      </c>
      <c r="K265">
        <v>0.15380000000000002</v>
      </c>
      <c r="L265">
        <v>3.85E-2</v>
      </c>
      <c r="M265">
        <v>0.80769999999999997</v>
      </c>
      <c r="N265">
        <v>0</v>
      </c>
      <c r="O265">
        <v>0</v>
      </c>
      <c r="P265">
        <v>0.26919999999999999</v>
      </c>
      <c r="Q265">
        <v>0.57689999999999997</v>
      </c>
      <c r="R265">
        <v>0.15380000000000002</v>
      </c>
      <c r="S265">
        <v>0</v>
      </c>
      <c r="T265">
        <v>0</v>
      </c>
      <c r="U265">
        <v>0.53849999999999998</v>
      </c>
      <c r="V265">
        <v>0.46149999999999997</v>
      </c>
      <c r="W265">
        <v>0</v>
      </c>
      <c r="X265">
        <v>0</v>
      </c>
      <c r="Y265">
        <v>0.84620000000000006</v>
      </c>
      <c r="Z265">
        <v>0.15380000000000002</v>
      </c>
      <c r="AA265">
        <v>0.15380000000000002</v>
      </c>
      <c r="AB265">
        <v>0.73080000000000001</v>
      </c>
      <c r="AC265">
        <v>0.11539999999999999</v>
      </c>
      <c r="AD265">
        <v>0</v>
      </c>
      <c r="AE265">
        <v>0.66670000000000007</v>
      </c>
      <c r="AF265">
        <v>0.26669999999999999</v>
      </c>
      <c r="AG265">
        <v>0</v>
      </c>
      <c r="AH265">
        <v>6.6699999999999995E-2</v>
      </c>
      <c r="AI265">
        <v>0</v>
      </c>
      <c r="AJ265">
        <v>0</v>
      </c>
      <c r="AK265">
        <v>0</v>
      </c>
      <c r="AL265">
        <v>0</v>
      </c>
      <c r="AM265">
        <v>0</v>
      </c>
      <c r="AN265">
        <v>0</v>
      </c>
      <c r="AO265">
        <v>0.15380000000000002</v>
      </c>
      <c r="AP265">
        <v>0.34619999999999995</v>
      </c>
      <c r="AQ265">
        <v>0.34619999999999995</v>
      </c>
      <c r="AR265">
        <v>0.11539999999999999</v>
      </c>
      <c r="AS265">
        <v>3.85E-2</v>
      </c>
      <c r="AT265">
        <v>0.42310000000000003</v>
      </c>
      <c r="AU265">
        <v>0.26919999999999999</v>
      </c>
      <c r="AV265">
        <v>0.11539999999999999</v>
      </c>
      <c r="AW265">
        <v>7.690000000000001E-2</v>
      </c>
      <c r="AX265">
        <v>0.11539999999999999</v>
      </c>
      <c r="AY265">
        <v>0.15380000000000002</v>
      </c>
      <c r="AZ265">
        <v>0.3846</v>
      </c>
      <c r="BA265">
        <v>0.46149999999999997</v>
      </c>
      <c r="BB265">
        <v>0</v>
      </c>
      <c r="BC265">
        <v>0.53849999999999998</v>
      </c>
      <c r="BD265">
        <v>0.42310000000000003</v>
      </c>
      <c r="BE265">
        <v>3.85E-2</v>
      </c>
      <c r="BF265">
        <v>0</v>
      </c>
      <c r="BG265">
        <v>0.26919999999999999</v>
      </c>
      <c r="BH265">
        <v>0.42310000000000003</v>
      </c>
      <c r="BI265">
        <v>0.30769999999999997</v>
      </c>
      <c r="BJ265">
        <v>0</v>
      </c>
      <c r="BK265">
        <v>0.71430000000000005</v>
      </c>
      <c r="BL265">
        <v>0.28570000000000001</v>
      </c>
      <c r="BM265">
        <v>0</v>
      </c>
      <c r="BN265">
        <v>0</v>
      </c>
    </row>
    <row r="266" spans="1:66" x14ac:dyDescent="0.3">
      <c r="A266" t="s">
        <v>621</v>
      </c>
      <c r="B266">
        <v>1</v>
      </c>
      <c r="C266">
        <v>0</v>
      </c>
      <c r="D266">
        <v>0</v>
      </c>
      <c r="E266">
        <v>0</v>
      </c>
      <c r="F266">
        <v>0</v>
      </c>
      <c r="G266">
        <v>1</v>
      </c>
      <c r="H266">
        <v>0</v>
      </c>
      <c r="I266">
        <v>0</v>
      </c>
      <c r="J266">
        <v>0</v>
      </c>
      <c r="K266">
        <v>0.22219999999999998</v>
      </c>
      <c r="L266">
        <v>0</v>
      </c>
      <c r="M266">
        <v>0.77780000000000005</v>
      </c>
      <c r="N266">
        <v>0</v>
      </c>
      <c r="O266">
        <v>0</v>
      </c>
      <c r="P266">
        <v>0.33329999999999999</v>
      </c>
      <c r="Q266">
        <v>0.55559999999999998</v>
      </c>
      <c r="R266">
        <v>0.11109999999999999</v>
      </c>
      <c r="S266">
        <v>0</v>
      </c>
      <c r="T266">
        <v>0.33329999999999999</v>
      </c>
      <c r="U266">
        <v>0.55559999999999998</v>
      </c>
      <c r="V266">
        <v>0.11109999999999999</v>
      </c>
      <c r="W266">
        <v>0</v>
      </c>
      <c r="X266">
        <v>0</v>
      </c>
      <c r="Y266">
        <v>0.875</v>
      </c>
      <c r="Z266">
        <v>0.125</v>
      </c>
      <c r="AA266">
        <v>0.88890000000000002</v>
      </c>
      <c r="AB266">
        <v>0.11109999999999999</v>
      </c>
      <c r="AC266">
        <v>0</v>
      </c>
      <c r="AD266">
        <v>0</v>
      </c>
      <c r="AE266">
        <v>0</v>
      </c>
      <c r="AF266">
        <v>0</v>
      </c>
      <c r="AG266">
        <v>0</v>
      </c>
      <c r="AH266">
        <v>0</v>
      </c>
      <c r="AI266">
        <v>0</v>
      </c>
      <c r="AJ266">
        <v>0</v>
      </c>
      <c r="AK266">
        <v>0</v>
      </c>
      <c r="AL266">
        <v>0</v>
      </c>
      <c r="AM266">
        <v>0</v>
      </c>
      <c r="AN266">
        <v>0</v>
      </c>
      <c r="AO266">
        <v>0.33329999999999999</v>
      </c>
      <c r="AP266">
        <v>0.33329999999999999</v>
      </c>
      <c r="AQ266">
        <v>0.22219999999999998</v>
      </c>
      <c r="AR266">
        <v>0.11109999999999999</v>
      </c>
      <c r="AS266">
        <v>0</v>
      </c>
      <c r="AT266">
        <v>0.77780000000000005</v>
      </c>
      <c r="AU266">
        <v>0.11109999999999999</v>
      </c>
      <c r="AV266">
        <v>0.11109999999999999</v>
      </c>
      <c r="AW266">
        <v>0</v>
      </c>
      <c r="AX266">
        <v>0</v>
      </c>
      <c r="AY266">
        <v>0.77780000000000005</v>
      </c>
      <c r="AZ266">
        <v>0</v>
      </c>
      <c r="BA266">
        <v>0.22219999999999998</v>
      </c>
      <c r="BB266">
        <v>0</v>
      </c>
      <c r="BC266">
        <v>0.88890000000000002</v>
      </c>
      <c r="BD266">
        <v>0.11109999999999999</v>
      </c>
      <c r="BE266">
        <v>0</v>
      </c>
      <c r="BF266">
        <v>0</v>
      </c>
      <c r="BG266">
        <v>0.33329999999999999</v>
      </c>
      <c r="BH266">
        <v>0.55559999999999998</v>
      </c>
      <c r="BI266">
        <v>0.11109999999999999</v>
      </c>
      <c r="BJ266">
        <v>0</v>
      </c>
      <c r="BK266">
        <v>0</v>
      </c>
      <c r="BL266">
        <v>0</v>
      </c>
      <c r="BM266">
        <v>0</v>
      </c>
      <c r="BN266">
        <v>0</v>
      </c>
    </row>
    <row r="267" spans="1:66" x14ac:dyDescent="0.3">
      <c r="A267" t="s">
        <v>600</v>
      </c>
      <c r="B267">
        <v>1</v>
      </c>
      <c r="C267">
        <v>0</v>
      </c>
      <c r="D267">
        <v>0</v>
      </c>
      <c r="E267">
        <v>0</v>
      </c>
      <c r="F267">
        <v>0</v>
      </c>
      <c r="G267">
        <v>0.65620000000000001</v>
      </c>
      <c r="H267">
        <v>0.25</v>
      </c>
      <c r="I267">
        <v>6.25E-2</v>
      </c>
      <c r="J267">
        <v>3.1200000000000002E-2</v>
      </c>
      <c r="K267">
        <v>0.3871</v>
      </c>
      <c r="L267">
        <v>0</v>
      </c>
      <c r="M267">
        <v>0.6129</v>
      </c>
      <c r="N267">
        <v>0</v>
      </c>
      <c r="O267">
        <v>0</v>
      </c>
      <c r="P267">
        <v>0.9375</v>
      </c>
      <c r="Q267">
        <v>6.25E-2</v>
      </c>
      <c r="R267">
        <v>0</v>
      </c>
      <c r="S267">
        <v>0</v>
      </c>
      <c r="T267">
        <v>3.1200000000000002E-2</v>
      </c>
      <c r="U267">
        <v>0.90620000000000001</v>
      </c>
      <c r="V267">
        <v>6.25E-2</v>
      </c>
      <c r="W267">
        <v>0</v>
      </c>
      <c r="X267">
        <v>0</v>
      </c>
      <c r="Y267">
        <v>0.6774</v>
      </c>
      <c r="Z267">
        <v>0.3226</v>
      </c>
      <c r="AA267">
        <v>0.1875</v>
      </c>
      <c r="AB267">
        <v>0.6875</v>
      </c>
      <c r="AC267">
        <v>0.125</v>
      </c>
      <c r="AD267">
        <v>0</v>
      </c>
      <c r="AE267">
        <v>0.45450000000000002</v>
      </c>
      <c r="AF267">
        <v>0.40909999999999996</v>
      </c>
      <c r="AG267">
        <v>0</v>
      </c>
      <c r="AH267">
        <v>0.13639999999999999</v>
      </c>
      <c r="AI267">
        <v>0</v>
      </c>
      <c r="AJ267">
        <v>0.94440000000000002</v>
      </c>
      <c r="AK267">
        <v>5.5599999999999997E-2</v>
      </c>
      <c r="AL267">
        <v>0</v>
      </c>
      <c r="AM267">
        <v>0</v>
      </c>
      <c r="AN267">
        <v>0</v>
      </c>
      <c r="AO267">
        <v>3.1200000000000002E-2</v>
      </c>
      <c r="AP267">
        <v>0.625</v>
      </c>
      <c r="AQ267">
        <v>0.25</v>
      </c>
      <c r="AR267">
        <v>6.25E-2</v>
      </c>
      <c r="AS267">
        <v>3.1200000000000002E-2</v>
      </c>
      <c r="AT267">
        <v>0.1875</v>
      </c>
      <c r="AU267">
        <v>0.53120000000000001</v>
      </c>
      <c r="AV267">
        <v>0.15620000000000001</v>
      </c>
      <c r="AW267">
        <v>9.3800000000000008E-2</v>
      </c>
      <c r="AX267">
        <v>3.1200000000000002E-2</v>
      </c>
      <c r="AY267">
        <v>0.5625</v>
      </c>
      <c r="AZ267">
        <v>0.3125</v>
      </c>
      <c r="BA267">
        <v>0.125</v>
      </c>
      <c r="BB267">
        <v>0</v>
      </c>
      <c r="BC267">
        <v>0.875</v>
      </c>
      <c r="BD267">
        <v>0.125</v>
      </c>
      <c r="BE267">
        <v>0</v>
      </c>
      <c r="BF267">
        <v>6.25E-2</v>
      </c>
      <c r="BG267">
        <v>0.65620000000000001</v>
      </c>
      <c r="BH267">
        <v>0.28120000000000001</v>
      </c>
      <c r="BI267">
        <v>0</v>
      </c>
      <c r="BJ267">
        <v>0</v>
      </c>
      <c r="BK267">
        <v>0.9</v>
      </c>
      <c r="BL267">
        <v>0</v>
      </c>
      <c r="BM267">
        <v>0.1</v>
      </c>
      <c r="BN267">
        <v>0</v>
      </c>
    </row>
    <row r="268" spans="1:66" x14ac:dyDescent="0.3">
      <c r="A268" t="s">
        <v>625</v>
      </c>
      <c r="B268">
        <v>0</v>
      </c>
      <c r="C268">
        <v>1</v>
      </c>
      <c r="D268">
        <v>0</v>
      </c>
      <c r="E268">
        <v>0</v>
      </c>
      <c r="F268">
        <v>0</v>
      </c>
      <c r="G268">
        <v>0.4667</v>
      </c>
      <c r="H268">
        <v>0.26669999999999999</v>
      </c>
      <c r="I268">
        <v>0.26669999999999999</v>
      </c>
      <c r="J268">
        <v>0</v>
      </c>
      <c r="K268">
        <v>6.6699999999999995E-2</v>
      </c>
      <c r="L268">
        <v>0</v>
      </c>
      <c r="M268">
        <v>0.93330000000000002</v>
      </c>
      <c r="N268">
        <v>0</v>
      </c>
      <c r="O268">
        <v>0</v>
      </c>
      <c r="P268">
        <v>0.5333</v>
      </c>
      <c r="Q268">
        <v>0.4667</v>
      </c>
      <c r="R268">
        <v>0</v>
      </c>
      <c r="S268">
        <v>0</v>
      </c>
      <c r="T268">
        <v>0</v>
      </c>
      <c r="U268">
        <v>0.86670000000000003</v>
      </c>
      <c r="V268">
        <v>0.1333</v>
      </c>
      <c r="W268">
        <v>0</v>
      </c>
      <c r="X268">
        <v>0</v>
      </c>
      <c r="Y268">
        <v>0</v>
      </c>
      <c r="Z268">
        <v>1</v>
      </c>
      <c r="AA268">
        <v>0.4667</v>
      </c>
      <c r="AB268">
        <v>0.5333</v>
      </c>
      <c r="AC268">
        <v>0</v>
      </c>
      <c r="AD268">
        <v>0</v>
      </c>
      <c r="AE268">
        <v>0.25</v>
      </c>
      <c r="AF268">
        <v>0.75</v>
      </c>
      <c r="AG268">
        <v>0</v>
      </c>
      <c r="AH268">
        <v>0</v>
      </c>
      <c r="AI268">
        <v>0</v>
      </c>
      <c r="AJ268">
        <v>1</v>
      </c>
      <c r="AK268">
        <v>0</v>
      </c>
      <c r="AL268">
        <v>0</v>
      </c>
      <c r="AM268">
        <v>0</v>
      </c>
      <c r="AN268">
        <v>0</v>
      </c>
      <c r="AO268">
        <v>0</v>
      </c>
      <c r="AP268">
        <v>1</v>
      </c>
      <c r="AQ268">
        <v>0</v>
      </c>
      <c r="AR268">
        <v>0</v>
      </c>
      <c r="AS268">
        <v>0</v>
      </c>
      <c r="AT268">
        <v>0.2</v>
      </c>
      <c r="AU268">
        <v>0.8</v>
      </c>
      <c r="AV268">
        <v>0</v>
      </c>
      <c r="AW268">
        <v>0</v>
      </c>
      <c r="AX268">
        <v>0</v>
      </c>
      <c r="AY268">
        <v>0.26669999999999999</v>
      </c>
      <c r="AZ268">
        <v>0.73329999999999995</v>
      </c>
      <c r="BA268">
        <v>0</v>
      </c>
      <c r="BB268">
        <v>0</v>
      </c>
      <c r="BC268">
        <v>0.26669999999999999</v>
      </c>
      <c r="BD268">
        <v>0.73329999999999995</v>
      </c>
      <c r="BE268">
        <v>0</v>
      </c>
      <c r="BF268">
        <v>0</v>
      </c>
      <c r="BG268">
        <v>0.2</v>
      </c>
      <c r="BH268">
        <v>0.6</v>
      </c>
      <c r="BI268">
        <v>0.2</v>
      </c>
      <c r="BJ268">
        <v>0</v>
      </c>
      <c r="BK268">
        <v>0.75</v>
      </c>
      <c r="BL268">
        <v>0.25</v>
      </c>
      <c r="BM268">
        <v>0</v>
      </c>
      <c r="BN268">
        <v>0</v>
      </c>
    </row>
    <row r="269" spans="1:66" x14ac:dyDescent="0.3">
      <c r="A269" t="s">
        <v>627</v>
      </c>
      <c r="B269">
        <v>1</v>
      </c>
      <c r="C269">
        <v>0</v>
      </c>
      <c r="D269">
        <v>0</v>
      </c>
      <c r="E269">
        <v>0</v>
      </c>
      <c r="F269">
        <v>0</v>
      </c>
      <c r="G269">
        <v>0.73080000000000001</v>
      </c>
      <c r="H269">
        <v>7.690000000000001E-2</v>
      </c>
      <c r="I269">
        <v>7.690000000000001E-2</v>
      </c>
      <c r="J269">
        <v>0.11539999999999999</v>
      </c>
      <c r="K269">
        <v>0.13039999999999999</v>
      </c>
      <c r="L269">
        <v>4.3499999999999997E-2</v>
      </c>
      <c r="M269">
        <v>0.82609999999999995</v>
      </c>
      <c r="N269">
        <v>0</v>
      </c>
      <c r="O269">
        <v>0</v>
      </c>
      <c r="P269">
        <v>0.73080000000000001</v>
      </c>
      <c r="Q269">
        <v>0.26919999999999999</v>
      </c>
      <c r="R269">
        <v>0</v>
      </c>
      <c r="S269">
        <v>0</v>
      </c>
      <c r="T269">
        <v>0</v>
      </c>
      <c r="U269">
        <v>0.96150000000000002</v>
      </c>
      <c r="V269">
        <v>3.85E-2</v>
      </c>
      <c r="W269">
        <v>0</v>
      </c>
      <c r="X269">
        <v>0</v>
      </c>
      <c r="Y269">
        <v>0.26919999999999999</v>
      </c>
      <c r="Z269">
        <v>0.73080000000000001</v>
      </c>
      <c r="AA269">
        <v>0.11539999999999999</v>
      </c>
      <c r="AB269">
        <v>0.73080000000000001</v>
      </c>
      <c r="AC269">
        <v>0.15380000000000002</v>
      </c>
      <c r="AD269">
        <v>0</v>
      </c>
      <c r="AE269">
        <v>0</v>
      </c>
      <c r="AF269">
        <v>0.6470999999999999</v>
      </c>
      <c r="AG269">
        <v>0</v>
      </c>
      <c r="AH269">
        <v>0.35289999999999999</v>
      </c>
      <c r="AI269">
        <v>0</v>
      </c>
      <c r="AJ269">
        <v>2.7799999999999998E-2</v>
      </c>
      <c r="AK269">
        <v>0</v>
      </c>
      <c r="AL269">
        <v>0</v>
      </c>
      <c r="AM269">
        <v>0</v>
      </c>
      <c r="AN269">
        <v>0.97219999999999995</v>
      </c>
      <c r="AO269">
        <v>7.690000000000001E-2</v>
      </c>
      <c r="AP269">
        <v>0.76919999999999999</v>
      </c>
      <c r="AQ269">
        <v>0.15380000000000002</v>
      </c>
      <c r="AR269">
        <v>0</v>
      </c>
      <c r="AS269">
        <v>0</v>
      </c>
      <c r="AT269">
        <v>3.85E-2</v>
      </c>
      <c r="AU269">
        <v>0.3846</v>
      </c>
      <c r="AV269">
        <v>0.30769999999999997</v>
      </c>
      <c r="AW269">
        <v>0.26919999999999999</v>
      </c>
      <c r="AX269">
        <v>0</v>
      </c>
      <c r="AY269">
        <v>0.15380000000000002</v>
      </c>
      <c r="AZ269">
        <v>0.3846</v>
      </c>
      <c r="BA269">
        <v>0.46149999999999997</v>
      </c>
      <c r="BB269">
        <v>0</v>
      </c>
      <c r="BC269">
        <v>0.57689999999999997</v>
      </c>
      <c r="BD269">
        <v>0.42310000000000003</v>
      </c>
      <c r="BE269">
        <v>0</v>
      </c>
      <c r="BF269">
        <v>0</v>
      </c>
      <c r="BG269">
        <v>0.46149999999999997</v>
      </c>
      <c r="BH269">
        <v>0.5</v>
      </c>
      <c r="BI269">
        <v>3.85E-2</v>
      </c>
      <c r="BJ269">
        <v>0</v>
      </c>
      <c r="BK269">
        <v>0.6470999999999999</v>
      </c>
      <c r="BL269">
        <v>0.35289999999999999</v>
      </c>
      <c r="BM269">
        <v>0</v>
      </c>
      <c r="BN269">
        <v>0</v>
      </c>
    </row>
    <row r="270" spans="1:66" x14ac:dyDescent="0.3">
      <c r="A270" t="s">
        <v>629</v>
      </c>
      <c r="B270">
        <v>1</v>
      </c>
      <c r="C270">
        <v>0</v>
      </c>
      <c r="D270">
        <v>0</v>
      </c>
      <c r="E270">
        <v>0</v>
      </c>
      <c r="F270">
        <v>0</v>
      </c>
      <c r="G270">
        <v>0.6129</v>
      </c>
      <c r="H270">
        <v>0.19350000000000001</v>
      </c>
      <c r="I270">
        <v>0.19350000000000001</v>
      </c>
      <c r="J270">
        <v>0</v>
      </c>
      <c r="K270">
        <v>0.3226</v>
      </c>
      <c r="L270">
        <v>6.4500000000000002E-2</v>
      </c>
      <c r="M270">
        <v>0.6129</v>
      </c>
      <c r="N270">
        <v>0</v>
      </c>
      <c r="O270">
        <v>0</v>
      </c>
      <c r="P270">
        <v>0.7742</v>
      </c>
      <c r="Q270">
        <v>0.22579999999999997</v>
      </c>
      <c r="R270">
        <v>0</v>
      </c>
      <c r="S270">
        <v>0</v>
      </c>
      <c r="T270">
        <v>0</v>
      </c>
      <c r="U270">
        <v>0.871</v>
      </c>
      <c r="V270">
        <v>0.129</v>
      </c>
      <c r="W270">
        <v>0</v>
      </c>
      <c r="X270">
        <v>0</v>
      </c>
      <c r="Y270">
        <v>0.4667</v>
      </c>
      <c r="Z270">
        <v>0.5333</v>
      </c>
      <c r="AA270">
        <v>3.2300000000000002E-2</v>
      </c>
      <c r="AB270">
        <v>0.80650000000000011</v>
      </c>
      <c r="AC270">
        <v>0.1613</v>
      </c>
      <c r="AD270">
        <v>0</v>
      </c>
      <c r="AE270">
        <v>0.18179999999999999</v>
      </c>
      <c r="AF270">
        <v>0.45450000000000002</v>
      </c>
      <c r="AG270">
        <v>9.0899999999999995E-2</v>
      </c>
      <c r="AH270">
        <v>0.2727</v>
      </c>
      <c r="AI270">
        <v>0</v>
      </c>
      <c r="AJ270">
        <v>2.7799999999999998E-2</v>
      </c>
      <c r="AK270">
        <v>0</v>
      </c>
      <c r="AL270">
        <v>0</v>
      </c>
      <c r="AM270">
        <v>0</v>
      </c>
      <c r="AN270">
        <v>0.97219999999999995</v>
      </c>
      <c r="AO270">
        <v>0</v>
      </c>
      <c r="AP270">
        <v>0.80650000000000011</v>
      </c>
      <c r="AQ270">
        <v>0.19350000000000001</v>
      </c>
      <c r="AR270">
        <v>0</v>
      </c>
      <c r="AS270">
        <v>0</v>
      </c>
      <c r="AT270">
        <v>3.2300000000000002E-2</v>
      </c>
      <c r="AU270">
        <v>0.7097</v>
      </c>
      <c r="AV270">
        <v>0.2581</v>
      </c>
      <c r="AW270">
        <v>0</v>
      </c>
      <c r="AX270">
        <v>0</v>
      </c>
      <c r="AY270">
        <v>0.129</v>
      </c>
      <c r="AZ270">
        <v>0.3871</v>
      </c>
      <c r="BA270">
        <v>0.4839</v>
      </c>
      <c r="BB270">
        <v>0</v>
      </c>
      <c r="BC270">
        <v>0.7742</v>
      </c>
      <c r="BD270">
        <v>0.22579999999999997</v>
      </c>
      <c r="BE270">
        <v>0</v>
      </c>
      <c r="BF270">
        <v>6.4500000000000002E-2</v>
      </c>
      <c r="BG270">
        <v>0.5806</v>
      </c>
      <c r="BH270">
        <v>0.35479999999999995</v>
      </c>
      <c r="BI270">
        <v>0</v>
      </c>
      <c r="BJ270">
        <v>0</v>
      </c>
      <c r="BK270">
        <v>0.625</v>
      </c>
      <c r="BL270">
        <v>0.125</v>
      </c>
      <c r="BM270">
        <v>0.25</v>
      </c>
      <c r="BN270">
        <v>0</v>
      </c>
    </row>
    <row r="271" spans="1:66" x14ac:dyDescent="0.3">
      <c r="A271" t="s">
        <v>631</v>
      </c>
      <c r="B271">
        <v>1</v>
      </c>
      <c r="C271">
        <v>0</v>
      </c>
      <c r="D271">
        <v>0</v>
      </c>
      <c r="E271">
        <v>0</v>
      </c>
      <c r="F271">
        <v>0</v>
      </c>
      <c r="G271">
        <v>0.36359999999999998</v>
      </c>
      <c r="H271">
        <v>0.2727</v>
      </c>
      <c r="I271">
        <v>0.36359999999999998</v>
      </c>
      <c r="J271">
        <v>0</v>
      </c>
      <c r="K271">
        <v>9.0899999999999995E-2</v>
      </c>
      <c r="L271">
        <v>0</v>
      </c>
      <c r="M271">
        <v>0.90910000000000002</v>
      </c>
      <c r="N271">
        <v>0</v>
      </c>
      <c r="O271">
        <v>0</v>
      </c>
      <c r="P271">
        <v>0.81819999999999993</v>
      </c>
      <c r="Q271">
        <v>0.18179999999999999</v>
      </c>
      <c r="R271">
        <v>0</v>
      </c>
      <c r="S271">
        <v>0</v>
      </c>
      <c r="T271">
        <v>0</v>
      </c>
      <c r="U271">
        <v>0.95450000000000002</v>
      </c>
      <c r="V271">
        <v>4.5499999999999999E-2</v>
      </c>
      <c r="W271">
        <v>0</v>
      </c>
      <c r="X271">
        <v>0</v>
      </c>
      <c r="Y271">
        <v>0.45450000000000002</v>
      </c>
      <c r="Z271">
        <v>0.54549999999999998</v>
      </c>
      <c r="AA271">
        <v>0.13639999999999999</v>
      </c>
      <c r="AB271">
        <v>0.77269999999999994</v>
      </c>
      <c r="AC271">
        <v>9.0899999999999995E-2</v>
      </c>
      <c r="AD271">
        <v>0</v>
      </c>
      <c r="AE271">
        <v>0.35710000000000003</v>
      </c>
      <c r="AF271">
        <v>0.42859999999999998</v>
      </c>
      <c r="AG271">
        <v>0</v>
      </c>
      <c r="AH271">
        <v>0.21429999999999999</v>
      </c>
      <c r="AI271">
        <v>0</v>
      </c>
      <c r="AJ271">
        <v>2.7799999999999998E-2</v>
      </c>
      <c r="AK271">
        <v>0</v>
      </c>
      <c r="AL271">
        <v>0</v>
      </c>
      <c r="AM271">
        <v>0</v>
      </c>
      <c r="AN271">
        <v>0.97219999999999995</v>
      </c>
      <c r="AO271">
        <v>0</v>
      </c>
      <c r="AP271">
        <v>0.63639999999999997</v>
      </c>
      <c r="AQ271">
        <v>0.36359999999999998</v>
      </c>
      <c r="AR271">
        <v>0</v>
      </c>
      <c r="AS271">
        <v>0</v>
      </c>
      <c r="AT271">
        <v>4.5499999999999999E-2</v>
      </c>
      <c r="AU271">
        <v>0.54549999999999998</v>
      </c>
      <c r="AV271">
        <v>0.36359999999999998</v>
      </c>
      <c r="AW271">
        <v>4.5499999999999999E-2</v>
      </c>
      <c r="AX271">
        <v>0</v>
      </c>
      <c r="AY271">
        <v>0.5</v>
      </c>
      <c r="AZ271">
        <v>0.40909999999999996</v>
      </c>
      <c r="BA271">
        <v>9.0899999999999995E-2</v>
      </c>
      <c r="BB271">
        <v>0</v>
      </c>
      <c r="BC271">
        <v>0.77269999999999994</v>
      </c>
      <c r="BD271">
        <v>0.2273</v>
      </c>
      <c r="BE271">
        <v>0</v>
      </c>
      <c r="BF271">
        <v>4.5499999999999999E-2</v>
      </c>
      <c r="BG271">
        <v>0.63639999999999997</v>
      </c>
      <c r="BH271">
        <v>0.31819999999999998</v>
      </c>
      <c r="BI271">
        <v>0</v>
      </c>
      <c r="BJ271">
        <v>0</v>
      </c>
      <c r="BK271">
        <v>0.7</v>
      </c>
      <c r="BL271">
        <v>0.3</v>
      </c>
      <c r="BM271">
        <v>0</v>
      </c>
      <c r="BN271">
        <v>0</v>
      </c>
    </row>
    <row r="272" spans="1:66" x14ac:dyDescent="0.3">
      <c r="A272" t="s">
        <v>633</v>
      </c>
      <c r="B272">
        <v>1</v>
      </c>
      <c r="C272">
        <v>0</v>
      </c>
      <c r="D272">
        <v>0</v>
      </c>
      <c r="E272">
        <v>0</v>
      </c>
      <c r="F272">
        <v>0</v>
      </c>
      <c r="G272">
        <v>0.90910000000000002</v>
      </c>
      <c r="H272">
        <v>9.0899999999999995E-2</v>
      </c>
      <c r="I272">
        <v>0</v>
      </c>
      <c r="J272">
        <v>0</v>
      </c>
      <c r="K272">
        <v>0.18179999999999999</v>
      </c>
      <c r="L272">
        <v>0</v>
      </c>
      <c r="M272">
        <v>0.81819999999999993</v>
      </c>
      <c r="N272">
        <v>0</v>
      </c>
      <c r="O272">
        <v>0</v>
      </c>
      <c r="P272">
        <v>0.81819999999999993</v>
      </c>
      <c r="Q272">
        <v>0.18179999999999999</v>
      </c>
      <c r="R272">
        <v>0</v>
      </c>
      <c r="S272">
        <v>0</v>
      </c>
      <c r="T272">
        <v>0</v>
      </c>
      <c r="U272">
        <v>1</v>
      </c>
      <c r="V272">
        <v>0</v>
      </c>
      <c r="W272">
        <v>0</v>
      </c>
      <c r="X272">
        <v>0</v>
      </c>
      <c r="Y272">
        <v>0.45450000000000002</v>
      </c>
      <c r="Z272">
        <v>0.54549999999999998</v>
      </c>
      <c r="AA272">
        <v>0</v>
      </c>
      <c r="AB272">
        <v>0.90910000000000002</v>
      </c>
      <c r="AC272">
        <v>9.0899999999999995E-2</v>
      </c>
      <c r="AD272">
        <v>0</v>
      </c>
      <c r="AE272">
        <v>0</v>
      </c>
      <c r="AF272">
        <v>0.57140000000000002</v>
      </c>
      <c r="AG272">
        <v>0</v>
      </c>
      <c r="AH272">
        <v>0.42859999999999998</v>
      </c>
      <c r="AI272">
        <v>0</v>
      </c>
      <c r="AJ272">
        <v>2.7799999999999998E-2</v>
      </c>
      <c r="AK272">
        <v>0</v>
      </c>
      <c r="AL272">
        <v>0</v>
      </c>
      <c r="AM272">
        <v>0</v>
      </c>
      <c r="AN272">
        <v>0.97219999999999995</v>
      </c>
      <c r="AO272">
        <v>0</v>
      </c>
      <c r="AP272">
        <v>0.90910000000000002</v>
      </c>
      <c r="AQ272">
        <v>9.0899999999999995E-2</v>
      </c>
      <c r="AR272">
        <v>0</v>
      </c>
      <c r="AS272">
        <v>0</v>
      </c>
      <c r="AT272">
        <v>0.18179999999999999</v>
      </c>
      <c r="AU272">
        <v>0.45450000000000002</v>
      </c>
      <c r="AV272">
        <v>0.2727</v>
      </c>
      <c r="AW272">
        <v>9.0899999999999995E-2</v>
      </c>
      <c r="AX272">
        <v>0</v>
      </c>
      <c r="AY272">
        <v>0.54549999999999998</v>
      </c>
      <c r="AZ272">
        <v>0.45450000000000002</v>
      </c>
      <c r="BA272">
        <v>0</v>
      </c>
      <c r="BB272">
        <v>0</v>
      </c>
      <c r="BC272">
        <v>0.72730000000000006</v>
      </c>
      <c r="BD272">
        <v>0.2727</v>
      </c>
      <c r="BE272">
        <v>0</v>
      </c>
      <c r="BF272">
        <v>0</v>
      </c>
      <c r="BG272">
        <v>0.54549999999999998</v>
      </c>
      <c r="BH272">
        <v>0.45450000000000002</v>
      </c>
      <c r="BI272">
        <v>0</v>
      </c>
      <c r="BJ272">
        <v>0</v>
      </c>
      <c r="BK272">
        <v>1</v>
      </c>
      <c r="BL272">
        <v>0</v>
      </c>
      <c r="BM272">
        <v>0</v>
      </c>
      <c r="BN272">
        <v>0</v>
      </c>
    </row>
    <row r="273" spans="1:66" x14ac:dyDescent="0.3">
      <c r="A273" t="s">
        <v>635</v>
      </c>
      <c r="B273">
        <v>1</v>
      </c>
      <c r="C273">
        <v>0</v>
      </c>
      <c r="D273">
        <v>0</v>
      </c>
      <c r="E273">
        <v>0</v>
      </c>
      <c r="F273">
        <v>0</v>
      </c>
      <c r="G273">
        <v>0.4783</v>
      </c>
      <c r="H273">
        <v>0.13039999999999999</v>
      </c>
      <c r="I273">
        <v>0.3478</v>
      </c>
      <c r="J273">
        <v>4.3499999999999997E-2</v>
      </c>
      <c r="K273">
        <v>0.2727</v>
      </c>
      <c r="L273">
        <v>0</v>
      </c>
      <c r="M273">
        <v>0.72730000000000006</v>
      </c>
      <c r="N273">
        <v>0</v>
      </c>
      <c r="O273">
        <v>0</v>
      </c>
      <c r="P273">
        <v>0.60870000000000002</v>
      </c>
      <c r="Q273">
        <v>0.39130000000000004</v>
      </c>
      <c r="R273">
        <v>0</v>
      </c>
      <c r="S273">
        <v>0</v>
      </c>
      <c r="T273">
        <v>0</v>
      </c>
      <c r="U273">
        <v>1</v>
      </c>
      <c r="V273">
        <v>0</v>
      </c>
      <c r="W273">
        <v>0</v>
      </c>
      <c r="X273">
        <v>0</v>
      </c>
      <c r="Y273">
        <v>0.30430000000000001</v>
      </c>
      <c r="Z273">
        <v>0.69569999999999999</v>
      </c>
      <c r="AA273">
        <v>4.3499999999999997E-2</v>
      </c>
      <c r="AB273">
        <v>0.86959999999999993</v>
      </c>
      <c r="AC273">
        <v>8.6999999999999994E-2</v>
      </c>
      <c r="AD273">
        <v>0</v>
      </c>
      <c r="AE273">
        <v>0.25</v>
      </c>
      <c r="AF273">
        <v>0.5625</v>
      </c>
      <c r="AG273">
        <v>0.125</v>
      </c>
      <c r="AH273">
        <v>6.25E-2</v>
      </c>
      <c r="AI273">
        <v>0</v>
      </c>
      <c r="AJ273">
        <v>2.7799999999999998E-2</v>
      </c>
      <c r="AK273">
        <v>0</v>
      </c>
      <c r="AL273">
        <v>0</v>
      </c>
      <c r="AM273">
        <v>0</v>
      </c>
      <c r="AN273">
        <v>0.97219999999999995</v>
      </c>
      <c r="AO273">
        <v>0.21739999999999998</v>
      </c>
      <c r="AP273">
        <v>0.73909999999999998</v>
      </c>
      <c r="AQ273">
        <v>4.3499999999999997E-2</v>
      </c>
      <c r="AR273">
        <v>0</v>
      </c>
      <c r="AS273">
        <v>0</v>
      </c>
      <c r="AT273">
        <v>0.1739</v>
      </c>
      <c r="AU273">
        <v>0.43479999999999996</v>
      </c>
      <c r="AV273">
        <v>0.3478</v>
      </c>
      <c r="AW273">
        <v>4.3499999999999997E-2</v>
      </c>
      <c r="AX273">
        <v>0</v>
      </c>
      <c r="AY273">
        <v>0.52170000000000005</v>
      </c>
      <c r="AZ273">
        <v>0.1739</v>
      </c>
      <c r="BA273">
        <v>0.30430000000000001</v>
      </c>
      <c r="BB273">
        <v>0</v>
      </c>
      <c r="BC273">
        <v>0.78260000000000007</v>
      </c>
      <c r="BD273">
        <v>0.21739999999999998</v>
      </c>
      <c r="BE273">
        <v>0</v>
      </c>
      <c r="BF273">
        <v>0</v>
      </c>
      <c r="BG273">
        <v>0.60870000000000002</v>
      </c>
      <c r="BH273">
        <v>0.39130000000000004</v>
      </c>
      <c r="BI273">
        <v>0</v>
      </c>
      <c r="BJ273">
        <v>0</v>
      </c>
      <c r="BK273">
        <v>0.625</v>
      </c>
      <c r="BL273">
        <v>0.375</v>
      </c>
      <c r="BM273">
        <v>0</v>
      </c>
      <c r="BN273">
        <v>0</v>
      </c>
    </row>
    <row r="274" spans="1:66" x14ac:dyDescent="0.3">
      <c r="A274" t="s">
        <v>637</v>
      </c>
      <c r="B274">
        <v>0</v>
      </c>
      <c r="C274">
        <v>0</v>
      </c>
      <c r="D274">
        <v>0</v>
      </c>
      <c r="E274">
        <v>0</v>
      </c>
      <c r="F274">
        <v>1</v>
      </c>
      <c r="G274">
        <v>0.92859999999999998</v>
      </c>
      <c r="H274">
        <v>0</v>
      </c>
      <c r="I274">
        <v>7.1399999999999991E-2</v>
      </c>
      <c r="J274">
        <v>0</v>
      </c>
      <c r="K274">
        <v>0.8286</v>
      </c>
      <c r="L274">
        <v>2.86E-2</v>
      </c>
      <c r="M274">
        <v>0.1143</v>
      </c>
      <c r="N274">
        <v>2.86E-2</v>
      </c>
      <c r="O274">
        <v>0</v>
      </c>
      <c r="P274">
        <v>1.43E-2</v>
      </c>
      <c r="Q274">
        <v>0.44290000000000002</v>
      </c>
      <c r="R274">
        <v>0.52859999999999996</v>
      </c>
      <c r="S274">
        <v>1.43E-2</v>
      </c>
      <c r="T274">
        <v>0</v>
      </c>
      <c r="U274">
        <v>0.27140000000000003</v>
      </c>
      <c r="V274">
        <v>0.72860000000000003</v>
      </c>
      <c r="W274">
        <v>0</v>
      </c>
      <c r="X274">
        <v>0</v>
      </c>
      <c r="Y274">
        <v>0.1</v>
      </c>
      <c r="Z274">
        <v>0.9</v>
      </c>
      <c r="AA274">
        <v>7.1399999999999991E-2</v>
      </c>
      <c r="AB274">
        <v>0.85709999999999997</v>
      </c>
      <c r="AC274">
        <v>4.2900000000000001E-2</v>
      </c>
      <c r="AD274">
        <v>2.86E-2</v>
      </c>
      <c r="AE274">
        <v>0.71879999999999999</v>
      </c>
      <c r="AF274">
        <v>0.21879999999999999</v>
      </c>
      <c r="AG274">
        <v>0</v>
      </c>
      <c r="AH274">
        <v>6.25E-2</v>
      </c>
      <c r="AI274">
        <v>0</v>
      </c>
      <c r="AJ274">
        <v>0.91670000000000007</v>
      </c>
      <c r="AK274">
        <v>8.3299999999999999E-2</v>
      </c>
      <c r="AL274">
        <v>0</v>
      </c>
      <c r="AM274">
        <v>0</v>
      </c>
      <c r="AN274">
        <v>0</v>
      </c>
      <c r="AO274">
        <v>7.1399999999999991E-2</v>
      </c>
      <c r="AP274">
        <v>0.7</v>
      </c>
      <c r="AQ274">
        <v>0.2286</v>
      </c>
      <c r="AR274">
        <v>0</v>
      </c>
      <c r="AS274">
        <v>0</v>
      </c>
      <c r="AT274">
        <v>0</v>
      </c>
      <c r="AU274">
        <v>0.12859999999999999</v>
      </c>
      <c r="AV274">
        <v>0.51429999999999998</v>
      </c>
      <c r="AW274">
        <v>0.35710000000000003</v>
      </c>
      <c r="AX274">
        <v>0</v>
      </c>
      <c r="AY274">
        <v>0.4</v>
      </c>
      <c r="AZ274">
        <v>0.6</v>
      </c>
      <c r="BA274">
        <v>0</v>
      </c>
      <c r="BB274">
        <v>0</v>
      </c>
      <c r="BC274">
        <v>0</v>
      </c>
      <c r="BD274">
        <v>0.97140000000000004</v>
      </c>
      <c r="BE274">
        <v>2.86E-2</v>
      </c>
      <c r="BF274">
        <v>0</v>
      </c>
      <c r="BG274">
        <v>0</v>
      </c>
      <c r="BH274">
        <v>0.55710000000000004</v>
      </c>
      <c r="BI274">
        <v>0.44290000000000002</v>
      </c>
      <c r="BJ274">
        <v>0</v>
      </c>
      <c r="BK274">
        <v>0.46149999999999997</v>
      </c>
      <c r="BL274">
        <v>0.53849999999999998</v>
      </c>
      <c r="BM274">
        <v>0</v>
      </c>
      <c r="BN274">
        <v>0</v>
      </c>
    </row>
    <row r="275" spans="1:66" x14ac:dyDescent="0.3">
      <c r="A275" t="s">
        <v>639</v>
      </c>
      <c r="B275">
        <v>0</v>
      </c>
      <c r="C275">
        <v>1</v>
      </c>
      <c r="D275">
        <v>0</v>
      </c>
      <c r="E275">
        <v>0</v>
      </c>
      <c r="F275">
        <v>0</v>
      </c>
      <c r="G275">
        <v>0.63639999999999997</v>
      </c>
      <c r="H275">
        <v>0.2273</v>
      </c>
      <c r="I275">
        <v>0.13639999999999999</v>
      </c>
      <c r="J275">
        <v>0</v>
      </c>
      <c r="K275">
        <v>0.2727</v>
      </c>
      <c r="L275">
        <v>4.5499999999999999E-2</v>
      </c>
      <c r="M275">
        <v>0.68180000000000007</v>
      </c>
      <c r="N275">
        <v>0</v>
      </c>
      <c r="O275">
        <v>0</v>
      </c>
      <c r="P275">
        <v>0.13639999999999999</v>
      </c>
      <c r="Q275">
        <v>0.31819999999999998</v>
      </c>
      <c r="R275">
        <v>0.54549999999999998</v>
      </c>
      <c r="S275">
        <v>0</v>
      </c>
      <c r="T275">
        <v>9.0899999999999995E-2</v>
      </c>
      <c r="U275">
        <v>0.13639999999999999</v>
      </c>
      <c r="V275">
        <v>0.77269999999999994</v>
      </c>
      <c r="W275">
        <v>0</v>
      </c>
      <c r="X275">
        <v>0</v>
      </c>
      <c r="Y275">
        <v>4.5499999999999999E-2</v>
      </c>
      <c r="Z275">
        <v>0.95450000000000002</v>
      </c>
      <c r="AA275">
        <v>0</v>
      </c>
      <c r="AB275">
        <v>0.81819999999999993</v>
      </c>
      <c r="AC275">
        <v>0.18179999999999999</v>
      </c>
      <c r="AD275">
        <v>0</v>
      </c>
      <c r="AE275">
        <v>0.31819999999999998</v>
      </c>
      <c r="AF275">
        <v>0.45450000000000002</v>
      </c>
      <c r="AG275">
        <v>0</v>
      </c>
      <c r="AH275">
        <v>0.2273</v>
      </c>
      <c r="AI275">
        <v>0</v>
      </c>
      <c r="AJ275">
        <v>0.21210000000000001</v>
      </c>
      <c r="AK275">
        <v>0</v>
      </c>
      <c r="AL275">
        <v>0</v>
      </c>
      <c r="AM275">
        <v>3.0299999999999997E-2</v>
      </c>
      <c r="AN275">
        <v>0.75760000000000005</v>
      </c>
      <c r="AO275">
        <v>0.54549999999999998</v>
      </c>
      <c r="AP275">
        <v>0.18179999999999999</v>
      </c>
      <c r="AQ275">
        <v>0.13639999999999999</v>
      </c>
      <c r="AR275">
        <v>0.13639999999999999</v>
      </c>
      <c r="AS275">
        <v>0</v>
      </c>
      <c r="AT275">
        <v>0.2273</v>
      </c>
      <c r="AU275">
        <v>0.31819999999999998</v>
      </c>
      <c r="AV275">
        <v>0.36359999999999998</v>
      </c>
      <c r="AW275">
        <v>9.0899999999999995E-2</v>
      </c>
      <c r="AX275">
        <v>0</v>
      </c>
      <c r="AY275">
        <v>9.0899999999999995E-2</v>
      </c>
      <c r="AZ275">
        <v>0.72730000000000006</v>
      </c>
      <c r="BA275">
        <v>0.18179999999999999</v>
      </c>
      <c r="BB275">
        <v>0</v>
      </c>
      <c r="BC275">
        <v>0.18179999999999999</v>
      </c>
      <c r="BD275">
        <v>0.5</v>
      </c>
      <c r="BE275">
        <v>0.31819999999999998</v>
      </c>
      <c r="BF275">
        <v>0</v>
      </c>
      <c r="BG275">
        <v>0</v>
      </c>
      <c r="BH275">
        <v>0.36359999999999998</v>
      </c>
      <c r="BI275">
        <v>0.59089999999999998</v>
      </c>
      <c r="BJ275">
        <v>4.5499999999999999E-2</v>
      </c>
      <c r="BK275">
        <v>0.76190000000000002</v>
      </c>
      <c r="BL275">
        <v>9.5199999999999993E-2</v>
      </c>
      <c r="BM275">
        <v>4.7599999999999996E-2</v>
      </c>
      <c r="BN275">
        <v>9.5199999999999993E-2</v>
      </c>
    </row>
    <row r="276" spans="1:66" x14ac:dyDescent="0.3">
      <c r="A276" t="s">
        <v>607</v>
      </c>
      <c r="B276">
        <v>0</v>
      </c>
      <c r="C276">
        <v>0</v>
      </c>
      <c r="D276">
        <v>0</v>
      </c>
      <c r="E276">
        <v>0</v>
      </c>
      <c r="F276">
        <v>1</v>
      </c>
      <c r="G276">
        <v>0.39130000000000004</v>
      </c>
      <c r="H276">
        <v>0.39130000000000004</v>
      </c>
      <c r="I276">
        <v>0.21739999999999998</v>
      </c>
      <c r="J276">
        <v>0</v>
      </c>
      <c r="K276">
        <v>0.26090000000000002</v>
      </c>
      <c r="L276">
        <v>0.69569999999999999</v>
      </c>
      <c r="M276">
        <v>4.3499999999999997E-2</v>
      </c>
      <c r="N276">
        <v>0</v>
      </c>
      <c r="O276">
        <v>0</v>
      </c>
      <c r="P276">
        <v>0</v>
      </c>
      <c r="Q276">
        <v>0.82609999999999995</v>
      </c>
      <c r="R276">
        <v>0.1739</v>
      </c>
      <c r="S276">
        <v>0</v>
      </c>
      <c r="T276">
        <v>0</v>
      </c>
      <c r="U276">
        <v>0.73909999999999998</v>
      </c>
      <c r="V276">
        <v>0.26090000000000002</v>
      </c>
      <c r="W276">
        <v>0</v>
      </c>
      <c r="X276">
        <v>0</v>
      </c>
      <c r="Y276">
        <v>0</v>
      </c>
      <c r="Z276">
        <v>1</v>
      </c>
      <c r="AA276">
        <v>0.3478</v>
      </c>
      <c r="AB276">
        <v>0.6522</v>
      </c>
      <c r="AC276">
        <v>0</v>
      </c>
      <c r="AD276">
        <v>0</v>
      </c>
      <c r="AE276">
        <v>0.25</v>
      </c>
      <c r="AF276">
        <v>0.4375</v>
      </c>
      <c r="AG276">
        <v>0</v>
      </c>
      <c r="AH276">
        <v>0.3125</v>
      </c>
      <c r="AI276">
        <v>0</v>
      </c>
      <c r="AJ276">
        <v>0.21210000000000001</v>
      </c>
      <c r="AK276">
        <v>0</v>
      </c>
      <c r="AL276">
        <v>0</v>
      </c>
      <c r="AM276">
        <v>3.0299999999999997E-2</v>
      </c>
      <c r="AN276">
        <v>0.75760000000000005</v>
      </c>
      <c r="AO276">
        <v>0.43479999999999996</v>
      </c>
      <c r="AP276">
        <v>0.56520000000000004</v>
      </c>
      <c r="AQ276">
        <v>0</v>
      </c>
      <c r="AR276">
        <v>0</v>
      </c>
      <c r="AS276">
        <v>0</v>
      </c>
      <c r="AT276">
        <v>0</v>
      </c>
      <c r="AU276">
        <v>4.3499999999999997E-2</v>
      </c>
      <c r="AV276">
        <v>0.60870000000000002</v>
      </c>
      <c r="AW276">
        <v>0.3478</v>
      </c>
      <c r="AX276">
        <v>0</v>
      </c>
      <c r="AY276">
        <v>0.3478</v>
      </c>
      <c r="AZ276">
        <v>0.30430000000000001</v>
      </c>
      <c r="BA276">
        <v>0.3478</v>
      </c>
      <c r="BB276">
        <v>0</v>
      </c>
      <c r="BC276">
        <v>0</v>
      </c>
      <c r="BD276">
        <v>1</v>
      </c>
      <c r="BE276">
        <v>0</v>
      </c>
      <c r="BF276">
        <v>0</v>
      </c>
      <c r="BG276">
        <v>0</v>
      </c>
      <c r="BH276">
        <v>1</v>
      </c>
      <c r="BI276">
        <v>0</v>
      </c>
      <c r="BJ276">
        <v>0</v>
      </c>
      <c r="BK276">
        <v>0.92310000000000003</v>
      </c>
      <c r="BL276">
        <v>7.690000000000001E-2</v>
      </c>
      <c r="BM276">
        <v>0</v>
      </c>
      <c r="BN276">
        <v>0</v>
      </c>
    </row>
    <row r="277" spans="1:66" x14ac:dyDescent="0.3">
      <c r="A277" t="s">
        <v>643</v>
      </c>
      <c r="B277">
        <v>0</v>
      </c>
      <c r="C277">
        <v>0</v>
      </c>
      <c r="D277">
        <v>0</v>
      </c>
      <c r="E277">
        <v>0</v>
      </c>
      <c r="F277">
        <v>1</v>
      </c>
      <c r="G277">
        <v>1</v>
      </c>
      <c r="H277">
        <v>0</v>
      </c>
      <c r="I277">
        <v>0</v>
      </c>
      <c r="J277">
        <v>0</v>
      </c>
      <c r="K277">
        <v>0.86670000000000003</v>
      </c>
      <c r="L277">
        <v>0.1333</v>
      </c>
      <c r="M277">
        <v>0</v>
      </c>
      <c r="N277">
        <v>0</v>
      </c>
      <c r="O277">
        <v>0</v>
      </c>
      <c r="P277">
        <v>0</v>
      </c>
      <c r="Q277">
        <v>0.26669999999999999</v>
      </c>
      <c r="R277">
        <v>0.73329999999999995</v>
      </c>
      <c r="S277">
        <v>0</v>
      </c>
      <c r="T277">
        <v>0</v>
      </c>
      <c r="U277">
        <v>0.2</v>
      </c>
      <c r="V277">
        <v>0.8</v>
      </c>
      <c r="W277">
        <v>0</v>
      </c>
      <c r="X277">
        <v>0</v>
      </c>
      <c r="Y277">
        <v>6.6699999999999995E-2</v>
      </c>
      <c r="Z277">
        <v>0.93330000000000002</v>
      </c>
      <c r="AA277">
        <v>0</v>
      </c>
      <c r="AB277">
        <v>1</v>
      </c>
      <c r="AC277">
        <v>0</v>
      </c>
      <c r="AD277">
        <v>0</v>
      </c>
      <c r="AE277">
        <v>1</v>
      </c>
      <c r="AF277">
        <v>0</v>
      </c>
      <c r="AG277">
        <v>0</v>
      </c>
      <c r="AH277">
        <v>0</v>
      </c>
      <c r="AI277">
        <v>0</v>
      </c>
      <c r="AJ277">
        <v>0.21210000000000001</v>
      </c>
      <c r="AK277">
        <v>0</v>
      </c>
      <c r="AL277">
        <v>0</v>
      </c>
      <c r="AM277">
        <v>3.0299999999999997E-2</v>
      </c>
      <c r="AN277">
        <v>0.75760000000000005</v>
      </c>
      <c r="AO277">
        <v>0</v>
      </c>
      <c r="AP277">
        <v>1</v>
      </c>
      <c r="AQ277">
        <v>0</v>
      </c>
      <c r="AR277">
        <v>0</v>
      </c>
      <c r="AS277">
        <v>0</v>
      </c>
      <c r="AT277">
        <v>0</v>
      </c>
      <c r="AU277">
        <v>0</v>
      </c>
      <c r="AV277">
        <v>0.73329999999999995</v>
      </c>
      <c r="AW277">
        <v>0.26669999999999999</v>
      </c>
      <c r="AX277">
        <v>0</v>
      </c>
      <c r="AY277">
        <v>0.33329999999999999</v>
      </c>
      <c r="AZ277">
        <v>0.66670000000000007</v>
      </c>
      <c r="BA277">
        <v>0</v>
      </c>
      <c r="BB277">
        <v>0</v>
      </c>
      <c r="BC277">
        <v>0</v>
      </c>
      <c r="BD277">
        <v>1</v>
      </c>
      <c r="BE277">
        <v>0</v>
      </c>
      <c r="BF277">
        <v>0</v>
      </c>
      <c r="BG277">
        <v>0</v>
      </c>
      <c r="BH277">
        <v>0.4667</v>
      </c>
      <c r="BI277">
        <v>0.5333</v>
      </c>
      <c r="BJ277">
        <v>0</v>
      </c>
      <c r="BK277">
        <v>0.77780000000000005</v>
      </c>
      <c r="BL277">
        <v>0.22219999999999998</v>
      </c>
      <c r="BM277">
        <v>0</v>
      </c>
      <c r="BN277">
        <v>0</v>
      </c>
    </row>
    <row r="278" spans="1:66" x14ac:dyDescent="0.3">
      <c r="A278" t="s">
        <v>645</v>
      </c>
      <c r="B278">
        <v>0</v>
      </c>
      <c r="C278">
        <v>0</v>
      </c>
      <c r="D278">
        <v>0</v>
      </c>
      <c r="E278">
        <v>1</v>
      </c>
      <c r="F278">
        <v>0</v>
      </c>
      <c r="G278">
        <v>0.2969</v>
      </c>
      <c r="H278">
        <v>0.20309999999999997</v>
      </c>
      <c r="I278">
        <v>0.5</v>
      </c>
      <c r="J278">
        <v>0</v>
      </c>
      <c r="K278">
        <v>0.17190000000000003</v>
      </c>
      <c r="L278">
        <v>6.25E-2</v>
      </c>
      <c r="M278">
        <v>0.76560000000000006</v>
      </c>
      <c r="N278">
        <v>0</v>
      </c>
      <c r="O278">
        <v>0</v>
      </c>
      <c r="P278">
        <v>0.15620000000000001</v>
      </c>
      <c r="Q278">
        <v>0.3281</v>
      </c>
      <c r="R278">
        <v>0.51560000000000006</v>
      </c>
      <c r="S278">
        <v>0</v>
      </c>
      <c r="T278">
        <v>0</v>
      </c>
      <c r="U278">
        <v>0.125</v>
      </c>
      <c r="V278">
        <v>0.78120000000000001</v>
      </c>
      <c r="W278">
        <v>9.3800000000000008E-2</v>
      </c>
      <c r="X278">
        <v>0</v>
      </c>
      <c r="Y278">
        <v>0</v>
      </c>
      <c r="Z278">
        <v>1</v>
      </c>
      <c r="AA278">
        <v>0</v>
      </c>
      <c r="AB278">
        <v>0.3281</v>
      </c>
      <c r="AC278">
        <v>0.54689999999999994</v>
      </c>
      <c r="AD278">
        <v>0.125</v>
      </c>
      <c r="AE278">
        <v>0.35590000000000005</v>
      </c>
      <c r="AF278">
        <v>0.40679999999999999</v>
      </c>
      <c r="AG278">
        <v>8.4700000000000011E-2</v>
      </c>
      <c r="AH278">
        <v>0.1525</v>
      </c>
      <c r="AI278">
        <v>0</v>
      </c>
      <c r="AJ278">
        <v>0.21210000000000001</v>
      </c>
      <c r="AK278">
        <v>0</v>
      </c>
      <c r="AL278">
        <v>0</v>
      </c>
      <c r="AM278">
        <v>3.0299999999999997E-2</v>
      </c>
      <c r="AN278">
        <v>0.75760000000000005</v>
      </c>
      <c r="AO278">
        <v>0.15620000000000001</v>
      </c>
      <c r="AP278">
        <v>0.54689999999999994</v>
      </c>
      <c r="AQ278">
        <v>0.21879999999999999</v>
      </c>
      <c r="AR278">
        <v>6.25E-2</v>
      </c>
      <c r="AS278">
        <v>1.5600000000000001E-2</v>
      </c>
      <c r="AT278">
        <v>0.21879999999999999</v>
      </c>
      <c r="AU278">
        <v>0.1875</v>
      </c>
      <c r="AV278">
        <v>0.25</v>
      </c>
      <c r="AW278">
        <v>0.3125</v>
      </c>
      <c r="AX278">
        <v>3.1200000000000002E-2</v>
      </c>
      <c r="AY278">
        <v>7.8100000000000003E-2</v>
      </c>
      <c r="AZ278">
        <v>0.84379999999999999</v>
      </c>
      <c r="BA278">
        <v>7.8100000000000003E-2</v>
      </c>
      <c r="BB278">
        <v>0</v>
      </c>
      <c r="BC278">
        <v>0.125</v>
      </c>
      <c r="BD278">
        <v>0.67189999999999994</v>
      </c>
      <c r="BE278">
        <v>0.20309999999999997</v>
      </c>
      <c r="BF278">
        <v>0</v>
      </c>
      <c r="BG278">
        <v>0.3594</v>
      </c>
      <c r="BH278">
        <v>0.40619999999999995</v>
      </c>
      <c r="BI278">
        <v>0.23440000000000003</v>
      </c>
      <c r="BJ278">
        <v>0</v>
      </c>
      <c r="BK278">
        <v>1</v>
      </c>
      <c r="BL278">
        <v>0</v>
      </c>
      <c r="BM278">
        <v>0</v>
      </c>
      <c r="BN278">
        <v>0</v>
      </c>
    </row>
    <row r="279" spans="1:66" x14ac:dyDescent="0.3">
      <c r="A279" t="s">
        <v>647</v>
      </c>
      <c r="B279">
        <v>1</v>
      </c>
      <c r="C279">
        <v>0</v>
      </c>
      <c r="D279">
        <v>0</v>
      </c>
      <c r="E279">
        <v>0</v>
      </c>
      <c r="F279">
        <v>0</v>
      </c>
      <c r="G279">
        <v>0.97370000000000001</v>
      </c>
      <c r="H279">
        <v>0</v>
      </c>
      <c r="I279">
        <v>2.63E-2</v>
      </c>
      <c r="J279">
        <v>0</v>
      </c>
      <c r="K279">
        <v>0.65790000000000004</v>
      </c>
      <c r="L279">
        <v>0</v>
      </c>
      <c r="M279">
        <v>0.34210000000000002</v>
      </c>
      <c r="N279">
        <v>0</v>
      </c>
      <c r="O279">
        <v>0</v>
      </c>
      <c r="P279">
        <v>0.18420000000000003</v>
      </c>
      <c r="Q279">
        <v>0.42109999999999997</v>
      </c>
      <c r="R279">
        <v>0.3947</v>
      </c>
      <c r="S279">
        <v>0</v>
      </c>
      <c r="T279">
        <v>0</v>
      </c>
      <c r="U279">
        <v>0.21050000000000002</v>
      </c>
      <c r="V279">
        <v>0.76319999999999988</v>
      </c>
      <c r="W279">
        <v>2.63E-2</v>
      </c>
      <c r="X279">
        <v>0</v>
      </c>
      <c r="Y279">
        <v>0.15789999999999998</v>
      </c>
      <c r="Z279">
        <v>0.84209999999999996</v>
      </c>
      <c r="AA279">
        <v>0</v>
      </c>
      <c r="AB279">
        <v>0.84209999999999996</v>
      </c>
      <c r="AC279">
        <v>0.15789999999999998</v>
      </c>
      <c r="AD279">
        <v>0</v>
      </c>
      <c r="AE279">
        <v>0.43240000000000001</v>
      </c>
      <c r="AF279">
        <v>0.54049999999999998</v>
      </c>
      <c r="AG279">
        <v>2.7000000000000003E-2</v>
      </c>
      <c r="AH279">
        <v>0</v>
      </c>
      <c r="AI279">
        <v>0</v>
      </c>
      <c r="AJ279">
        <v>0.21210000000000001</v>
      </c>
      <c r="AK279">
        <v>0</v>
      </c>
      <c r="AL279">
        <v>0</v>
      </c>
      <c r="AM279">
        <v>3.0299999999999997E-2</v>
      </c>
      <c r="AN279">
        <v>0.75760000000000005</v>
      </c>
      <c r="AO279">
        <v>0.5</v>
      </c>
      <c r="AP279">
        <v>0.44740000000000002</v>
      </c>
      <c r="AQ279">
        <v>5.2600000000000001E-2</v>
      </c>
      <c r="AR279">
        <v>0</v>
      </c>
      <c r="AS279">
        <v>0</v>
      </c>
      <c r="AT279">
        <v>0.10529999999999999</v>
      </c>
      <c r="AU279">
        <v>0.31579999999999997</v>
      </c>
      <c r="AV279">
        <v>0.34210000000000002</v>
      </c>
      <c r="AW279">
        <v>0.21050000000000002</v>
      </c>
      <c r="AX279">
        <v>2.63E-2</v>
      </c>
      <c r="AY279">
        <v>0.10529999999999999</v>
      </c>
      <c r="AZ279">
        <v>0.65790000000000004</v>
      </c>
      <c r="BA279">
        <v>0.23680000000000001</v>
      </c>
      <c r="BB279">
        <v>0</v>
      </c>
      <c r="BC279">
        <v>0</v>
      </c>
      <c r="BD279">
        <v>0.57889999999999997</v>
      </c>
      <c r="BE279">
        <v>0.42109999999999997</v>
      </c>
      <c r="BF279">
        <v>0</v>
      </c>
      <c r="BG279">
        <v>0</v>
      </c>
      <c r="BH279">
        <v>0.5</v>
      </c>
      <c r="BI279">
        <v>0.5</v>
      </c>
      <c r="BJ279">
        <v>0</v>
      </c>
      <c r="BK279">
        <v>1</v>
      </c>
      <c r="BL279">
        <v>0</v>
      </c>
      <c r="BM279">
        <v>0</v>
      </c>
      <c r="BN279">
        <v>0</v>
      </c>
    </row>
    <row r="280" spans="1:66" x14ac:dyDescent="0.3">
      <c r="A280" t="s">
        <v>649</v>
      </c>
      <c r="B280">
        <v>0</v>
      </c>
      <c r="C280">
        <v>0</v>
      </c>
      <c r="D280">
        <v>1</v>
      </c>
      <c r="E280">
        <v>0</v>
      </c>
      <c r="F280">
        <v>0</v>
      </c>
      <c r="G280">
        <v>0.20250000000000001</v>
      </c>
      <c r="H280">
        <v>0.2152</v>
      </c>
      <c r="I280">
        <v>0.5696</v>
      </c>
      <c r="J280">
        <v>1.2699999999999999E-2</v>
      </c>
      <c r="K280">
        <v>0.2051</v>
      </c>
      <c r="L280">
        <v>0.43590000000000001</v>
      </c>
      <c r="M280">
        <v>0.35899999999999999</v>
      </c>
      <c r="N280">
        <v>0</v>
      </c>
      <c r="O280">
        <v>0</v>
      </c>
      <c r="P280">
        <v>7.5899999999999995E-2</v>
      </c>
      <c r="Q280">
        <v>0.91139999999999999</v>
      </c>
      <c r="R280">
        <v>1.2699999999999999E-2</v>
      </c>
      <c r="S280">
        <v>0</v>
      </c>
      <c r="T280">
        <v>0</v>
      </c>
      <c r="U280">
        <v>0.46840000000000004</v>
      </c>
      <c r="V280">
        <v>0.53159999999999996</v>
      </c>
      <c r="W280">
        <v>0</v>
      </c>
      <c r="X280">
        <v>0</v>
      </c>
      <c r="Y280">
        <v>2.53E-2</v>
      </c>
      <c r="Z280">
        <v>0.97470000000000001</v>
      </c>
      <c r="AA280">
        <v>8.8599999999999998E-2</v>
      </c>
      <c r="AB280">
        <v>0.39240000000000003</v>
      </c>
      <c r="AC280">
        <v>0.50629999999999997</v>
      </c>
      <c r="AD280">
        <v>1.2699999999999999E-2</v>
      </c>
      <c r="AE280">
        <v>0.1452</v>
      </c>
      <c r="AF280">
        <v>0.4194</v>
      </c>
      <c r="AG280">
        <v>0.2097</v>
      </c>
      <c r="AH280">
        <v>0.22579999999999997</v>
      </c>
      <c r="AI280">
        <v>0</v>
      </c>
      <c r="AJ280">
        <v>0.66670000000000007</v>
      </c>
      <c r="AK280">
        <v>0.28570000000000001</v>
      </c>
      <c r="AL280">
        <v>4.7599999999999996E-2</v>
      </c>
      <c r="AM280">
        <v>0</v>
      </c>
      <c r="AN280">
        <v>0</v>
      </c>
      <c r="AO280">
        <v>0.1139</v>
      </c>
      <c r="AP280">
        <v>0.58229999999999993</v>
      </c>
      <c r="AQ280">
        <v>0.25319999999999998</v>
      </c>
      <c r="AR280">
        <v>5.0599999999999999E-2</v>
      </c>
      <c r="AS280">
        <v>0</v>
      </c>
      <c r="AT280">
        <v>0</v>
      </c>
      <c r="AU280">
        <v>0.18989999999999999</v>
      </c>
      <c r="AV280">
        <v>0.64560000000000006</v>
      </c>
      <c r="AW280">
        <v>0.1646</v>
      </c>
      <c r="AX280">
        <v>0</v>
      </c>
      <c r="AY280">
        <v>0.27850000000000003</v>
      </c>
      <c r="AZ280">
        <v>0.69620000000000004</v>
      </c>
      <c r="BA280">
        <v>2.53E-2</v>
      </c>
      <c r="BB280">
        <v>0</v>
      </c>
      <c r="BC280">
        <v>1.2699999999999999E-2</v>
      </c>
      <c r="BD280">
        <v>0.98730000000000007</v>
      </c>
      <c r="BE280">
        <v>0</v>
      </c>
      <c r="BF280">
        <v>0</v>
      </c>
      <c r="BG280">
        <v>0</v>
      </c>
      <c r="BH280">
        <v>0.89870000000000005</v>
      </c>
      <c r="BI280">
        <v>0.1013</v>
      </c>
      <c r="BJ280">
        <v>0</v>
      </c>
      <c r="BK280">
        <v>0.88139999999999996</v>
      </c>
      <c r="BL280">
        <v>0.1017</v>
      </c>
      <c r="BM280">
        <v>1.6899999999999998E-2</v>
      </c>
      <c r="BN280">
        <v>0</v>
      </c>
    </row>
    <row r="281" spans="1:66" x14ac:dyDescent="0.3">
      <c r="A281" t="s">
        <v>623</v>
      </c>
      <c r="B281">
        <v>0</v>
      </c>
      <c r="C281">
        <v>0</v>
      </c>
      <c r="D281">
        <v>0</v>
      </c>
      <c r="E281">
        <v>0</v>
      </c>
      <c r="F281">
        <v>1</v>
      </c>
      <c r="G281">
        <v>0.33329999999999999</v>
      </c>
      <c r="H281">
        <v>0.33329999999999999</v>
      </c>
      <c r="I281">
        <v>0.33329999999999999</v>
      </c>
      <c r="J281">
        <v>0</v>
      </c>
      <c r="K281">
        <v>4.4400000000000002E-2</v>
      </c>
      <c r="L281">
        <v>8.8900000000000007E-2</v>
      </c>
      <c r="M281">
        <v>0.86670000000000003</v>
      </c>
      <c r="N281">
        <v>0</v>
      </c>
      <c r="O281">
        <v>0</v>
      </c>
      <c r="P281">
        <v>0</v>
      </c>
      <c r="Q281">
        <v>0</v>
      </c>
      <c r="R281">
        <v>0.26669999999999999</v>
      </c>
      <c r="S281">
        <v>0.73329999999999995</v>
      </c>
      <c r="T281">
        <v>0.11109999999999999</v>
      </c>
      <c r="U281">
        <v>0.68889999999999996</v>
      </c>
      <c r="V281">
        <v>0.1333</v>
      </c>
      <c r="W281">
        <v>6.6699999999999995E-2</v>
      </c>
      <c r="X281">
        <v>0</v>
      </c>
      <c r="Y281">
        <v>0</v>
      </c>
      <c r="Z281">
        <v>1</v>
      </c>
      <c r="AA281">
        <v>0</v>
      </c>
      <c r="AB281">
        <v>0.5111</v>
      </c>
      <c r="AC281">
        <v>0.4889</v>
      </c>
      <c r="AD281">
        <v>0</v>
      </c>
      <c r="AE281">
        <v>0</v>
      </c>
      <c r="AF281">
        <v>7.690000000000001E-2</v>
      </c>
      <c r="AG281">
        <v>0.25640000000000002</v>
      </c>
      <c r="AH281">
        <v>0.66670000000000007</v>
      </c>
      <c r="AI281">
        <v>0</v>
      </c>
      <c r="AJ281">
        <v>0.21210000000000001</v>
      </c>
      <c r="AK281">
        <v>0</v>
      </c>
      <c r="AL281">
        <v>0</v>
      </c>
      <c r="AM281">
        <v>3.0299999999999997E-2</v>
      </c>
      <c r="AN281">
        <v>0.75760000000000005</v>
      </c>
      <c r="AO281">
        <v>0</v>
      </c>
      <c r="AP281">
        <v>2.2200000000000001E-2</v>
      </c>
      <c r="AQ281">
        <v>0.8</v>
      </c>
      <c r="AR281">
        <v>0.17780000000000001</v>
      </c>
      <c r="AS281">
        <v>0</v>
      </c>
      <c r="AT281">
        <v>0.4</v>
      </c>
      <c r="AU281">
        <v>0.6</v>
      </c>
      <c r="AV281">
        <v>0</v>
      </c>
      <c r="AW281">
        <v>0</v>
      </c>
      <c r="AX281">
        <v>0</v>
      </c>
      <c r="AY281">
        <v>0</v>
      </c>
      <c r="AZ281">
        <v>1</v>
      </c>
      <c r="BA281">
        <v>0</v>
      </c>
      <c r="BB281">
        <v>0</v>
      </c>
      <c r="BC281">
        <v>2.2200000000000001E-2</v>
      </c>
      <c r="BD281">
        <v>0.9778</v>
      </c>
      <c r="BE281">
        <v>0</v>
      </c>
      <c r="BF281">
        <v>0</v>
      </c>
      <c r="BG281">
        <v>0</v>
      </c>
      <c r="BH281">
        <v>8.8900000000000007E-2</v>
      </c>
      <c r="BI281">
        <v>0.84439999999999993</v>
      </c>
      <c r="BJ281">
        <v>6.6699999999999995E-2</v>
      </c>
      <c r="BK281">
        <v>0.9355</v>
      </c>
      <c r="BL281">
        <v>3.2300000000000002E-2</v>
      </c>
      <c r="BM281">
        <v>3.2300000000000002E-2</v>
      </c>
      <c r="BN281">
        <v>0</v>
      </c>
    </row>
    <row r="282" spans="1:66" x14ac:dyDescent="0.3">
      <c r="A282" t="s">
        <v>641</v>
      </c>
      <c r="B282">
        <v>0</v>
      </c>
      <c r="C282">
        <v>0</v>
      </c>
      <c r="D282">
        <v>0</v>
      </c>
      <c r="E282">
        <v>1</v>
      </c>
      <c r="F282">
        <v>0</v>
      </c>
      <c r="G282">
        <v>0.2432</v>
      </c>
      <c r="H282">
        <v>0.2432</v>
      </c>
      <c r="I282">
        <v>0.51350000000000007</v>
      </c>
      <c r="J282">
        <v>0</v>
      </c>
      <c r="K282">
        <v>0.16219999999999998</v>
      </c>
      <c r="L282">
        <v>0.1081</v>
      </c>
      <c r="M282">
        <v>0.72970000000000002</v>
      </c>
      <c r="N282">
        <v>0</v>
      </c>
      <c r="O282">
        <v>0</v>
      </c>
      <c r="P282">
        <v>2.7000000000000003E-2</v>
      </c>
      <c r="Q282">
        <v>0.78379999999999994</v>
      </c>
      <c r="R282">
        <v>0.18920000000000001</v>
      </c>
      <c r="S282">
        <v>0</v>
      </c>
      <c r="T282">
        <v>0</v>
      </c>
      <c r="U282">
        <v>0.1351</v>
      </c>
      <c r="V282">
        <v>0.8649</v>
      </c>
      <c r="W282">
        <v>0</v>
      </c>
      <c r="X282">
        <v>0</v>
      </c>
      <c r="Y282">
        <v>0</v>
      </c>
      <c r="Z282">
        <v>1</v>
      </c>
      <c r="AA282">
        <v>0</v>
      </c>
      <c r="AB282">
        <v>0</v>
      </c>
      <c r="AC282">
        <v>0.97299999999999998</v>
      </c>
      <c r="AD282">
        <v>2.7000000000000003E-2</v>
      </c>
      <c r="AE282">
        <v>0.11109999999999999</v>
      </c>
      <c r="AF282">
        <v>0.37040000000000001</v>
      </c>
      <c r="AG282">
        <v>0.33329999999999999</v>
      </c>
      <c r="AH282">
        <v>0.1852</v>
      </c>
      <c r="AI282">
        <v>0</v>
      </c>
      <c r="AJ282">
        <v>0.21210000000000001</v>
      </c>
      <c r="AK282">
        <v>0</v>
      </c>
      <c r="AL282">
        <v>0</v>
      </c>
      <c r="AM282">
        <v>3.0299999999999997E-2</v>
      </c>
      <c r="AN282">
        <v>0.75760000000000005</v>
      </c>
      <c r="AO282">
        <v>5.4100000000000002E-2</v>
      </c>
      <c r="AP282">
        <v>0.2162</v>
      </c>
      <c r="AQ282">
        <v>0.67569999999999997</v>
      </c>
      <c r="AR282">
        <v>5.4100000000000002E-2</v>
      </c>
      <c r="AS282">
        <v>0</v>
      </c>
      <c r="AT282">
        <v>0</v>
      </c>
      <c r="AU282">
        <v>0.32429999999999998</v>
      </c>
      <c r="AV282">
        <v>0.43240000000000001</v>
      </c>
      <c r="AW282">
        <v>0.2162</v>
      </c>
      <c r="AX282">
        <v>2.7000000000000003E-2</v>
      </c>
      <c r="AY282">
        <v>0.27029999999999998</v>
      </c>
      <c r="AZ282">
        <v>0.64859999999999995</v>
      </c>
      <c r="BA282">
        <v>8.1099999999999992E-2</v>
      </c>
      <c r="BB282">
        <v>0</v>
      </c>
      <c r="BC282">
        <v>5.4100000000000002E-2</v>
      </c>
      <c r="BD282">
        <v>0.8649</v>
      </c>
      <c r="BE282">
        <v>8.1099999999999992E-2</v>
      </c>
      <c r="BF282">
        <v>0</v>
      </c>
      <c r="BG282">
        <v>0</v>
      </c>
      <c r="BH282">
        <v>0.97299999999999998</v>
      </c>
      <c r="BI282">
        <v>2.7000000000000003E-2</v>
      </c>
      <c r="BJ282">
        <v>0</v>
      </c>
      <c r="BK282">
        <v>1</v>
      </c>
      <c r="BL282">
        <v>0</v>
      </c>
      <c r="BM282">
        <v>0</v>
      </c>
      <c r="BN282">
        <v>0</v>
      </c>
    </row>
    <row r="283" spans="1:66" x14ac:dyDescent="0.3">
      <c r="A283" t="s">
        <v>651</v>
      </c>
      <c r="B283">
        <v>0</v>
      </c>
      <c r="C283">
        <v>0</v>
      </c>
      <c r="D283">
        <v>0</v>
      </c>
      <c r="E283">
        <v>0</v>
      </c>
      <c r="F283">
        <v>1</v>
      </c>
      <c r="G283">
        <v>0.375</v>
      </c>
      <c r="H283">
        <v>6.25E-2</v>
      </c>
      <c r="I283">
        <v>0.5625</v>
      </c>
      <c r="J283">
        <v>0</v>
      </c>
      <c r="K283">
        <v>0.125</v>
      </c>
      <c r="L283">
        <v>6.25E-2</v>
      </c>
      <c r="M283">
        <v>0.8125</v>
      </c>
      <c r="N283">
        <v>0</v>
      </c>
      <c r="O283">
        <v>0</v>
      </c>
      <c r="P283">
        <v>0</v>
      </c>
      <c r="Q283">
        <v>0</v>
      </c>
      <c r="R283">
        <v>0.4375</v>
      </c>
      <c r="S283">
        <v>0.5625</v>
      </c>
      <c r="T283">
        <v>0.25</v>
      </c>
      <c r="U283">
        <v>0.625</v>
      </c>
      <c r="V283">
        <v>6.25E-2</v>
      </c>
      <c r="W283">
        <v>6.25E-2</v>
      </c>
      <c r="X283">
        <v>0</v>
      </c>
      <c r="Y283">
        <v>0</v>
      </c>
      <c r="Z283">
        <v>1</v>
      </c>
      <c r="AA283">
        <v>0</v>
      </c>
      <c r="AB283">
        <v>0.125</v>
      </c>
      <c r="AC283">
        <v>0.875</v>
      </c>
      <c r="AD283">
        <v>0</v>
      </c>
      <c r="AE283">
        <v>0</v>
      </c>
      <c r="AF283">
        <v>0</v>
      </c>
      <c r="AG283">
        <v>0.1333</v>
      </c>
      <c r="AH283">
        <v>0.86670000000000003</v>
      </c>
      <c r="AI283">
        <v>0</v>
      </c>
      <c r="AJ283">
        <v>0.21210000000000001</v>
      </c>
      <c r="AK283">
        <v>0</v>
      </c>
      <c r="AL283">
        <v>0</v>
      </c>
      <c r="AM283">
        <v>3.0299999999999997E-2</v>
      </c>
      <c r="AN283">
        <v>0.75760000000000005</v>
      </c>
      <c r="AO283">
        <v>0</v>
      </c>
      <c r="AP283">
        <v>0</v>
      </c>
      <c r="AQ283">
        <v>0.4375</v>
      </c>
      <c r="AR283">
        <v>0.5</v>
      </c>
      <c r="AS283">
        <v>6.25E-2</v>
      </c>
      <c r="AT283">
        <v>0.1875</v>
      </c>
      <c r="AU283">
        <v>0.5625</v>
      </c>
      <c r="AV283">
        <v>0.25</v>
      </c>
      <c r="AW283">
        <v>0</v>
      </c>
      <c r="AX283">
        <v>0</v>
      </c>
      <c r="AY283">
        <v>0.125</v>
      </c>
      <c r="AZ283">
        <v>0.875</v>
      </c>
      <c r="BA283">
        <v>0</v>
      </c>
      <c r="BB283">
        <v>0</v>
      </c>
      <c r="BC283">
        <v>0.125</v>
      </c>
      <c r="BD283">
        <v>0.875</v>
      </c>
      <c r="BE283">
        <v>0</v>
      </c>
      <c r="BF283">
        <v>0</v>
      </c>
      <c r="BG283">
        <v>0</v>
      </c>
      <c r="BH283">
        <v>0.125</v>
      </c>
      <c r="BI283">
        <v>0.75</v>
      </c>
      <c r="BJ283">
        <v>0.125</v>
      </c>
      <c r="BK283">
        <v>1</v>
      </c>
      <c r="BL283">
        <v>0</v>
      </c>
      <c r="BM283">
        <v>0</v>
      </c>
      <c r="BN283">
        <v>0</v>
      </c>
    </row>
    <row r="284" spans="1:66" x14ac:dyDescent="0.3">
      <c r="A284" t="s">
        <v>654</v>
      </c>
      <c r="B284">
        <v>1</v>
      </c>
      <c r="C284">
        <v>0</v>
      </c>
      <c r="D284">
        <v>0</v>
      </c>
      <c r="E284">
        <v>0</v>
      </c>
      <c r="F284">
        <v>0</v>
      </c>
      <c r="G284">
        <v>0.82930000000000004</v>
      </c>
      <c r="H284">
        <v>4.8799999999999996E-2</v>
      </c>
      <c r="I284">
        <v>0.122</v>
      </c>
      <c r="J284">
        <v>0</v>
      </c>
      <c r="K284">
        <v>2.4399999999999998E-2</v>
      </c>
      <c r="L284">
        <v>2.4399999999999998E-2</v>
      </c>
      <c r="M284">
        <v>0.95120000000000005</v>
      </c>
      <c r="N284">
        <v>0</v>
      </c>
      <c r="O284">
        <v>0</v>
      </c>
      <c r="P284">
        <v>0.58540000000000003</v>
      </c>
      <c r="Q284">
        <v>0.39020000000000005</v>
      </c>
      <c r="R284">
        <v>2.4399999999999998E-2</v>
      </c>
      <c r="S284">
        <v>0</v>
      </c>
      <c r="T284">
        <v>0</v>
      </c>
      <c r="U284">
        <v>0.26829999999999998</v>
      </c>
      <c r="V284">
        <v>0.70730000000000004</v>
      </c>
      <c r="W284">
        <v>2.4399999999999998E-2</v>
      </c>
      <c r="X284">
        <v>0</v>
      </c>
      <c r="Y284">
        <v>0.65849999999999997</v>
      </c>
      <c r="Z284">
        <v>0.34149999999999997</v>
      </c>
      <c r="AA284">
        <v>0.122</v>
      </c>
      <c r="AB284">
        <v>0.2195</v>
      </c>
      <c r="AC284">
        <v>0.34149999999999997</v>
      </c>
      <c r="AD284">
        <v>0.31709999999999999</v>
      </c>
      <c r="AE284">
        <v>0.25929999999999997</v>
      </c>
      <c r="AF284">
        <v>0.40740000000000004</v>
      </c>
      <c r="AG284">
        <v>0.1852</v>
      </c>
      <c r="AH284">
        <v>0.14810000000000001</v>
      </c>
      <c r="AI284">
        <v>0</v>
      </c>
      <c r="AJ284">
        <v>0.38890000000000002</v>
      </c>
      <c r="AK284">
        <v>0.61109999999999998</v>
      </c>
      <c r="AL284">
        <v>0</v>
      </c>
      <c r="AM284">
        <v>0</v>
      </c>
      <c r="AN284">
        <v>0</v>
      </c>
      <c r="AO284">
        <v>2.4399999999999998E-2</v>
      </c>
      <c r="AP284">
        <v>0.48780000000000001</v>
      </c>
      <c r="AQ284">
        <v>0.41460000000000002</v>
      </c>
      <c r="AR284">
        <v>7.3200000000000001E-2</v>
      </c>
      <c r="AS284">
        <v>0</v>
      </c>
      <c r="AT284">
        <v>0.34149999999999997</v>
      </c>
      <c r="AU284">
        <v>0.48780000000000001</v>
      </c>
      <c r="AV284">
        <v>9.7599999999999992E-2</v>
      </c>
      <c r="AW284">
        <v>7.3200000000000001E-2</v>
      </c>
      <c r="AX284">
        <v>0</v>
      </c>
      <c r="AY284">
        <v>0.46340000000000003</v>
      </c>
      <c r="AZ284">
        <v>0.53659999999999997</v>
      </c>
      <c r="BA284">
        <v>0</v>
      </c>
      <c r="BB284">
        <v>0</v>
      </c>
      <c r="BC284">
        <v>0</v>
      </c>
      <c r="BD284">
        <v>1</v>
      </c>
      <c r="BE284">
        <v>0</v>
      </c>
      <c r="BF284">
        <v>0</v>
      </c>
      <c r="BG284">
        <v>0.31709999999999999</v>
      </c>
      <c r="BH284">
        <v>0.65849999999999997</v>
      </c>
      <c r="BI284">
        <v>2.4399999999999998E-2</v>
      </c>
      <c r="BJ284">
        <v>0</v>
      </c>
      <c r="BK284">
        <v>0.91299999999999992</v>
      </c>
      <c r="BL284">
        <v>4.3499999999999997E-2</v>
      </c>
      <c r="BM284">
        <v>4.3499999999999997E-2</v>
      </c>
      <c r="BN284">
        <v>0</v>
      </c>
    </row>
    <row r="285" spans="1:66" x14ac:dyDescent="0.3">
      <c r="A285" t="s">
        <v>661</v>
      </c>
      <c r="B285">
        <v>1</v>
      </c>
      <c r="C285">
        <v>0</v>
      </c>
      <c r="D285">
        <v>0</v>
      </c>
      <c r="E285">
        <v>0</v>
      </c>
      <c r="F285">
        <v>0</v>
      </c>
      <c r="G285">
        <v>0.58329999999999993</v>
      </c>
      <c r="H285">
        <v>0.2833</v>
      </c>
      <c r="I285">
        <v>0.1333</v>
      </c>
      <c r="J285">
        <v>0</v>
      </c>
      <c r="K285">
        <v>0</v>
      </c>
      <c r="L285">
        <v>0</v>
      </c>
      <c r="M285">
        <v>1</v>
      </c>
      <c r="N285">
        <v>0</v>
      </c>
      <c r="O285">
        <v>0</v>
      </c>
      <c r="P285">
        <v>0.73329999999999995</v>
      </c>
      <c r="Q285">
        <v>0.26669999999999999</v>
      </c>
      <c r="R285">
        <v>0</v>
      </c>
      <c r="S285">
        <v>0</v>
      </c>
      <c r="T285">
        <v>6.6699999999999995E-2</v>
      </c>
      <c r="U285">
        <v>0.63329999999999997</v>
      </c>
      <c r="V285">
        <v>0.23329999999999998</v>
      </c>
      <c r="W285">
        <v>6.6699999999999995E-2</v>
      </c>
      <c r="X285">
        <v>0</v>
      </c>
      <c r="Y285">
        <v>0.59319999999999995</v>
      </c>
      <c r="Z285">
        <v>0.40679999999999999</v>
      </c>
      <c r="AA285">
        <v>0.1</v>
      </c>
      <c r="AB285">
        <v>0.56669999999999998</v>
      </c>
      <c r="AC285">
        <v>0.3</v>
      </c>
      <c r="AD285">
        <v>3.3300000000000003E-2</v>
      </c>
      <c r="AE285">
        <v>0.65450000000000008</v>
      </c>
      <c r="AF285">
        <v>0.30909999999999999</v>
      </c>
      <c r="AG285">
        <v>3.6400000000000002E-2</v>
      </c>
      <c r="AH285">
        <v>0</v>
      </c>
      <c r="AI285">
        <v>0</v>
      </c>
      <c r="AJ285">
        <v>0.75</v>
      </c>
      <c r="AK285">
        <v>0.25</v>
      </c>
      <c r="AL285">
        <v>0</v>
      </c>
      <c r="AM285">
        <v>0</v>
      </c>
      <c r="AN285">
        <v>0</v>
      </c>
      <c r="AO285">
        <v>0.56669999999999998</v>
      </c>
      <c r="AP285">
        <v>0.26669999999999999</v>
      </c>
      <c r="AQ285">
        <v>0.16670000000000001</v>
      </c>
      <c r="AR285">
        <v>0</v>
      </c>
      <c r="AS285">
        <v>0</v>
      </c>
      <c r="AT285">
        <v>0.5</v>
      </c>
      <c r="AU285">
        <v>0.23329999999999998</v>
      </c>
      <c r="AV285">
        <v>0.18329999999999999</v>
      </c>
      <c r="AW285">
        <v>8.3299999999999999E-2</v>
      </c>
      <c r="AX285">
        <v>0</v>
      </c>
      <c r="AY285">
        <v>0.5</v>
      </c>
      <c r="AZ285">
        <v>0.4</v>
      </c>
      <c r="BA285">
        <v>0.1</v>
      </c>
      <c r="BB285">
        <v>3.3300000000000003E-2</v>
      </c>
      <c r="BC285">
        <v>0.51670000000000005</v>
      </c>
      <c r="BD285">
        <v>0.45</v>
      </c>
      <c r="BE285">
        <v>0</v>
      </c>
      <c r="BF285">
        <v>0</v>
      </c>
      <c r="BG285">
        <v>0.51670000000000005</v>
      </c>
      <c r="BH285">
        <v>0.36670000000000003</v>
      </c>
      <c r="BI285">
        <v>8.3299999999999999E-2</v>
      </c>
      <c r="BJ285">
        <v>3.3300000000000003E-2</v>
      </c>
      <c r="BK285">
        <v>0.96360000000000001</v>
      </c>
      <c r="BL285">
        <v>3.6400000000000002E-2</v>
      </c>
      <c r="BM285">
        <v>0</v>
      </c>
      <c r="BN285">
        <v>0</v>
      </c>
    </row>
    <row r="286" spans="1:66" x14ac:dyDescent="0.3">
      <c r="A286" t="s">
        <v>663</v>
      </c>
      <c r="B286">
        <v>1</v>
      </c>
      <c r="C286">
        <v>0</v>
      </c>
      <c r="D286">
        <v>0</v>
      </c>
      <c r="E286">
        <v>0</v>
      </c>
      <c r="F286">
        <v>0</v>
      </c>
      <c r="G286">
        <v>0.5</v>
      </c>
      <c r="H286">
        <v>0.48749999999999999</v>
      </c>
      <c r="I286">
        <v>1.2500000000000001E-2</v>
      </c>
      <c r="J286">
        <v>0</v>
      </c>
      <c r="K286">
        <v>0</v>
      </c>
      <c r="L286">
        <v>1.2500000000000001E-2</v>
      </c>
      <c r="M286">
        <v>0.97499999999999998</v>
      </c>
      <c r="N286">
        <v>1.2500000000000001E-2</v>
      </c>
      <c r="O286">
        <v>0</v>
      </c>
      <c r="P286">
        <v>0.2</v>
      </c>
      <c r="Q286">
        <v>0.3125</v>
      </c>
      <c r="R286">
        <v>0.48749999999999999</v>
      </c>
      <c r="S286">
        <v>0</v>
      </c>
      <c r="T286">
        <v>0</v>
      </c>
      <c r="U286">
        <v>0.23749999999999999</v>
      </c>
      <c r="V286">
        <v>0.76249999999999996</v>
      </c>
      <c r="W286">
        <v>0</v>
      </c>
      <c r="X286">
        <v>0</v>
      </c>
      <c r="Y286">
        <v>0.32500000000000001</v>
      </c>
      <c r="Z286">
        <v>0.67500000000000004</v>
      </c>
      <c r="AA286">
        <v>1.2500000000000001E-2</v>
      </c>
      <c r="AB286">
        <v>0.61250000000000004</v>
      </c>
      <c r="AC286">
        <v>0.375</v>
      </c>
      <c r="AD286">
        <v>0</v>
      </c>
      <c r="AE286">
        <v>5.7099999999999998E-2</v>
      </c>
      <c r="AF286">
        <v>0.44290000000000002</v>
      </c>
      <c r="AG286">
        <v>0.4143</v>
      </c>
      <c r="AH286">
        <v>8.5699999999999998E-2</v>
      </c>
      <c r="AI286">
        <v>0</v>
      </c>
      <c r="AJ286">
        <v>0.54549999999999998</v>
      </c>
      <c r="AK286">
        <v>0</v>
      </c>
      <c r="AL286">
        <v>0</v>
      </c>
      <c r="AM286">
        <v>0</v>
      </c>
      <c r="AN286">
        <v>0.45450000000000002</v>
      </c>
      <c r="AO286">
        <v>0.33750000000000002</v>
      </c>
      <c r="AP286">
        <v>0.35</v>
      </c>
      <c r="AQ286">
        <v>0.3125</v>
      </c>
      <c r="AR286">
        <v>0</v>
      </c>
      <c r="AS286">
        <v>0</v>
      </c>
      <c r="AT286">
        <v>0.33750000000000002</v>
      </c>
      <c r="AU286">
        <v>0.32500000000000001</v>
      </c>
      <c r="AV286">
        <v>0.2</v>
      </c>
      <c r="AW286">
        <v>0.13750000000000001</v>
      </c>
      <c r="AX286">
        <v>0</v>
      </c>
      <c r="AY286">
        <v>0.125</v>
      </c>
      <c r="AZ286">
        <v>0.875</v>
      </c>
      <c r="BA286">
        <v>0</v>
      </c>
      <c r="BB286">
        <v>0</v>
      </c>
      <c r="BC286">
        <v>0</v>
      </c>
      <c r="BD286">
        <v>0.9375</v>
      </c>
      <c r="BE286">
        <v>6.25E-2</v>
      </c>
      <c r="BF286">
        <v>0</v>
      </c>
      <c r="BG286">
        <v>1.2500000000000001E-2</v>
      </c>
      <c r="BH286">
        <v>0.53749999999999998</v>
      </c>
      <c r="BI286">
        <v>0.45</v>
      </c>
      <c r="BJ286">
        <v>0</v>
      </c>
      <c r="BK286">
        <v>0.62860000000000005</v>
      </c>
      <c r="BL286">
        <v>0.3286</v>
      </c>
      <c r="BM286">
        <v>4.2900000000000001E-2</v>
      </c>
      <c r="BN286">
        <v>0</v>
      </c>
    </row>
    <row r="287" spans="1:66" x14ac:dyDescent="0.3">
      <c r="A287" t="s">
        <v>665</v>
      </c>
      <c r="B287">
        <v>1</v>
      </c>
      <c r="C287">
        <v>0</v>
      </c>
      <c r="D287">
        <v>0</v>
      </c>
      <c r="E287">
        <v>0</v>
      </c>
      <c r="F287">
        <v>0</v>
      </c>
      <c r="G287">
        <v>0.6765000000000001</v>
      </c>
      <c r="H287">
        <v>0.2059</v>
      </c>
      <c r="I287">
        <v>0.1176</v>
      </c>
      <c r="J287">
        <v>0</v>
      </c>
      <c r="K287">
        <v>0</v>
      </c>
      <c r="L287">
        <v>2.9399999999999999E-2</v>
      </c>
      <c r="M287">
        <v>0.91180000000000005</v>
      </c>
      <c r="N287">
        <v>5.8799999999999998E-2</v>
      </c>
      <c r="O287">
        <v>0</v>
      </c>
      <c r="P287">
        <v>0.38240000000000002</v>
      </c>
      <c r="Q287">
        <v>0.29410000000000003</v>
      </c>
      <c r="R287">
        <v>0.32350000000000001</v>
      </c>
      <c r="S287">
        <v>0</v>
      </c>
      <c r="T287">
        <v>0</v>
      </c>
      <c r="U287">
        <v>0.35289999999999999</v>
      </c>
      <c r="V287">
        <v>0.23530000000000001</v>
      </c>
      <c r="W287">
        <v>0.4118</v>
      </c>
      <c r="X287">
        <v>0</v>
      </c>
      <c r="Y287">
        <v>0.35479999999999995</v>
      </c>
      <c r="Z287">
        <v>0.6452</v>
      </c>
      <c r="AA287">
        <v>2.9399999999999999E-2</v>
      </c>
      <c r="AB287">
        <v>0.38240000000000002</v>
      </c>
      <c r="AC287">
        <v>0.58820000000000006</v>
      </c>
      <c r="AD287">
        <v>0</v>
      </c>
      <c r="AE287">
        <v>0.35289999999999999</v>
      </c>
      <c r="AF287">
        <v>0.2059</v>
      </c>
      <c r="AG287">
        <v>0.44119999999999998</v>
      </c>
      <c r="AH287">
        <v>0</v>
      </c>
      <c r="AI287">
        <v>0</v>
      </c>
      <c r="AJ287">
        <v>0.54549999999999998</v>
      </c>
      <c r="AK287">
        <v>0</v>
      </c>
      <c r="AL287">
        <v>0</v>
      </c>
      <c r="AM287">
        <v>0</v>
      </c>
      <c r="AN287">
        <v>0.45450000000000002</v>
      </c>
      <c r="AO287">
        <v>0.47060000000000002</v>
      </c>
      <c r="AP287">
        <v>0.38240000000000002</v>
      </c>
      <c r="AQ287">
        <v>8.8200000000000001E-2</v>
      </c>
      <c r="AR287">
        <v>5.8799999999999998E-2</v>
      </c>
      <c r="AS287">
        <v>0</v>
      </c>
      <c r="AT287">
        <v>0.38240000000000002</v>
      </c>
      <c r="AU287">
        <v>0.26469999999999999</v>
      </c>
      <c r="AV287">
        <v>0.14710000000000001</v>
      </c>
      <c r="AW287">
        <v>0.2059</v>
      </c>
      <c r="AX287">
        <v>0</v>
      </c>
      <c r="AY287">
        <v>0.26469999999999999</v>
      </c>
      <c r="AZ287">
        <v>0.73530000000000006</v>
      </c>
      <c r="BA287">
        <v>0</v>
      </c>
      <c r="BB287">
        <v>0</v>
      </c>
      <c r="BC287">
        <v>0</v>
      </c>
      <c r="BD287">
        <v>1</v>
      </c>
      <c r="BE287">
        <v>0</v>
      </c>
      <c r="BF287">
        <v>0</v>
      </c>
      <c r="BG287">
        <v>0.35289999999999999</v>
      </c>
      <c r="BH287">
        <v>0.58820000000000006</v>
      </c>
      <c r="BI287">
        <v>5.8799999999999998E-2</v>
      </c>
      <c r="BJ287">
        <v>0</v>
      </c>
      <c r="BK287">
        <v>0.8125</v>
      </c>
      <c r="BL287">
        <v>0.125</v>
      </c>
      <c r="BM287">
        <v>6.25E-2</v>
      </c>
      <c r="BN287">
        <v>0</v>
      </c>
    </row>
    <row r="288" spans="1:66" x14ac:dyDescent="0.3">
      <c r="A288" t="s">
        <v>667</v>
      </c>
      <c r="B288">
        <v>1</v>
      </c>
      <c r="C288">
        <v>0</v>
      </c>
      <c r="D288">
        <v>0</v>
      </c>
      <c r="E288">
        <v>0</v>
      </c>
      <c r="F288">
        <v>0</v>
      </c>
      <c r="G288">
        <v>0.8529000000000001</v>
      </c>
      <c r="H288">
        <v>0.1176</v>
      </c>
      <c r="I288">
        <v>2.9399999999999999E-2</v>
      </c>
      <c r="J288">
        <v>0</v>
      </c>
      <c r="K288">
        <v>0</v>
      </c>
      <c r="L288">
        <v>5.8799999999999998E-2</v>
      </c>
      <c r="M288">
        <v>0.94120000000000004</v>
      </c>
      <c r="N288">
        <v>0</v>
      </c>
      <c r="O288">
        <v>0</v>
      </c>
      <c r="P288">
        <v>0.2059</v>
      </c>
      <c r="Q288">
        <v>0.14710000000000001</v>
      </c>
      <c r="R288">
        <v>0.61759999999999993</v>
      </c>
      <c r="S288">
        <v>2.9399999999999999E-2</v>
      </c>
      <c r="T288">
        <v>0</v>
      </c>
      <c r="U288">
        <v>0.2059</v>
      </c>
      <c r="V288">
        <v>8.8200000000000001E-2</v>
      </c>
      <c r="W288">
        <v>0.70590000000000008</v>
      </c>
      <c r="X288">
        <v>0</v>
      </c>
      <c r="Y288">
        <v>3.0299999999999997E-2</v>
      </c>
      <c r="Z288">
        <v>0.96970000000000001</v>
      </c>
      <c r="AA288">
        <v>0.47060000000000002</v>
      </c>
      <c r="AB288">
        <v>0.26469999999999999</v>
      </c>
      <c r="AC288">
        <v>0.26469999999999999</v>
      </c>
      <c r="AD288">
        <v>0</v>
      </c>
      <c r="AE288">
        <v>0.78790000000000004</v>
      </c>
      <c r="AF288">
        <v>9.0899999999999995E-2</v>
      </c>
      <c r="AG288">
        <v>0.12119999999999999</v>
      </c>
      <c r="AH288">
        <v>0</v>
      </c>
      <c r="AI288">
        <v>0</v>
      </c>
      <c r="AJ288">
        <v>0.54549999999999998</v>
      </c>
      <c r="AK288">
        <v>0</v>
      </c>
      <c r="AL288">
        <v>0</v>
      </c>
      <c r="AM288">
        <v>0</v>
      </c>
      <c r="AN288">
        <v>0.45450000000000002</v>
      </c>
      <c r="AO288">
        <v>0.55880000000000007</v>
      </c>
      <c r="AP288">
        <v>0.23530000000000001</v>
      </c>
      <c r="AQ288">
        <v>0.2059</v>
      </c>
      <c r="AR288">
        <v>0</v>
      </c>
      <c r="AS288">
        <v>0</v>
      </c>
      <c r="AT288">
        <v>0.4118</v>
      </c>
      <c r="AU288">
        <v>0.26469999999999999</v>
      </c>
      <c r="AV288">
        <v>0.1176</v>
      </c>
      <c r="AW288">
        <v>0.2059</v>
      </c>
      <c r="AX288">
        <v>0</v>
      </c>
      <c r="AY288">
        <v>2.9399999999999999E-2</v>
      </c>
      <c r="AZ288">
        <v>0.97060000000000002</v>
      </c>
      <c r="BA288">
        <v>0</v>
      </c>
      <c r="BB288">
        <v>0</v>
      </c>
      <c r="BC288">
        <v>2.9399999999999999E-2</v>
      </c>
      <c r="BD288">
        <v>0.94120000000000004</v>
      </c>
      <c r="BE288">
        <v>2.9399999999999999E-2</v>
      </c>
      <c r="BF288">
        <v>0</v>
      </c>
      <c r="BG288">
        <v>0.29410000000000003</v>
      </c>
      <c r="BH288">
        <v>0.61759999999999993</v>
      </c>
      <c r="BI288">
        <v>8.8200000000000001E-2</v>
      </c>
      <c r="BJ288">
        <v>0</v>
      </c>
      <c r="BK288">
        <v>0.96879999999999999</v>
      </c>
      <c r="BL288">
        <v>0</v>
      </c>
      <c r="BM288">
        <v>3.1200000000000002E-2</v>
      </c>
      <c r="BN288">
        <v>0</v>
      </c>
    </row>
    <row r="289" spans="1:66" x14ac:dyDescent="0.3">
      <c r="A289" t="s">
        <v>669</v>
      </c>
      <c r="B289">
        <v>1</v>
      </c>
      <c r="C289">
        <v>0</v>
      </c>
      <c r="D289">
        <v>0</v>
      </c>
      <c r="E289">
        <v>0</v>
      </c>
      <c r="F289">
        <v>0</v>
      </c>
      <c r="G289">
        <v>0.46149999999999997</v>
      </c>
      <c r="H289">
        <v>0.42310000000000003</v>
      </c>
      <c r="I289">
        <v>0.11539999999999999</v>
      </c>
      <c r="J289">
        <v>0</v>
      </c>
      <c r="K289">
        <v>0</v>
      </c>
      <c r="L289">
        <v>9.6199999999999994E-2</v>
      </c>
      <c r="M289">
        <v>0.90379999999999994</v>
      </c>
      <c r="N289">
        <v>0</v>
      </c>
      <c r="O289">
        <v>0</v>
      </c>
      <c r="P289">
        <v>0.46149999999999997</v>
      </c>
      <c r="Q289">
        <v>0.53849999999999998</v>
      </c>
      <c r="R289">
        <v>0</v>
      </c>
      <c r="S289">
        <v>0</v>
      </c>
      <c r="T289">
        <v>3.85E-2</v>
      </c>
      <c r="U289">
        <v>0.71150000000000002</v>
      </c>
      <c r="V289">
        <v>0.25</v>
      </c>
      <c r="W289">
        <v>0</v>
      </c>
      <c r="X289">
        <v>0</v>
      </c>
      <c r="Y289">
        <v>0.73470000000000002</v>
      </c>
      <c r="Z289">
        <v>0.26530000000000004</v>
      </c>
      <c r="AA289">
        <v>0</v>
      </c>
      <c r="AB289">
        <v>0.51919999999999999</v>
      </c>
      <c r="AC289">
        <v>0.48080000000000001</v>
      </c>
      <c r="AD289">
        <v>0</v>
      </c>
      <c r="AE289">
        <v>0.69230000000000003</v>
      </c>
      <c r="AF289">
        <v>0.25</v>
      </c>
      <c r="AG289">
        <v>1.9199999999999998E-2</v>
      </c>
      <c r="AH289">
        <v>3.85E-2</v>
      </c>
      <c r="AI289">
        <v>0</v>
      </c>
      <c r="AJ289">
        <v>0.54549999999999998</v>
      </c>
      <c r="AK289">
        <v>0</v>
      </c>
      <c r="AL289">
        <v>0</v>
      </c>
      <c r="AM289">
        <v>0</v>
      </c>
      <c r="AN289">
        <v>0.45450000000000002</v>
      </c>
      <c r="AO289">
        <v>0.90379999999999994</v>
      </c>
      <c r="AP289">
        <v>9.6199999999999994E-2</v>
      </c>
      <c r="AQ289">
        <v>0</v>
      </c>
      <c r="AR289">
        <v>0</v>
      </c>
      <c r="AS289">
        <v>0</v>
      </c>
      <c r="AT289">
        <v>0.63460000000000005</v>
      </c>
      <c r="AU289">
        <v>0.11539999999999999</v>
      </c>
      <c r="AV289">
        <v>3.85E-2</v>
      </c>
      <c r="AW289">
        <v>0.21149999999999999</v>
      </c>
      <c r="AX289">
        <v>0</v>
      </c>
      <c r="AY289">
        <v>0.26919999999999999</v>
      </c>
      <c r="AZ289">
        <v>0.48080000000000001</v>
      </c>
      <c r="BA289">
        <v>0.25</v>
      </c>
      <c r="BB289">
        <v>0</v>
      </c>
      <c r="BC289">
        <v>0.75</v>
      </c>
      <c r="BD289">
        <v>0.25</v>
      </c>
      <c r="BE289">
        <v>0</v>
      </c>
      <c r="BF289">
        <v>0</v>
      </c>
      <c r="BG289">
        <v>0.51919999999999999</v>
      </c>
      <c r="BH289">
        <v>0.48080000000000001</v>
      </c>
      <c r="BI289">
        <v>0</v>
      </c>
      <c r="BJ289">
        <v>0</v>
      </c>
      <c r="BK289">
        <v>1</v>
      </c>
      <c r="BL289">
        <v>0</v>
      </c>
      <c r="BM289">
        <v>0</v>
      </c>
      <c r="BN289">
        <v>0</v>
      </c>
    </row>
    <row r="290" spans="1:66" x14ac:dyDescent="0.3">
      <c r="A290" t="s">
        <v>671</v>
      </c>
      <c r="B290">
        <v>1</v>
      </c>
      <c r="C290">
        <v>0</v>
      </c>
      <c r="D290">
        <v>0</v>
      </c>
      <c r="E290">
        <v>0</v>
      </c>
      <c r="F290">
        <v>0</v>
      </c>
      <c r="G290">
        <v>0.56140000000000001</v>
      </c>
      <c r="H290">
        <v>0.26319999999999999</v>
      </c>
      <c r="I290">
        <v>0.1754</v>
      </c>
      <c r="J290">
        <v>0</v>
      </c>
      <c r="K290">
        <v>0.12279999999999999</v>
      </c>
      <c r="L290">
        <v>1.7500000000000002E-2</v>
      </c>
      <c r="M290">
        <v>0.85959999999999992</v>
      </c>
      <c r="N290">
        <v>0</v>
      </c>
      <c r="O290">
        <v>0</v>
      </c>
      <c r="P290">
        <v>0.26319999999999999</v>
      </c>
      <c r="Q290">
        <v>0.64910000000000001</v>
      </c>
      <c r="R290">
        <v>8.77E-2</v>
      </c>
      <c r="S290">
        <v>0</v>
      </c>
      <c r="T290">
        <v>0</v>
      </c>
      <c r="U290">
        <v>0.24559999999999998</v>
      </c>
      <c r="V290">
        <v>0.61399999999999999</v>
      </c>
      <c r="W290">
        <v>0.1404</v>
      </c>
      <c r="X290">
        <v>0</v>
      </c>
      <c r="Y290">
        <v>0.10529999999999999</v>
      </c>
      <c r="Z290">
        <v>0.89469999999999994</v>
      </c>
      <c r="AA290">
        <v>0.31579999999999997</v>
      </c>
      <c r="AB290">
        <v>0.43859999999999999</v>
      </c>
      <c r="AC290">
        <v>0.24559999999999998</v>
      </c>
      <c r="AD290">
        <v>0</v>
      </c>
      <c r="AE290">
        <v>1.7899999999999999E-2</v>
      </c>
      <c r="AF290">
        <v>0.89290000000000003</v>
      </c>
      <c r="AG290">
        <v>8.929999999999999E-2</v>
      </c>
      <c r="AH290">
        <v>0</v>
      </c>
      <c r="AI290">
        <v>0</v>
      </c>
      <c r="AJ290">
        <v>0.54549999999999998</v>
      </c>
      <c r="AK290">
        <v>0</v>
      </c>
      <c r="AL290">
        <v>0</v>
      </c>
      <c r="AM290">
        <v>0</v>
      </c>
      <c r="AN290">
        <v>0.45450000000000002</v>
      </c>
      <c r="AO290">
        <v>0.24559999999999998</v>
      </c>
      <c r="AP290">
        <v>0.38600000000000001</v>
      </c>
      <c r="AQ290">
        <v>0.193</v>
      </c>
      <c r="AR290">
        <v>0.15789999999999998</v>
      </c>
      <c r="AS290">
        <v>1.7500000000000002E-2</v>
      </c>
      <c r="AT290">
        <v>0</v>
      </c>
      <c r="AU290">
        <v>0</v>
      </c>
      <c r="AV290">
        <v>0.1754</v>
      </c>
      <c r="AW290">
        <v>0.54390000000000005</v>
      </c>
      <c r="AX290">
        <v>0.28070000000000001</v>
      </c>
      <c r="AY290">
        <v>3.5099999999999999E-2</v>
      </c>
      <c r="AZ290">
        <v>0.87719999999999998</v>
      </c>
      <c r="BA290">
        <v>8.77E-2</v>
      </c>
      <c r="BB290">
        <v>0</v>
      </c>
      <c r="BC290">
        <v>0.193</v>
      </c>
      <c r="BD290">
        <v>0.78949999999999998</v>
      </c>
      <c r="BE290">
        <v>1.7500000000000002E-2</v>
      </c>
      <c r="BF290">
        <v>0</v>
      </c>
      <c r="BG290">
        <v>5.2600000000000001E-2</v>
      </c>
      <c r="BH290">
        <v>0.78949999999999998</v>
      </c>
      <c r="BI290">
        <v>0.15789999999999998</v>
      </c>
      <c r="BJ290">
        <v>0</v>
      </c>
      <c r="BK290">
        <v>1</v>
      </c>
      <c r="BL290">
        <v>0</v>
      </c>
      <c r="BM290">
        <v>0</v>
      </c>
      <c r="BN290">
        <v>0</v>
      </c>
    </row>
    <row r="291" spans="1:66" x14ac:dyDescent="0.3">
      <c r="A291" t="s">
        <v>673</v>
      </c>
      <c r="B291">
        <v>1</v>
      </c>
      <c r="C291">
        <v>0</v>
      </c>
      <c r="D291">
        <v>0</v>
      </c>
      <c r="E291">
        <v>0</v>
      </c>
      <c r="F291">
        <v>0</v>
      </c>
      <c r="G291">
        <v>0.8387</v>
      </c>
      <c r="H291">
        <v>6.4500000000000002E-2</v>
      </c>
      <c r="I291">
        <v>9.6799999999999997E-2</v>
      </c>
      <c r="J291">
        <v>0</v>
      </c>
      <c r="K291">
        <v>0</v>
      </c>
      <c r="L291">
        <v>0</v>
      </c>
      <c r="M291">
        <v>1</v>
      </c>
      <c r="N291">
        <v>0</v>
      </c>
      <c r="O291">
        <v>0</v>
      </c>
      <c r="P291">
        <v>0</v>
      </c>
      <c r="Q291">
        <v>0.6774</v>
      </c>
      <c r="R291">
        <v>0.3226</v>
      </c>
      <c r="S291">
        <v>0</v>
      </c>
      <c r="T291">
        <v>0</v>
      </c>
      <c r="U291">
        <v>0</v>
      </c>
      <c r="V291">
        <v>0</v>
      </c>
      <c r="W291">
        <v>1</v>
      </c>
      <c r="X291">
        <v>0</v>
      </c>
      <c r="Y291">
        <v>3.2300000000000002E-2</v>
      </c>
      <c r="Z291">
        <v>0.9677</v>
      </c>
      <c r="AA291">
        <v>0.871</v>
      </c>
      <c r="AB291">
        <v>0.129</v>
      </c>
      <c r="AC291">
        <v>0</v>
      </c>
      <c r="AD291">
        <v>0</v>
      </c>
      <c r="AE291">
        <v>1</v>
      </c>
      <c r="AF291">
        <v>0</v>
      </c>
      <c r="AG291">
        <v>0</v>
      </c>
      <c r="AH291">
        <v>0</v>
      </c>
      <c r="AI291">
        <v>0</v>
      </c>
      <c r="AJ291">
        <v>0.54549999999999998</v>
      </c>
      <c r="AK291">
        <v>0</v>
      </c>
      <c r="AL291">
        <v>0</v>
      </c>
      <c r="AM291">
        <v>0</v>
      </c>
      <c r="AN291">
        <v>0.45450000000000002</v>
      </c>
      <c r="AO291">
        <v>0.5161</v>
      </c>
      <c r="AP291">
        <v>0.45159999999999995</v>
      </c>
      <c r="AQ291">
        <v>0</v>
      </c>
      <c r="AR291">
        <v>0</v>
      </c>
      <c r="AS291">
        <v>3.2300000000000002E-2</v>
      </c>
      <c r="AT291">
        <v>0.6774</v>
      </c>
      <c r="AU291">
        <v>0.129</v>
      </c>
      <c r="AV291">
        <v>0.1613</v>
      </c>
      <c r="AW291">
        <v>3.2300000000000002E-2</v>
      </c>
      <c r="AX291">
        <v>0</v>
      </c>
      <c r="AY291">
        <v>0.2903</v>
      </c>
      <c r="AZ291">
        <v>0.7097</v>
      </c>
      <c r="BA291">
        <v>0</v>
      </c>
      <c r="BB291">
        <v>0</v>
      </c>
      <c r="BC291">
        <v>6.4500000000000002E-2</v>
      </c>
      <c r="BD291">
        <v>0.9355</v>
      </c>
      <c r="BE291">
        <v>0</v>
      </c>
      <c r="BF291">
        <v>0</v>
      </c>
      <c r="BG291">
        <v>0.22579999999999997</v>
      </c>
      <c r="BH291">
        <v>0.6774</v>
      </c>
      <c r="BI291">
        <v>9.6799999999999997E-2</v>
      </c>
      <c r="BJ291">
        <v>0</v>
      </c>
      <c r="BK291">
        <v>1</v>
      </c>
      <c r="BL291">
        <v>0</v>
      </c>
      <c r="BM291">
        <v>0</v>
      </c>
      <c r="BN291">
        <v>0</v>
      </c>
    </row>
    <row r="292" spans="1:66" x14ac:dyDescent="0.3">
      <c r="A292" t="s">
        <v>675</v>
      </c>
      <c r="B292">
        <v>1</v>
      </c>
      <c r="C292">
        <v>0</v>
      </c>
      <c r="D292">
        <v>0</v>
      </c>
      <c r="E292">
        <v>0</v>
      </c>
      <c r="F292">
        <v>0</v>
      </c>
      <c r="G292">
        <v>0.72</v>
      </c>
      <c r="H292">
        <v>0.16</v>
      </c>
      <c r="I292">
        <v>0.12</v>
      </c>
      <c r="J292">
        <v>0</v>
      </c>
      <c r="K292">
        <v>0</v>
      </c>
      <c r="L292">
        <v>0</v>
      </c>
      <c r="M292">
        <v>1</v>
      </c>
      <c r="N292">
        <v>0</v>
      </c>
      <c r="O292">
        <v>0</v>
      </c>
      <c r="P292">
        <v>0</v>
      </c>
      <c r="Q292">
        <v>0.88</v>
      </c>
      <c r="R292">
        <v>0.12</v>
      </c>
      <c r="S292">
        <v>0</v>
      </c>
      <c r="T292">
        <v>0</v>
      </c>
      <c r="U292">
        <v>0</v>
      </c>
      <c r="V292">
        <v>0.48</v>
      </c>
      <c r="W292">
        <v>0.52</v>
      </c>
      <c r="X292">
        <v>0</v>
      </c>
      <c r="Y292">
        <v>0.28000000000000003</v>
      </c>
      <c r="Z292">
        <v>0.72</v>
      </c>
      <c r="AA292">
        <v>0.36</v>
      </c>
      <c r="AB292">
        <v>0.64</v>
      </c>
      <c r="AC292">
        <v>0</v>
      </c>
      <c r="AD292">
        <v>0</v>
      </c>
      <c r="AE292">
        <v>9.5199999999999993E-2</v>
      </c>
      <c r="AF292">
        <v>0.8095</v>
      </c>
      <c r="AG292">
        <v>4.7599999999999996E-2</v>
      </c>
      <c r="AH292">
        <v>4.7599999999999996E-2</v>
      </c>
      <c r="AI292">
        <v>0</v>
      </c>
      <c r="AJ292">
        <v>0.54549999999999998</v>
      </c>
      <c r="AK292">
        <v>0</v>
      </c>
      <c r="AL292">
        <v>0</v>
      </c>
      <c r="AM292">
        <v>0</v>
      </c>
      <c r="AN292">
        <v>0.45450000000000002</v>
      </c>
      <c r="AO292">
        <v>0.24</v>
      </c>
      <c r="AP292">
        <v>0.44</v>
      </c>
      <c r="AQ292">
        <v>0.2</v>
      </c>
      <c r="AR292">
        <v>0.08</v>
      </c>
      <c r="AS292">
        <v>0.04</v>
      </c>
      <c r="AT292">
        <v>0.08</v>
      </c>
      <c r="AU292">
        <v>0.16</v>
      </c>
      <c r="AV292">
        <v>0.12</v>
      </c>
      <c r="AW292">
        <v>0.32</v>
      </c>
      <c r="AX292">
        <v>0.32</v>
      </c>
      <c r="AY292">
        <v>0.08</v>
      </c>
      <c r="AZ292">
        <v>0.24</v>
      </c>
      <c r="BA292">
        <v>0.68</v>
      </c>
      <c r="BB292">
        <v>0</v>
      </c>
      <c r="BC292">
        <v>0</v>
      </c>
      <c r="BD292">
        <v>0.84</v>
      </c>
      <c r="BE292">
        <v>0.16</v>
      </c>
      <c r="BF292">
        <v>0</v>
      </c>
      <c r="BG292">
        <v>0.04</v>
      </c>
      <c r="BH292">
        <v>0.72</v>
      </c>
      <c r="BI292">
        <v>0.24</v>
      </c>
      <c r="BJ292">
        <v>0</v>
      </c>
      <c r="BK292">
        <v>0.94739999999999991</v>
      </c>
      <c r="BL292">
        <v>5.2600000000000001E-2</v>
      </c>
      <c r="BM292">
        <v>0</v>
      </c>
      <c r="BN292">
        <v>0</v>
      </c>
    </row>
    <row r="293" spans="1:66" x14ac:dyDescent="0.3">
      <c r="A293" t="s">
        <v>678</v>
      </c>
      <c r="B293">
        <v>0</v>
      </c>
      <c r="C293">
        <v>0</v>
      </c>
      <c r="D293">
        <v>1</v>
      </c>
      <c r="E293">
        <v>0</v>
      </c>
      <c r="F293">
        <v>0</v>
      </c>
      <c r="G293">
        <v>0.83329999999999993</v>
      </c>
      <c r="H293">
        <v>0.16670000000000001</v>
      </c>
      <c r="I293">
        <v>0</v>
      </c>
      <c r="J293">
        <v>0</v>
      </c>
      <c r="K293">
        <v>0.1333</v>
      </c>
      <c r="L293">
        <v>0.16670000000000001</v>
      </c>
      <c r="M293">
        <v>0.66670000000000007</v>
      </c>
      <c r="N293">
        <v>3.3300000000000003E-2</v>
      </c>
      <c r="O293">
        <v>0</v>
      </c>
      <c r="P293">
        <v>0</v>
      </c>
      <c r="Q293">
        <v>0.63329999999999997</v>
      </c>
      <c r="R293">
        <v>0.33329999999999999</v>
      </c>
      <c r="S293">
        <v>3.3300000000000003E-2</v>
      </c>
      <c r="T293">
        <v>0</v>
      </c>
      <c r="U293">
        <v>0.3</v>
      </c>
      <c r="V293">
        <v>0.66670000000000007</v>
      </c>
      <c r="W293">
        <v>3.3300000000000003E-2</v>
      </c>
      <c r="X293">
        <v>0</v>
      </c>
      <c r="Y293">
        <v>0.5333</v>
      </c>
      <c r="Z293">
        <v>0.4667</v>
      </c>
      <c r="AA293">
        <v>3.3300000000000003E-2</v>
      </c>
      <c r="AB293">
        <v>0.73329999999999995</v>
      </c>
      <c r="AC293">
        <v>0.2</v>
      </c>
      <c r="AD293">
        <v>3.3300000000000003E-2</v>
      </c>
      <c r="AE293">
        <v>0.3125</v>
      </c>
      <c r="AF293">
        <v>0.5</v>
      </c>
      <c r="AG293">
        <v>0.125</v>
      </c>
      <c r="AH293">
        <v>6.25E-2</v>
      </c>
      <c r="AI293">
        <v>0</v>
      </c>
      <c r="AJ293">
        <v>1</v>
      </c>
      <c r="AK293">
        <v>0</v>
      </c>
      <c r="AL293">
        <v>0</v>
      </c>
      <c r="AM293">
        <v>0</v>
      </c>
      <c r="AN293">
        <v>0</v>
      </c>
      <c r="AO293">
        <v>3.3300000000000003E-2</v>
      </c>
      <c r="AP293">
        <v>0.3</v>
      </c>
      <c r="AQ293">
        <v>0.63329999999999997</v>
      </c>
      <c r="AR293">
        <v>3.3300000000000003E-2</v>
      </c>
      <c r="AS293">
        <v>0</v>
      </c>
      <c r="AT293">
        <v>0</v>
      </c>
      <c r="AU293">
        <v>0.16670000000000001</v>
      </c>
      <c r="AV293">
        <v>0.5333</v>
      </c>
      <c r="AW293">
        <v>0.3</v>
      </c>
      <c r="AX293">
        <v>0</v>
      </c>
      <c r="AY293">
        <v>0.56669999999999998</v>
      </c>
      <c r="AZ293">
        <v>0.26669999999999999</v>
      </c>
      <c r="BA293">
        <v>0.16670000000000001</v>
      </c>
      <c r="BB293">
        <v>0</v>
      </c>
      <c r="BC293">
        <v>3.3300000000000003E-2</v>
      </c>
      <c r="BD293">
        <v>0.7</v>
      </c>
      <c r="BE293">
        <v>0.26669999999999999</v>
      </c>
      <c r="BF293">
        <v>0</v>
      </c>
      <c r="BG293">
        <v>0.16670000000000001</v>
      </c>
      <c r="BH293">
        <v>0.8</v>
      </c>
      <c r="BI293">
        <v>3.3300000000000003E-2</v>
      </c>
      <c r="BJ293">
        <v>0</v>
      </c>
      <c r="BK293">
        <v>0.7</v>
      </c>
      <c r="BL293">
        <v>0.2</v>
      </c>
      <c r="BM293">
        <v>0.1</v>
      </c>
      <c r="BN293">
        <v>0</v>
      </c>
    </row>
    <row r="294" spans="1:66" x14ac:dyDescent="0.3">
      <c r="A294" t="s">
        <v>680</v>
      </c>
      <c r="B294">
        <v>0</v>
      </c>
      <c r="C294">
        <v>0</v>
      </c>
      <c r="D294">
        <v>1</v>
      </c>
      <c r="E294">
        <v>0</v>
      </c>
      <c r="F294">
        <v>0</v>
      </c>
      <c r="G294">
        <v>0.9677</v>
      </c>
      <c r="H294">
        <v>3.2300000000000002E-2</v>
      </c>
      <c r="I294">
        <v>0</v>
      </c>
      <c r="J294">
        <v>0</v>
      </c>
      <c r="K294">
        <v>9.6799999999999997E-2</v>
      </c>
      <c r="L294">
        <v>6.4500000000000002E-2</v>
      </c>
      <c r="M294">
        <v>0.80650000000000011</v>
      </c>
      <c r="N294">
        <v>3.2300000000000002E-2</v>
      </c>
      <c r="O294">
        <v>0</v>
      </c>
      <c r="P294">
        <v>3.2300000000000002E-2</v>
      </c>
      <c r="Q294">
        <v>0.7097</v>
      </c>
      <c r="R294">
        <v>9.6799999999999997E-2</v>
      </c>
      <c r="S294">
        <v>0.1613</v>
      </c>
      <c r="T294">
        <v>0</v>
      </c>
      <c r="U294">
        <v>0.129</v>
      </c>
      <c r="V294">
        <v>0.871</v>
      </c>
      <c r="W294">
        <v>0</v>
      </c>
      <c r="X294">
        <v>0</v>
      </c>
      <c r="Y294">
        <v>9.6799999999999997E-2</v>
      </c>
      <c r="Z294">
        <v>0.90319999999999989</v>
      </c>
      <c r="AA294">
        <v>6.4500000000000002E-2</v>
      </c>
      <c r="AB294">
        <v>0.5806</v>
      </c>
      <c r="AC294">
        <v>0.35479999999999995</v>
      </c>
      <c r="AD294">
        <v>0</v>
      </c>
      <c r="AE294">
        <v>0.6</v>
      </c>
      <c r="AF294">
        <v>0.33329999999999999</v>
      </c>
      <c r="AG294">
        <v>6.6699999999999995E-2</v>
      </c>
      <c r="AH294">
        <v>0</v>
      </c>
      <c r="AI294">
        <v>0</v>
      </c>
      <c r="AJ294">
        <v>0</v>
      </c>
      <c r="AK294">
        <v>0</v>
      </c>
      <c r="AL294">
        <v>0</v>
      </c>
      <c r="AM294">
        <v>0</v>
      </c>
      <c r="AN294">
        <v>1</v>
      </c>
      <c r="AO294">
        <v>0</v>
      </c>
      <c r="AP294">
        <v>0.7097</v>
      </c>
      <c r="AQ294">
        <v>0.1613</v>
      </c>
      <c r="AR294">
        <v>0.129</v>
      </c>
      <c r="AS294">
        <v>0</v>
      </c>
      <c r="AT294">
        <v>0</v>
      </c>
      <c r="AU294">
        <v>0</v>
      </c>
      <c r="AV294">
        <v>0</v>
      </c>
      <c r="AW294">
        <v>0.90319999999999989</v>
      </c>
      <c r="AX294">
        <v>9.6799999999999997E-2</v>
      </c>
      <c r="AY294">
        <v>0.6774</v>
      </c>
      <c r="AZ294">
        <v>6.4500000000000002E-2</v>
      </c>
      <c r="BA294">
        <v>0.2581</v>
      </c>
      <c r="BB294">
        <v>0</v>
      </c>
      <c r="BC294">
        <v>3.2300000000000002E-2</v>
      </c>
      <c r="BD294">
        <v>0.7097</v>
      </c>
      <c r="BE294">
        <v>0.2581</v>
      </c>
      <c r="BF294">
        <v>0</v>
      </c>
      <c r="BG294">
        <v>0.4839</v>
      </c>
      <c r="BH294">
        <v>0.19350000000000001</v>
      </c>
      <c r="BI294">
        <v>0.3226</v>
      </c>
      <c r="BJ294">
        <v>0</v>
      </c>
      <c r="BK294">
        <v>1</v>
      </c>
      <c r="BL294">
        <v>0</v>
      </c>
      <c r="BM294">
        <v>0</v>
      </c>
      <c r="BN294">
        <v>0</v>
      </c>
    </row>
    <row r="295" spans="1:66" x14ac:dyDescent="0.3">
      <c r="A295" t="s">
        <v>682</v>
      </c>
      <c r="B295">
        <v>0</v>
      </c>
      <c r="C295">
        <v>1</v>
      </c>
      <c r="D295">
        <v>0</v>
      </c>
      <c r="E295">
        <v>0</v>
      </c>
      <c r="F295">
        <v>0</v>
      </c>
      <c r="G295">
        <v>0.42859999999999998</v>
      </c>
      <c r="H295">
        <v>0.5</v>
      </c>
      <c r="I295">
        <v>7.1399999999999991E-2</v>
      </c>
      <c r="J295">
        <v>0</v>
      </c>
      <c r="K295">
        <v>0</v>
      </c>
      <c r="L295">
        <v>0.21429999999999999</v>
      </c>
      <c r="M295">
        <v>0.64290000000000003</v>
      </c>
      <c r="N295">
        <v>0.1429</v>
      </c>
      <c r="O295">
        <v>0</v>
      </c>
      <c r="P295">
        <v>0.1429</v>
      </c>
      <c r="Q295">
        <v>0.64290000000000003</v>
      </c>
      <c r="R295">
        <v>0.21429999999999999</v>
      </c>
      <c r="S295">
        <v>0</v>
      </c>
      <c r="T295">
        <v>0</v>
      </c>
      <c r="U295">
        <v>7.1399999999999991E-2</v>
      </c>
      <c r="V295">
        <v>0.85709999999999997</v>
      </c>
      <c r="W295">
        <v>7.1399999999999991E-2</v>
      </c>
      <c r="X295">
        <v>0</v>
      </c>
      <c r="Y295">
        <v>0.57140000000000002</v>
      </c>
      <c r="Z295">
        <v>0.42859999999999998</v>
      </c>
      <c r="AA295">
        <v>7.1399999999999991E-2</v>
      </c>
      <c r="AB295">
        <v>0.64290000000000003</v>
      </c>
      <c r="AC295">
        <v>0.28570000000000001</v>
      </c>
      <c r="AD295">
        <v>0</v>
      </c>
      <c r="AE295">
        <v>0</v>
      </c>
      <c r="AF295">
        <v>0.875</v>
      </c>
      <c r="AG295">
        <v>0</v>
      </c>
      <c r="AH295">
        <v>0.125</v>
      </c>
      <c r="AI295">
        <v>0</v>
      </c>
      <c r="AJ295">
        <v>0</v>
      </c>
      <c r="AK295">
        <v>0</v>
      </c>
      <c r="AL295">
        <v>0</v>
      </c>
      <c r="AM295">
        <v>0</v>
      </c>
      <c r="AN295">
        <v>1</v>
      </c>
      <c r="AO295">
        <v>0</v>
      </c>
      <c r="AP295">
        <v>0.1429</v>
      </c>
      <c r="AQ295">
        <v>0.78569999999999995</v>
      </c>
      <c r="AR295">
        <v>7.1399999999999991E-2</v>
      </c>
      <c r="AS295">
        <v>0</v>
      </c>
      <c r="AT295">
        <v>0</v>
      </c>
      <c r="AU295">
        <v>7.1399999999999991E-2</v>
      </c>
      <c r="AV295">
        <v>0.92859999999999998</v>
      </c>
      <c r="AW295">
        <v>0</v>
      </c>
      <c r="AX295">
        <v>0</v>
      </c>
      <c r="AY295">
        <v>0</v>
      </c>
      <c r="AZ295">
        <v>0.64290000000000003</v>
      </c>
      <c r="BA295">
        <v>0.35710000000000003</v>
      </c>
      <c r="BB295">
        <v>0</v>
      </c>
      <c r="BC295">
        <v>0</v>
      </c>
      <c r="BD295">
        <v>0.71430000000000005</v>
      </c>
      <c r="BE295">
        <v>0.28570000000000001</v>
      </c>
      <c r="BF295">
        <v>0</v>
      </c>
      <c r="BG295">
        <v>7.1399999999999991E-2</v>
      </c>
      <c r="BH295">
        <v>0.85709999999999997</v>
      </c>
      <c r="BI295">
        <v>7.1399999999999991E-2</v>
      </c>
      <c r="BJ295">
        <v>0</v>
      </c>
      <c r="BK295">
        <v>0.8</v>
      </c>
      <c r="BL295">
        <v>0</v>
      </c>
      <c r="BM295">
        <v>0.2</v>
      </c>
      <c r="BN295">
        <v>0</v>
      </c>
    </row>
    <row r="296" spans="1:66" x14ac:dyDescent="0.3">
      <c r="A296" t="s">
        <v>684</v>
      </c>
      <c r="B296">
        <v>0</v>
      </c>
      <c r="C296">
        <v>0</v>
      </c>
      <c r="D296">
        <v>0</v>
      </c>
      <c r="E296">
        <v>1</v>
      </c>
      <c r="F296">
        <v>0</v>
      </c>
      <c r="G296">
        <v>0.91670000000000007</v>
      </c>
      <c r="H296">
        <v>8.3299999999999999E-2</v>
      </c>
      <c r="I296">
        <v>0</v>
      </c>
      <c r="J296">
        <v>0</v>
      </c>
      <c r="K296">
        <v>4.1700000000000001E-2</v>
      </c>
      <c r="L296">
        <v>0</v>
      </c>
      <c r="M296">
        <v>0.95829999999999993</v>
      </c>
      <c r="N296">
        <v>0</v>
      </c>
      <c r="O296">
        <v>0</v>
      </c>
      <c r="P296">
        <v>0</v>
      </c>
      <c r="Q296">
        <v>0.41670000000000001</v>
      </c>
      <c r="R296">
        <v>0.125</v>
      </c>
      <c r="S296">
        <v>0.45829999999999999</v>
      </c>
      <c r="T296">
        <v>0</v>
      </c>
      <c r="U296">
        <v>0.125</v>
      </c>
      <c r="V296">
        <v>0.875</v>
      </c>
      <c r="W296">
        <v>0</v>
      </c>
      <c r="X296">
        <v>0</v>
      </c>
      <c r="Y296">
        <v>4.1700000000000001E-2</v>
      </c>
      <c r="Z296">
        <v>0.95829999999999993</v>
      </c>
      <c r="AA296">
        <v>0</v>
      </c>
      <c r="AB296">
        <v>0.41670000000000001</v>
      </c>
      <c r="AC296">
        <v>0.58329999999999993</v>
      </c>
      <c r="AD296">
        <v>0</v>
      </c>
      <c r="AE296">
        <v>0.46149999999999997</v>
      </c>
      <c r="AF296">
        <v>7.690000000000001E-2</v>
      </c>
      <c r="AG296">
        <v>0.46149999999999997</v>
      </c>
      <c r="AH296">
        <v>0</v>
      </c>
      <c r="AI296">
        <v>0</v>
      </c>
      <c r="AJ296">
        <v>0</v>
      </c>
      <c r="AK296">
        <v>0</v>
      </c>
      <c r="AL296">
        <v>0</v>
      </c>
      <c r="AM296">
        <v>0</v>
      </c>
      <c r="AN296">
        <v>1</v>
      </c>
      <c r="AO296">
        <v>0</v>
      </c>
      <c r="AP296">
        <v>0.875</v>
      </c>
      <c r="AQ296">
        <v>8.3299999999999999E-2</v>
      </c>
      <c r="AR296">
        <v>4.1700000000000001E-2</v>
      </c>
      <c r="AS296">
        <v>0</v>
      </c>
      <c r="AT296">
        <v>0</v>
      </c>
      <c r="AU296">
        <v>4.1700000000000001E-2</v>
      </c>
      <c r="AV296">
        <v>8.3299999999999999E-2</v>
      </c>
      <c r="AW296">
        <v>0.66670000000000007</v>
      </c>
      <c r="AX296">
        <v>0.20829999999999999</v>
      </c>
      <c r="AY296">
        <v>0.83329999999999993</v>
      </c>
      <c r="AZ296">
        <v>0</v>
      </c>
      <c r="BA296">
        <v>0.16670000000000001</v>
      </c>
      <c r="BB296">
        <v>0</v>
      </c>
      <c r="BC296">
        <v>0</v>
      </c>
      <c r="BD296">
        <v>0.54170000000000007</v>
      </c>
      <c r="BE296">
        <v>0.45829999999999999</v>
      </c>
      <c r="BF296">
        <v>0</v>
      </c>
      <c r="BG296">
        <v>0.33329999999999999</v>
      </c>
      <c r="BH296">
        <v>0.33329999999999999</v>
      </c>
      <c r="BI296">
        <v>0.33329999999999999</v>
      </c>
      <c r="BJ296">
        <v>0</v>
      </c>
      <c r="BK296">
        <v>1</v>
      </c>
      <c r="BL296">
        <v>0</v>
      </c>
      <c r="BM296">
        <v>0</v>
      </c>
      <c r="BN296">
        <v>0</v>
      </c>
    </row>
    <row r="297" spans="1:66" x14ac:dyDescent="0.3">
      <c r="A297" t="s">
        <v>686</v>
      </c>
      <c r="B297">
        <v>0</v>
      </c>
      <c r="C297">
        <v>1</v>
      </c>
      <c r="D297">
        <v>0</v>
      </c>
      <c r="E297">
        <v>0</v>
      </c>
      <c r="F297">
        <v>0</v>
      </c>
      <c r="G297">
        <v>0.875</v>
      </c>
      <c r="H297">
        <v>0.125</v>
      </c>
      <c r="I297">
        <v>0</v>
      </c>
      <c r="J297">
        <v>0</v>
      </c>
      <c r="K297">
        <v>0</v>
      </c>
      <c r="L297">
        <v>0</v>
      </c>
      <c r="M297">
        <v>1</v>
      </c>
      <c r="N297">
        <v>0</v>
      </c>
      <c r="O297">
        <v>0</v>
      </c>
      <c r="P297">
        <v>0</v>
      </c>
      <c r="Q297">
        <v>0.3125</v>
      </c>
      <c r="R297">
        <v>0.125</v>
      </c>
      <c r="S297">
        <v>0.5625</v>
      </c>
      <c r="T297">
        <v>0</v>
      </c>
      <c r="U297">
        <v>0.21879999999999999</v>
      </c>
      <c r="V297">
        <v>0.78120000000000001</v>
      </c>
      <c r="W297">
        <v>0</v>
      </c>
      <c r="X297">
        <v>0</v>
      </c>
      <c r="Y297">
        <v>0</v>
      </c>
      <c r="Z297">
        <v>1</v>
      </c>
      <c r="AA297">
        <v>0</v>
      </c>
      <c r="AB297">
        <v>0.59379999999999999</v>
      </c>
      <c r="AC297">
        <v>0.40619999999999995</v>
      </c>
      <c r="AD297">
        <v>0</v>
      </c>
      <c r="AE297">
        <v>0.55559999999999998</v>
      </c>
      <c r="AF297">
        <v>0.11109999999999999</v>
      </c>
      <c r="AG297">
        <v>0.33329999999999999</v>
      </c>
      <c r="AH297">
        <v>0</v>
      </c>
      <c r="AI297">
        <v>0</v>
      </c>
      <c r="AJ297">
        <v>1</v>
      </c>
      <c r="AK297">
        <v>0</v>
      </c>
      <c r="AL297">
        <v>0</v>
      </c>
      <c r="AM297">
        <v>0</v>
      </c>
      <c r="AN297">
        <v>0</v>
      </c>
      <c r="AO297">
        <v>0</v>
      </c>
      <c r="AP297">
        <v>0.78120000000000001</v>
      </c>
      <c r="AQ297">
        <v>0.21879999999999999</v>
      </c>
      <c r="AR297">
        <v>0</v>
      </c>
      <c r="AS297">
        <v>0</v>
      </c>
      <c r="AT297">
        <v>0</v>
      </c>
      <c r="AU297">
        <v>0</v>
      </c>
      <c r="AV297">
        <v>0</v>
      </c>
      <c r="AW297">
        <v>0.65620000000000001</v>
      </c>
      <c r="AX297">
        <v>0.34380000000000005</v>
      </c>
      <c r="AY297">
        <v>0.78120000000000001</v>
      </c>
      <c r="AZ297">
        <v>6.25E-2</v>
      </c>
      <c r="BA297">
        <v>0.15620000000000001</v>
      </c>
      <c r="BB297">
        <v>0</v>
      </c>
      <c r="BC297">
        <v>0</v>
      </c>
      <c r="BD297">
        <v>0.4375</v>
      </c>
      <c r="BE297">
        <v>0.5625</v>
      </c>
      <c r="BF297">
        <v>0</v>
      </c>
      <c r="BG297">
        <v>0.21879999999999999</v>
      </c>
      <c r="BH297">
        <v>0.46880000000000005</v>
      </c>
      <c r="BI297">
        <v>0.3125</v>
      </c>
      <c r="BJ297">
        <v>0</v>
      </c>
      <c r="BK297">
        <v>0.94440000000000002</v>
      </c>
      <c r="BL297">
        <v>5.5599999999999997E-2</v>
      </c>
      <c r="BM297">
        <v>0</v>
      </c>
      <c r="BN297">
        <v>0</v>
      </c>
    </row>
    <row r="298" spans="1:66" x14ac:dyDescent="0.3">
      <c r="A298" t="s">
        <v>688</v>
      </c>
      <c r="B298">
        <v>0</v>
      </c>
      <c r="C298">
        <v>0</v>
      </c>
      <c r="D298">
        <v>0</v>
      </c>
      <c r="E298">
        <v>1</v>
      </c>
      <c r="F298">
        <v>0</v>
      </c>
      <c r="G298">
        <v>0.71430000000000005</v>
      </c>
      <c r="H298">
        <v>0.28570000000000001</v>
      </c>
      <c r="I298">
        <v>0</v>
      </c>
      <c r="J298">
        <v>0</v>
      </c>
      <c r="K298">
        <v>0</v>
      </c>
      <c r="L298">
        <v>0</v>
      </c>
      <c r="M298">
        <v>1</v>
      </c>
      <c r="N298">
        <v>0</v>
      </c>
      <c r="O298">
        <v>0</v>
      </c>
      <c r="P298">
        <v>0</v>
      </c>
      <c r="Q298">
        <v>0.38100000000000001</v>
      </c>
      <c r="R298">
        <v>0.1905</v>
      </c>
      <c r="S298">
        <v>0.42859999999999998</v>
      </c>
      <c r="T298">
        <v>0</v>
      </c>
      <c r="U298">
        <v>0.1429</v>
      </c>
      <c r="V298">
        <v>0.85709999999999997</v>
      </c>
      <c r="W298">
        <v>0</v>
      </c>
      <c r="X298">
        <v>0</v>
      </c>
      <c r="Y298">
        <v>0</v>
      </c>
      <c r="Z298">
        <v>1</v>
      </c>
      <c r="AA298">
        <v>0</v>
      </c>
      <c r="AB298">
        <v>0.52380000000000004</v>
      </c>
      <c r="AC298">
        <v>0.47619999999999996</v>
      </c>
      <c r="AD298">
        <v>0</v>
      </c>
      <c r="AE298">
        <v>0.44439999999999996</v>
      </c>
      <c r="AF298">
        <v>0</v>
      </c>
      <c r="AG298">
        <v>0.55559999999999998</v>
      </c>
      <c r="AH298">
        <v>0</v>
      </c>
      <c r="AI298">
        <v>0</v>
      </c>
      <c r="AJ298">
        <v>0</v>
      </c>
      <c r="AK298">
        <v>0</v>
      </c>
      <c r="AL298">
        <v>0</v>
      </c>
      <c r="AM298">
        <v>0</v>
      </c>
      <c r="AN298">
        <v>1</v>
      </c>
      <c r="AO298">
        <v>0</v>
      </c>
      <c r="AP298">
        <v>0.76190000000000002</v>
      </c>
      <c r="AQ298">
        <v>0.1905</v>
      </c>
      <c r="AR298">
        <v>4.7599999999999996E-2</v>
      </c>
      <c r="AS298">
        <v>0</v>
      </c>
      <c r="AT298">
        <v>0</v>
      </c>
      <c r="AU298">
        <v>0</v>
      </c>
      <c r="AV298">
        <v>0.05</v>
      </c>
      <c r="AW298">
        <v>0.75</v>
      </c>
      <c r="AX298">
        <v>0.2</v>
      </c>
      <c r="AY298">
        <v>0.71430000000000005</v>
      </c>
      <c r="AZ298">
        <v>4.7599999999999996E-2</v>
      </c>
      <c r="BA298">
        <v>0.23809999999999998</v>
      </c>
      <c r="BB298">
        <v>0</v>
      </c>
      <c r="BC298">
        <v>0</v>
      </c>
      <c r="BD298">
        <v>0.57140000000000002</v>
      </c>
      <c r="BE298">
        <v>0.42859999999999998</v>
      </c>
      <c r="BF298">
        <v>0</v>
      </c>
      <c r="BG298">
        <v>0.38100000000000001</v>
      </c>
      <c r="BH298">
        <v>0.38100000000000001</v>
      </c>
      <c r="BI298">
        <v>0.23809999999999998</v>
      </c>
      <c r="BJ298">
        <v>0</v>
      </c>
      <c r="BK298">
        <v>1</v>
      </c>
      <c r="BL298">
        <v>0</v>
      </c>
      <c r="BM298">
        <v>0</v>
      </c>
      <c r="BN298">
        <v>0</v>
      </c>
    </row>
    <row r="299" spans="1:66" x14ac:dyDescent="0.3">
      <c r="A299" t="s">
        <v>690</v>
      </c>
      <c r="B299">
        <v>0</v>
      </c>
      <c r="C299">
        <v>0</v>
      </c>
      <c r="D299">
        <v>1</v>
      </c>
      <c r="E299">
        <v>0</v>
      </c>
      <c r="F299">
        <v>0</v>
      </c>
      <c r="G299">
        <v>0.5</v>
      </c>
      <c r="H299">
        <v>0.36359999999999998</v>
      </c>
      <c r="I299">
        <v>0.13639999999999999</v>
      </c>
      <c r="J299">
        <v>0</v>
      </c>
      <c r="K299">
        <v>0</v>
      </c>
      <c r="L299">
        <v>4.5499999999999999E-2</v>
      </c>
      <c r="M299">
        <v>0.95450000000000002</v>
      </c>
      <c r="N299">
        <v>0</v>
      </c>
      <c r="O299">
        <v>0</v>
      </c>
      <c r="P299">
        <v>4.5499999999999999E-2</v>
      </c>
      <c r="Q299">
        <v>0.59089999999999998</v>
      </c>
      <c r="R299">
        <v>0.36359999999999998</v>
      </c>
      <c r="S299">
        <v>0</v>
      </c>
      <c r="T299">
        <v>0</v>
      </c>
      <c r="U299">
        <v>0.2727</v>
      </c>
      <c r="V299">
        <v>0.68180000000000007</v>
      </c>
      <c r="W299">
        <v>4.5499999999999999E-2</v>
      </c>
      <c r="X299">
        <v>0</v>
      </c>
      <c r="Y299">
        <v>0.38100000000000001</v>
      </c>
      <c r="Z299">
        <v>0.61899999999999999</v>
      </c>
      <c r="AA299">
        <v>0</v>
      </c>
      <c r="AB299">
        <v>0.95450000000000002</v>
      </c>
      <c r="AC299">
        <v>4.5499999999999999E-2</v>
      </c>
      <c r="AD299">
        <v>0</v>
      </c>
      <c r="AE299">
        <v>0.16670000000000001</v>
      </c>
      <c r="AF299">
        <v>0.5</v>
      </c>
      <c r="AG299">
        <v>0.25</v>
      </c>
      <c r="AH299">
        <v>8.3299999999999999E-2</v>
      </c>
      <c r="AI299">
        <v>0</v>
      </c>
      <c r="AJ299">
        <v>0</v>
      </c>
      <c r="AK299">
        <v>0</v>
      </c>
      <c r="AL299">
        <v>0</v>
      </c>
      <c r="AM299">
        <v>0</v>
      </c>
      <c r="AN299">
        <v>1</v>
      </c>
      <c r="AO299">
        <v>4.5499999999999999E-2</v>
      </c>
      <c r="AP299">
        <v>4.5499999999999999E-2</v>
      </c>
      <c r="AQ299">
        <v>0.54549999999999998</v>
      </c>
      <c r="AR299">
        <v>0.2727</v>
      </c>
      <c r="AS299">
        <v>9.0899999999999995E-2</v>
      </c>
      <c r="AT299">
        <v>0</v>
      </c>
      <c r="AU299">
        <v>0.18179999999999999</v>
      </c>
      <c r="AV299">
        <v>0.81819999999999993</v>
      </c>
      <c r="AW299">
        <v>0</v>
      </c>
      <c r="AX299">
        <v>0</v>
      </c>
      <c r="AY299">
        <v>0</v>
      </c>
      <c r="AZ299">
        <v>0.2273</v>
      </c>
      <c r="BA299">
        <v>0.77269999999999994</v>
      </c>
      <c r="BB299">
        <v>0</v>
      </c>
      <c r="BC299">
        <v>0.13639999999999999</v>
      </c>
      <c r="BD299">
        <v>0.68180000000000007</v>
      </c>
      <c r="BE299">
        <v>0.18179999999999999</v>
      </c>
      <c r="BF299">
        <v>0</v>
      </c>
      <c r="BG299">
        <v>0.13639999999999999</v>
      </c>
      <c r="BH299">
        <v>0.77269999999999994</v>
      </c>
      <c r="BI299">
        <v>9.0899999999999995E-2</v>
      </c>
      <c r="BJ299">
        <v>0</v>
      </c>
      <c r="BK299">
        <v>0.625</v>
      </c>
      <c r="BL299">
        <v>0.375</v>
      </c>
      <c r="BM299">
        <v>0</v>
      </c>
      <c r="BN299">
        <v>0</v>
      </c>
    </row>
    <row r="300" spans="1:66" x14ac:dyDescent="0.3">
      <c r="A300" t="s">
        <v>657</v>
      </c>
      <c r="B300">
        <v>0</v>
      </c>
      <c r="C300">
        <v>1</v>
      </c>
      <c r="D300">
        <v>0</v>
      </c>
      <c r="E300">
        <v>0</v>
      </c>
      <c r="F300">
        <v>0</v>
      </c>
      <c r="G300">
        <v>0.9</v>
      </c>
      <c r="H300">
        <v>0.1</v>
      </c>
      <c r="I300">
        <v>0</v>
      </c>
      <c r="J300">
        <v>0</v>
      </c>
      <c r="K300">
        <v>3.3300000000000003E-2</v>
      </c>
      <c r="L300">
        <v>3.3300000000000003E-2</v>
      </c>
      <c r="M300">
        <v>0.93330000000000002</v>
      </c>
      <c r="N300">
        <v>0</v>
      </c>
      <c r="O300">
        <v>0</v>
      </c>
      <c r="P300">
        <v>0.73329999999999995</v>
      </c>
      <c r="Q300">
        <v>0.23329999999999998</v>
      </c>
      <c r="R300">
        <v>3.3300000000000003E-2</v>
      </c>
      <c r="S300">
        <v>0</v>
      </c>
      <c r="T300">
        <v>0.23329999999999998</v>
      </c>
      <c r="U300">
        <v>0.73329999999999995</v>
      </c>
      <c r="V300">
        <v>3.3300000000000003E-2</v>
      </c>
      <c r="W300">
        <v>0</v>
      </c>
      <c r="X300">
        <v>0</v>
      </c>
      <c r="Y300">
        <v>0.79310000000000003</v>
      </c>
      <c r="Z300">
        <v>0.2069</v>
      </c>
      <c r="AA300">
        <v>0.26669999999999999</v>
      </c>
      <c r="AB300">
        <v>0.66670000000000007</v>
      </c>
      <c r="AC300">
        <v>6.6699999999999995E-2</v>
      </c>
      <c r="AD300">
        <v>0</v>
      </c>
      <c r="AE300">
        <v>0.57140000000000002</v>
      </c>
      <c r="AF300">
        <v>0.42859999999999998</v>
      </c>
      <c r="AG300">
        <v>0</v>
      </c>
      <c r="AH300">
        <v>0</v>
      </c>
      <c r="AI300">
        <v>0</v>
      </c>
      <c r="AJ300">
        <v>1</v>
      </c>
      <c r="AK300">
        <v>0</v>
      </c>
      <c r="AL300">
        <v>0</v>
      </c>
      <c r="AM300">
        <v>0</v>
      </c>
      <c r="AN300">
        <v>0</v>
      </c>
      <c r="AO300">
        <v>0.1333</v>
      </c>
      <c r="AP300">
        <v>0.5</v>
      </c>
      <c r="AQ300">
        <v>6.6699999999999995E-2</v>
      </c>
      <c r="AR300">
        <v>0.2</v>
      </c>
      <c r="AS300">
        <v>0.1</v>
      </c>
      <c r="AT300">
        <v>0.1333</v>
      </c>
      <c r="AU300">
        <v>0.36670000000000003</v>
      </c>
      <c r="AV300">
        <v>0.1333</v>
      </c>
      <c r="AW300">
        <v>0.26669999999999999</v>
      </c>
      <c r="AX300">
        <v>0.1</v>
      </c>
      <c r="AY300">
        <v>0.5</v>
      </c>
      <c r="AZ300">
        <v>6.6699999999999995E-2</v>
      </c>
      <c r="BA300">
        <v>0.43329999999999996</v>
      </c>
      <c r="BB300">
        <v>0</v>
      </c>
      <c r="BC300">
        <v>0.93330000000000002</v>
      </c>
      <c r="BD300">
        <v>6.6699999999999995E-2</v>
      </c>
      <c r="BE300">
        <v>0</v>
      </c>
      <c r="BF300">
        <v>3.3300000000000003E-2</v>
      </c>
      <c r="BG300">
        <v>0.9</v>
      </c>
      <c r="BH300">
        <v>6.6699999999999995E-2</v>
      </c>
      <c r="BI300">
        <v>0</v>
      </c>
      <c r="BJ300">
        <v>0</v>
      </c>
      <c r="BK300">
        <v>0.2</v>
      </c>
      <c r="BL300">
        <v>0.8</v>
      </c>
      <c r="BM300">
        <v>0</v>
      </c>
      <c r="BN300">
        <v>0</v>
      </c>
    </row>
    <row r="301" spans="1:66" x14ac:dyDescent="0.3">
      <c r="A301" t="s">
        <v>694</v>
      </c>
      <c r="B301">
        <v>0</v>
      </c>
      <c r="C301">
        <v>1</v>
      </c>
      <c r="D301">
        <v>0</v>
      </c>
      <c r="E301">
        <v>0</v>
      </c>
      <c r="F301">
        <v>0</v>
      </c>
      <c r="G301">
        <v>0.9667</v>
      </c>
      <c r="H301">
        <v>3.3300000000000003E-2</v>
      </c>
      <c r="I301">
        <v>0</v>
      </c>
      <c r="J301">
        <v>0</v>
      </c>
      <c r="K301">
        <v>0</v>
      </c>
      <c r="L301">
        <v>0</v>
      </c>
      <c r="M301">
        <v>0.9667</v>
      </c>
      <c r="N301">
        <v>3.3300000000000003E-2</v>
      </c>
      <c r="O301">
        <v>0</v>
      </c>
      <c r="P301">
        <v>0.76670000000000005</v>
      </c>
      <c r="Q301">
        <v>0.2</v>
      </c>
      <c r="R301">
        <v>0</v>
      </c>
      <c r="S301">
        <v>3.3300000000000003E-2</v>
      </c>
      <c r="T301">
        <v>0.3</v>
      </c>
      <c r="U301">
        <v>0.66670000000000007</v>
      </c>
      <c r="V301">
        <v>0</v>
      </c>
      <c r="W301">
        <v>3.3300000000000003E-2</v>
      </c>
      <c r="X301">
        <v>0</v>
      </c>
      <c r="Y301">
        <v>0.63329999999999997</v>
      </c>
      <c r="Z301">
        <v>0.36670000000000003</v>
      </c>
      <c r="AA301">
        <v>0.1333</v>
      </c>
      <c r="AB301">
        <v>0.83329999999999993</v>
      </c>
      <c r="AC301">
        <v>3.3300000000000003E-2</v>
      </c>
      <c r="AD301">
        <v>0</v>
      </c>
      <c r="AE301">
        <v>0.83329999999999993</v>
      </c>
      <c r="AF301">
        <v>0.16670000000000001</v>
      </c>
      <c r="AG301">
        <v>0</v>
      </c>
      <c r="AH301">
        <v>0</v>
      </c>
      <c r="AI301">
        <v>0</v>
      </c>
      <c r="AJ301">
        <v>0</v>
      </c>
      <c r="AK301">
        <v>0</v>
      </c>
      <c r="AL301">
        <v>0</v>
      </c>
      <c r="AM301">
        <v>0</v>
      </c>
      <c r="AN301">
        <v>1</v>
      </c>
      <c r="AO301">
        <v>0.1</v>
      </c>
      <c r="AP301">
        <v>0.66670000000000007</v>
      </c>
      <c r="AQ301">
        <v>0.23329999999999998</v>
      </c>
      <c r="AR301">
        <v>0</v>
      </c>
      <c r="AS301">
        <v>0</v>
      </c>
      <c r="AT301">
        <v>0</v>
      </c>
      <c r="AU301">
        <v>0.23329999999999998</v>
      </c>
      <c r="AV301">
        <v>0.26669999999999999</v>
      </c>
      <c r="AW301">
        <v>0.3</v>
      </c>
      <c r="AX301">
        <v>0.2</v>
      </c>
      <c r="AY301">
        <v>0.56669999999999998</v>
      </c>
      <c r="AZ301">
        <v>0</v>
      </c>
      <c r="BA301">
        <v>0.43329999999999996</v>
      </c>
      <c r="BB301">
        <v>0</v>
      </c>
      <c r="BC301">
        <v>0.86670000000000003</v>
      </c>
      <c r="BD301">
        <v>0.1333</v>
      </c>
      <c r="BE301">
        <v>0</v>
      </c>
      <c r="BF301">
        <v>0.1</v>
      </c>
      <c r="BG301">
        <v>0.86670000000000003</v>
      </c>
      <c r="BH301">
        <v>3.3300000000000003E-2</v>
      </c>
      <c r="BI301">
        <v>0</v>
      </c>
      <c r="BJ301">
        <v>0</v>
      </c>
      <c r="BK301">
        <v>0.5</v>
      </c>
      <c r="BL301">
        <v>0.5</v>
      </c>
      <c r="BM301">
        <v>0</v>
      </c>
      <c r="BN301">
        <v>0</v>
      </c>
    </row>
    <row r="302" spans="1:66" x14ac:dyDescent="0.3">
      <c r="A302" t="s">
        <v>659</v>
      </c>
      <c r="B302">
        <v>0</v>
      </c>
      <c r="C302">
        <v>0</v>
      </c>
      <c r="D302">
        <v>1</v>
      </c>
      <c r="E302">
        <v>0</v>
      </c>
      <c r="F302">
        <v>0</v>
      </c>
      <c r="G302">
        <v>0.6</v>
      </c>
      <c r="H302">
        <v>0.24</v>
      </c>
      <c r="I302">
        <v>0.16</v>
      </c>
      <c r="J302">
        <v>0</v>
      </c>
      <c r="K302">
        <v>0.04</v>
      </c>
      <c r="L302">
        <v>0.2</v>
      </c>
      <c r="M302">
        <v>0.76</v>
      </c>
      <c r="N302">
        <v>0</v>
      </c>
      <c r="O302">
        <v>0</v>
      </c>
      <c r="P302">
        <v>0.48</v>
      </c>
      <c r="Q302">
        <v>0.52</v>
      </c>
      <c r="R302">
        <v>0</v>
      </c>
      <c r="S302">
        <v>0</v>
      </c>
      <c r="T302">
        <v>0</v>
      </c>
      <c r="U302">
        <v>0.6</v>
      </c>
      <c r="V302">
        <v>0.2</v>
      </c>
      <c r="W302">
        <v>0.2</v>
      </c>
      <c r="X302">
        <v>0</v>
      </c>
      <c r="Y302">
        <v>0.24</v>
      </c>
      <c r="Z302">
        <v>0.76</v>
      </c>
      <c r="AA302">
        <v>0.2</v>
      </c>
      <c r="AB302">
        <v>0.72</v>
      </c>
      <c r="AC302">
        <v>0.08</v>
      </c>
      <c r="AD302">
        <v>0</v>
      </c>
      <c r="AE302">
        <v>0.88890000000000002</v>
      </c>
      <c r="AF302">
        <v>0.11109999999999999</v>
      </c>
      <c r="AG302">
        <v>0</v>
      </c>
      <c r="AH302">
        <v>0</v>
      </c>
      <c r="AI302">
        <v>0</v>
      </c>
      <c r="AJ302">
        <v>0</v>
      </c>
      <c r="AK302">
        <v>0</v>
      </c>
      <c r="AL302">
        <v>0</v>
      </c>
      <c r="AM302">
        <v>0</v>
      </c>
      <c r="AN302">
        <v>1</v>
      </c>
      <c r="AO302">
        <v>0.44</v>
      </c>
      <c r="AP302">
        <v>0.44</v>
      </c>
      <c r="AQ302">
        <v>0.08</v>
      </c>
      <c r="AR302">
        <v>0</v>
      </c>
      <c r="AS302">
        <v>0.04</v>
      </c>
      <c r="AT302">
        <v>0</v>
      </c>
      <c r="AU302">
        <v>0.08</v>
      </c>
      <c r="AV302">
        <v>0.16</v>
      </c>
      <c r="AW302">
        <v>0.56000000000000005</v>
      </c>
      <c r="AX302">
        <v>0.2</v>
      </c>
      <c r="AY302">
        <v>0.72</v>
      </c>
      <c r="AZ302">
        <v>0.04</v>
      </c>
      <c r="BA302">
        <v>0.24</v>
      </c>
      <c r="BB302">
        <v>0</v>
      </c>
      <c r="BC302">
        <v>0.68</v>
      </c>
      <c r="BD302">
        <v>0.32</v>
      </c>
      <c r="BE302">
        <v>0</v>
      </c>
      <c r="BF302">
        <v>0.16</v>
      </c>
      <c r="BG302">
        <v>0.72</v>
      </c>
      <c r="BH302">
        <v>0.12</v>
      </c>
      <c r="BI302">
        <v>0</v>
      </c>
      <c r="BJ302">
        <v>0</v>
      </c>
      <c r="BK302">
        <v>0.5</v>
      </c>
      <c r="BL302">
        <v>0.5</v>
      </c>
      <c r="BM302">
        <v>0</v>
      </c>
      <c r="BN302">
        <v>0</v>
      </c>
    </row>
    <row r="303" spans="1:66" x14ac:dyDescent="0.3">
      <c r="A303" t="s">
        <v>692</v>
      </c>
      <c r="B303">
        <v>0</v>
      </c>
      <c r="C303">
        <v>1</v>
      </c>
      <c r="D303">
        <v>0</v>
      </c>
      <c r="E303">
        <v>0</v>
      </c>
      <c r="F303">
        <v>0</v>
      </c>
      <c r="G303">
        <v>0.625</v>
      </c>
      <c r="H303">
        <v>0.33329999999999999</v>
      </c>
      <c r="I303">
        <v>4.1700000000000001E-2</v>
      </c>
      <c r="J303">
        <v>0</v>
      </c>
      <c r="K303">
        <v>0</v>
      </c>
      <c r="L303">
        <v>0.125</v>
      </c>
      <c r="M303">
        <v>0.875</v>
      </c>
      <c r="N303">
        <v>0</v>
      </c>
      <c r="O303">
        <v>8.3299999999999999E-2</v>
      </c>
      <c r="P303">
        <v>0.625</v>
      </c>
      <c r="Q303">
        <v>0.125</v>
      </c>
      <c r="R303">
        <v>0.125</v>
      </c>
      <c r="S303">
        <v>4.1700000000000001E-2</v>
      </c>
      <c r="T303">
        <v>0.58329999999999993</v>
      </c>
      <c r="U303">
        <v>0.20829999999999999</v>
      </c>
      <c r="V303">
        <v>0.125</v>
      </c>
      <c r="W303">
        <v>8.3299999999999999E-2</v>
      </c>
      <c r="X303">
        <v>0</v>
      </c>
      <c r="Y303">
        <v>0.61899999999999999</v>
      </c>
      <c r="Z303">
        <v>0.38100000000000001</v>
      </c>
      <c r="AA303">
        <v>0</v>
      </c>
      <c r="AB303">
        <v>0.95829999999999993</v>
      </c>
      <c r="AC303">
        <v>0</v>
      </c>
      <c r="AD303">
        <v>4.1700000000000001E-2</v>
      </c>
      <c r="AE303">
        <v>0.83329999999999993</v>
      </c>
      <c r="AF303">
        <v>0.16670000000000001</v>
      </c>
      <c r="AG303">
        <v>0</v>
      </c>
      <c r="AH303">
        <v>0</v>
      </c>
      <c r="AI303">
        <v>0</v>
      </c>
      <c r="AJ303">
        <v>0</v>
      </c>
      <c r="AK303">
        <v>0</v>
      </c>
      <c r="AL303">
        <v>0</v>
      </c>
      <c r="AM303">
        <v>0</v>
      </c>
      <c r="AN303">
        <v>1</v>
      </c>
      <c r="AO303">
        <v>0.16670000000000001</v>
      </c>
      <c r="AP303">
        <v>0.29170000000000001</v>
      </c>
      <c r="AQ303">
        <v>0.5</v>
      </c>
      <c r="AR303">
        <v>4.1700000000000001E-2</v>
      </c>
      <c r="AS303">
        <v>0</v>
      </c>
      <c r="AT303">
        <v>4.1700000000000001E-2</v>
      </c>
      <c r="AU303">
        <v>0.20829999999999999</v>
      </c>
      <c r="AV303">
        <v>8.3299999999999999E-2</v>
      </c>
      <c r="AW303">
        <v>0.41670000000000001</v>
      </c>
      <c r="AX303">
        <v>0.25</v>
      </c>
      <c r="AY303">
        <v>0.58329999999999993</v>
      </c>
      <c r="AZ303">
        <v>0</v>
      </c>
      <c r="BA303">
        <v>0.41670000000000001</v>
      </c>
      <c r="BB303">
        <v>0</v>
      </c>
      <c r="BC303">
        <v>0.79170000000000007</v>
      </c>
      <c r="BD303">
        <v>0.20829999999999999</v>
      </c>
      <c r="BE303">
        <v>0</v>
      </c>
      <c r="BF303">
        <v>0</v>
      </c>
      <c r="BG303">
        <v>0.95829999999999993</v>
      </c>
      <c r="BH303">
        <v>4.1700000000000001E-2</v>
      </c>
      <c r="BI303">
        <v>0</v>
      </c>
      <c r="BJ303">
        <v>0</v>
      </c>
      <c r="BK303">
        <v>0.16670000000000001</v>
      </c>
      <c r="BL303">
        <v>0.83329999999999993</v>
      </c>
      <c r="BM303">
        <v>0</v>
      </c>
      <c r="BN303">
        <v>0</v>
      </c>
    </row>
    <row r="304" spans="1:66" x14ac:dyDescent="0.3">
      <c r="A304" t="s">
        <v>701</v>
      </c>
      <c r="B304">
        <v>0</v>
      </c>
      <c r="C304">
        <v>1</v>
      </c>
      <c r="D304">
        <v>0</v>
      </c>
      <c r="E304">
        <v>0</v>
      </c>
      <c r="F304">
        <v>0</v>
      </c>
      <c r="G304">
        <v>0.53120000000000001</v>
      </c>
      <c r="H304">
        <v>0.21879999999999999</v>
      </c>
      <c r="I304">
        <v>0.15620000000000001</v>
      </c>
      <c r="J304">
        <v>9.3800000000000008E-2</v>
      </c>
      <c r="K304">
        <v>0</v>
      </c>
      <c r="L304">
        <v>0.13789999999999999</v>
      </c>
      <c r="M304">
        <v>0.86209999999999998</v>
      </c>
      <c r="N304">
        <v>0</v>
      </c>
      <c r="O304">
        <v>0</v>
      </c>
      <c r="P304">
        <v>0.4375</v>
      </c>
      <c r="Q304">
        <v>0.3125</v>
      </c>
      <c r="R304">
        <v>0.15620000000000001</v>
      </c>
      <c r="S304">
        <v>9.3800000000000008E-2</v>
      </c>
      <c r="T304">
        <v>0.125</v>
      </c>
      <c r="U304">
        <v>0.3125</v>
      </c>
      <c r="V304">
        <v>0.28120000000000001</v>
      </c>
      <c r="W304">
        <v>0.28120000000000001</v>
      </c>
      <c r="X304">
        <v>3.3300000000000003E-2</v>
      </c>
      <c r="Y304">
        <v>0.4667</v>
      </c>
      <c r="Z304">
        <v>0.5</v>
      </c>
      <c r="AA304">
        <v>9.3800000000000008E-2</v>
      </c>
      <c r="AB304">
        <v>0.84379999999999999</v>
      </c>
      <c r="AC304">
        <v>6.25E-2</v>
      </c>
      <c r="AD304">
        <v>0</v>
      </c>
      <c r="AE304">
        <v>0.7</v>
      </c>
      <c r="AF304">
        <v>0.3</v>
      </c>
      <c r="AG304">
        <v>0</v>
      </c>
      <c r="AH304">
        <v>0</v>
      </c>
      <c r="AI304">
        <v>0</v>
      </c>
      <c r="AJ304">
        <v>0</v>
      </c>
      <c r="AK304">
        <v>0</v>
      </c>
      <c r="AL304">
        <v>0</v>
      </c>
      <c r="AM304">
        <v>0</v>
      </c>
      <c r="AN304">
        <v>1</v>
      </c>
      <c r="AO304">
        <v>0.53120000000000001</v>
      </c>
      <c r="AP304">
        <v>0.25</v>
      </c>
      <c r="AQ304">
        <v>0.15620000000000001</v>
      </c>
      <c r="AR304">
        <v>6.25E-2</v>
      </c>
      <c r="AS304">
        <v>0</v>
      </c>
      <c r="AT304">
        <v>0</v>
      </c>
      <c r="AU304">
        <v>0.125</v>
      </c>
      <c r="AV304">
        <v>0.125</v>
      </c>
      <c r="AW304">
        <v>0.4375</v>
      </c>
      <c r="AX304">
        <v>0.3125</v>
      </c>
      <c r="AY304">
        <v>0.65620000000000001</v>
      </c>
      <c r="AZ304">
        <v>6.25E-2</v>
      </c>
      <c r="BA304">
        <v>0.28120000000000001</v>
      </c>
      <c r="BB304">
        <v>0</v>
      </c>
      <c r="BC304">
        <v>0.71879999999999999</v>
      </c>
      <c r="BD304">
        <v>0.28120000000000001</v>
      </c>
      <c r="BE304">
        <v>0</v>
      </c>
      <c r="BF304">
        <v>0.1875</v>
      </c>
      <c r="BG304">
        <v>0.71879999999999999</v>
      </c>
      <c r="BH304">
        <v>6.25E-2</v>
      </c>
      <c r="BI304">
        <v>3.1200000000000002E-2</v>
      </c>
      <c r="BJ304">
        <v>0</v>
      </c>
      <c r="BK304">
        <v>0.375</v>
      </c>
      <c r="BL304">
        <v>0.5</v>
      </c>
      <c r="BM304">
        <v>0.125</v>
      </c>
      <c r="BN304">
        <v>0</v>
      </c>
    </row>
    <row r="305" spans="1:66" x14ac:dyDescent="0.3">
      <c r="A305" t="s">
        <v>703</v>
      </c>
      <c r="B305">
        <v>0</v>
      </c>
      <c r="C305">
        <v>0</v>
      </c>
      <c r="D305">
        <v>1</v>
      </c>
      <c r="E305">
        <v>0</v>
      </c>
      <c r="F305">
        <v>0</v>
      </c>
      <c r="G305">
        <v>0.78569999999999995</v>
      </c>
      <c r="H305">
        <v>0.16670000000000001</v>
      </c>
      <c r="I305">
        <v>4.7599999999999996E-2</v>
      </c>
      <c r="J305">
        <v>0</v>
      </c>
      <c r="K305">
        <v>0</v>
      </c>
      <c r="L305">
        <v>0</v>
      </c>
      <c r="M305">
        <v>1</v>
      </c>
      <c r="N305">
        <v>0</v>
      </c>
      <c r="O305">
        <v>0</v>
      </c>
      <c r="P305">
        <v>0.76190000000000002</v>
      </c>
      <c r="Q305">
        <v>0.23809999999999998</v>
      </c>
      <c r="R305">
        <v>0</v>
      </c>
      <c r="S305">
        <v>0</v>
      </c>
      <c r="T305">
        <v>0.26190000000000002</v>
      </c>
      <c r="U305">
        <v>0.73809999999999998</v>
      </c>
      <c r="V305">
        <v>0</v>
      </c>
      <c r="W305">
        <v>0</v>
      </c>
      <c r="X305">
        <v>0</v>
      </c>
      <c r="Y305">
        <v>0.67500000000000004</v>
      </c>
      <c r="Z305">
        <v>0.32500000000000001</v>
      </c>
      <c r="AA305">
        <v>0.28570000000000001</v>
      </c>
      <c r="AB305">
        <v>0.66670000000000007</v>
      </c>
      <c r="AC305">
        <v>4.7599999999999996E-2</v>
      </c>
      <c r="AD305">
        <v>0</v>
      </c>
      <c r="AE305">
        <v>0.5</v>
      </c>
      <c r="AF305">
        <v>0.375</v>
      </c>
      <c r="AG305">
        <v>0.125</v>
      </c>
      <c r="AH305">
        <v>0</v>
      </c>
      <c r="AI305">
        <v>0</v>
      </c>
      <c r="AJ305">
        <v>0</v>
      </c>
      <c r="AK305">
        <v>0</v>
      </c>
      <c r="AL305">
        <v>0</v>
      </c>
      <c r="AM305">
        <v>0</v>
      </c>
      <c r="AN305">
        <v>1</v>
      </c>
      <c r="AO305">
        <v>7.1399999999999991E-2</v>
      </c>
      <c r="AP305">
        <v>0.73809999999999998</v>
      </c>
      <c r="AQ305">
        <v>0.11900000000000001</v>
      </c>
      <c r="AR305">
        <v>7.1399999999999991E-2</v>
      </c>
      <c r="AS305">
        <v>0</v>
      </c>
      <c r="AT305">
        <v>2.3799999999999998E-2</v>
      </c>
      <c r="AU305">
        <v>0.11900000000000001</v>
      </c>
      <c r="AV305">
        <v>0.16670000000000001</v>
      </c>
      <c r="AW305">
        <v>0.38100000000000001</v>
      </c>
      <c r="AX305">
        <v>0.3095</v>
      </c>
      <c r="AY305">
        <v>0.52380000000000004</v>
      </c>
      <c r="AZ305">
        <v>0</v>
      </c>
      <c r="BA305">
        <v>0.47619999999999996</v>
      </c>
      <c r="BB305">
        <v>0</v>
      </c>
      <c r="BC305">
        <v>0.78569999999999995</v>
      </c>
      <c r="BD305">
        <v>0.21429999999999999</v>
      </c>
      <c r="BE305">
        <v>0</v>
      </c>
      <c r="BF305">
        <v>0.16670000000000001</v>
      </c>
      <c r="BG305">
        <v>0.8095</v>
      </c>
      <c r="BH305">
        <v>2.3799999999999998E-2</v>
      </c>
      <c r="BI305">
        <v>0</v>
      </c>
      <c r="BJ305">
        <v>0</v>
      </c>
      <c r="BK305">
        <v>0.16670000000000001</v>
      </c>
      <c r="BL305">
        <v>0.66670000000000007</v>
      </c>
      <c r="BM305">
        <v>0.16670000000000001</v>
      </c>
      <c r="BN305">
        <v>0</v>
      </c>
    </row>
    <row r="306" spans="1:66" x14ac:dyDescent="0.3">
      <c r="A306" t="s">
        <v>705</v>
      </c>
      <c r="B306">
        <v>0</v>
      </c>
      <c r="C306">
        <v>1</v>
      </c>
      <c r="D306">
        <v>0</v>
      </c>
      <c r="E306">
        <v>0</v>
      </c>
      <c r="F306">
        <v>0</v>
      </c>
      <c r="G306">
        <v>0.55559999999999998</v>
      </c>
      <c r="H306">
        <v>0.40740000000000004</v>
      </c>
      <c r="I306">
        <v>3.7000000000000005E-2</v>
      </c>
      <c r="J306">
        <v>0</v>
      </c>
      <c r="K306">
        <v>0</v>
      </c>
      <c r="L306">
        <v>0.14810000000000001</v>
      </c>
      <c r="M306">
        <v>0.81480000000000008</v>
      </c>
      <c r="N306">
        <v>3.7000000000000005E-2</v>
      </c>
      <c r="O306">
        <v>0</v>
      </c>
      <c r="P306">
        <v>0.33329999999999999</v>
      </c>
      <c r="Q306">
        <v>0.22219999999999998</v>
      </c>
      <c r="R306">
        <v>0.1852</v>
      </c>
      <c r="S306">
        <v>0.25929999999999997</v>
      </c>
      <c r="T306">
        <v>0.11109999999999999</v>
      </c>
      <c r="U306">
        <v>0.11109999999999999</v>
      </c>
      <c r="V306">
        <v>0.33329999999999999</v>
      </c>
      <c r="W306">
        <v>0.44439999999999996</v>
      </c>
      <c r="X306">
        <v>0</v>
      </c>
      <c r="Y306">
        <v>0.52</v>
      </c>
      <c r="Z306">
        <v>0.48</v>
      </c>
      <c r="AA306">
        <v>0</v>
      </c>
      <c r="AB306">
        <v>0.44439999999999996</v>
      </c>
      <c r="AC306">
        <v>0.37040000000000001</v>
      </c>
      <c r="AD306">
        <v>0.1852</v>
      </c>
      <c r="AE306">
        <v>0.81819999999999993</v>
      </c>
      <c r="AF306">
        <v>0.18179999999999999</v>
      </c>
      <c r="AG306">
        <v>0</v>
      </c>
      <c r="AH306">
        <v>0</v>
      </c>
      <c r="AI306">
        <v>0</v>
      </c>
      <c r="AJ306">
        <v>0</v>
      </c>
      <c r="AK306">
        <v>0</v>
      </c>
      <c r="AL306">
        <v>0</v>
      </c>
      <c r="AM306">
        <v>0</v>
      </c>
      <c r="AN306">
        <v>1</v>
      </c>
      <c r="AO306">
        <v>0.77780000000000005</v>
      </c>
      <c r="AP306">
        <v>0.14810000000000001</v>
      </c>
      <c r="AQ306">
        <v>3.7000000000000005E-2</v>
      </c>
      <c r="AR306">
        <v>3.7000000000000005E-2</v>
      </c>
      <c r="AS306">
        <v>0</v>
      </c>
      <c r="AT306">
        <v>0</v>
      </c>
      <c r="AU306">
        <v>7.4099999999999999E-2</v>
      </c>
      <c r="AV306">
        <v>0.11109999999999999</v>
      </c>
      <c r="AW306">
        <v>0.62960000000000005</v>
      </c>
      <c r="AX306">
        <v>0.1852</v>
      </c>
      <c r="AY306">
        <v>0.22219999999999998</v>
      </c>
      <c r="AZ306">
        <v>0.14810000000000001</v>
      </c>
      <c r="BA306">
        <v>0.62960000000000005</v>
      </c>
      <c r="BB306">
        <v>0</v>
      </c>
      <c r="BC306">
        <v>0.59260000000000002</v>
      </c>
      <c r="BD306">
        <v>0.40740000000000004</v>
      </c>
      <c r="BE306">
        <v>0</v>
      </c>
      <c r="BF306">
        <v>3.7000000000000005E-2</v>
      </c>
      <c r="BG306">
        <v>0.85189999999999999</v>
      </c>
      <c r="BH306">
        <v>0.11109999999999999</v>
      </c>
      <c r="BI306">
        <v>0</v>
      </c>
      <c r="BJ306">
        <v>0</v>
      </c>
      <c r="BK306">
        <v>0.1429</v>
      </c>
      <c r="BL306">
        <v>0.71430000000000005</v>
      </c>
      <c r="BM306">
        <v>0.1429</v>
      </c>
      <c r="BN306">
        <v>0</v>
      </c>
    </row>
    <row r="307" spans="1:66" x14ac:dyDescent="0.3">
      <c r="A307" t="s">
        <v>707</v>
      </c>
      <c r="B307">
        <v>1</v>
      </c>
      <c r="C307">
        <v>0</v>
      </c>
      <c r="D307">
        <v>0</v>
      </c>
      <c r="E307">
        <v>0</v>
      </c>
      <c r="F307">
        <v>0</v>
      </c>
      <c r="G307">
        <v>0.61109999999999998</v>
      </c>
      <c r="H307">
        <v>0.38890000000000002</v>
      </c>
      <c r="I307">
        <v>0</v>
      </c>
      <c r="J307">
        <v>0</v>
      </c>
      <c r="K307">
        <v>0</v>
      </c>
      <c r="L307">
        <v>0</v>
      </c>
      <c r="M307">
        <v>1</v>
      </c>
      <c r="N307">
        <v>0</v>
      </c>
      <c r="O307">
        <v>0</v>
      </c>
      <c r="P307">
        <v>0.72219999999999995</v>
      </c>
      <c r="Q307">
        <v>0.27779999999999999</v>
      </c>
      <c r="R307">
        <v>0</v>
      </c>
      <c r="S307">
        <v>0</v>
      </c>
      <c r="T307">
        <v>0</v>
      </c>
      <c r="U307">
        <v>0.22219999999999998</v>
      </c>
      <c r="V307">
        <v>0.44439999999999996</v>
      </c>
      <c r="W307">
        <v>0.33329999999999999</v>
      </c>
      <c r="X307">
        <v>0</v>
      </c>
      <c r="Y307">
        <v>0.38890000000000002</v>
      </c>
      <c r="Z307">
        <v>0.61109999999999998</v>
      </c>
      <c r="AA307">
        <v>0.5</v>
      </c>
      <c r="AB307">
        <v>0.5</v>
      </c>
      <c r="AC307">
        <v>0</v>
      </c>
      <c r="AD307">
        <v>0</v>
      </c>
      <c r="AE307">
        <v>1</v>
      </c>
      <c r="AF307">
        <v>0</v>
      </c>
      <c r="AG307">
        <v>0</v>
      </c>
      <c r="AH307">
        <v>0</v>
      </c>
      <c r="AI307">
        <v>0</v>
      </c>
      <c r="AJ307">
        <v>0</v>
      </c>
      <c r="AK307">
        <v>0</v>
      </c>
      <c r="AL307">
        <v>0</v>
      </c>
      <c r="AM307">
        <v>0</v>
      </c>
      <c r="AN307">
        <v>1</v>
      </c>
      <c r="AO307">
        <v>0.83329999999999993</v>
      </c>
      <c r="AP307">
        <v>0.16670000000000001</v>
      </c>
      <c r="AQ307">
        <v>0</v>
      </c>
      <c r="AR307">
        <v>0</v>
      </c>
      <c r="AS307">
        <v>0</v>
      </c>
      <c r="AT307">
        <v>0</v>
      </c>
      <c r="AU307">
        <v>0</v>
      </c>
      <c r="AV307">
        <v>5.5599999999999997E-2</v>
      </c>
      <c r="AW307">
        <v>0.77780000000000005</v>
      </c>
      <c r="AX307">
        <v>0.16670000000000001</v>
      </c>
      <c r="AY307">
        <v>0.77780000000000005</v>
      </c>
      <c r="AZ307">
        <v>0</v>
      </c>
      <c r="BA307">
        <v>0.22219999999999998</v>
      </c>
      <c r="BB307">
        <v>0</v>
      </c>
      <c r="BC307">
        <v>0.72219999999999995</v>
      </c>
      <c r="BD307">
        <v>0.27779999999999999</v>
      </c>
      <c r="BE307">
        <v>0</v>
      </c>
      <c r="BF307">
        <v>0.38890000000000002</v>
      </c>
      <c r="BG307">
        <v>0.61109999999999998</v>
      </c>
      <c r="BH307">
        <v>0</v>
      </c>
      <c r="BI307">
        <v>0</v>
      </c>
      <c r="BJ307">
        <v>0</v>
      </c>
      <c r="BK307">
        <v>0.75</v>
      </c>
      <c r="BL307">
        <v>0.25</v>
      </c>
      <c r="BM307">
        <v>0</v>
      </c>
      <c r="BN307">
        <v>0</v>
      </c>
    </row>
    <row r="308" spans="1:66" x14ac:dyDescent="0.3">
      <c r="A308" t="s">
        <v>696</v>
      </c>
      <c r="B308">
        <v>1</v>
      </c>
      <c r="C308">
        <v>0</v>
      </c>
      <c r="D308">
        <v>0</v>
      </c>
      <c r="E308">
        <v>0</v>
      </c>
      <c r="F308">
        <v>0</v>
      </c>
      <c r="G308">
        <v>0.33329999999999999</v>
      </c>
      <c r="H308">
        <v>0.47619999999999996</v>
      </c>
      <c r="I308">
        <v>0.1905</v>
      </c>
      <c r="J308">
        <v>0</v>
      </c>
      <c r="K308">
        <v>0.1429</v>
      </c>
      <c r="L308">
        <v>0.23809999999999998</v>
      </c>
      <c r="M308">
        <v>0.61899999999999999</v>
      </c>
      <c r="N308">
        <v>0</v>
      </c>
      <c r="O308">
        <v>0</v>
      </c>
      <c r="P308">
        <v>0.47619999999999996</v>
      </c>
      <c r="Q308">
        <v>0.1429</v>
      </c>
      <c r="R308">
        <v>0.23809999999999998</v>
      </c>
      <c r="S308">
        <v>0.1429</v>
      </c>
      <c r="T308">
        <v>0</v>
      </c>
      <c r="U308">
        <v>0</v>
      </c>
      <c r="V308">
        <v>0.42859999999999998</v>
      </c>
      <c r="W308">
        <v>0.57140000000000002</v>
      </c>
      <c r="X308">
        <v>0</v>
      </c>
      <c r="Y308">
        <v>0.47619999999999996</v>
      </c>
      <c r="Z308">
        <v>0.52380000000000004</v>
      </c>
      <c r="AA308">
        <v>4.7599999999999996E-2</v>
      </c>
      <c r="AB308">
        <v>0.85709999999999997</v>
      </c>
      <c r="AC308">
        <v>9.5199999999999993E-2</v>
      </c>
      <c r="AD308">
        <v>0</v>
      </c>
      <c r="AE308">
        <v>0.88890000000000002</v>
      </c>
      <c r="AF308">
        <v>0</v>
      </c>
      <c r="AG308">
        <v>0</v>
      </c>
      <c r="AH308">
        <v>0.11109999999999999</v>
      </c>
      <c r="AI308">
        <v>0</v>
      </c>
      <c r="AJ308">
        <v>0</v>
      </c>
      <c r="AK308">
        <v>0</v>
      </c>
      <c r="AL308">
        <v>0</v>
      </c>
      <c r="AM308">
        <v>0</v>
      </c>
      <c r="AN308">
        <v>1</v>
      </c>
      <c r="AO308">
        <v>0.95239999999999991</v>
      </c>
      <c r="AP308">
        <v>4.7599999999999996E-2</v>
      </c>
      <c r="AQ308">
        <v>0</v>
      </c>
      <c r="AR308">
        <v>0</v>
      </c>
      <c r="AS308">
        <v>0</v>
      </c>
      <c r="AT308">
        <v>0</v>
      </c>
      <c r="AU308">
        <v>0</v>
      </c>
      <c r="AV308">
        <v>0</v>
      </c>
      <c r="AW308">
        <v>0.57140000000000002</v>
      </c>
      <c r="AX308">
        <v>0.42859999999999998</v>
      </c>
      <c r="AY308">
        <v>0.85709999999999997</v>
      </c>
      <c r="AZ308">
        <v>4.7599999999999996E-2</v>
      </c>
      <c r="BA308">
        <v>9.5199999999999993E-2</v>
      </c>
      <c r="BB308">
        <v>0</v>
      </c>
      <c r="BC308">
        <v>0.8095</v>
      </c>
      <c r="BD308">
        <v>0.1905</v>
      </c>
      <c r="BE308">
        <v>0</v>
      </c>
      <c r="BF308">
        <v>0</v>
      </c>
      <c r="BG308">
        <v>0.90480000000000005</v>
      </c>
      <c r="BH308">
        <v>9.5199999999999993E-2</v>
      </c>
      <c r="BI308">
        <v>0</v>
      </c>
      <c r="BJ308">
        <v>0</v>
      </c>
      <c r="BK308">
        <v>0.57140000000000002</v>
      </c>
      <c r="BL308">
        <v>0.28570000000000001</v>
      </c>
      <c r="BM308">
        <v>0.1429</v>
      </c>
      <c r="BN308">
        <v>0</v>
      </c>
    </row>
    <row r="309" spans="1:66" x14ac:dyDescent="0.3">
      <c r="A309" t="s">
        <v>711</v>
      </c>
      <c r="B309">
        <v>1</v>
      </c>
      <c r="C309">
        <v>0</v>
      </c>
      <c r="D309">
        <v>0</v>
      </c>
      <c r="E309">
        <v>0</v>
      </c>
      <c r="F309">
        <v>0</v>
      </c>
      <c r="G309">
        <v>0.375</v>
      </c>
      <c r="H309">
        <v>0.4375</v>
      </c>
      <c r="I309">
        <v>0.1875</v>
      </c>
      <c r="J309">
        <v>0</v>
      </c>
      <c r="K309">
        <v>0.1042</v>
      </c>
      <c r="L309">
        <v>0.20829999999999999</v>
      </c>
      <c r="M309">
        <v>0.6875</v>
      </c>
      <c r="N309">
        <v>0</v>
      </c>
      <c r="O309">
        <v>0</v>
      </c>
      <c r="P309">
        <v>0.47920000000000001</v>
      </c>
      <c r="Q309">
        <v>0.375</v>
      </c>
      <c r="R309">
        <v>0.125</v>
      </c>
      <c r="S309">
        <v>2.0799999999999999E-2</v>
      </c>
      <c r="T309">
        <v>0</v>
      </c>
      <c r="U309">
        <v>6.25E-2</v>
      </c>
      <c r="V309">
        <v>0.45829999999999999</v>
      </c>
      <c r="W309">
        <v>0.47920000000000001</v>
      </c>
      <c r="X309">
        <v>0</v>
      </c>
      <c r="Y309">
        <v>0.5625</v>
      </c>
      <c r="Z309">
        <v>0.4375</v>
      </c>
      <c r="AA309">
        <v>0.125</v>
      </c>
      <c r="AB309">
        <v>0.79170000000000007</v>
      </c>
      <c r="AC309">
        <v>8.3299999999999999E-2</v>
      </c>
      <c r="AD309">
        <v>0</v>
      </c>
      <c r="AE309">
        <v>0.83719999999999994</v>
      </c>
      <c r="AF309">
        <v>9.3000000000000013E-2</v>
      </c>
      <c r="AG309">
        <v>6.9800000000000001E-2</v>
      </c>
      <c r="AH309">
        <v>0</v>
      </c>
      <c r="AI309">
        <v>0</v>
      </c>
      <c r="AJ309">
        <v>0</v>
      </c>
      <c r="AK309">
        <v>0</v>
      </c>
      <c r="AL309">
        <v>0</v>
      </c>
      <c r="AM309">
        <v>0</v>
      </c>
      <c r="AN309">
        <v>1</v>
      </c>
      <c r="AO309">
        <v>0.97920000000000007</v>
      </c>
      <c r="AP309">
        <v>2.0799999999999999E-2</v>
      </c>
      <c r="AQ309">
        <v>0</v>
      </c>
      <c r="AR309">
        <v>0</v>
      </c>
      <c r="AS309">
        <v>0</v>
      </c>
      <c r="AT309">
        <v>0</v>
      </c>
      <c r="AU309">
        <v>0</v>
      </c>
      <c r="AV309">
        <v>6.25E-2</v>
      </c>
      <c r="AW309">
        <v>0.54170000000000007</v>
      </c>
      <c r="AX309">
        <v>0.39579999999999999</v>
      </c>
      <c r="AY309">
        <v>0.95829999999999993</v>
      </c>
      <c r="AZ309">
        <v>0</v>
      </c>
      <c r="BA309">
        <v>4.1700000000000001E-2</v>
      </c>
      <c r="BB309">
        <v>0</v>
      </c>
      <c r="BC309">
        <v>0.85420000000000007</v>
      </c>
      <c r="BD309">
        <v>0.14580000000000001</v>
      </c>
      <c r="BE309">
        <v>0</v>
      </c>
      <c r="BF309">
        <v>0.20829999999999999</v>
      </c>
      <c r="BG309">
        <v>0.70829999999999993</v>
      </c>
      <c r="BH309">
        <v>8.3299999999999999E-2</v>
      </c>
      <c r="BI309">
        <v>0</v>
      </c>
      <c r="BJ309">
        <v>0</v>
      </c>
      <c r="BK309">
        <v>0.42499999999999999</v>
      </c>
      <c r="BL309">
        <v>0.47499999999999998</v>
      </c>
      <c r="BM309">
        <v>0.1</v>
      </c>
      <c r="BN309">
        <v>0</v>
      </c>
    </row>
    <row r="310" spans="1:66" x14ac:dyDescent="0.3">
      <c r="A310" t="s">
        <v>713</v>
      </c>
      <c r="B310">
        <v>0</v>
      </c>
      <c r="C310">
        <v>1</v>
      </c>
      <c r="D310">
        <v>0</v>
      </c>
      <c r="E310">
        <v>0</v>
      </c>
      <c r="F310">
        <v>0</v>
      </c>
      <c r="G310">
        <v>0.58820000000000006</v>
      </c>
      <c r="H310">
        <v>0.26469999999999999</v>
      </c>
      <c r="I310">
        <v>0.1176</v>
      </c>
      <c r="J310">
        <v>2.9399999999999999E-2</v>
      </c>
      <c r="K310">
        <v>6.0599999999999994E-2</v>
      </c>
      <c r="L310">
        <v>6.0599999999999994E-2</v>
      </c>
      <c r="M310">
        <v>0.84849999999999992</v>
      </c>
      <c r="N310">
        <v>3.0299999999999997E-2</v>
      </c>
      <c r="O310">
        <v>2.9399999999999999E-2</v>
      </c>
      <c r="P310">
        <v>0.44119999999999998</v>
      </c>
      <c r="Q310">
        <v>0.26469999999999999</v>
      </c>
      <c r="R310">
        <v>0.23530000000000001</v>
      </c>
      <c r="S310">
        <v>2.9399999999999999E-2</v>
      </c>
      <c r="T310">
        <v>0.2059</v>
      </c>
      <c r="U310">
        <v>0.23530000000000001</v>
      </c>
      <c r="V310">
        <v>0.32350000000000001</v>
      </c>
      <c r="W310">
        <v>0.23530000000000001</v>
      </c>
      <c r="X310">
        <v>0</v>
      </c>
      <c r="Y310">
        <v>0.56669999999999998</v>
      </c>
      <c r="Z310">
        <v>0.43329999999999996</v>
      </c>
      <c r="AA310">
        <v>0</v>
      </c>
      <c r="AB310">
        <v>0.61759999999999993</v>
      </c>
      <c r="AC310">
        <v>0.26469999999999999</v>
      </c>
      <c r="AD310">
        <v>0.1176</v>
      </c>
      <c r="AE310">
        <v>0.90910000000000002</v>
      </c>
      <c r="AF310">
        <v>9.0899999999999995E-2</v>
      </c>
      <c r="AG310">
        <v>0</v>
      </c>
      <c r="AH310">
        <v>0</v>
      </c>
      <c r="AI310">
        <v>0</v>
      </c>
      <c r="AJ310">
        <v>0</v>
      </c>
      <c r="AK310">
        <v>0</v>
      </c>
      <c r="AL310">
        <v>0</v>
      </c>
      <c r="AM310">
        <v>0</v>
      </c>
      <c r="AN310">
        <v>1</v>
      </c>
      <c r="AO310">
        <v>0.52939999999999998</v>
      </c>
      <c r="AP310">
        <v>0.35289999999999999</v>
      </c>
      <c r="AQ310">
        <v>0.1176</v>
      </c>
      <c r="AR310">
        <v>0</v>
      </c>
      <c r="AS310">
        <v>0</v>
      </c>
      <c r="AT310">
        <v>0</v>
      </c>
      <c r="AU310">
        <v>0.14710000000000001</v>
      </c>
      <c r="AV310">
        <v>0.1176</v>
      </c>
      <c r="AW310">
        <v>0.55880000000000007</v>
      </c>
      <c r="AX310">
        <v>0.17649999999999999</v>
      </c>
      <c r="AY310">
        <v>0.32350000000000001</v>
      </c>
      <c r="AZ310">
        <v>0.2059</v>
      </c>
      <c r="BA310">
        <v>0.47060000000000002</v>
      </c>
      <c r="BB310">
        <v>0</v>
      </c>
      <c r="BC310">
        <v>0.79409999999999992</v>
      </c>
      <c r="BD310">
        <v>0.2059</v>
      </c>
      <c r="BE310">
        <v>0</v>
      </c>
      <c r="BF310">
        <v>0.1176</v>
      </c>
      <c r="BG310">
        <v>0.70590000000000008</v>
      </c>
      <c r="BH310">
        <v>0.17649999999999999</v>
      </c>
      <c r="BI310">
        <v>0</v>
      </c>
      <c r="BJ310">
        <v>0</v>
      </c>
      <c r="BK310">
        <v>0.63639999999999997</v>
      </c>
      <c r="BL310">
        <v>0.36359999999999998</v>
      </c>
      <c r="BM310">
        <v>0</v>
      </c>
      <c r="BN310">
        <v>0</v>
      </c>
    </row>
    <row r="311" spans="1:66" x14ac:dyDescent="0.3">
      <c r="A311" t="s">
        <v>714</v>
      </c>
      <c r="B311">
        <v>1</v>
      </c>
      <c r="C311">
        <v>0</v>
      </c>
      <c r="D311">
        <v>0</v>
      </c>
      <c r="E311">
        <v>0</v>
      </c>
      <c r="F311">
        <v>0</v>
      </c>
      <c r="G311">
        <v>0.93330000000000002</v>
      </c>
      <c r="H311">
        <v>4.4400000000000002E-2</v>
      </c>
      <c r="I311">
        <v>2.2200000000000001E-2</v>
      </c>
      <c r="J311">
        <v>0</v>
      </c>
      <c r="K311">
        <v>0.24440000000000001</v>
      </c>
      <c r="L311">
        <v>5.5599999999999997E-2</v>
      </c>
      <c r="M311">
        <v>0.7</v>
      </c>
      <c r="N311">
        <v>0</v>
      </c>
      <c r="O311">
        <v>1.11E-2</v>
      </c>
      <c r="P311">
        <v>0.63329999999999997</v>
      </c>
      <c r="Q311">
        <v>0.33329999999999999</v>
      </c>
      <c r="R311">
        <v>2.2200000000000001E-2</v>
      </c>
      <c r="S311">
        <v>0</v>
      </c>
      <c r="T311">
        <v>6.6699999999999995E-2</v>
      </c>
      <c r="U311">
        <v>0.67779999999999996</v>
      </c>
      <c r="V311">
        <v>0.18890000000000001</v>
      </c>
      <c r="W311">
        <v>6.6699999999999995E-2</v>
      </c>
      <c r="X311">
        <v>1.1899999999999999E-2</v>
      </c>
      <c r="Y311">
        <v>0.65480000000000005</v>
      </c>
      <c r="Z311">
        <v>0.33329999999999999</v>
      </c>
      <c r="AA311">
        <v>0.58889999999999998</v>
      </c>
      <c r="AB311">
        <v>0.35560000000000003</v>
      </c>
      <c r="AC311">
        <v>5.5599999999999997E-2</v>
      </c>
      <c r="AD311">
        <v>0</v>
      </c>
      <c r="AE311">
        <v>0.94739999999999991</v>
      </c>
      <c r="AF311">
        <v>5.2600000000000001E-2</v>
      </c>
      <c r="AG311">
        <v>0</v>
      </c>
      <c r="AH311">
        <v>0</v>
      </c>
      <c r="AI311">
        <v>0</v>
      </c>
      <c r="AJ311">
        <v>0.92</v>
      </c>
      <c r="AK311">
        <v>0.04</v>
      </c>
      <c r="AL311">
        <v>0.04</v>
      </c>
      <c r="AM311">
        <v>0</v>
      </c>
      <c r="AN311">
        <v>0</v>
      </c>
      <c r="AO311">
        <v>4.4400000000000002E-2</v>
      </c>
      <c r="AP311">
        <v>0.61109999999999998</v>
      </c>
      <c r="AQ311">
        <v>0.25559999999999999</v>
      </c>
      <c r="AR311">
        <v>8.8900000000000007E-2</v>
      </c>
      <c r="AS311">
        <v>0</v>
      </c>
      <c r="AT311">
        <v>0.15560000000000002</v>
      </c>
      <c r="AU311">
        <v>0.32219999999999999</v>
      </c>
      <c r="AV311">
        <v>0.32219999999999999</v>
      </c>
      <c r="AW311">
        <v>0.17780000000000001</v>
      </c>
      <c r="AX311">
        <v>2.2200000000000001E-2</v>
      </c>
      <c r="AY311">
        <v>0.7</v>
      </c>
      <c r="AZ311">
        <v>0.3</v>
      </c>
      <c r="BA311">
        <v>0</v>
      </c>
      <c r="BB311">
        <v>2.2200000000000001E-2</v>
      </c>
      <c r="BC311">
        <v>0.62219999999999998</v>
      </c>
      <c r="BD311">
        <v>0.32219999999999999</v>
      </c>
      <c r="BE311">
        <v>3.3300000000000003E-2</v>
      </c>
      <c r="BF311">
        <v>4.4400000000000002E-2</v>
      </c>
      <c r="BG311">
        <v>0.55559999999999998</v>
      </c>
      <c r="BH311">
        <v>0.27779999999999999</v>
      </c>
      <c r="BI311">
        <v>0.1222</v>
      </c>
      <c r="BJ311">
        <v>0</v>
      </c>
      <c r="BK311">
        <v>0.16670000000000001</v>
      </c>
      <c r="BL311">
        <v>0.66670000000000007</v>
      </c>
      <c r="BM311">
        <v>0.16670000000000001</v>
      </c>
      <c r="BN311">
        <v>0</v>
      </c>
    </row>
    <row r="312" spans="1:66" x14ac:dyDescent="0.3">
      <c r="A312" t="s">
        <v>715</v>
      </c>
      <c r="B312">
        <v>1</v>
      </c>
      <c r="C312">
        <v>0</v>
      </c>
      <c r="D312">
        <v>0</v>
      </c>
      <c r="E312">
        <v>0</v>
      </c>
      <c r="F312">
        <v>0</v>
      </c>
      <c r="G312">
        <v>1</v>
      </c>
      <c r="H312">
        <v>0</v>
      </c>
      <c r="I312">
        <v>0</v>
      </c>
      <c r="J312">
        <v>0</v>
      </c>
      <c r="K312">
        <v>0.2</v>
      </c>
      <c r="L312">
        <v>0.04</v>
      </c>
      <c r="M312">
        <v>0.76</v>
      </c>
      <c r="N312">
        <v>0</v>
      </c>
      <c r="O312">
        <v>0</v>
      </c>
      <c r="P312">
        <v>0.44</v>
      </c>
      <c r="Q312">
        <v>0.48</v>
      </c>
      <c r="R312">
        <v>0.08</v>
      </c>
      <c r="S312">
        <v>0</v>
      </c>
      <c r="T312">
        <v>0.08</v>
      </c>
      <c r="U312">
        <v>0.52</v>
      </c>
      <c r="V312">
        <v>0.28000000000000003</v>
      </c>
      <c r="W312">
        <v>0.12</v>
      </c>
      <c r="X312">
        <v>0</v>
      </c>
      <c r="Y312">
        <v>0.54549999999999998</v>
      </c>
      <c r="Z312">
        <v>0.45450000000000002</v>
      </c>
      <c r="AA312">
        <v>0.36</v>
      </c>
      <c r="AB312">
        <v>0.32</v>
      </c>
      <c r="AC312">
        <v>0.32</v>
      </c>
      <c r="AD312">
        <v>0</v>
      </c>
      <c r="AE312">
        <v>0</v>
      </c>
      <c r="AF312">
        <v>0.5</v>
      </c>
      <c r="AG312">
        <v>0.25</v>
      </c>
      <c r="AH312">
        <v>0.25</v>
      </c>
      <c r="AI312">
        <v>0</v>
      </c>
      <c r="AJ312">
        <v>0.10289999999999999</v>
      </c>
      <c r="AK312">
        <v>0</v>
      </c>
      <c r="AL312">
        <v>0</v>
      </c>
      <c r="AM312">
        <v>0.1618</v>
      </c>
      <c r="AN312">
        <v>0.73530000000000006</v>
      </c>
      <c r="AO312">
        <v>0.16</v>
      </c>
      <c r="AP312">
        <v>0.4</v>
      </c>
      <c r="AQ312">
        <v>0.16</v>
      </c>
      <c r="AR312">
        <v>0.2</v>
      </c>
      <c r="AS312">
        <v>0.08</v>
      </c>
      <c r="AT312">
        <v>0.04</v>
      </c>
      <c r="AU312">
        <v>0.32</v>
      </c>
      <c r="AV312">
        <v>0.28000000000000003</v>
      </c>
      <c r="AW312">
        <v>0.24</v>
      </c>
      <c r="AX312">
        <v>0.12</v>
      </c>
      <c r="AY312">
        <v>0.6</v>
      </c>
      <c r="AZ312">
        <v>0.32</v>
      </c>
      <c r="BA312">
        <v>0.08</v>
      </c>
      <c r="BB312">
        <v>0</v>
      </c>
      <c r="BC312">
        <v>0.76</v>
      </c>
      <c r="BD312">
        <v>0.24</v>
      </c>
      <c r="BE312">
        <v>0</v>
      </c>
      <c r="BF312">
        <v>0.16</v>
      </c>
      <c r="BG312">
        <v>0.56000000000000005</v>
      </c>
      <c r="BH312">
        <v>0.28000000000000003</v>
      </c>
      <c r="BI312">
        <v>0</v>
      </c>
      <c r="BJ312">
        <v>0</v>
      </c>
      <c r="BK312">
        <v>0.25</v>
      </c>
      <c r="BL312">
        <v>0.25</v>
      </c>
      <c r="BM312">
        <v>0</v>
      </c>
      <c r="BN312">
        <v>0.5</v>
      </c>
    </row>
    <row r="313" spans="1:66" x14ac:dyDescent="0.3">
      <c r="A313" t="s">
        <v>717</v>
      </c>
      <c r="B313">
        <v>0</v>
      </c>
      <c r="C313">
        <v>1</v>
      </c>
      <c r="D313">
        <v>0</v>
      </c>
      <c r="E313">
        <v>0</v>
      </c>
      <c r="F313">
        <v>0</v>
      </c>
      <c r="G313">
        <v>0.31030000000000002</v>
      </c>
      <c r="H313">
        <v>0.44829999999999998</v>
      </c>
      <c r="I313">
        <v>0.2414</v>
      </c>
      <c r="J313">
        <v>0</v>
      </c>
      <c r="K313">
        <v>0</v>
      </c>
      <c r="L313">
        <v>0.2069</v>
      </c>
      <c r="M313">
        <v>0.72409999999999997</v>
      </c>
      <c r="N313">
        <v>6.9000000000000006E-2</v>
      </c>
      <c r="O313">
        <v>0</v>
      </c>
      <c r="P313">
        <v>0.89659999999999995</v>
      </c>
      <c r="Q313">
        <v>0.10339999999999999</v>
      </c>
      <c r="R313">
        <v>0</v>
      </c>
      <c r="S313">
        <v>0</v>
      </c>
      <c r="T313">
        <v>0</v>
      </c>
      <c r="U313">
        <v>0.86209999999999998</v>
      </c>
      <c r="V313">
        <v>0.13789999999999999</v>
      </c>
      <c r="W313">
        <v>0</v>
      </c>
      <c r="X313">
        <v>0</v>
      </c>
      <c r="Y313">
        <v>0.96299999999999997</v>
      </c>
      <c r="Z313">
        <v>3.7000000000000005E-2</v>
      </c>
      <c r="AA313">
        <v>6.9000000000000006E-2</v>
      </c>
      <c r="AB313">
        <v>0.93099999999999994</v>
      </c>
      <c r="AC313">
        <v>0</v>
      </c>
      <c r="AD313">
        <v>0</v>
      </c>
      <c r="AE313">
        <v>0.4667</v>
      </c>
      <c r="AF313">
        <v>0.4667</v>
      </c>
      <c r="AG313">
        <v>6.6699999999999995E-2</v>
      </c>
      <c r="AH313">
        <v>0</v>
      </c>
      <c r="AI313">
        <v>0</v>
      </c>
      <c r="AJ313">
        <v>0.10289999999999999</v>
      </c>
      <c r="AK313">
        <v>0</v>
      </c>
      <c r="AL313">
        <v>0</v>
      </c>
      <c r="AM313">
        <v>0.1618</v>
      </c>
      <c r="AN313">
        <v>0.73530000000000006</v>
      </c>
      <c r="AO313">
        <v>0.10339999999999999</v>
      </c>
      <c r="AP313">
        <v>0.55169999999999997</v>
      </c>
      <c r="AQ313">
        <v>0.1724</v>
      </c>
      <c r="AR313">
        <v>0.1724</v>
      </c>
      <c r="AS313">
        <v>0</v>
      </c>
      <c r="AT313">
        <v>0</v>
      </c>
      <c r="AU313">
        <v>0.10339999999999999</v>
      </c>
      <c r="AV313">
        <v>0.4138</v>
      </c>
      <c r="AW313">
        <v>0.37929999999999997</v>
      </c>
      <c r="AX313">
        <v>0.10339999999999999</v>
      </c>
      <c r="AY313">
        <v>0.31030000000000002</v>
      </c>
      <c r="AZ313">
        <v>0.68969999999999998</v>
      </c>
      <c r="BA313">
        <v>0</v>
      </c>
      <c r="BB313">
        <v>0</v>
      </c>
      <c r="BC313">
        <v>0.64290000000000003</v>
      </c>
      <c r="BD313">
        <v>0.28570000000000001</v>
      </c>
      <c r="BE313">
        <v>7.1399999999999991E-2</v>
      </c>
      <c r="BF313">
        <v>0</v>
      </c>
      <c r="BG313">
        <v>0.68969999999999998</v>
      </c>
      <c r="BH313">
        <v>0.2069</v>
      </c>
      <c r="BI313">
        <v>0.10339999999999999</v>
      </c>
      <c r="BJ313">
        <v>0</v>
      </c>
      <c r="BK313">
        <v>0</v>
      </c>
      <c r="BL313">
        <v>0.90910000000000002</v>
      </c>
      <c r="BM313">
        <v>9.0899999999999995E-2</v>
      </c>
      <c r="BN313">
        <v>0</v>
      </c>
    </row>
    <row r="314" spans="1:66" x14ac:dyDescent="0.3">
      <c r="A314" t="s">
        <v>719</v>
      </c>
      <c r="B314">
        <v>1</v>
      </c>
      <c r="C314">
        <v>0</v>
      </c>
      <c r="D314">
        <v>0</v>
      </c>
      <c r="E314">
        <v>0</v>
      </c>
      <c r="F314">
        <v>0</v>
      </c>
      <c r="G314">
        <v>0.8387</v>
      </c>
      <c r="H314">
        <v>6.4500000000000002E-2</v>
      </c>
      <c r="I314">
        <v>6.4500000000000002E-2</v>
      </c>
      <c r="J314">
        <v>3.2300000000000002E-2</v>
      </c>
      <c r="K314">
        <v>0.1</v>
      </c>
      <c r="L314">
        <v>0.1</v>
      </c>
      <c r="M314">
        <v>0.8</v>
      </c>
      <c r="N314">
        <v>0</v>
      </c>
      <c r="O314">
        <v>0</v>
      </c>
      <c r="P314">
        <v>0.4194</v>
      </c>
      <c r="Q314">
        <v>0.5161</v>
      </c>
      <c r="R314">
        <v>6.4500000000000002E-2</v>
      </c>
      <c r="S314">
        <v>0</v>
      </c>
      <c r="T314">
        <v>0</v>
      </c>
      <c r="U314">
        <v>0.5806</v>
      </c>
      <c r="V314">
        <v>0.22579999999999997</v>
      </c>
      <c r="W314">
        <v>0.19350000000000001</v>
      </c>
      <c r="X314">
        <v>0</v>
      </c>
      <c r="Y314">
        <v>0.37929999999999997</v>
      </c>
      <c r="Z314">
        <v>0.62070000000000003</v>
      </c>
      <c r="AA314">
        <v>0.2581</v>
      </c>
      <c r="AB314">
        <v>0.5484</v>
      </c>
      <c r="AC314">
        <v>0.1613</v>
      </c>
      <c r="AD314">
        <v>3.2300000000000002E-2</v>
      </c>
      <c r="AE314">
        <v>0.22219999999999998</v>
      </c>
      <c r="AF314">
        <v>0.11109999999999999</v>
      </c>
      <c r="AG314">
        <v>0.33329999999999999</v>
      </c>
      <c r="AH314">
        <v>0.33329999999999999</v>
      </c>
      <c r="AI314">
        <v>0</v>
      </c>
      <c r="AJ314">
        <v>0.10289999999999999</v>
      </c>
      <c r="AK314">
        <v>0</v>
      </c>
      <c r="AL314">
        <v>0</v>
      </c>
      <c r="AM314">
        <v>0.1618</v>
      </c>
      <c r="AN314">
        <v>0.73530000000000006</v>
      </c>
      <c r="AO314">
        <v>3.2300000000000002E-2</v>
      </c>
      <c r="AP314">
        <v>0.19350000000000001</v>
      </c>
      <c r="AQ314">
        <v>0.6129</v>
      </c>
      <c r="AR314">
        <v>0.129</v>
      </c>
      <c r="AS314">
        <v>3.2300000000000002E-2</v>
      </c>
      <c r="AT314">
        <v>0</v>
      </c>
      <c r="AU314">
        <v>0.1613</v>
      </c>
      <c r="AV314">
        <v>0.4194</v>
      </c>
      <c r="AW314">
        <v>0.22579999999999997</v>
      </c>
      <c r="AX314">
        <v>0.19350000000000001</v>
      </c>
      <c r="AY314">
        <v>0.3871</v>
      </c>
      <c r="AZ314">
        <v>0.3871</v>
      </c>
      <c r="BA314">
        <v>0.22579999999999997</v>
      </c>
      <c r="BB314">
        <v>0</v>
      </c>
      <c r="BC314">
        <v>0.45159999999999995</v>
      </c>
      <c r="BD314">
        <v>0.4194</v>
      </c>
      <c r="BE314">
        <v>0.129</v>
      </c>
      <c r="BF314">
        <v>3.2300000000000002E-2</v>
      </c>
      <c r="BG314">
        <v>0.3871</v>
      </c>
      <c r="BH314">
        <v>0.3871</v>
      </c>
      <c r="BI314">
        <v>0.19350000000000001</v>
      </c>
      <c r="BJ314">
        <v>0</v>
      </c>
      <c r="BK314">
        <v>0.4</v>
      </c>
      <c r="BL314">
        <v>0.4</v>
      </c>
      <c r="BM314">
        <v>0.2</v>
      </c>
      <c r="BN314">
        <v>0</v>
      </c>
    </row>
    <row r="315" spans="1:66" x14ac:dyDescent="0.3">
      <c r="A315" t="s">
        <v>721</v>
      </c>
      <c r="B315">
        <v>1</v>
      </c>
      <c r="C315">
        <v>0</v>
      </c>
      <c r="D315">
        <v>0</v>
      </c>
      <c r="E315">
        <v>0</v>
      </c>
      <c r="F315">
        <v>0</v>
      </c>
      <c r="G315">
        <v>0.71430000000000005</v>
      </c>
      <c r="H315">
        <v>0.28570000000000001</v>
      </c>
      <c r="I315">
        <v>0</v>
      </c>
      <c r="J315">
        <v>0</v>
      </c>
      <c r="K315">
        <v>0</v>
      </c>
      <c r="L315">
        <v>4.7599999999999996E-2</v>
      </c>
      <c r="M315">
        <v>0.95239999999999991</v>
      </c>
      <c r="N315">
        <v>0</v>
      </c>
      <c r="O315">
        <v>0</v>
      </c>
      <c r="P315">
        <v>0.33329999999999999</v>
      </c>
      <c r="Q315">
        <v>0.66670000000000007</v>
      </c>
      <c r="R315">
        <v>0</v>
      </c>
      <c r="S315">
        <v>0</v>
      </c>
      <c r="T315">
        <v>0</v>
      </c>
      <c r="U315">
        <v>0.42859999999999998</v>
      </c>
      <c r="V315">
        <v>0.42859999999999998</v>
      </c>
      <c r="W315">
        <v>0.1429</v>
      </c>
      <c r="X315">
        <v>5.2600000000000001E-2</v>
      </c>
      <c r="Y315">
        <v>0.47369999999999995</v>
      </c>
      <c r="Z315">
        <v>0.47369999999999995</v>
      </c>
      <c r="AA315">
        <v>4.7599999999999996E-2</v>
      </c>
      <c r="AB315">
        <v>0.42859999999999998</v>
      </c>
      <c r="AC315">
        <v>0.52380000000000004</v>
      </c>
      <c r="AD315">
        <v>0</v>
      </c>
      <c r="AE315">
        <v>0.30769999999999997</v>
      </c>
      <c r="AF315">
        <v>0.3846</v>
      </c>
      <c r="AG315">
        <v>0.15380000000000002</v>
      </c>
      <c r="AH315">
        <v>0.15380000000000002</v>
      </c>
      <c r="AI315">
        <v>0</v>
      </c>
      <c r="AJ315">
        <v>0.10289999999999999</v>
      </c>
      <c r="AK315">
        <v>0</v>
      </c>
      <c r="AL315">
        <v>0</v>
      </c>
      <c r="AM315">
        <v>0.1618</v>
      </c>
      <c r="AN315">
        <v>0.73530000000000006</v>
      </c>
      <c r="AO315">
        <v>9.5199999999999993E-2</v>
      </c>
      <c r="AP315">
        <v>0.47619999999999996</v>
      </c>
      <c r="AQ315">
        <v>0.28570000000000001</v>
      </c>
      <c r="AR315">
        <v>0.1429</v>
      </c>
      <c r="AS315">
        <v>0</v>
      </c>
      <c r="AT315">
        <v>0.1429</v>
      </c>
      <c r="AU315">
        <v>0.1429</v>
      </c>
      <c r="AV315">
        <v>0.23809999999999998</v>
      </c>
      <c r="AW315">
        <v>0.42859999999999998</v>
      </c>
      <c r="AX315">
        <v>4.7599999999999996E-2</v>
      </c>
      <c r="AY315">
        <v>0.23809999999999998</v>
      </c>
      <c r="AZ315">
        <v>0.57140000000000002</v>
      </c>
      <c r="BA315">
        <v>0.1905</v>
      </c>
      <c r="BB315">
        <v>0</v>
      </c>
      <c r="BC315">
        <v>0.71430000000000005</v>
      </c>
      <c r="BD315">
        <v>0.1905</v>
      </c>
      <c r="BE315">
        <v>9.5199999999999993E-2</v>
      </c>
      <c r="BF315">
        <v>9.5199999999999993E-2</v>
      </c>
      <c r="BG315">
        <v>0.66670000000000007</v>
      </c>
      <c r="BH315">
        <v>9.5199999999999993E-2</v>
      </c>
      <c r="BI315">
        <v>0.1429</v>
      </c>
      <c r="BJ315">
        <v>0</v>
      </c>
      <c r="BK315">
        <v>0.25</v>
      </c>
      <c r="BL315">
        <v>0.25</v>
      </c>
      <c r="BM315">
        <v>0.5</v>
      </c>
      <c r="BN315">
        <v>0</v>
      </c>
    </row>
    <row r="316" spans="1:66" x14ac:dyDescent="0.3">
      <c r="A316" t="s">
        <v>723</v>
      </c>
      <c r="B316">
        <v>1</v>
      </c>
      <c r="C316">
        <v>0</v>
      </c>
      <c r="D316">
        <v>0</v>
      </c>
      <c r="E316">
        <v>0</v>
      </c>
      <c r="F316">
        <v>0</v>
      </c>
      <c r="G316">
        <v>0.47060000000000002</v>
      </c>
      <c r="H316">
        <v>0.45100000000000001</v>
      </c>
      <c r="I316">
        <v>7.8399999999999997E-2</v>
      </c>
      <c r="J316">
        <v>0</v>
      </c>
      <c r="K316">
        <v>7.8399999999999997E-2</v>
      </c>
      <c r="L316">
        <v>0.2157</v>
      </c>
      <c r="M316">
        <v>0.70590000000000008</v>
      </c>
      <c r="N316">
        <v>0</v>
      </c>
      <c r="O316">
        <v>0</v>
      </c>
      <c r="P316">
        <v>0.29410000000000003</v>
      </c>
      <c r="Q316">
        <v>0.6470999999999999</v>
      </c>
      <c r="R316">
        <v>5.8799999999999998E-2</v>
      </c>
      <c r="S316">
        <v>0</v>
      </c>
      <c r="T316">
        <v>5.8799999999999998E-2</v>
      </c>
      <c r="U316">
        <v>0.3725</v>
      </c>
      <c r="V316">
        <v>0.54899999999999993</v>
      </c>
      <c r="W316">
        <v>1.9599999999999999E-2</v>
      </c>
      <c r="X316">
        <v>0</v>
      </c>
      <c r="Y316">
        <v>0.51159999999999994</v>
      </c>
      <c r="Z316">
        <v>0.48840000000000006</v>
      </c>
      <c r="AA316">
        <v>0.17649999999999999</v>
      </c>
      <c r="AB316">
        <v>0.62749999999999995</v>
      </c>
      <c r="AC316">
        <v>0.1961</v>
      </c>
      <c r="AD316">
        <v>0</v>
      </c>
      <c r="AE316">
        <v>0.25</v>
      </c>
      <c r="AF316">
        <v>0.25</v>
      </c>
      <c r="AG316">
        <v>0.25</v>
      </c>
      <c r="AH316">
        <v>0.25</v>
      </c>
      <c r="AI316">
        <v>0</v>
      </c>
      <c r="AJ316">
        <v>0.10289999999999999</v>
      </c>
      <c r="AK316">
        <v>0</v>
      </c>
      <c r="AL316">
        <v>0</v>
      </c>
      <c r="AM316">
        <v>0.1618</v>
      </c>
      <c r="AN316">
        <v>0.73530000000000006</v>
      </c>
      <c r="AO316">
        <v>7.8399999999999997E-2</v>
      </c>
      <c r="AP316">
        <v>0.52939999999999998</v>
      </c>
      <c r="AQ316">
        <v>0.35289999999999999</v>
      </c>
      <c r="AR316">
        <v>3.9199999999999999E-2</v>
      </c>
      <c r="AS316">
        <v>0</v>
      </c>
      <c r="AT316">
        <v>0</v>
      </c>
      <c r="AU316">
        <v>0.17649999999999999</v>
      </c>
      <c r="AV316">
        <v>0.2157</v>
      </c>
      <c r="AW316">
        <v>0.49020000000000002</v>
      </c>
      <c r="AX316">
        <v>0.1176</v>
      </c>
      <c r="AY316">
        <v>0.29410000000000003</v>
      </c>
      <c r="AZ316">
        <v>0.43140000000000001</v>
      </c>
      <c r="BA316">
        <v>0.27449999999999997</v>
      </c>
      <c r="BB316">
        <v>0</v>
      </c>
      <c r="BC316">
        <v>0.54899999999999993</v>
      </c>
      <c r="BD316">
        <v>0.39219999999999999</v>
      </c>
      <c r="BE316">
        <v>5.8799999999999998E-2</v>
      </c>
      <c r="BF316">
        <v>9.8000000000000004E-2</v>
      </c>
      <c r="BG316">
        <v>0.52939999999999998</v>
      </c>
      <c r="BH316">
        <v>0.2157</v>
      </c>
      <c r="BI316">
        <v>0.15689999999999998</v>
      </c>
      <c r="BJ316">
        <v>0</v>
      </c>
      <c r="BK316">
        <v>0.3125</v>
      </c>
      <c r="BL316">
        <v>0.25</v>
      </c>
      <c r="BM316">
        <v>0.1875</v>
      </c>
      <c r="BN316">
        <v>0.25</v>
      </c>
    </row>
    <row r="317" spans="1:66" x14ac:dyDescent="0.3">
      <c r="A317" t="s">
        <v>725</v>
      </c>
      <c r="B317">
        <v>0</v>
      </c>
      <c r="C317">
        <v>1</v>
      </c>
      <c r="D317">
        <v>0</v>
      </c>
      <c r="E317">
        <v>0</v>
      </c>
      <c r="F317">
        <v>0</v>
      </c>
      <c r="G317">
        <v>0.1923</v>
      </c>
      <c r="H317">
        <v>0.76919999999999999</v>
      </c>
      <c r="I317">
        <v>3.85E-2</v>
      </c>
      <c r="J317">
        <v>0</v>
      </c>
      <c r="K317">
        <v>0.11539999999999999</v>
      </c>
      <c r="L317">
        <v>0.11539999999999999</v>
      </c>
      <c r="M317">
        <v>0.76919999999999999</v>
      </c>
      <c r="N317">
        <v>0</v>
      </c>
      <c r="O317">
        <v>0</v>
      </c>
      <c r="P317">
        <v>0.84620000000000006</v>
      </c>
      <c r="Q317">
        <v>0.15380000000000002</v>
      </c>
      <c r="R317">
        <v>0</v>
      </c>
      <c r="S317">
        <v>0</v>
      </c>
      <c r="T317">
        <v>0</v>
      </c>
      <c r="U317">
        <v>0.69230000000000003</v>
      </c>
      <c r="V317">
        <v>0.26919999999999999</v>
      </c>
      <c r="W317">
        <v>3.85E-2</v>
      </c>
      <c r="X317">
        <v>0</v>
      </c>
      <c r="Y317">
        <v>0.84</v>
      </c>
      <c r="Z317">
        <v>0.16</v>
      </c>
      <c r="AA317">
        <v>7.690000000000001E-2</v>
      </c>
      <c r="AB317">
        <v>0.61539999999999995</v>
      </c>
      <c r="AC317">
        <v>0.30769999999999997</v>
      </c>
      <c r="AD317">
        <v>0</v>
      </c>
      <c r="AE317">
        <v>0.59089999999999998</v>
      </c>
      <c r="AF317">
        <v>0.36359999999999998</v>
      </c>
      <c r="AG317">
        <v>4.5499999999999999E-2</v>
      </c>
      <c r="AH317">
        <v>0</v>
      </c>
      <c r="AI317">
        <v>0</v>
      </c>
      <c r="AJ317">
        <v>0.10289999999999999</v>
      </c>
      <c r="AK317">
        <v>0</v>
      </c>
      <c r="AL317">
        <v>0</v>
      </c>
      <c r="AM317">
        <v>0.1618</v>
      </c>
      <c r="AN317">
        <v>0.73530000000000006</v>
      </c>
      <c r="AO317">
        <v>7.690000000000001E-2</v>
      </c>
      <c r="AP317">
        <v>0.65379999999999994</v>
      </c>
      <c r="AQ317">
        <v>0.23079999999999998</v>
      </c>
      <c r="AR317">
        <v>3.85E-2</v>
      </c>
      <c r="AS317">
        <v>0</v>
      </c>
      <c r="AT317">
        <v>0</v>
      </c>
      <c r="AU317">
        <v>3.85E-2</v>
      </c>
      <c r="AV317">
        <v>0.15380000000000002</v>
      </c>
      <c r="AW317">
        <v>0.73080000000000001</v>
      </c>
      <c r="AX317">
        <v>7.690000000000001E-2</v>
      </c>
      <c r="AY317">
        <v>0.34619999999999995</v>
      </c>
      <c r="AZ317">
        <v>0.42310000000000003</v>
      </c>
      <c r="BA317">
        <v>0.23079999999999998</v>
      </c>
      <c r="BB317">
        <v>0</v>
      </c>
      <c r="BC317">
        <v>0.80769999999999997</v>
      </c>
      <c r="BD317">
        <v>0.1923</v>
      </c>
      <c r="BE317">
        <v>0</v>
      </c>
      <c r="BF317">
        <v>0</v>
      </c>
      <c r="BG317">
        <v>0.76919999999999999</v>
      </c>
      <c r="BH317">
        <v>0.23079999999999998</v>
      </c>
      <c r="BI317">
        <v>0</v>
      </c>
      <c r="BJ317">
        <v>0</v>
      </c>
      <c r="BK317">
        <v>0.41670000000000001</v>
      </c>
      <c r="BL317">
        <v>0</v>
      </c>
      <c r="BM317">
        <v>0.58329999999999993</v>
      </c>
      <c r="BN317">
        <v>0</v>
      </c>
    </row>
    <row r="318" spans="1:66" x14ac:dyDescent="0.3">
      <c r="A318" t="s">
        <v>727</v>
      </c>
      <c r="B318">
        <v>1</v>
      </c>
      <c r="C318">
        <v>0</v>
      </c>
      <c r="D318">
        <v>0</v>
      </c>
      <c r="E318">
        <v>0</v>
      </c>
      <c r="F318">
        <v>0</v>
      </c>
      <c r="G318">
        <v>0.23680000000000001</v>
      </c>
      <c r="H318">
        <v>0.26319999999999999</v>
      </c>
      <c r="I318">
        <v>0.5</v>
      </c>
      <c r="J318">
        <v>0</v>
      </c>
      <c r="K318">
        <v>0</v>
      </c>
      <c r="L318">
        <v>0</v>
      </c>
      <c r="M318">
        <v>1</v>
      </c>
      <c r="N318">
        <v>0</v>
      </c>
      <c r="O318">
        <v>0</v>
      </c>
      <c r="P318">
        <v>0.63159999999999994</v>
      </c>
      <c r="Q318">
        <v>0.36840000000000006</v>
      </c>
      <c r="R318">
        <v>0</v>
      </c>
      <c r="S318">
        <v>0</v>
      </c>
      <c r="T318">
        <v>0</v>
      </c>
      <c r="U318">
        <v>0.3947</v>
      </c>
      <c r="V318">
        <v>0.36840000000000006</v>
      </c>
      <c r="W318">
        <v>0.23680000000000001</v>
      </c>
      <c r="X318">
        <v>0</v>
      </c>
      <c r="Y318">
        <v>0.73680000000000012</v>
      </c>
      <c r="Z318">
        <v>0.26319999999999999</v>
      </c>
      <c r="AA318">
        <v>5.2600000000000001E-2</v>
      </c>
      <c r="AB318">
        <v>0.60530000000000006</v>
      </c>
      <c r="AC318">
        <v>0.31579999999999997</v>
      </c>
      <c r="AD318">
        <v>2.63E-2</v>
      </c>
      <c r="AE318">
        <v>0.5</v>
      </c>
      <c r="AF318">
        <v>0.13639999999999999</v>
      </c>
      <c r="AG318">
        <v>0.2727</v>
      </c>
      <c r="AH318">
        <v>9.0899999999999995E-2</v>
      </c>
      <c r="AI318">
        <v>0</v>
      </c>
      <c r="AJ318">
        <v>0.10289999999999999</v>
      </c>
      <c r="AK318">
        <v>0</v>
      </c>
      <c r="AL318">
        <v>0</v>
      </c>
      <c r="AM318">
        <v>0.1618</v>
      </c>
      <c r="AN318">
        <v>0.73530000000000006</v>
      </c>
      <c r="AO318">
        <v>7.8899999999999998E-2</v>
      </c>
      <c r="AP318">
        <v>0.78949999999999998</v>
      </c>
      <c r="AQ318">
        <v>0.13159999999999999</v>
      </c>
      <c r="AR318">
        <v>0</v>
      </c>
      <c r="AS318">
        <v>0</v>
      </c>
      <c r="AT318">
        <v>0</v>
      </c>
      <c r="AU318">
        <v>0.15789999999999998</v>
      </c>
      <c r="AV318">
        <v>0.18420000000000003</v>
      </c>
      <c r="AW318">
        <v>0.63159999999999994</v>
      </c>
      <c r="AX318">
        <v>2.63E-2</v>
      </c>
      <c r="AY318">
        <v>0.31579999999999997</v>
      </c>
      <c r="AZ318">
        <v>0.57889999999999997</v>
      </c>
      <c r="BA318">
        <v>0.10529999999999999</v>
      </c>
      <c r="BB318">
        <v>0</v>
      </c>
      <c r="BC318">
        <v>0.86840000000000006</v>
      </c>
      <c r="BD318">
        <v>0.13159999999999999</v>
      </c>
      <c r="BE318">
        <v>0</v>
      </c>
      <c r="BF318">
        <v>0</v>
      </c>
      <c r="BG318">
        <v>0.86840000000000006</v>
      </c>
      <c r="BH318">
        <v>0.13159999999999999</v>
      </c>
      <c r="BI318">
        <v>0</v>
      </c>
      <c r="BJ318">
        <v>0</v>
      </c>
      <c r="BK318">
        <v>0.28570000000000001</v>
      </c>
      <c r="BL318">
        <v>0.1429</v>
      </c>
      <c r="BM318">
        <v>0.42859999999999998</v>
      </c>
      <c r="BN318">
        <v>0.1429</v>
      </c>
    </row>
    <row r="319" spans="1:66" x14ac:dyDescent="0.3">
      <c r="A319" t="s">
        <v>729</v>
      </c>
      <c r="B319">
        <v>0</v>
      </c>
      <c r="C319">
        <v>1</v>
      </c>
      <c r="D319">
        <v>0</v>
      </c>
      <c r="E319">
        <v>0</v>
      </c>
      <c r="F319">
        <v>0</v>
      </c>
      <c r="G319">
        <v>9.5199999999999993E-2</v>
      </c>
      <c r="H319">
        <v>0.33329999999999999</v>
      </c>
      <c r="I319">
        <v>0.57140000000000002</v>
      </c>
      <c r="J319">
        <v>0</v>
      </c>
      <c r="K319">
        <v>0</v>
      </c>
      <c r="L319">
        <v>0.1429</v>
      </c>
      <c r="M319">
        <v>0.85709999999999997</v>
      </c>
      <c r="N319">
        <v>0</v>
      </c>
      <c r="O319">
        <v>0</v>
      </c>
      <c r="P319">
        <v>0.85709999999999997</v>
      </c>
      <c r="Q319">
        <v>0.1429</v>
      </c>
      <c r="R319">
        <v>0</v>
      </c>
      <c r="S319">
        <v>0</v>
      </c>
      <c r="T319">
        <v>0</v>
      </c>
      <c r="U319">
        <v>0.85709999999999997</v>
      </c>
      <c r="V319">
        <v>0.1429</v>
      </c>
      <c r="W319">
        <v>0</v>
      </c>
      <c r="X319">
        <v>0</v>
      </c>
      <c r="Y319">
        <v>0.9</v>
      </c>
      <c r="Z319">
        <v>0.1</v>
      </c>
      <c r="AA319">
        <v>0.1429</v>
      </c>
      <c r="AB319">
        <v>0.85709999999999997</v>
      </c>
      <c r="AC319">
        <v>0</v>
      </c>
      <c r="AD319">
        <v>0</v>
      </c>
      <c r="AE319">
        <v>0.6875</v>
      </c>
      <c r="AF319">
        <v>0.125</v>
      </c>
      <c r="AG319">
        <v>0.125</v>
      </c>
      <c r="AH319">
        <v>6.25E-2</v>
      </c>
      <c r="AI319">
        <v>0</v>
      </c>
      <c r="AJ319">
        <v>0.10289999999999999</v>
      </c>
      <c r="AK319">
        <v>0</v>
      </c>
      <c r="AL319">
        <v>0</v>
      </c>
      <c r="AM319">
        <v>0.1618</v>
      </c>
      <c r="AN319">
        <v>0.73530000000000006</v>
      </c>
      <c r="AO319">
        <v>0.1905</v>
      </c>
      <c r="AP319">
        <v>0.57140000000000002</v>
      </c>
      <c r="AQ319">
        <v>9.5199999999999993E-2</v>
      </c>
      <c r="AR319">
        <v>0.1429</v>
      </c>
      <c r="AS319">
        <v>0</v>
      </c>
      <c r="AT319">
        <v>0</v>
      </c>
      <c r="AU319">
        <v>4.7599999999999996E-2</v>
      </c>
      <c r="AV319">
        <v>0.1905</v>
      </c>
      <c r="AW319">
        <v>0.76190000000000002</v>
      </c>
      <c r="AX319">
        <v>0</v>
      </c>
      <c r="AY319">
        <v>0.33329999999999999</v>
      </c>
      <c r="AZ319">
        <v>0.66670000000000007</v>
      </c>
      <c r="BA319">
        <v>0</v>
      </c>
      <c r="BB319">
        <v>0</v>
      </c>
      <c r="BC319">
        <v>0.76190000000000002</v>
      </c>
      <c r="BD319">
        <v>0.1905</v>
      </c>
      <c r="BE319">
        <v>4.7599999999999996E-2</v>
      </c>
      <c r="BF319">
        <v>0</v>
      </c>
      <c r="BG319">
        <v>0.76190000000000002</v>
      </c>
      <c r="BH319">
        <v>0.23809999999999998</v>
      </c>
      <c r="BI319">
        <v>0</v>
      </c>
      <c r="BJ319">
        <v>0</v>
      </c>
      <c r="BK319">
        <v>0.22219999999999998</v>
      </c>
      <c r="BL319">
        <v>0.11109999999999999</v>
      </c>
      <c r="BM319">
        <v>0.66670000000000007</v>
      </c>
      <c r="BN319">
        <v>0</v>
      </c>
    </row>
    <row r="320" spans="1:66" x14ac:dyDescent="0.3">
      <c r="A320" t="s">
        <v>731</v>
      </c>
      <c r="B320">
        <v>0</v>
      </c>
      <c r="C320">
        <v>1</v>
      </c>
      <c r="D320">
        <v>0</v>
      </c>
      <c r="E320">
        <v>0</v>
      </c>
      <c r="F320">
        <v>0</v>
      </c>
      <c r="G320">
        <v>0.46509999999999996</v>
      </c>
      <c r="H320">
        <v>0.37209999999999999</v>
      </c>
      <c r="I320">
        <v>0.1628</v>
      </c>
      <c r="J320">
        <v>0</v>
      </c>
      <c r="K320">
        <v>2.3300000000000001E-2</v>
      </c>
      <c r="L320">
        <v>0.1628</v>
      </c>
      <c r="M320">
        <v>0.81400000000000006</v>
      </c>
      <c r="N320">
        <v>0</v>
      </c>
      <c r="O320">
        <v>0</v>
      </c>
      <c r="P320">
        <v>0.92859999999999998</v>
      </c>
      <c r="Q320">
        <v>7.1399999999999991E-2</v>
      </c>
      <c r="R320">
        <v>0</v>
      </c>
      <c r="S320">
        <v>0</v>
      </c>
      <c r="T320">
        <v>0</v>
      </c>
      <c r="U320">
        <v>0.90700000000000003</v>
      </c>
      <c r="V320">
        <v>6.9800000000000001E-2</v>
      </c>
      <c r="W320">
        <v>2.3300000000000001E-2</v>
      </c>
      <c r="X320">
        <v>0</v>
      </c>
      <c r="Y320">
        <v>0.95</v>
      </c>
      <c r="Z320">
        <v>0.05</v>
      </c>
      <c r="AA320">
        <v>0.18600000000000003</v>
      </c>
      <c r="AB320">
        <v>0.79069999999999996</v>
      </c>
      <c r="AC320">
        <v>2.3300000000000001E-2</v>
      </c>
      <c r="AD320">
        <v>0</v>
      </c>
      <c r="AE320">
        <v>0.72</v>
      </c>
      <c r="AF320">
        <v>0.24</v>
      </c>
      <c r="AG320">
        <v>0.04</v>
      </c>
      <c r="AH320">
        <v>0</v>
      </c>
      <c r="AI320">
        <v>0</v>
      </c>
      <c r="AJ320">
        <v>0.10289999999999999</v>
      </c>
      <c r="AK320">
        <v>0</v>
      </c>
      <c r="AL320">
        <v>0</v>
      </c>
      <c r="AM320">
        <v>0.1618</v>
      </c>
      <c r="AN320">
        <v>0.73530000000000006</v>
      </c>
      <c r="AO320">
        <v>6.9800000000000001E-2</v>
      </c>
      <c r="AP320">
        <v>0.6512</v>
      </c>
      <c r="AQ320">
        <v>0.18600000000000003</v>
      </c>
      <c r="AR320">
        <v>9.3000000000000013E-2</v>
      </c>
      <c r="AS320">
        <v>0</v>
      </c>
      <c r="AT320">
        <v>0</v>
      </c>
      <c r="AU320">
        <v>2.3300000000000001E-2</v>
      </c>
      <c r="AV320">
        <v>0.30230000000000001</v>
      </c>
      <c r="AW320">
        <v>0.6744</v>
      </c>
      <c r="AX320">
        <v>0</v>
      </c>
      <c r="AY320">
        <v>0.37209999999999999</v>
      </c>
      <c r="AZ320">
        <v>0.60470000000000002</v>
      </c>
      <c r="BA320">
        <v>2.3300000000000001E-2</v>
      </c>
      <c r="BB320">
        <v>0</v>
      </c>
      <c r="BC320">
        <v>0.88370000000000004</v>
      </c>
      <c r="BD320">
        <v>0.11630000000000001</v>
      </c>
      <c r="BE320">
        <v>0</v>
      </c>
      <c r="BF320">
        <v>0</v>
      </c>
      <c r="BG320">
        <v>0.74419999999999997</v>
      </c>
      <c r="BH320">
        <v>0.20929999999999999</v>
      </c>
      <c r="BI320">
        <v>4.6500000000000007E-2</v>
      </c>
      <c r="BJ320">
        <v>0</v>
      </c>
      <c r="BK320">
        <v>6.6699999999999995E-2</v>
      </c>
      <c r="BL320">
        <v>0.26669999999999999</v>
      </c>
      <c r="BM320">
        <v>0.66670000000000007</v>
      </c>
      <c r="BN320">
        <v>0</v>
      </c>
    </row>
    <row r="321" spans="1:66" x14ac:dyDescent="0.3">
      <c r="A321" t="s">
        <v>733</v>
      </c>
      <c r="B321">
        <v>1</v>
      </c>
      <c r="C321">
        <v>0</v>
      </c>
      <c r="D321">
        <v>0</v>
      </c>
      <c r="E321">
        <v>0</v>
      </c>
      <c r="F321">
        <v>0</v>
      </c>
      <c r="G321">
        <v>0.63639999999999997</v>
      </c>
      <c r="H321">
        <v>0.31819999999999998</v>
      </c>
      <c r="I321">
        <v>4.5499999999999999E-2</v>
      </c>
      <c r="J321">
        <v>0</v>
      </c>
      <c r="K321">
        <v>0</v>
      </c>
      <c r="L321">
        <v>0.19699999999999998</v>
      </c>
      <c r="M321">
        <v>0.80299999999999994</v>
      </c>
      <c r="N321">
        <v>0</v>
      </c>
      <c r="O321">
        <v>1.52E-2</v>
      </c>
      <c r="P321">
        <v>0.42420000000000002</v>
      </c>
      <c r="Q321">
        <v>0.5</v>
      </c>
      <c r="R321">
        <v>6.0599999999999994E-2</v>
      </c>
      <c r="S321">
        <v>0</v>
      </c>
      <c r="T321">
        <v>6.0599999999999994E-2</v>
      </c>
      <c r="U321">
        <v>0.54549999999999998</v>
      </c>
      <c r="V321">
        <v>0.37880000000000003</v>
      </c>
      <c r="W321">
        <v>1.52E-2</v>
      </c>
      <c r="X321">
        <v>3.1699999999999999E-2</v>
      </c>
      <c r="Y321">
        <v>0.53969999999999996</v>
      </c>
      <c r="Z321">
        <v>0.42859999999999998</v>
      </c>
      <c r="AA321">
        <v>0.42420000000000002</v>
      </c>
      <c r="AB321">
        <v>0.48479999999999995</v>
      </c>
      <c r="AC321">
        <v>9.0899999999999995E-2</v>
      </c>
      <c r="AD321">
        <v>0</v>
      </c>
      <c r="AE321">
        <v>0.59260000000000002</v>
      </c>
      <c r="AF321">
        <v>0.37040000000000001</v>
      </c>
      <c r="AG321">
        <v>0</v>
      </c>
      <c r="AH321">
        <v>3.7000000000000005E-2</v>
      </c>
      <c r="AI321">
        <v>0</v>
      </c>
      <c r="AJ321">
        <v>0.871</v>
      </c>
      <c r="AK321">
        <v>0.129</v>
      </c>
      <c r="AL321">
        <v>0</v>
      </c>
      <c r="AM321">
        <v>0</v>
      </c>
      <c r="AN321">
        <v>0</v>
      </c>
      <c r="AO321">
        <v>3.0299999999999997E-2</v>
      </c>
      <c r="AP321">
        <v>0.18179999999999999</v>
      </c>
      <c r="AQ321">
        <v>0.37880000000000003</v>
      </c>
      <c r="AR321">
        <v>0.39390000000000003</v>
      </c>
      <c r="AS321">
        <v>1.52E-2</v>
      </c>
      <c r="AT321">
        <v>1.52E-2</v>
      </c>
      <c r="AU321">
        <v>0.12119999999999999</v>
      </c>
      <c r="AV321">
        <v>0.34850000000000003</v>
      </c>
      <c r="AW321">
        <v>0.40909999999999996</v>
      </c>
      <c r="AX321">
        <v>0.1061</v>
      </c>
      <c r="AY321">
        <v>0.48479999999999995</v>
      </c>
      <c r="AZ321">
        <v>0.30299999999999999</v>
      </c>
      <c r="BA321">
        <v>0.21210000000000001</v>
      </c>
      <c r="BB321">
        <v>1.52E-2</v>
      </c>
      <c r="BC321">
        <v>0.37880000000000003</v>
      </c>
      <c r="BD321">
        <v>0.53029999999999999</v>
      </c>
      <c r="BE321">
        <v>7.5800000000000006E-2</v>
      </c>
      <c r="BF321">
        <v>0.1061</v>
      </c>
      <c r="BG321">
        <v>0.28789999999999999</v>
      </c>
      <c r="BH321">
        <v>0.37880000000000003</v>
      </c>
      <c r="BI321">
        <v>0.21210000000000001</v>
      </c>
      <c r="BJ321">
        <v>1.52E-2</v>
      </c>
      <c r="BK321">
        <v>0.33329999999999999</v>
      </c>
      <c r="BL321">
        <v>0.5</v>
      </c>
      <c r="BM321">
        <v>0.16670000000000001</v>
      </c>
      <c r="BN321">
        <v>0</v>
      </c>
    </row>
    <row r="322" spans="1:66" x14ac:dyDescent="0.3">
      <c r="A322" t="s">
        <v>735</v>
      </c>
      <c r="B322">
        <v>1</v>
      </c>
      <c r="C322">
        <v>0</v>
      </c>
      <c r="D322">
        <v>0</v>
      </c>
      <c r="E322">
        <v>0</v>
      </c>
      <c r="F322">
        <v>0</v>
      </c>
      <c r="G322">
        <v>0.30769999999999997</v>
      </c>
      <c r="H322">
        <v>0.46149999999999997</v>
      </c>
      <c r="I322">
        <v>0.23079999999999998</v>
      </c>
      <c r="J322">
        <v>0</v>
      </c>
      <c r="K322">
        <v>0</v>
      </c>
      <c r="L322">
        <v>7.690000000000001E-2</v>
      </c>
      <c r="M322">
        <v>0.92310000000000003</v>
      </c>
      <c r="N322">
        <v>0</v>
      </c>
      <c r="O322">
        <v>0</v>
      </c>
      <c r="P322">
        <v>0.23079999999999998</v>
      </c>
      <c r="Q322">
        <v>0.76919999999999999</v>
      </c>
      <c r="R322">
        <v>0</v>
      </c>
      <c r="S322">
        <v>0</v>
      </c>
      <c r="T322">
        <v>0</v>
      </c>
      <c r="U322">
        <v>0.46149999999999997</v>
      </c>
      <c r="V322">
        <v>0.53849999999999998</v>
      </c>
      <c r="W322">
        <v>0</v>
      </c>
      <c r="X322">
        <v>0</v>
      </c>
      <c r="Y322">
        <v>0.46149999999999997</v>
      </c>
      <c r="Z322">
        <v>0.53849999999999998</v>
      </c>
      <c r="AA322">
        <v>0</v>
      </c>
      <c r="AB322">
        <v>0.76919999999999999</v>
      </c>
      <c r="AC322">
        <v>0.23079999999999998</v>
      </c>
      <c r="AD322">
        <v>0</v>
      </c>
      <c r="AE322">
        <v>0.33329999999999999</v>
      </c>
      <c r="AF322">
        <v>0.5</v>
      </c>
      <c r="AG322">
        <v>0.16670000000000001</v>
      </c>
      <c r="AH322">
        <v>0</v>
      </c>
      <c r="AI322">
        <v>0</v>
      </c>
      <c r="AJ322">
        <v>0.10289999999999999</v>
      </c>
      <c r="AK322">
        <v>0</v>
      </c>
      <c r="AL322">
        <v>0</v>
      </c>
      <c r="AM322">
        <v>0.1618</v>
      </c>
      <c r="AN322">
        <v>0.73530000000000006</v>
      </c>
      <c r="AO322">
        <v>7.690000000000001E-2</v>
      </c>
      <c r="AP322">
        <v>0.46149999999999997</v>
      </c>
      <c r="AQ322">
        <v>0.3846</v>
      </c>
      <c r="AR322">
        <v>7.690000000000001E-2</v>
      </c>
      <c r="AS322">
        <v>0</v>
      </c>
      <c r="AT322">
        <v>0</v>
      </c>
      <c r="AU322">
        <v>0.23079999999999998</v>
      </c>
      <c r="AV322">
        <v>0.15380000000000002</v>
      </c>
      <c r="AW322">
        <v>0.46149999999999997</v>
      </c>
      <c r="AX322">
        <v>0.15380000000000002</v>
      </c>
      <c r="AY322">
        <v>0.15380000000000002</v>
      </c>
      <c r="AZ322">
        <v>0.61539999999999995</v>
      </c>
      <c r="BA322">
        <v>0.23079999999999998</v>
      </c>
      <c r="BB322">
        <v>0</v>
      </c>
      <c r="BC322">
        <v>0.61539999999999995</v>
      </c>
      <c r="BD322">
        <v>0.3846</v>
      </c>
      <c r="BE322">
        <v>0</v>
      </c>
      <c r="BF322">
        <v>0</v>
      </c>
      <c r="BG322">
        <v>0.84620000000000006</v>
      </c>
      <c r="BH322">
        <v>0.15380000000000002</v>
      </c>
      <c r="BI322">
        <v>0</v>
      </c>
      <c r="BJ322">
        <v>0</v>
      </c>
      <c r="BK322">
        <v>0</v>
      </c>
      <c r="BL322">
        <v>0</v>
      </c>
      <c r="BM322">
        <v>1</v>
      </c>
      <c r="BN322">
        <v>0</v>
      </c>
    </row>
    <row r="323" spans="1:66" x14ac:dyDescent="0.3">
      <c r="A323" t="s">
        <v>737</v>
      </c>
      <c r="B323">
        <v>1</v>
      </c>
      <c r="C323">
        <v>0</v>
      </c>
      <c r="D323">
        <v>0</v>
      </c>
      <c r="E323">
        <v>0</v>
      </c>
      <c r="F323">
        <v>0</v>
      </c>
      <c r="G323">
        <v>0.40619999999999995</v>
      </c>
      <c r="H323">
        <v>0.40619999999999995</v>
      </c>
      <c r="I323">
        <v>0.1875</v>
      </c>
      <c r="J323">
        <v>0</v>
      </c>
      <c r="K323">
        <v>0</v>
      </c>
      <c r="L323">
        <v>0.1875</v>
      </c>
      <c r="M323">
        <v>0.71879999999999999</v>
      </c>
      <c r="N323">
        <v>9.3800000000000008E-2</v>
      </c>
      <c r="O323">
        <v>0</v>
      </c>
      <c r="P323">
        <v>0.3125</v>
      </c>
      <c r="Q323">
        <v>0.6875</v>
      </c>
      <c r="R323">
        <v>0</v>
      </c>
      <c r="S323">
        <v>0</v>
      </c>
      <c r="T323">
        <v>6.25E-2</v>
      </c>
      <c r="U323">
        <v>0.4375</v>
      </c>
      <c r="V323">
        <v>0.4375</v>
      </c>
      <c r="W323">
        <v>6.25E-2</v>
      </c>
      <c r="X323">
        <v>0</v>
      </c>
      <c r="Y323">
        <v>0.5806</v>
      </c>
      <c r="Z323">
        <v>0.4194</v>
      </c>
      <c r="AA323">
        <v>3.1200000000000002E-2</v>
      </c>
      <c r="AB323">
        <v>0.71879999999999999</v>
      </c>
      <c r="AC323">
        <v>0.25</v>
      </c>
      <c r="AD323">
        <v>0</v>
      </c>
      <c r="AE323">
        <v>0.23530000000000001</v>
      </c>
      <c r="AF323">
        <v>0.35289999999999999</v>
      </c>
      <c r="AG323">
        <v>0.4118</v>
      </c>
      <c r="AH323">
        <v>0</v>
      </c>
      <c r="AI323">
        <v>0</v>
      </c>
      <c r="AJ323">
        <v>0.10289999999999999</v>
      </c>
      <c r="AK323">
        <v>0</v>
      </c>
      <c r="AL323">
        <v>0</v>
      </c>
      <c r="AM323">
        <v>0.1618</v>
      </c>
      <c r="AN323">
        <v>0.73530000000000006</v>
      </c>
      <c r="AO323">
        <v>3.1200000000000002E-2</v>
      </c>
      <c r="AP323">
        <v>0.59379999999999999</v>
      </c>
      <c r="AQ323">
        <v>0.3125</v>
      </c>
      <c r="AR323">
        <v>6.25E-2</v>
      </c>
      <c r="AS323">
        <v>0</v>
      </c>
      <c r="AT323">
        <v>6.25E-2</v>
      </c>
      <c r="AU323">
        <v>6.25E-2</v>
      </c>
      <c r="AV323">
        <v>0.28120000000000001</v>
      </c>
      <c r="AW323">
        <v>0.40619999999999995</v>
      </c>
      <c r="AX323">
        <v>0.1875</v>
      </c>
      <c r="AY323">
        <v>0.34380000000000005</v>
      </c>
      <c r="AZ323">
        <v>0.375</v>
      </c>
      <c r="BA323">
        <v>0.28120000000000001</v>
      </c>
      <c r="BB323">
        <v>0</v>
      </c>
      <c r="BC323">
        <v>0.625</v>
      </c>
      <c r="BD323">
        <v>0.3125</v>
      </c>
      <c r="BE323">
        <v>6.25E-2</v>
      </c>
      <c r="BF323">
        <v>6.25E-2</v>
      </c>
      <c r="BG323">
        <v>0.625</v>
      </c>
      <c r="BH323">
        <v>0.1875</v>
      </c>
      <c r="BI323">
        <v>0.125</v>
      </c>
      <c r="BJ323">
        <v>0</v>
      </c>
      <c r="BK323">
        <v>0.33329999999999999</v>
      </c>
      <c r="BL323">
        <v>0.25</v>
      </c>
      <c r="BM323">
        <v>0.33329999999999999</v>
      </c>
      <c r="BN323">
        <v>8.3299999999999999E-2</v>
      </c>
    </row>
    <row r="324" spans="1:66" x14ac:dyDescent="0.3">
      <c r="A324" t="s">
        <v>699</v>
      </c>
      <c r="B324">
        <v>1</v>
      </c>
      <c r="C324">
        <v>0</v>
      </c>
      <c r="D324">
        <v>0</v>
      </c>
      <c r="E324">
        <v>0</v>
      </c>
      <c r="F324">
        <v>0</v>
      </c>
      <c r="G324">
        <v>0.27779999999999999</v>
      </c>
      <c r="H324">
        <v>0.11109999999999999</v>
      </c>
      <c r="I324">
        <v>0.55559999999999998</v>
      </c>
      <c r="J324">
        <v>5.5599999999999997E-2</v>
      </c>
      <c r="K324">
        <v>0</v>
      </c>
      <c r="L324">
        <v>0.23530000000000001</v>
      </c>
      <c r="M324">
        <v>0.76469999999999994</v>
      </c>
      <c r="N324">
        <v>0</v>
      </c>
      <c r="O324">
        <v>0</v>
      </c>
      <c r="P324">
        <v>0.83329999999999993</v>
      </c>
      <c r="Q324">
        <v>0.16670000000000001</v>
      </c>
      <c r="R324">
        <v>0</v>
      </c>
      <c r="S324">
        <v>0</v>
      </c>
      <c r="T324">
        <v>0</v>
      </c>
      <c r="U324">
        <v>0.72219999999999995</v>
      </c>
      <c r="V324">
        <v>0.22219999999999998</v>
      </c>
      <c r="W324">
        <v>5.5599999999999997E-2</v>
      </c>
      <c r="X324">
        <v>5.5599999999999997E-2</v>
      </c>
      <c r="Y324">
        <v>0.5</v>
      </c>
      <c r="Z324">
        <v>0.44439999999999996</v>
      </c>
      <c r="AA324">
        <v>0.16670000000000001</v>
      </c>
      <c r="AB324">
        <v>0.55559999999999998</v>
      </c>
      <c r="AC324">
        <v>0.22219999999999998</v>
      </c>
      <c r="AD324">
        <v>5.5599999999999997E-2</v>
      </c>
      <c r="AE324">
        <v>0.625</v>
      </c>
      <c r="AF324">
        <v>0.375</v>
      </c>
      <c r="AG324">
        <v>0</v>
      </c>
      <c r="AH324">
        <v>0</v>
      </c>
      <c r="AI324">
        <v>0</v>
      </c>
      <c r="AJ324">
        <v>0</v>
      </c>
      <c r="AK324">
        <v>0.16670000000000001</v>
      </c>
      <c r="AL324">
        <v>0.83329999999999993</v>
      </c>
      <c r="AM324">
        <v>0</v>
      </c>
      <c r="AN324">
        <v>0</v>
      </c>
      <c r="AO324">
        <v>5.5599999999999997E-2</v>
      </c>
      <c r="AP324">
        <v>0.77780000000000005</v>
      </c>
      <c r="AQ324">
        <v>0.11109999999999999</v>
      </c>
      <c r="AR324">
        <v>0</v>
      </c>
      <c r="AS324">
        <v>5.5599999999999997E-2</v>
      </c>
      <c r="AT324">
        <v>0</v>
      </c>
      <c r="AU324">
        <v>0</v>
      </c>
      <c r="AV324">
        <v>0</v>
      </c>
      <c r="AW324">
        <v>0.27779999999999999</v>
      </c>
      <c r="AX324">
        <v>0.72219999999999995</v>
      </c>
      <c r="AY324">
        <v>0.11109999999999999</v>
      </c>
      <c r="AZ324">
        <v>0.55559999999999998</v>
      </c>
      <c r="BA324">
        <v>0.33329999999999999</v>
      </c>
      <c r="BB324">
        <v>0</v>
      </c>
      <c r="BC324">
        <v>0.88890000000000002</v>
      </c>
      <c r="BD324">
        <v>0.11109999999999999</v>
      </c>
      <c r="BE324">
        <v>0</v>
      </c>
      <c r="BF324">
        <v>0</v>
      </c>
      <c r="BG324">
        <v>0.55559999999999998</v>
      </c>
      <c r="BH324">
        <v>0.44439999999999996</v>
      </c>
      <c r="BI324">
        <v>0</v>
      </c>
      <c r="BJ324">
        <v>0</v>
      </c>
      <c r="BK324">
        <v>0</v>
      </c>
      <c r="BL324">
        <v>0.28570000000000001</v>
      </c>
      <c r="BM324">
        <v>0.57140000000000002</v>
      </c>
      <c r="BN324">
        <v>0.1429</v>
      </c>
    </row>
    <row r="325" spans="1:66" x14ac:dyDescent="0.3">
      <c r="A325" t="s">
        <v>742</v>
      </c>
      <c r="B325">
        <v>0</v>
      </c>
      <c r="C325">
        <v>0</v>
      </c>
      <c r="D325">
        <v>0</v>
      </c>
      <c r="E325">
        <v>0</v>
      </c>
      <c r="F325">
        <v>1</v>
      </c>
      <c r="G325">
        <v>0.48530000000000001</v>
      </c>
      <c r="H325">
        <v>0.23530000000000001</v>
      </c>
      <c r="I325">
        <v>0.27940000000000004</v>
      </c>
      <c r="J325">
        <v>0</v>
      </c>
      <c r="K325">
        <v>0.58820000000000006</v>
      </c>
      <c r="L325">
        <v>0.19120000000000001</v>
      </c>
      <c r="M325">
        <v>0.22059999999999999</v>
      </c>
      <c r="N325">
        <v>0</v>
      </c>
      <c r="O325">
        <v>0</v>
      </c>
      <c r="P325">
        <v>0.32350000000000001</v>
      </c>
      <c r="Q325">
        <v>0.63240000000000007</v>
      </c>
      <c r="R325">
        <v>4.41E-2</v>
      </c>
      <c r="S325">
        <v>0</v>
      </c>
      <c r="T325">
        <v>0.1176</v>
      </c>
      <c r="U325">
        <v>0.73530000000000006</v>
      </c>
      <c r="V325">
        <v>0.14710000000000001</v>
      </c>
      <c r="W325">
        <v>0</v>
      </c>
      <c r="X325">
        <v>0</v>
      </c>
      <c r="Y325">
        <v>0.87690000000000001</v>
      </c>
      <c r="Z325">
        <v>0.1231</v>
      </c>
      <c r="AA325">
        <v>0.70590000000000008</v>
      </c>
      <c r="AB325">
        <v>0.29410000000000003</v>
      </c>
      <c r="AC325">
        <v>0</v>
      </c>
      <c r="AD325">
        <v>0</v>
      </c>
      <c r="AE325">
        <v>0.13239999999999999</v>
      </c>
      <c r="AF325">
        <v>0.79409999999999992</v>
      </c>
      <c r="AG325">
        <v>5.8799999999999998E-2</v>
      </c>
      <c r="AH325">
        <v>1.47E-2</v>
      </c>
      <c r="AI325">
        <v>0</v>
      </c>
      <c r="AJ325">
        <v>0.10289999999999999</v>
      </c>
      <c r="AK325">
        <v>0</v>
      </c>
      <c r="AL325">
        <v>0</v>
      </c>
      <c r="AM325">
        <v>0.1618</v>
      </c>
      <c r="AN325">
        <v>0.73530000000000006</v>
      </c>
      <c r="AO325">
        <v>0.58820000000000006</v>
      </c>
      <c r="AP325">
        <v>0.36759999999999998</v>
      </c>
      <c r="AQ325">
        <v>2.9399999999999999E-2</v>
      </c>
      <c r="AR325">
        <v>1.47E-2</v>
      </c>
      <c r="AS325">
        <v>0</v>
      </c>
      <c r="AT325">
        <v>4.41E-2</v>
      </c>
      <c r="AU325">
        <v>0.52939999999999998</v>
      </c>
      <c r="AV325">
        <v>0.4118</v>
      </c>
      <c r="AW325">
        <v>1.47E-2</v>
      </c>
      <c r="AX325">
        <v>0</v>
      </c>
      <c r="AY325">
        <v>1</v>
      </c>
      <c r="AZ325">
        <v>0</v>
      </c>
      <c r="BA325">
        <v>0</v>
      </c>
      <c r="BB325">
        <v>0</v>
      </c>
      <c r="BC325">
        <v>0.83819999999999995</v>
      </c>
      <c r="BD325">
        <v>0.1618</v>
      </c>
      <c r="BE325">
        <v>0</v>
      </c>
      <c r="BF325">
        <v>0.10289999999999999</v>
      </c>
      <c r="BG325">
        <v>0.6470999999999999</v>
      </c>
      <c r="BH325">
        <v>0.25</v>
      </c>
      <c r="BI325">
        <v>0</v>
      </c>
      <c r="BJ325">
        <v>0</v>
      </c>
      <c r="BK325">
        <v>1</v>
      </c>
      <c r="BL325">
        <v>0</v>
      </c>
      <c r="BM325">
        <v>0</v>
      </c>
      <c r="BN325">
        <v>0</v>
      </c>
    </row>
    <row r="326" spans="1:66" x14ac:dyDescent="0.3">
      <c r="A326" t="s">
        <v>709</v>
      </c>
      <c r="B326">
        <v>0</v>
      </c>
      <c r="C326">
        <v>0</v>
      </c>
      <c r="D326">
        <v>0</v>
      </c>
      <c r="E326">
        <v>1</v>
      </c>
      <c r="F326">
        <v>0</v>
      </c>
      <c r="G326">
        <v>5.5599999999999997E-2</v>
      </c>
      <c r="H326">
        <v>5.5599999999999997E-2</v>
      </c>
      <c r="I326">
        <v>0.77780000000000005</v>
      </c>
      <c r="J326">
        <v>0.11109999999999999</v>
      </c>
      <c r="K326">
        <v>6.25E-2</v>
      </c>
      <c r="L326">
        <v>0.3125</v>
      </c>
      <c r="M326">
        <v>0.625</v>
      </c>
      <c r="N326">
        <v>0</v>
      </c>
      <c r="O326">
        <v>0</v>
      </c>
      <c r="P326">
        <v>0.27779999999999999</v>
      </c>
      <c r="Q326">
        <v>0.61109999999999998</v>
      </c>
      <c r="R326">
        <v>0.11109999999999999</v>
      </c>
      <c r="S326">
        <v>0</v>
      </c>
      <c r="T326">
        <v>0</v>
      </c>
      <c r="U326">
        <v>0.61109999999999998</v>
      </c>
      <c r="V326">
        <v>0.38890000000000002</v>
      </c>
      <c r="W326">
        <v>0</v>
      </c>
      <c r="X326">
        <v>0</v>
      </c>
      <c r="Y326">
        <v>0.9375</v>
      </c>
      <c r="Z326">
        <v>6.25E-2</v>
      </c>
      <c r="AA326">
        <v>0.77780000000000005</v>
      </c>
      <c r="AB326">
        <v>0.22219999999999998</v>
      </c>
      <c r="AC326">
        <v>0</v>
      </c>
      <c r="AD326">
        <v>0</v>
      </c>
      <c r="AE326">
        <v>0.27779999999999999</v>
      </c>
      <c r="AF326">
        <v>0.66670000000000007</v>
      </c>
      <c r="AG326">
        <v>5.5599999999999997E-2</v>
      </c>
      <c r="AH326">
        <v>0</v>
      </c>
      <c r="AI326">
        <v>0</v>
      </c>
      <c r="AJ326">
        <v>0.10289999999999999</v>
      </c>
      <c r="AK326">
        <v>0</v>
      </c>
      <c r="AL326">
        <v>0</v>
      </c>
      <c r="AM326">
        <v>0.1618</v>
      </c>
      <c r="AN326">
        <v>0.73530000000000006</v>
      </c>
      <c r="AO326">
        <v>0</v>
      </c>
      <c r="AP326">
        <v>0.66670000000000007</v>
      </c>
      <c r="AQ326">
        <v>0.22219999999999998</v>
      </c>
      <c r="AR326">
        <v>0.11109999999999999</v>
      </c>
      <c r="AS326">
        <v>0</v>
      </c>
      <c r="AT326">
        <v>0</v>
      </c>
      <c r="AU326">
        <v>0.33329999999999999</v>
      </c>
      <c r="AV326">
        <v>0.22219999999999998</v>
      </c>
      <c r="AW326">
        <v>0.22219999999999998</v>
      </c>
      <c r="AX326">
        <v>0.22219999999999998</v>
      </c>
      <c r="AY326">
        <v>0.72219999999999995</v>
      </c>
      <c r="AZ326">
        <v>0.27779999999999999</v>
      </c>
      <c r="BA326">
        <v>0</v>
      </c>
      <c r="BB326">
        <v>0</v>
      </c>
      <c r="BC326">
        <v>0.66670000000000007</v>
      </c>
      <c r="BD326">
        <v>0.33329999999999999</v>
      </c>
      <c r="BE326">
        <v>0</v>
      </c>
      <c r="BF326">
        <v>0</v>
      </c>
      <c r="BG326">
        <v>0.5</v>
      </c>
      <c r="BH326">
        <v>0.33329999999999999</v>
      </c>
      <c r="BI326">
        <v>0.16670000000000001</v>
      </c>
      <c r="BJ326">
        <v>0</v>
      </c>
      <c r="BK326">
        <v>0.61109999999999998</v>
      </c>
      <c r="BL326">
        <v>0.16670000000000001</v>
      </c>
      <c r="BM326">
        <v>0.22219999999999998</v>
      </c>
      <c r="BN326">
        <v>0</v>
      </c>
    </row>
    <row r="327" spans="1:66" x14ac:dyDescent="0.3">
      <c r="A327" t="s">
        <v>747</v>
      </c>
      <c r="B327">
        <v>1</v>
      </c>
      <c r="C327">
        <v>0</v>
      </c>
      <c r="D327">
        <v>0</v>
      </c>
      <c r="E327">
        <v>0</v>
      </c>
      <c r="F327">
        <v>0</v>
      </c>
      <c r="G327">
        <v>0.9</v>
      </c>
      <c r="H327">
        <v>0.1</v>
      </c>
      <c r="I327">
        <v>0</v>
      </c>
      <c r="J327">
        <v>0</v>
      </c>
      <c r="K327">
        <v>0.1333</v>
      </c>
      <c r="L327">
        <v>6.6699999999999995E-2</v>
      </c>
      <c r="M327">
        <v>0.8</v>
      </c>
      <c r="N327">
        <v>0</v>
      </c>
      <c r="O327">
        <v>0</v>
      </c>
      <c r="P327">
        <v>0.6</v>
      </c>
      <c r="Q327">
        <v>0.36670000000000003</v>
      </c>
      <c r="R327">
        <v>3.3300000000000003E-2</v>
      </c>
      <c r="S327">
        <v>0</v>
      </c>
      <c r="T327">
        <v>0.23329999999999998</v>
      </c>
      <c r="U327">
        <v>0.5</v>
      </c>
      <c r="V327">
        <v>0.23329999999999998</v>
      </c>
      <c r="W327">
        <v>3.3300000000000003E-2</v>
      </c>
      <c r="X327">
        <v>0</v>
      </c>
      <c r="Y327">
        <v>0.71430000000000005</v>
      </c>
      <c r="Z327">
        <v>0.28570000000000001</v>
      </c>
      <c r="AA327">
        <v>0.36670000000000003</v>
      </c>
      <c r="AB327">
        <v>0.4</v>
      </c>
      <c r="AC327">
        <v>0.23329999999999998</v>
      </c>
      <c r="AD327">
        <v>0</v>
      </c>
      <c r="AE327">
        <v>0.8</v>
      </c>
      <c r="AF327">
        <v>0.2</v>
      </c>
      <c r="AG327">
        <v>0</v>
      </c>
      <c r="AH327">
        <v>0</v>
      </c>
      <c r="AI327">
        <v>0</v>
      </c>
      <c r="AJ327">
        <v>1</v>
      </c>
      <c r="AK327">
        <v>0</v>
      </c>
      <c r="AL327">
        <v>0</v>
      </c>
      <c r="AM327">
        <v>0</v>
      </c>
      <c r="AN327">
        <v>0</v>
      </c>
      <c r="AO327">
        <v>3.3300000000000003E-2</v>
      </c>
      <c r="AP327">
        <v>0.73329999999999995</v>
      </c>
      <c r="AQ327">
        <v>0.23329999999999998</v>
      </c>
      <c r="AR327">
        <v>0</v>
      </c>
      <c r="AS327">
        <v>0</v>
      </c>
      <c r="AT327">
        <v>0.16670000000000001</v>
      </c>
      <c r="AU327">
        <v>0.2</v>
      </c>
      <c r="AV327">
        <v>0.3</v>
      </c>
      <c r="AW327">
        <v>0.33329999999999999</v>
      </c>
      <c r="AX327">
        <v>0</v>
      </c>
      <c r="AY327">
        <v>0.9667</v>
      </c>
      <c r="AZ327">
        <v>3.3300000000000003E-2</v>
      </c>
      <c r="BA327">
        <v>0</v>
      </c>
      <c r="BB327">
        <v>0</v>
      </c>
      <c r="BC327">
        <v>0.5333</v>
      </c>
      <c r="BD327">
        <v>0.4667</v>
      </c>
      <c r="BE327">
        <v>0</v>
      </c>
      <c r="BF327">
        <v>0</v>
      </c>
      <c r="BG327">
        <v>0.4</v>
      </c>
      <c r="BH327">
        <v>0.6</v>
      </c>
      <c r="BI327">
        <v>0</v>
      </c>
      <c r="BJ327">
        <v>0</v>
      </c>
      <c r="BK327">
        <v>1</v>
      </c>
      <c r="BL327">
        <v>0</v>
      </c>
      <c r="BM327">
        <v>0</v>
      </c>
      <c r="BN327">
        <v>0</v>
      </c>
    </row>
    <row r="328" spans="1:66" x14ac:dyDescent="0.3">
      <c r="A328" t="s">
        <v>749</v>
      </c>
      <c r="B328">
        <v>1</v>
      </c>
      <c r="C328">
        <v>0</v>
      </c>
      <c r="D328">
        <v>0</v>
      </c>
      <c r="E328">
        <v>0</v>
      </c>
      <c r="F328">
        <v>0</v>
      </c>
      <c r="G328">
        <v>0.57140000000000002</v>
      </c>
      <c r="H328">
        <v>0</v>
      </c>
      <c r="I328">
        <v>0.42859999999999998</v>
      </c>
      <c r="J328">
        <v>0</v>
      </c>
      <c r="K328">
        <v>9.5199999999999993E-2</v>
      </c>
      <c r="L328">
        <v>9.5199999999999993E-2</v>
      </c>
      <c r="M328">
        <v>0.8095</v>
      </c>
      <c r="N328">
        <v>0</v>
      </c>
      <c r="O328">
        <v>0</v>
      </c>
      <c r="P328">
        <v>0.38100000000000001</v>
      </c>
      <c r="Q328">
        <v>0.52380000000000004</v>
      </c>
      <c r="R328">
        <v>9.5199999999999993E-2</v>
      </c>
      <c r="S328">
        <v>0</v>
      </c>
      <c r="T328">
        <v>0.38100000000000001</v>
      </c>
      <c r="U328">
        <v>0.42859999999999998</v>
      </c>
      <c r="V328">
        <v>0.1429</v>
      </c>
      <c r="W328">
        <v>4.7599999999999996E-2</v>
      </c>
      <c r="X328">
        <v>0</v>
      </c>
      <c r="Y328">
        <v>0.57140000000000002</v>
      </c>
      <c r="Z328">
        <v>0.42859999999999998</v>
      </c>
      <c r="AA328">
        <v>0.71430000000000005</v>
      </c>
      <c r="AB328">
        <v>0.1905</v>
      </c>
      <c r="AC328">
        <v>9.5199999999999993E-2</v>
      </c>
      <c r="AD328">
        <v>0</v>
      </c>
      <c r="AE328">
        <v>0.7</v>
      </c>
      <c r="AF328">
        <v>0.2</v>
      </c>
      <c r="AG328">
        <v>0</v>
      </c>
      <c r="AH328">
        <v>0.1</v>
      </c>
      <c r="AI328">
        <v>0</v>
      </c>
      <c r="AJ328">
        <v>0</v>
      </c>
      <c r="AK328">
        <v>0</v>
      </c>
      <c r="AL328">
        <v>0</v>
      </c>
      <c r="AM328">
        <v>0</v>
      </c>
      <c r="AN328">
        <v>1</v>
      </c>
      <c r="AO328">
        <v>0</v>
      </c>
      <c r="AP328">
        <v>0.28570000000000001</v>
      </c>
      <c r="AQ328">
        <v>0.33329999999999999</v>
      </c>
      <c r="AR328">
        <v>0.38100000000000001</v>
      </c>
      <c r="AS328">
        <v>0</v>
      </c>
      <c r="AT328">
        <v>0</v>
      </c>
      <c r="AU328">
        <v>0.23809999999999998</v>
      </c>
      <c r="AV328">
        <v>0.47619999999999996</v>
      </c>
      <c r="AW328">
        <v>0.28570000000000001</v>
      </c>
      <c r="AX328">
        <v>0</v>
      </c>
      <c r="AY328">
        <v>0.8095</v>
      </c>
      <c r="AZ328">
        <v>0.1905</v>
      </c>
      <c r="BA328">
        <v>0</v>
      </c>
      <c r="BB328">
        <v>0</v>
      </c>
      <c r="BC328">
        <v>0.38100000000000001</v>
      </c>
      <c r="BD328">
        <v>0.42859999999999998</v>
      </c>
      <c r="BE328">
        <v>0.1905</v>
      </c>
      <c r="BF328">
        <v>0</v>
      </c>
      <c r="BG328">
        <v>0.42859999999999998</v>
      </c>
      <c r="BH328">
        <v>0.52380000000000004</v>
      </c>
      <c r="BI328">
        <v>4.7599999999999996E-2</v>
      </c>
      <c r="BJ328">
        <v>0</v>
      </c>
      <c r="BK328">
        <v>1</v>
      </c>
      <c r="BL328">
        <v>0</v>
      </c>
      <c r="BM328">
        <v>0</v>
      </c>
      <c r="BN328">
        <v>0</v>
      </c>
    </row>
    <row r="329" spans="1:66" x14ac:dyDescent="0.3">
      <c r="A329" t="s">
        <v>751</v>
      </c>
      <c r="B329">
        <v>1</v>
      </c>
      <c r="C329">
        <v>0</v>
      </c>
      <c r="D329">
        <v>0</v>
      </c>
      <c r="E329">
        <v>0</v>
      </c>
      <c r="F329">
        <v>0</v>
      </c>
      <c r="G329">
        <v>0.4</v>
      </c>
      <c r="H329">
        <v>0.5333</v>
      </c>
      <c r="I329">
        <v>6.6699999999999995E-2</v>
      </c>
      <c r="J329">
        <v>0</v>
      </c>
      <c r="K329">
        <v>0</v>
      </c>
      <c r="L329">
        <v>6.6699999999999995E-2</v>
      </c>
      <c r="M329">
        <v>0.93330000000000002</v>
      </c>
      <c r="N329">
        <v>0</v>
      </c>
      <c r="O329">
        <v>0</v>
      </c>
      <c r="P329">
        <v>0.26669999999999999</v>
      </c>
      <c r="Q329">
        <v>0.4667</v>
      </c>
      <c r="R329">
        <v>0.26669999999999999</v>
      </c>
      <c r="S329">
        <v>0</v>
      </c>
      <c r="T329">
        <v>0.6</v>
      </c>
      <c r="U329">
        <v>0.33329999999999999</v>
      </c>
      <c r="V329">
        <v>6.6699999999999995E-2</v>
      </c>
      <c r="W329">
        <v>0</v>
      </c>
      <c r="X329">
        <v>0</v>
      </c>
      <c r="Y329">
        <v>0.35710000000000003</v>
      </c>
      <c r="Z329">
        <v>0.64290000000000003</v>
      </c>
      <c r="AA329">
        <v>0.8</v>
      </c>
      <c r="AB329">
        <v>0.2</v>
      </c>
      <c r="AC329">
        <v>0</v>
      </c>
      <c r="AD329">
        <v>0</v>
      </c>
      <c r="AE329">
        <v>0.5</v>
      </c>
      <c r="AF329">
        <v>0.5</v>
      </c>
      <c r="AG329">
        <v>0</v>
      </c>
      <c r="AH329">
        <v>0</v>
      </c>
      <c r="AI329">
        <v>0</v>
      </c>
      <c r="AJ329">
        <v>0</v>
      </c>
      <c r="AK329">
        <v>0</v>
      </c>
      <c r="AL329">
        <v>0</v>
      </c>
      <c r="AM329">
        <v>0</v>
      </c>
      <c r="AN329">
        <v>1</v>
      </c>
      <c r="AO329">
        <v>0</v>
      </c>
      <c r="AP329">
        <v>0.33329999999999999</v>
      </c>
      <c r="AQ329">
        <v>0.4667</v>
      </c>
      <c r="AR329">
        <v>0.2</v>
      </c>
      <c r="AS329">
        <v>0</v>
      </c>
      <c r="AT329">
        <v>6.6699999999999995E-2</v>
      </c>
      <c r="AU329">
        <v>0.33329999999999999</v>
      </c>
      <c r="AV329">
        <v>0.4667</v>
      </c>
      <c r="AW329">
        <v>0.1333</v>
      </c>
      <c r="AX329">
        <v>0</v>
      </c>
      <c r="AY329">
        <v>0.73329999999999995</v>
      </c>
      <c r="AZ329">
        <v>0</v>
      </c>
      <c r="BA329">
        <v>0.26669999999999999</v>
      </c>
      <c r="BB329">
        <v>0</v>
      </c>
      <c r="BC329">
        <v>0.33329999999999999</v>
      </c>
      <c r="BD329">
        <v>0.4</v>
      </c>
      <c r="BE329">
        <v>0.26669999999999999</v>
      </c>
      <c r="BF329">
        <v>0</v>
      </c>
      <c r="BG329">
        <v>0.33329999999999999</v>
      </c>
      <c r="BH329">
        <v>0.5333</v>
      </c>
      <c r="BI329">
        <v>0.1333</v>
      </c>
      <c r="BJ329">
        <v>0</v>
      </c>
      <c r="BK329">
        <v>1</v>
      </c>
      <c r="BL329">
        <v>0</v>
      </c>
      <c r="BM329">
        <v>0</v>
      </c>
      <c r="BN329">
        <v>0</v>
      </c>
    </row>
    <row r="330" spans="1:66" x14ac:dyDescent="0.3">
      <c r="A330" t="s">
        <v>753</v>
      </c>
      <c r="B330">
        <v>1</v>
      </c>
      <c r="C330">
        <v>0</v>
      </c>
      <c r="D330">
        <v>0</v>
      </c>
      <c r="E330">
        <v>0</v>
      </c>
      <c r="F330">
        <v>0</v>
      </c>
      <c r="G330">
        <v>0.52380000000000004</v>
      </c>
      <c r="H330">
        <v>0.33329999999999999</v>
      </c>
      <c r="I330">
        <v>0.1429</v>
      </c>
      <c r="J330">
        <v>0</v>
      </c>
      <c r="K330">
        <v>4.7599999999999996E-2</v>
      </c>
      <c r="L330">
        <v>0</v>
      </c>
      <c r="M330">
        <v>0.90480000000000005</v>
      </c>
      <c r="N330">
        <v>4.7599999999999996E-2</v>
      </c>
      <c r="O330">
        <v>0</v>
      </c>
      <c r="P330">
        <v>0.23809999999999998</v>
      </c>
      <c r="Q330">
        <v>0.61899999999999999</v>
      </c>
      <c r="R330">
        <v>0.1429</v>
      </c>
      <c r="S330">
        <v>0</v>
      </c>
      <c r="T330">
        <v>0.28570000000000001</v>
      </c>
      <c r="U330">
        <v>0.57140000000000002</v>
      </c>
      <c r="V330">
        <v>0.1429</v>
      </c>
      <c r="W330">
        <v>0</v>
      </c>
      <c r="X330">
        <v>0</v>
      </c>
      <c r="Y330">
        <v>0.57889999999999997</v>
      </c>
      <c r="Z330">
        <v>0.42109999999999997</v>
      </c>
      <c r="AA330">
        <v>0.76190000000000002</v>
      </c>
      <c r="AB330">
        <v>0.1905</v>
      </c>
      <c r="AC330">
        <v>4.7599999999999996E-2</v>
      </c>
      <c r="AD330">
        <v>0</v>
      </c>
      <c r="AE330">
        <v>0.28570000000000001</v>
      </c>
      <c r="AF330">
        <v>0.57140000000000002</v>
      </c>
      <c r="AG330">
        <v>0.1429</v>
      </c>
      <c r="AH330">
        <v>0</v>
      </c>
      <c r="AI330">
        <v>0</v>
      </c>
      <c r="AJ330">
        <v>0</v>
      </c>
      <c r="AK330">
        <v>0</v>
      </c>
      <c r="AL330">
        <v>0</v>
      </c>
      <c r="AM330">
        <v>0</v>
      </c>
      <c r="AN330">
        <v>1</v>
      </c>
      <c r="AO330">
        <v>0</v>
      </c>
      <c r="AP330">
        <v>0.33329999999999999</v>
      </c>
      <c r="AQ330">
        <v>0.1429</v>
      </c>
      <c r="AR330">
        <v>0.52380000000000004</v>
      </c>
      <c r="AS330">
        <v>0</v>
      </c>
      <c r="AT330">
        <v>0</v>
      </c>
      <c r="AU330">
        <v>0.1905</v>
      </c>
      <c r="AV330">
        <v>0.42859999999999998</v>
      </c>
      <c r="AW330">
        <v>0.38100000000000001</v>
      </c>
      <c r="AX330">
        <v>0</v>
      </c>
      <c r="AY330">
        <v>0.23809999999999998</v>
      </c>
      <c r="AZ330">
        <v>9.5199999999999993E-2</v>
      </c>
      <c r="BA330">
        <v>0.66670000000000007</v>
      </c>
      <c r="BB330">
        <v>0</v>
      </c>
      <c r="BC330">
        <v>0.1905</v>
      </c>
      <c r="BD330">
        <v>0.71430000000000005</v>
      </c>
      <c r="BE330">
        <v>9.5199999999999993E-2</v>
      </c>
      <c r="BF330">
        <v>0</v>
      </c>
      <c r="BG330">
        <v>0.28570000000000001</v>
      </c>
      <c r="BH330">
        <v>0.42859999999999998</v>
      </c>
      <c r="BI330">
        <v>0.28570000000000001</v>
      </c>
      <c r="BJ330">
        <v>0</v>
      </c>
      <c r="BK330">
        <v>1</v>
      </c>
      <c r="BL330">
        <v>0</v>
      </c>
      <c r="BM330">
        <v>0</v>
      </c>
      <c r="BN330">
        <v>0</v>
      </c>
    </row>
    <row r="331" spans="1:66" x14ac:dyDescent="0.3">
      <c r="A331" t="s">
        <v>755</v>
      </c>
      <c r="B331">
        <v>1</v>
      </c>
      <c r="C331">
        <v>0</v>
      </c>
      <c r="D331">
        <v>0</v>
      </c>
      <c r="E331">
        <v>0</v>
      </c>
      <c r="F331">
        <v>0</v>
      </c>
      <c r="G331">
        <v>0.53849999999999998</v>
      </c>
      <c r="H331">
        <v>0.30769999999999997</v>
      </c>
      <c r="I331">
        <v>0.15380000000000002</v>
      </c>
      <c r="J331">
        <v>0</v>
      </c>
      <c r="K331">
        <v>7.690000000000001E-2</v>
      </c>
      <c r="L331">
        <v>0</v>
      </c>
      <c r="M331">
        <v>0.92310000000000003</v>
      </c>
      <c r="N331">
        <v>0</v>
      </c>
      <c r="O331">
        <v>0</v>
      </c>
      <c r="P331">
        <v>0.3846</v>
      </c>
      <c r="Q331">
        <v>0.53849999999999998</v>
      </c>
      <c r="R331">
        <v>7.690000000000001E-2</v>
      </c>
      <c r="S331">
        <v>0</v>
      </c>
      <c r="T331">
        <v>0.3846</v>
      </c>
      <c r="U331">
        <v>0.46149999999999997</v>
      </c>
      <c r="V331">
        <v>0.15380000000000002</v>
      </c>
      <c r="W331">
        <v>0</v>
      </c>
      <c r="X331">
        <v>0</v>
      </c>
      <c r="Y331">
        <v>0.41670000000000001</v>
      </c>
      <c r="Z331">
        <v>0.58329999999999993</v>
      </c>
      <c r="AA331">
        <v>0.61539999999999995</v>
      </c>
      <c r="AB331">
        <v>0.15380000000000002</v>
      </c>
      <c r="AC331">
        <v>0.23079999999999998</v>
      </c>
      <c r="AD331">
        <v>0</v>
      </c>
      <c r="AE331">
        <v>0.25</v>
      </c>
      <c r="AF331">
        <v>0.75</v>
      </c>
      <c r="AG331">
        <v>0</v>
      </c>
      <c r="AH331">
        <v>0</v>
      </c>
      <c r="AI331">
        <v>0</v>
      </c>
      <c r="AJ331">
        <v>0</v>
      </c>
      <c r="AK331">
        <v>0</v>
      </c>
      <c r="AL331">
        <v>0</v>
      </c>
      <c r="AM331">
        <v>0</v>
      </c>
      <c r="AN331">
        <v>1</v>
      </c>
      <c r="AO331">
        <v>0</v>
      </c>
      <c r="AP331">
        <v>0.30769999999999997</v>
      </c>
      <c r="AQ331">
        <v>0.3846</v>
      </c>
      <c r="AR331">
        <v>0.30769999999999997</v>
      </c>
      <c r="AS331">
        <v>0</v>
      </c>
      <c r="AT331">
        <v>0</v>
      </c>
      <c r="AU331">
        <v>0.15380000000000002</v>
      </c>
      <c r="AV331">
        <v>0.30769999999999997</v>
      </c>
      <c r="AW331">
        <v>0.53849999999999998</v>
      </c>
      <c r="AX331">
        <v>0</v>
      </c>
      <c r="AY331">
        <v>0.3846</v>
      </c>
      <c r="AZ331">
        <v>0.46149999999999997</v>
      </c>
      <c r="BA331">
        <v>0.15380000000000002</v>
      </c>
      <c r="BB331">
        <v>0</v>
      </c>
      <c r="BC331">
        <v>0.3846</v>
      </c>
      <c r="BD331">
        <v>0.53849999999999998</v>
      </c>
      <c r="BE331">
        <v>7.690000000000001E-2</v>
      </c>
      <c r="BF331">
        <v>0</v>
      </c>
      <c r="BG331">
        <v>0.46149999999999997</v>
      </c>
      <c r="BH331">
        <v>0.23079999999999998</v>
      </c>
      <c r="BI331">
        <v>0.30769999999999997</v>
      </c>
      <c r="BJ331">
        <v>0</v>
      </c>
      <c r="BK331">
        <v>1</v>
      </c>
      <c r="BL331">
        <v>0</v>
      </c>
      <c r="BM331">
        <v>0</v>
      </c>
      <c r="BN331">
        <v>0</v>
      </c>
    </row>
    <row r="332" spans="1:66" x14ac:dyDescent="0.3">
      <c r="A332" t="s">
        <v>757</v>
      </c>
      <c r="B332">
        <v>1</v>
      </c>
      <c r="C332">
        <v>0</v>
      </c>
      <c r="D332">
        <v>0</v>
      </c>
      <c r="E332">
        <v>0</v>
      </c>
      <c r="F332">
        <v>0</v>
      </c>
      <c r="G332">
        <v>1</v>
      </c>
      <c r="H332">
        <v>0</v>
      </c>
      <c r="I332">
        <v>0</v>
      </c>
      <c r="J332">
        <v>0</v>
      </c>
      <c r="K332">
        <v>0.25</v>
      </c>
      <c r="L332">
        <v>0</v>
      </c>
      <c r="M332">
        <v>0.75</v>
      </c>
      <c r="N332">
        <v>0</v>
      </c>
      <c r="O332">
        <v>0</v>
      </c>
      <c r="P332">
        <v>0.41670000000000001</v>
      </c>
      <c r="Q332">
        <v>0.5</v>
      </c>
      <c r="R332">
        <v>8.3299999999999999E-2</v>
      </c>
      <c r="S332">
        <v>0</v>
      </c>
      <c r="T332">
        <v>0.66670000000000007</v>
      </c>
      <c r="U332">
        <v>0.33329999999999999</v>
      </c>
      <c r="V332">
        <v>0</v>
      </c>
      <c r="W332">
        <v>0</v>
      </c>
      <c r="X332">
        <v>0</v>
      </c>
      <c r="Y332">
        <v>0.83329999999999993</v>
      </c>
      <c r="Z332">
        <v>0.16670000000000001</v>
      </c>
      <c r="AA332">
        <v>0.58329999999999993</v>
      </c>
      <c r="AB332">
        <v>0.41670000000000001</v>
      </c>
      <c r="AC332">
        <v>0</v>
      </c>
      <c r="AD332">
        <v>0</v>
      </c>
      <c r="AE332">
        <v>0</v>
      </c>
      <c r="AF332">
        <v>1</v>
      </c>
      <c r="AG332">
        <v>0</v>
      </c>
      <c r="AH332">
        <v>0</v>
      </c>
      <c r="AI332">
        <v>0</v>
      </c>
      <c r="AJ332">
        <v>0</v>
      </c>
      <c r="AK332">
        <v>0</v>
      </c>
      <c r="AL332">
        <v>0</v>
      </c>
      <c r="AM332">
        <v>0</v>
      </c>
      <c r="AN332">
        <v>1</v>
      </c>
      <c r="AO332">
        <v>0.16670000000000001</v>
      </c>
      <c r="AP332">
        <v>0.83329999999999993</v>
      </c>
      <c r="AQ332">
        <v>0</v>
      </c>
      <c r="AR332">
        <v>0</v>
      </c>
      <c r="AS332">
        <v>0</v>
      </c>
      <c r="AT332">
        <v>0</v>
      </c>
      <c r="AU332">
        <v>0.33329999999999999</v>
      </c>
      <c r="AV332">
        <v>0.33329999999999999</v>
      </c>
      <c r="AW332">
        <v>0.33329999999999999</v>
      </c>
      <c r="AX332">
        <v>0</v>
      </c>
      <c r="AY332">
        <v>0.66670000000000007</v>
      </c>
      <c r="AZ332">
        <v>0</v>
      </c>
      <c r="BA332">
        <v>0.33329999999999999</v>
      </c>
      <c r="BB332">
        <v>0</v>
      </c>
      <c r="BC332">
        <v>0.5</v>
      </c>
      <c r="BD332">
        <v>0.5</v>
      </c>
      <c r="BE332">
        <v>0</v>
      </c>
      <c r="BF332">
        <v>0</v>
      </c>
      <c r="BG332">
        <v>0.25</v>
      </c>
      <c r="BH332">
        <v>0.58329999999999993</v>
      </c>
      <c r="BI332">
        <v>0.16670000000000001</v>
      </c>
      <c r="BJ332">
        <v>0</v>
      </c>
      <c r="BK332">
        <v>0.5</v>
      </c>
      <c r="BL332">
        <v>0.5</v>
      </c>
      <c r="BM332">
        <v>0</v>
      </c>
      <c r="BN332">
        <v>0</v>
      </c>
    </row>
    <row r="333" spans="1:66" x14ac:dyDescent="0.3">
      <c r="A333" t="s">
        <v>759</v>
      </c>
      <c r="B333">
        <v>1</v>
      </c>
      <c r="C333">
        <v>0</v>
      </c>
      <c r="D333">
        <v>0</v>
      </c>
      <c r="E333">
        <v>0</v>
      </c>
      <c r="F333">
        <v>0</v>
      </c>
      <c r="G333">
        <v>1</v>
      </c>
      <c r="H333">
        <v>0</v>
      </c>
      <c r="I333">
        <v>0</v>
      </c>
      <c r="J333">
        <v>0</v>
      </c>
      <c r="K333">
        <v>9.0899999999999995E-2</v>
      </c>
      <c r="L333">
        <v>0</v>
      </c>
      <c r="M333">
        <v>0.90910000000000002</v>
      </c>
      <c r="N333">
        <v>0</v>
      </c>
      <c r="O333">
        <v>0</v>
      </c>
      <c r="P333">
        <v>0.63639999999999997</v>
      </c>
      <c r="Q333">
        <v>0.36359999999999998</v>
      </c>
      <c r="R333">
        <v>0</v>
      </c>
      <c r="S333">
        <v>0</v>
      </c>
      <c r="T333">
        <v>0.45450000000000002</v>
      </c>
      <c r="U333">
        <v>0.45450000000000002</v>
      </c>
      <c r="V333">
        <v>9.0899999999999995E-2</v>
      </c>
      <c r="W333">
        <v>0</v>
      </c>
      <c r="X333">
        <v>0</v>
      </c>
      <c r="Y333">
        <v>0.90910000000000002</v>
      </c>
      <c r="Z333">
        <v>9.0899999999999995E-2</v>
      </c>
      <c r="AA333">
        <v>0.45450000000000002</v>
      </c>
      <c r="AB333">
        <v>0.2727</v>
      </c>
      <c r="AC333">
        <v>0.2727</v>
      </c>
      <c r="AD333">
        <v>0</v>
      </c>
      <c r="AE333">
        <v>1</v>
      </c>
      <c r="AF333">
        <v>0</v>
      </c>
      <c r="AG333">
        <v>0</v>
      </c>
      <c r="AH333">
        <v>0</v>
      </c>
      <c r="AI333">
        <v>0</v>
      </c>
      <c r="AJ333">
        <v>0</v>
      </c>
      <c r="AK333">
        <v>0</v>
      </c>
      <c r="AL333">
        <v>0</v>
      </c>
      <c r="AM333">
        <v>0</v>
      </c>
      <c r="AN333">
        <v>1</v>
      </c>
      <c r="AO333">
        <v>0</v>
      </c>
      <c r="AP333">
        <v>1</v>
      </c>
      <c r="AQ333">
        <v>0</v>
      </c>
      <c r="AR333">
        <v>0</v>
      </c>
      <c r="AS333">
        <v>0</v>
      </c>
      <c r="AT333">
        <v>0</v>
      </c>
      <c r="AU333">
        <v>0.2727</v>
      </c>
      <c r="AV333">
        <v>9.0899999999999995E-2</v>
      </c>
      <c r="AW333">
        <v>0.63639999999999997</v>
      </c>
      <c r="AX333">
        <v>0</v>
      </c>
      <c r="AY333">
        <v>0.54549999999999998</v>
      </c>
      <c r="AZ333">
        <v>0.2727</v>
      </c>
      <c r="BA333">
        <v>0.18179999999999999</v>
      </c>
      <c r="BB333">
        <v>0</v>
      </c>
      <c r="BC333">
        <v>1</v>
      </c>
      <c r="BD333">
        <v>0</v>
      </c>
      <c r="BE333">
        <v>0</v>
      </c>
      <c r="BF333">
        <v>0</v>
      </c>
      <c r="BG333">
        <v>0.54549999999999998</v>
      </c>
      <c r="BH333">
        <v>0.45450000000000002</v>
      </c>
      <c r="BI333">
        <v>0</v>
      </c>
      <c r="BJ333">
        <v>0</v>
      </c>
      <c r="BK333">
        <v>1</v>
      </c>
      <c r="BL333">
        <v>0</v>
      </c>
      <c r="BM333">
        <v>0</v>
      </c>
      <c r="BN333">
        <v>0</v>
      </c>
    </row>
    <row r="334" spans="1:66" x14ac:dyDescent="0.3">
      <c r="A334" t="s">
        <v>761</v>
      </c>
      <c r="B334">
        <v>0</v>
      </c>
      <c r="C334">
        <v>1</v>
      </c>
      <c r="D334">
        <v>0</v>
      </c>
      <c r="E334">
        <v>0</v>
      </c>
      <c r="F334">
        <v>0</v>
      </c>
      <c r="G334">
        <v>0.75</v>
      </c>
      <c r="H334">
        <v>0</v>
      </c>
      <c r="I334">
        <v>0.25</v>
      </c>
      <c r="J334">
        <v>0</v>
      </c>
      <c r="K334">
        <v>0</v>
      </c>
      <c r="L334">
        <v>0</v>
      </c>
      <c r="M334">
        <v>1</v>
      </c>
      <c r="N334">
        <v>0</v>
      </c>
      <c r="O334">
        <v>0</v>
      </c>
      <c r="P334">
        <v>0.5</v>
      </c>
      <c r="Q334">
        <v>0.5</v>
      </c>
      <c r="R334">
        <v>0</v>
      </c>
      <c r="S334">
        <v>0</v>
      </c>
      <c r="T334">
        <v>0.25</v>
      </c>
      <c r="U334">
        <v>0.625</v>
      </c>
      <c r="V334">
        <v>0.125</v>
      </c>
      <c r="W334">
        <v>0</v>
      </c>
      <c r="X334">
        <v>0</v>
      </c>
      <c r="Y334">
        <v>0.71430000000000005</v>
      </c>
      <c r="Z334">
        <v>0.28570000000000001</v>
      </c>
      <c r="AA334">
        <v>0.25</v>
      </c>
      <c r="AB334">
        <v>0.5</v>
      </c>
      <c r="AC334">
        <v>0.25</v>
      </c>
      <c r="AD334">
        <v>0</v>
      </c>
      <c r="AE334">
        <v>0</v>
      </c>
      <c r="AF334">
        <v>1</v>
      </c>
      <c r="AG334">
        <v>0</v>
      </c>
      <c r="AH334">
        <v>0</v>
      </c>
      <c r="AI334">
        <v>0</v>
      </c>
      <c r="AJ334">
        <v>0</v>
      </c>
      <c r="AK334">
        <v>0</v>
      </c>
      <c r="AL334">
        <v>0</v>
      </c>
      <c r="AM334">
        <v>0</v>
      </c>
      <c r="AN334">
        <v>1</v>
      </c>
      <c r="AO334">
        <v>0</v>
      </c>
      <c r="AP334">
        <v>0.875</v>
      </c>
      <c r="AQ334">
        <v>0</v>
      </c>
      <c r="AR334">
        <v>0.125</v>
      </c>
      <c r="AS334">
        <v>0</v>
      </c>
      <c r="AT334">
        <v>0</v>
      </c>
      <c r="AU334">
        <v>0.125</v>
      </c>
      <c r="AV334">
        <v>0.125</v>
      </c>
      <c r="AW334">
        <v>0.75</v>
      </c>
      <c r="AX334">
        <v>0</v>
      </c>
      <c r="AY334">
        <v>0.125</v>
      </c>
      <c r="AZ334">
        <v>0.25</v>
      </c>
      <c r="BA334">
        <v>0.625</v>
      </c>
      <c r="BB334">
        <v>0</v>
      </c>
      <c r="BC334">
        <v>0.5</v>
      </c>
      <c r="BD334">
        <v>0.5</v>
      </c>
      <c r="BE334">
        <v>0</v>
      </c>
      <c r="BF334">
        <v>0</v>
      </c>
      <c r="BG334">
        <v>0.25</v>
      </c>
      <c r="BH334">
        <v>0.625</v>
      </c>
      <c r="BI334">
        <v>0.125</v>
      </c>
      <c r="BJ334">
        <v>0</v>
      </c>
      <c r="BK334">
        <v>1</v>
      </c>
      <c r="BL334">
        <v>0</v>
      </c>
      <c r="BM334">
        <v>0</v>
      </c>
      <c r="BN334">
        <v>0</v>
      </c>
    </row>
    <row r="335" spans="1:66" x14ac:dyDescent="0.3">
      <c r="A335" t="s">
        <v>763</v>
      </c>
      <c r="B335">
        <v>0</v>
      </c>
      <c r="C335">
        <v>1</v>
      </c>
      <c r="D335">
        <v>0</v>
      </c>
      <c r="E335">
        <v>0</v>
      </c>
      <c r="F335">
        <v>0</v>
      </c>
      <c r="G335">
        <v>0.875</v>
      </c>
      <c r="H335">
        <v>0.125</v>
      </c>
      <c r="I335">
        <v>0</v>
      </c>
      <c r="J335">
        <v>0</v>
      </c>
      <c r="K335">
        <v>0</v>
      </c>
      <c r="L335">
        <v>0</v>
      </c>
      <c r="M335">
        <v>1</v>
      </c>
      <c r="N335">
        <v>0</v>
      </c>
      <c r="O335">
        <v>0</v>
      </c>
      <c r="P335">
        <v>0.5</v>
      </c>
      <c r="Q335">
        <v>0.375</v>
      </c>
      <c r="R335">
        <v>0.125</v>
      </c>
      <c r="S335">
        <v>0</v>
      </c>
      <c r="T335">
        <v>0.375</v>
      </c>
      <c r="U335">
        <v>0.625</v>
      </c>
      <c r="V335">
        <v>0</v>
      </c>
      <c r="W335">
        <v>0</v>
      </c>
      <c r="X335">
        <v>0</v>
      </c>
      <c r="Y335">
        <v>0.75</v>
      </c>
      <c r="Z335">
        <v>0.25</v>
      </c>
      <c r="AA335">
        <v>0.5</v>
      </c>
      <c r="AB335">
        <v>0.375</v>
      </c>
      <c r="AC335">
        <v>0.125</v>
      </c>
      <c r="AD335">
        <v>0</v>
      </c>
      <c r="AE335">
        <v>0.5</v>
      </c>
      <c r="AF335">
        <v>0.5</v>
      </c>
      <c r="AG335">
        <v>0</v>
      </c>
      <c r="AH335">
        <v>0</v>
      </c>
      <c r="AI335">
        <v>0</v>
      </c>
      <c r="AJ335">
        <v>0</v>
      </c>
      <c r="AK335">
        <v>0</v>
      </c>
      <c r="AL335">
        <v>0</v>
      </c>
      <c r="AM335">
        <v>0</v>
      </c>
      <c r="AN335">
        <v>1</v>
      </c>
      <c r="AO335">
        <v>0</v>
      </c>
      <c r="AP335">
        <v>0.625</v>
      </c>
      <c r="AQ335">
        <v>0</v>
      </c>
      <c r="AR335">
        <v>0.375</v>
      </c>
      <c r="AS335">
        <v>0</v>
      </c>
      <c r="AT335">
        <v>0</v>
      </c>
      <c r="AU335">
        <v>0</v>
      </c>
      <c r="AV335">
        <v>0.375</v>
      </c>
      <c r="AW335">
        <v>0.625</v>
      </c>
      <c r="AX335">
        <v>0</v>
      </c>
      <c r="AY335">
        <v>0.125</v>
      </c>
      <c r="AZ335">
        <v>0.625</v>
      </c>
      <c r="BA335">
        <v>0.25</v>
      </c>
      <c r="BB335">
        <v>0</v>
      </c>
      <c r="BC335">
        <v>0.5</v>
      </c>
      <c r="BD335">
        <v>0.375</v>
      </c>
      <c r="BE335">
        <v>0.125</v>
      </c>
      <c r="BF335">
        <v>0</v>
      </c>
      <c r="BG335">
        <v>0.625</v>
      </c>
      <c r="BH335">
        <v>0.375</v>
      </c>
      <c r="BI335">
        <v>0</v>
      </c>
      <c r="BJ335">
        <v>0</v>
      </c>
      <c r="BK335">
        <v>1</v>
      </c>
      <c r="BL335">
        <v>0</v>
      </c>
      <c r="BM335">
        <v>0</v>
      </c>
      <c r="BN335">
        <v>0</v>
      </c>
    </row>
    <row r="336" spans="1:66" x14ac:dyDescent="0.3">
      <c r="A336" t="s">
        <v>765</v>
      </c>
      <c r="B336">
        <v>1</v>
      </c>
      <c r="C336">
        <v>0</v>
      </c>
      <c r="D336">
        <v>0</v>
      </c>
      <c r="E336">
        <v>0</v>
      </c>
      <c r="F336">
        <v>0</v>
      </c>
      <c r="G336">
        <v>1</v>
      </c>
      <c r="H336">
        <v>0</v>
      </c>
      <c r="I336">
        <v>0</v>
      </c>
      <c r="J336">
        <v>0</v>
      </c>
      <c r="K336">
        <v>0.16670000000000001</v>
      </c>
      <c r="L336">
        <v>0</v>
      </c>
      <c r="M336">
        <v>0.83329999999999993</v>
      </c>
      <c r="N336">
        <v>0</v>
      </c>
      <c r="O336">
        <v>0</v>
      </c>
      <c r="P336">
        <v>0.33329999999999999</v>
      </c>
      <c r="Q336">
        <v>0.58329999999999993</v>
      </c>
      <c r="R336">
        <v>8.3299999999999999E-2</v>
      </c>
      <c r="S336">
        <v>0</v>
      </c>
      <c r="T336">
        <v>0.58329999999999993</v>
      </c>
      <c r="U336">
        <v>0.41670000000000001</v>
      </c>
      <c r="V336">
        <v>0</v>
      </c>
      <c r="W336">
        <v>0</v>
      </c>
      <c r="X336">
        <v>0</v>
      </c>
      <c r="Y336">
        <v>0.58329999999999993</v>
      </c>
      <c r="Z336">
        <v>0.41670000000000001</v>
      </c>
      <c r="AA336">
        <v>0.58329999999999993</v>
      </c>
      <c r="AB336">
        <v>0.25</v>
      </c>
      <c r="AC336">
        <v>0.16670000000000001</v>
      </c>
      <c r="AD336">
        <v>0</v>
      </c>
      <c r="AE336">
        <v>0.5</v>
      </c>
      <c r="AF336">
        <v>0.5</v>
      </c>
      <c r="AG336">
        <v>0</v>
      </c>
      <c r="AH336">
        <v>0</v>
      </c>
      <c r="AI336">
        <v>0</v>
      </c>
      <c r="AJ336">
        <v>0</v>
      </c>
      <c r="AK336">
        <v>0</v>
      </c>
      <c r="AL336">
        <v>0</v>
      </c>
      <c r="AM336">
        <v>0</v>
      </c>
      <c r="AN336">
        <v>1</v>
      </c>
      <c r="AO336">
        <v>0.25</v>
      </c>
      <c r="AP336">
        <v>0.75</v>
      </c>
      <c r="AQ336">
        <v>0</v>
      </c>
      <c r="AR336">
        <v>0</v>
      </c>
      <c r="AS336">
        <v>0</v>
      </c>
      <c r="AT336">
        <v>8.3299999999999999E-2</v>
      </c>
      <c r="AU336">
        <v>0.25</v>
      </c>
      <c r="AV336">
        <v>0.33329999999999999</v>
      </c>
      <c r="AW336">
        <v>0.33329999999999999</v>
      </c>
      <c r="AX336">
        <v>0</v>
      </c>
      <c r="AY336">
        <v>0.66670000000000007</v>
      </c>
      <c r="AZ336">
        <v>0</v>
      </c>
      <c r="BA336">
        <v>0.33329999999999999</v>
      </c>
      <c r="BB336">
        <v>0</v>
      </c>
      <c r="BC336">
        <v>0.33329999999999999</v>
      </c>
      <c r="BD336">
        <v>0.66670000000000007</v>
      </c>
      <c r="BE336">
        <v>0</v>
      </c>
      <c r="BF336">
        <v>0</v>
      </c>
      <c r="BG336">
        <v>0.5</v>
      </c>
      <c r="BH336">
        <v>0.25</v>
      </c>
      <c r="BI336">
        <v>0.25</v>
      </c>
      <c r="BJ336">
        <v>0</v>
      </c>
      <c r="BK336">
        <v>0</v>
      </c>
      <c r="BL336">
        <v>0</v>
      </c>
      <c r="BM336">
        <v>0</v>
      </c>
      <c r="BN336">
        <v>0</v>
      </c>
    </row>
    <row r="337" spans="1:66" x14ac:dyDescent="0.3">
      <c r="A337" t="s">
        <v>767</v>
      </c>
      <c r="B337">
        <v>1</v>
      </c>
      <c r="C337">
        <v>0</v>
      </c>
      <c r="D337">
        <v>0</v>
      </c>
      <c r="E337">
        <v>0</v>
      </c>
      <c r="F337">
        <v>0</v>
      </c>
      <c r="G337">
        <v>0.58329999999999993</v>
      </c>
      <c r="H337">
        <v>8.3299999999999999E-2</v>
      </c>
      <c r="I337">
        <v>0.33329999999999999</v>
      </c>
      <c r="J337">
        <v>0</v>
      </c>
      <c r="K337">
        <v>8.3299999999999999E-2</v>
      </c>
      <c r="L337">
        <v>0</v>
      </c>
      <c r="M337">
        <v>0.91670000000000007</v>
      </c>
      <c r="N337">
        <v>0</v>
      </c>
      <c r="O337">
        <v>0</v>
      </c>
      <c r="P337">
        <v>0.33329999999999999</v>
      </c>
      <c r="Q337">
        <v>0.41670000000000001</v>
      </c>
      <c r="R337">
        <v>0.25</v>
      </c>
      <c r="S337">
        <v>0</v>
      </c>
      <c r="T337">
        <v>0.33329999999999999</v>
      </c>
      <c r="U337">
        <v>0.33329999999999999</v>
      </c>
      <c r="V337">
        <v>0.25</v>
      </c>
      <c r="W337">
        <v>8.3299999999999999E-2</v>
      </c>
      <c r="X337">
        <v>0</v>
      </c>
      <c r="Y337">
        <v>0.45450000000000002</v>
      </c>
      <c r="Z337">
        <v>0.54549999999999998</v>
      </c>
      <c r="AA337">
        <v>0.33329999999999999</v>
      </c>
      <c r="AB337">
        <v>0.33329999999999999</v>
      </c>
      <c r="AC337">
        <v>0.16670000000000001</v>
      </c>
      <c r="AD337">
        <v>0.16670000000000001</v>
      </c>
      <c r="AE337">
        <v>0</v>
      </c>
      <c r="AF337">
        <v>0.75</v>
      </c>
      <c r="AG337">
        <v>0.25</v>
      </c>
      <c r="AH337">
        <v>0</v>
      </c>
      <c r="AI337">
        <v>0</v>
      </c>
      <c r="AJ337">
        <v>0</v>
      </c>
      <c r="AK337">
        <v>0</v>
      </c>
      <c r="AL337">
        <v>0</v>
      </c>
      <c r="AM337">
        <v>0</v>
      </c>
      <c r="AN337">
        <v>1</v>
      </c>
      <c r="AO337">
        <v>0</v>
      </c>
      <c r="AP337">
        <v>0.5</v>
      </c>
      <c r="AQ337">
        <v>0.25</v>
      </c>
      <c r="AR337">
        <v>0.25</v>
      </c>
      <c r="AS337">
        <v>0</v>
      </c>
      <c r="AT337">
        <v>0</v>
      </c>
      <c r="AU337">
        <v>0.16670000000000001</v>
      </c>
      <c r="AV337">
        <v>0.25</v>
      </c>
      <c r="AW337">
        <v>0.58329999999999993</v>
      </c>
      <c r="AX337">
        <v>0</v>
      </c>
      <c r="AY337">
        <v>8.3299999999999999E-2</v>
      </c>
      <c r="AZ337">
        <v>8.3299999999999999E-2</v>
      </c>
      <c r="BA337">
        <v>0.83329999999999993</v>
      </c>
      <c r="BB337">
        <v>0</v>
      </c>
      <c r="BC337">
        <v>0.41670000000000001</v>
      </c>
      <c r="BD337">
        <v>0.5</v>
      </c>
      <c r="BE337">
        <v>8.3299999999999999E-2</v>
      </c>
      <c r="BF337">
        <v>0</v>
      </c>
      <c r="BG337">
        <v>0.41670000000000001</v>
      </c>
      <c r="BH337">
        <v>0.33329999999999999</v>
      </c>
      <c r="BI337">
        <v>0.25</v>
      </c>
      <c r="BJ337">
        <v>0</v>
      </c>
      <c r="BK337">
        <v>1</v>
      </c>
      <c r="BL337">
        <v>0</v>
      </c>
      <c r="BM337">
        <v>0</v>
      </c>
      <c r="BN337">
        <v>0</v>
      </c>
    </row>
    <row r="338" spans="1:66" x14ac:dyDescent="0.3">
      <c r="A338" t="s">
        <v>740</v>
      </c>
      <c r="B338">
        <v>1</v>
      </c>
      <c r="C338">
        <v>0</v>
      </c>
      <c r="D338">
        <v>0</v>
      </c>
      <c r="E338">
        <v>0</v>
      </c>
      <c r="F338">
        <v>0</v>
      </c>
      <c r="G338">
        <v>0.94739999999999991</v>
      </c>
      <c r="H338">
        <v>5.2600000000000001E-2</v>
      </c>
      <c r="I338">
        <v>0</v>
      </c>
      <c r="J338">
        <v>0</v>
      </c>
      <c r="K338">
        <v>0.26319999999999999</v>
      </c>
      <c r="L338">
        <v>0</v>
      </c>
      <c r="M338">
        <v>0.73680000000000012</v>
      </c>
      <c r="N338">
        <v>0</v>
      </c>
      <c r="O338">
        <v>0</v>
      </c>
      <c r="P338">
        <v>0.21050000000000002</v>
      </c>
      <c r="Q338">
        <v>0.36840000000000006</v>
      </c>
      <c r="R338">
        <v>0.42109999999999997</v>
      </c>
      <c r="S338">
        <v>0</v>
      </c>
      <c r="T338">
        <v>0.21050000000000002</v>
      </c>
      <c r="U338">
        <v>0.57889999999999997</v>
      </c>
      <c r="V338">
        <v>0.21050000000000002</v>
      </c>
      <c r="W338">
        <v>0</v>
      </c>
      <c r="X338">
        <v>0</v>
      </c>
      <c r="Y338">
        <v>0.16670000000000001</v>
      </c>
      <c r="Z338">
        <v>0.83329999999999993</v>
      </c>
      <c r="AA338">
        <v>0.15789999999999998</v>
      </c>
      <c r="AB338">
        <v>0.21050000000000002</v>
      </c>
      <c r="AC338">
        <v>0.52629999999999999</v>
      </c>
      <c r="AD338">
        <v>0.10529999999999999</v>
      </c>
      <c r="AE338">
        <v>0</v>
      </c>
      <c r="AF338">
        <v>0</v>
      </c>
      <c r="AG338">
        <v>0</v>
      </c>
      <c r="AH338">
        <v>0</v>
      </c>
      <c r="AI338">
        <v>0</v>
      </c>
      <c r="AJ338">
        <v>0.94739999999999991</v>
      </c>
      <c r="AK338">
        <v>5.2600000000000001E-2</v>
      </c>
      <c r="AL338">
        <v>0</v>
      </c>
      <c r="AM338">
        <v>0</v>
      </c>
      <c r="AN338">
        <v>0</v>
      </c>
      <c r="AO338">
        <v>0</v>
      </c>
      <c r="AP338">
        <v>0.26319999999999999</v>
      </c>
      <c r="AQ338">
        <v>0.63159999999999994</v>
      </c>
      <c r="AR338">
        <v>0.10529999999999999</v>
      </c>
      <c r="AS338">
        <v>0</v>
      </c>
      <c r="AT338">
        <v>0.36840000000000006</v>
      </c>
      <c r="AU338">
        <v>0.52629999999999999</v>
      </c>
      <c r="AV338">
        <v>5.2600000000000001E-2</v>
      </c>
      <c r="AW338">
        <v>5.2600000000000001E-2</v>
      </c>
      <c r="AX338">
        <v>0</v>
      </c>
      <c r="AY338">
        <v>0.94739999999999991</v>
      </c>
      <c r="AZ338">
        <v>5.2600000000000001E-2</v>
      </c>
      <c r="BA338">
        <v>0</v>
      </c>
      <c r="BB338">
        <v>0</v>
      </c>
      <c r="BC338">
        <v>5.2600000000000001E-2</v>
      </c>
      <c r="BD338">
        <v>0.89469999999999994</v>
      </c>
      <c r="BE338">
        <v>5.2600000000000001E-2</v>
      </c>
      <c r="BF338">
        <v>0</v>
      </c>
      <c r="BG338">
        <v>0</v>
      </c>
      <c r="BH338">
        <v>0.42109999999999997</v>
      </c>
      <c r="BI338">
        <v>0.57889999999999997</v>
      </c>
      <c r="BJ338">
        <v>0</v>
      </c>
      <c r="BK338">
        <v>0</v>
      </c>
      <c r="BL338">
        <v>0</v>
      </c>
      <c r="BM338">
        <v>0</v>
      </c>
      <c r="BN338">
        <v>0</v>
      </c>
    </row>
    <row r="339" spans="1:66" x14ac:dyDescent="0.3">
      <c r="A339" t="s">
        <v>771</v>
      </c>
      <c r="B339">
        <v>1</v>
      </c>
      <c r="C339">
        <v>0</v>
      </c>
      <c r="D339">
        <v>0</v>
      </c>
      <c r="E339">
        <v>0</v>
      </c>
      <c r="F339">
        <v>0</v>
      </c>
      <c r="G339">
        <v>0.30859999999999999</v>
      </c>
      <c r="H339">
        <v>0.30859999999999999</v>
      </c>
      <c r="I339">
        <v>0.38270000000000004</v>
      </c>
      <c r="J339">
        <v>0</v>
      </c>
      <c r="K339">
        <v>1.23E-2</v>
      </c>
      <c r="L339">
        <v>0.11109999999999999</v>
      </c>
      <c r="M339">
        <v>0.87650000000000006</v>
      </c>
      <c r="N339">
        <v>0</v>
      </c>
      <c r="O339">
        <v>0</v>
      </c>
      <c r="P339">
        <v>8.6400000000000005E-2</v>
      </c>
      <c r="Q339">
        <v>0.59260000000000002</v>
      </c>
      <c r="R339">
        <v>0.32100000000000001</v>
      </c>
      <c r="S339">
        <v>0</v>
      </c>
      <c r="T339">
        <v>8.6400000000000005E-2</v>
      </c>
      <c r="U339">
        <v>0.46909999999999996</v>
      </c>
      <c r="V339">
        <v>0.44439999999999996</v>
      </c>
      <c r="W339">
        <v>0</v>
      </c>
      <c r="X339">
        <v>0</v>
      </c>
      <c r="Y339">
        <v>7.4999999999999997E-2</v>
      </c>
      <c r="Z339">
        <v>0.92500000000000004</v>
      </c>
      <c r="AA339">
        <v>2.4700000000000003E-2</v>
      </c>
      <c r="AB339">
        <v>0.29630000000000001</v>
      </c>
      <c r="AC339">
        <v>0.43209999999999998</v>
      </c>
      <c r="AD339">
        <v>0.24690000000000001</v>
      </c>
      <c r="AE339">
        <v>0.5</v>
      </c>
      <c r="AF339">
        <v>0.3</v>
      </c>
      <c r="AG339">
        <v>0.2</v>
      </c>
      <c r="AH339">
        <v>0</v>
      </c>
      <c r="AI339">
        <v>0</v>
      </c>
      <c r="AJ339">
        <v>1.89E-2</v>
      </c>
      <c r="AK339">
        <v>0</v>
      </c>
      <c r="AL339">
        <v>0</v>
      </c>
      <c r="AM339">
        <v>0</v>
      </c>
      <c r="AN339">
        <v>0.98109999999999997</v>
      </c>
      <c r="AO339">
        <v>1.23E-2</v>
      </c>
      <c r="AP339">
        <v>0.24690000000000001</v>
      </c>
      <c r="AQ339">
        <v>0.38270000000000004</v>
      </c>
      <c r="AR339">
        <v>0.35799999999999998</v>
      </c>
      <c r="AS339">
        <v>0</v>
      </c>
      <c r="AT339">
        <v>8.6400000000000005E-2</v>
      </c>
      <c r="AU339">
        <v>0.20989999999999998</v>
      </c>
      <c r="AV339">
        <v>0.38270000000000004</v>
      </c>
      <c r="AW339">
        <v>0.30859999999999999</v>
      </c>
      <c r="AX339">
        <v>1.23E-2</v>
      </c>
      <c r="AY339">
        <v>0.19750000000000001</v>
      </c>
      <c r="AZ339">
        <v>0.56789999999999996</v>
      </c>
      <c r="BA339">
        <v>0.2346</v>
      </c>
      <c r="BB339">
        <v>0</v>
      </c>
      <c r="BC339">
        <v>1.23E-2</v>
      </c>
      <c r="BD339">
        <v>0.85189999999999999</v>
      </c>
      <c r="BE339">
        <v>0.1358</v>
      </c>
      <c r="BF339">
        <v>0</v>
      </c>
      <c r="BG339">
        <v>0</v>
      </c>
      <c r="BH339">
        <v>0.32100000000000001</v>
      </c>
      <c r="BI339">
        <v>0.67900000000000005</v>
      </c>
      <c r="BJ339">
        <v>0</v>
      </c>
      <c r="BK339">
        <v>1</v>
      </c>
      <c r="BL339">
        <v>0</v>
      </c>
      <c r="BM339">
        <v>0</v>
      </c>
      <c r="BN339">
        <v>0</v>
      </c>
    </row>
    <row r="340" spans="1:66" x14ac:dyDescent="0.3">
      <c r="A340" t="s">
        <v>773</v>
      </c>
      <c r="B340">
        <v>1</v>
      </c>
      <c r="C340">
        <v>0</v>
      </c>
      <c r="D340">
        <v>0</v>
      </c>
      <c r="E340">
        <v>0</v>
      </c>
      <c r="F340">
        <v>0</v>
      </c>
      <c r="G340">
        <v>0.85709999999999997</v>
      </c>
      <c r="H340">
        <v>0.1429</v>
      </c>
      <c r="I340">
        <v>0</v>
      </c>
      <c r="J340">
        <v>0</v>
      </c>
      <c r="K340">
        <v>0</v>
      </c>
      <c r="L340">
        <v>0.1429</v>
      </c>
      <c r="M340">
        <v>0.85709999999999997</v>
      </c>
      <c r="N340">
        <v>0</v>
      </c>
      <c r="O340">
        <v>0</v>
      </c>
      <c r="P340">
        <v>0.35710000000000003</v>
      </c>
      <c r="Q340">
        <v>0.35710000000000003</v>
      </c>
      <c r="R340">
        <v>0.28570000000000001</v>
      </c>
      <c r="S340">
        <v>0</v>
      </c>
      <c r="T340">
        <v>0.28570000000000001</v>
      </c>
      <c r="U340">
        <v>0.35710000000000003</v>
      </c>
      <c r="V340">
        <v>0.35710000000000003</v>
      </c>
      <c r="W340">
        <v>0</v>
      </c>
      <c r="X340">
        <v>0</v>
      </c>
      <c r="Y340">
        <v>0.28570000000000001</v>
      </c>
      <c r="Z340">
        <v>0.71430000000000005</v>
      </c>
      <c r="AA340">
        <v>0.1429</v>
      </c>
      <c r="AB340">
        <v>0.57140000000000002</v>
      </c>
      <c r="AC340">
        <v>0.21429999999999999</v>
      </c>
      <c r="AD340">
        <v>7.1399999999999991E-2</v>
      </c>
      <c r="AE340">
        <v>1</v>
      </c>
      <c r="AF340">
        <v>0</v>
      </c>
      <c r="AG340">
        <v>0</v>
      </c>
      <c r="AH340">
        <v>0</v>
      </c>
      <c r="AI340">
        <v>0</v>
      </c>
      <c r="AJ340">
        <v>1.89E-2</v>
      </c>
      <c r="AK340">
        <v>0</v>
      </c>
      <c r="AL340">
        <v>0</v>
      </c>
      <c r="AM340">
        <v>0</v>
      </c>
      <c r="AN340">
        <v>0.98109999999999997</v>
      </c>
      <c r="AO340">
        <v>7.1399999999999991E-2</v>
      </c>
      <c r="AP340">
        <v>0.28570000000000001</v>
      </c>
      <c r="AQ340">
        <v>0.5</v>
      </c>
      <c r="AR340">
        <v>0.1429</v>
      </c>
      <c r="AS340">
        <v>0</v>
      </c>
      <c r="AT340">
        <v>0.57140000000000002</v>
      </c>
      <c r="AU340">
        <v>0</v>
      </c>
      <c r="AV340">
        <v>0.35710000000000003</v>
      </c>
      <c r="AW340">
        <v>7.1399999999999991E-2</v>
      </c>
      <c r="AX340">
        <v>0</v>
      </c>
      <c r="AY340">
        <v>0.64290000000000003</v>
      </c>
      <c r="AZ340">
        <v>0.28570000000000001</v>
      </c>
      <c r="BA340">
        <v>7.1399999999999991E-2</v>
      </c>
      <c r="BB340">
        <v>0</v>
      </c>
      <c r="BC340">
        <v>0.1429</v>
      </c>
      <c r="BD340">
        <v>0.78569999999999995</v>
      </c>
      <c r="BE340">
        <v>7.1399999999999991E-2</v>
      </c>
      <c r="BF340">
        <v>0</v>
      </c>
      <c r="BG340">
        <v>7.1399999999999991E-2</v>
      </c>
      <c r="BH340">
        <v>7.1399999999999991E-2</v>
      </c>
      <c r="BI340">
        <v>0.85709999999999997</v>
      </c>
      <c r="BJ340">
        <v>0</v>
      </c>
      <c r="BK340">
        <v>1</v>
      </c>
      <c r="BL340">
        <v>0</v>
      </c>
      <c r="BM340">
        <v>0</v>
      </c>
      <c r="BN340">
        <v>0</v>
      </c>
    </row>
    <row r="341" spans="1:66" x14ac:dyDescent="0.3">
      <c r="A341" t="s">
        <v>744</v>
      </c>
      <c r="B341">
        <v>1</v>
      </c>
      <c r="C341">
        <v>0</v>
      </c>
      <c r="D341">
        <v>0</v>
      </c>
      <c r="E341">
        <v>0</v>
      </c>
      <c r="F341">
        <v>0</v>
      </c>
      <c r="G341">
        <v>0.35139999999999999</v>
      </c>
      <c r="H341">
        <v>0.32429999999999998</v>
      </c>
      <c r="I341">
        <v>0.32429999999999998</v>
      </c>
      <c r="J341">
        <v>0</v>
      </c>
      <c r="K341">
        <v>0</v>
      </c>
      <c r="L341">
        <v>0</v>
      </c>
      <c r="M341">
        <v>1</v>
      </c>
      <c r="N341">
        <v>0</v>
      </c>
      <c r="O341">
        <v>0</v>
      </c>
      <c r="P341">
        <v>0.16219999999999998</v>
      </c>
      <c r="Q341">
        <v>0.70269999999999999</v>
      </c>
      <c r="R341">
        <v>0.1351</v>
      </c>
      <c r="S341">
        <v>0</v>
      </c>
      <c r="T341">
        <v>0.1081</v>
      </c>
      <c r="U341">
        <v>0.56759999999999999</v>
      </c>
      <c r="V341">
        <v>0.32429999999999998</v>
      </c>
      <c r="W341">
        <v>0</v>
      </c>
      <c r="X341">
        <v>0</v>
      </c>
      <c r="Y341">
        <v>8.3299999999999999E-2</v>
      </c>
      <c r="Z341">
        <v>0.91670000000000007</v>
      </c>
      <c r="AA341">
        <v>5.4100000000000002E-2</v>
      </c>
      <c r="AB341">
        <v>0.27029999999999998</v>
      </c>
      <c r="AC341">
        <v>0.32429999999999998</v>
      </c>
      <c r="AD341">
        <v>0.35139999999999999</v>
      </c>
      <c r="AE341">
        <v>0</v>
      </c>
      <c r="AF341">
        <v>0.5</v>
      </c>
      <c r="AG341">
        <v>0.25</v>
      </c>
      <c r="AH341">
        <v>0.25</v>
      </c>
      <c r="AI341">
        <v>0</v>
      </c>
      <c r="AJ341">
        <v>1.89E-2</v>
      </c>
      <c r="AK341">
        <v>0</v>
      </c>
      <c r="AL341">
        <v>0</v>
      </c>
      <c r="AM341">
        <v>0</v>
      </c>
      <c r="AN341">
        <v>0.98109999999999997</v>
      </c>
      <c r="AO341">
        <v>2.7000000000000003E-2</v>
      </c>
      <c r="AP341">
        <v>0.2162</v>
      </c>
      <c r="AQ341">
        <v>0.45950000000000002</v>
      </c>
      <c r="AR341">
        <v>0.29730000000000001</v>
      </c>
      <c r="AS341">
        <v>0</v>
      </c>
      <c r="AT341">
        <v>0.1081</v>
      </c>
      <c r="AU341">
        <v>5.4100000000000002E-2</v>
      </c>
      <c r="AV341">
        <v>0.43240000000000001</v>
      </c>
      <c r="AW341">
        <v>0.40539999999999998</v>
      </c>
      <c r="AX341">
        <v>0</v>
      </c>
      <c r="AY341">
        <v>0.35139999999999999</v>
      </c>
      <c r="AZ341">
        <v>0.59460000000000002</v>
      </c>
      <c r="BA341">
        <v>5.4100000000000002E-2</v>
      </c>
      <c r="BB341">
        <v>0</v>
      </c>
      <c r="BC341">
        <v>0.1081</v>
      </c>
      <c r="BD341">
        <v>0.78379999999999994</v>
      </c>
      <c r="BE341">
        <v>0.1081</v>
      </c>
      <c r="BF341">
        <v>0</v>
      </c>
      <c r="BG341">
        <v>0</v>
      </c>
      <c r="BH341">
        <v>0.27029999999999998</v>
      </c>
      <c r="BI341">
        <v>0.72970000000000002</v>
      </c>
      <c r="BJ341">
        <v>0</v>
      </c>
      <c r="BK341">
        <v>1</v>
      </c>
      <c r="BL341">
        <v>0</v>
      </c>
      <c r="BM341">
        <v>0</v>
      </c>
      <c r="BN341">
        <v>0</v>
      </c>
    </row>
    <row r="342" spans="1:66" x14ac:dyDescent="0.3">
      <c r="A342" t="s">
        <v>777</v>
      </c>
      <c r="B342">
        <v>1</v>
      </c>
      <c r="C342">
        <v>0</v>
      </c>
      <c r="D342">
        <v>0</v>
      </c>
      <c r="E342">
        <v>0</v>
      </c>
      <c r="F342">
        <v>0</v>
      </c>
      <c r="G342">
        <v>0.61109999999999998</v>
      </c>
      <c r="H342">
        <v>0.11109999999999999</v>
      </c>
      <c r="I342">
        <v>0.27779999999999999</v>
      </c>
      <c r="J342">
        <v>0</v>
      </c>
      <c r="K342">
        <v>0</v>
      </c>
      <c r="L342">
        <v>0</v>
      </c>
      <c r="M342">
        <v>1</v>
      </c>
      <c r="N342">
        <v>0</v>
      </c>
      <c r="O342">
        <v>0</v>
      </c>
      <c r="P342">
        <v>0.27779999999999999</v>
      </c>
      <c r="Q342">
        <v>5.5599999999999997E-2</v>
      </c>
      <c r="R342">
        <v>0.66670000000000007</v>
      </c>
      <c r="S342">
        <v>0</v>
      </c>
      <c r="T342">
        <v>0.27779999999999999</v>
      </c>
      <c r="U342">
        <v>0.11109999999999999</v>
      </c>
      <c r="V342">
        <v>0.61109999999999998</v>
      </c>
      <c r="W342">
        <v>0</v>
      </c>
      <c r="X342">
        <v>0</v>
      </c>
      <c r="Y342">
        <v>0.27779999999999999</v>
      </c>
      <c r="Z342">
        <v>0.72219999999999995</v>
      </c>
      <c r="AA342">
        <v>0.11109999999999999</v>
      </c>
      <c r="AB342">
        <v>0.16670000000000001</v>
      </c>
      <c r="AC342">
        <v>0.72219999999999995</v>
      </c>
      <c r="AD342">
        <v>0</v>
      </c>
      <c r="AE342">
        <v>1</v>
      </c>
      <c r="AF342">
        <v>0</v>
      </c>
      <c r="AG342">
        <v>0</v>
      </c>
      <c r="AH342">
        <v>0</v>
      </c>
      <c r="AI342">
        <v>0</v>
      </c>
      <c r="AJ342">
        <v>1.89E-2</v>
      </c>
      <c r="AK342">
        <v>0</v>
      </c>
      <c r="AL342">
        <v>0</v>
      </c>
      <c r="AM342">
        <v>0</v>
      </c>
      <c r="AN342">
        <v>0.98109999999999997</v>
      </c>
      <c r="AO342">
        <v>0</v>
      </c>
      <c r="AP342">
        <v>0.22219999999999998</v>
      </c>
      <c r="AQ342">
        <v>0.61109999999999998</v>
      </c>
      <c r="AR342">
        <v>0.11109999999999999</v>
      </c>
      <c r="AS342">
        <v>5.5599999999999997E-2</v>
      </c>
      <c r="AT342">
        <v>0.27779999999999999</v>
      </c>
      <c r="AU342">
        <v>0.72219999999999995</v>
      </c>
      <c r="AV342">
        <v>0</v>
      </c>
      <c r="AW342">
        <v>0</v>
      </c>
      <c r="AX342">
        <v>0</v>
      </c>
      <c r="AY342">
        <v>0.27779999999999999</v>
      </c>
      <c r="AZ342">
        <v>0.27779999999999999</v>
      </c>
      <c r="BA342">
        <v>0.44439999999999996</v>
      </c>
      <c r="BB342">
        <v>0</v>
      </c>
      <c r="BC342">
        <v>0</v>
      </c>
      <c r="BD342">
        <v>1</v>
      </c>
      <c r="BE342">
        <v>0</v>
      </c>
      <c r="BF342">
        <v>0</v>
      </c>
      <c r="BG342">
        <v>0</v>
      </c>
      <c r="BH342">
        <v>0.77780000000000005</v>
      </c>
      <c r="BI342">
        <v>0.22219999999999998</v>
      </c>
      <c r="BJ342">
        <v>0</v>
      </c>
      <c r="BK342">
        <v>1</v>
      </c>
      <c r="BL342">
        <v>0</v>
      </c>
      <c r="BM342">
        <v>0</v>
      </c>
      <c r="BN342">
        <v>0</v>
      </c>
    </row>
    <row r="343" spans="1:66" x14ac:dyDescent="0.3">
      <c r="A343" t="s">
        <v>779</v>
      </c>
      <c r="B343">
        <v>0</v>
      </c>
      <c r="C343">
        <v>1</v>
      </c>
      <c r="D343">
        <v>0</v>
      </c>
      <c r="E343">
        <v>0</v>
      </c>
      <c r="F343">
        <v>0</v>
      </c>
      <c r="G343">
        <v>0.33329999999999999</v>
      </c>
      <c r="H343">
        <v>0.27779999999999999</v>
      </c>
      <c r="I343">
        <v>0.38890000000000002</v>
      </c>
      <c r="J343">
        <v>0</v>
      </c>
      <c r="K343">
        <v>0.16670000000000001</v>
      </c>
      <c r="L343">
        <v>0.16670000000000001</v>
      </c>
      <c r="M343">
        <v>0.61109999999999998</v>
      </c>
      <c r="N343">
        <v>5.5599999999999997E-2</v>
      </c>
      <c r="O343">
        <v>0</v>
      </c>
      <c r="P343">
        <v>0.16670000000000001</v>
      </c>
      <c r="Q343">
        <v>5.5599999999999997E-2</v>
      </c>
      <c r="R343">
        <v>0.55559999999999998</v>
      </c>
      <c r="S343">
        <v>0.22219999999999998</v>
      </c>
      <c r="T343">
        <v>0.16670000000000001</v>
      </c>
      <c r="U343">
        <v>0</v>
      </c>
      <c r="V343">
        <v>0.27779999999999999</v>
      </c>
      <c r="W343">
        <v>0.55559999999999998</v>
      </c>
      <c r="X343">
        <v>0</v>
      </c>
      <c r="Y343">
        <v>0.16670000000000001</v>
      </c>
      <c r="Z343">
        <v>0.83329999999999993</v>
      </c>
      <c r="AA343">
        <v>0.88890000000000002</v>
      </c>
      <c r="AB343">
        <v>0.11109999999999999</v>
      </c>
      <c r="AC343">
        <v>0</v>
      </c>
      <c r="AD343">
        <v>0</v>
      </c>
      <c r="AE343">
        <v>0</v>
      </c>
      <c r="AF343">
        <v>9.0899999999999995E-2</v>
      </c>
      <c r="AG343">
        <v>0.2727</v>
      </c>
      <c r="AH343">
        <v>0.63639999999999997</v>
      </c>
      <c r="AI343">
        <v>0</v>
      </c>
      <c r="AJ343">
        <v>1.89E-2</v>
      </c>
      <c r="AK343">
        <v>0</v>
      </c>
      <c r="AL343">
        <v>0</v>
      </c>
      <c r="AM343">
        <v>0</v>
      </c>
      <c r="AN343">
        <v>0.98109999999999997</v>
      </c>
      <c r="AO343">
        <v>0.22219999999999998</v>
      </c>
      <c r="AP343">
        <v>0.22219999999999998</v>
      </c>
      <c r="AQ343">
        <v>0.38890000000000002</v>
      </c>
      <c r="AR343">
        <v>0.11109999999999999</v>
      </c>
      <c r="AS343">
        <v>5.5599999999999997E-2</v>
      </c>
      <c r="AT343">
        <v>0.16670000000000001</v>
      </c>
      <c r="AU343">
        <v>0</v>
      </c>
      <c r="AV343">
        <v>0</v>
      </c>
      <c r="AW343">
        <v>0.55559999999999998</v>
      </c>
      <c r="AX343">
        <v>0.27779999999999999</v>
      </c>
      <c r="AY343">
        <v>1</v>
      </c>
      <c r="AZ343">
        <v>0</v>
      </c>
      <c r="BA343">
        <v>0</v>
      </c>
      <c r="BB343">
        <v>0</v>
      </c>
      <c r="BC343">
        <v>0</v>
      </c>
      <c r="BD343">
        <v>0.61109999999999998</v>
      </c>
      <c r="BE343">
        <v>0.38890000000000002</v>
      </c>
      <c r="BF343">
        <v>0</v>
      </c>
      <c r="BG343">
        <v>0</v>
      </c>
      <c r="BH343">
        <v>0</v>
      </c>
      <c r="BI343">
        <v>0.66670000000000007</v>
      </c>
      <c r="BJ343">
        <v>0.33329999999999999</v>
      </c>
      <c r="BK343">
        <v>1</v>
      </c>
      <c r="BL343">
        <v>0</v>
      </c>
      <c r="BM343">
        <v>0</v>
      </c>
      <c r="BN343">
        <v>0</v>
      </c>
    </row>
    <row r="344" spans="1:66" x14ac:dyDescent="0.3">
      <c r="A344" t="s">
        <v>769</v>
      </c>
      <c r="B344">
        <v>1</v>
      </c>
      <c r="C344">
        <v>0</v>
      </c>
      <c r="D344">
        <v>0</v>
      </c>
      <c r="E344">
        <v>0</v>
      </c>
      <c r="F344">
        <v>0</v>
      </c>
      <c r="G344">
        <v>0.54549999999999998</v>
      </c>
      <c r="H344">
        <v>0.38640000000000002</v>
      </c>
      <c r="I344">
        <v>4.5499999999999999E-2</v>
      </c>
      <c r="J344">
        <v>2.2700000000000001E-2</v>
      </c>
      <c r="K344">
        <v>6.9800000000000001E-2</v>
      </c>
      <c r="L344">
        <v>0.13949999999999999</v>
      </c>
      <c r="M344">
        <v>0.79069999999999996</v>
      </c>
      <c r="N344">
        <v>0</v>
      </c>
      <c r="O344">
        <v>0</v>
      </c>
      <c r="P344">
        <v>0.38640000000000002</v>
      </c>
      <c r="Q344">
        <v>0.52270000000000005</v>
      </c>
      <c r="R344">
        <v>9.0899999999999995E-2</v>
      </c>
      <c r="S344">
        <v>0</v>
      </c>
      <c r="T344">
        <v>0.29549999999999998</v>
      </c>
      <c r="U344">
        <v>0.43180000000000002</v>
      </c>
      <c r="V344">
        <v>0.2727</v>
      </c>
      <c r="W344">
        <v>0</v>
      </c>
      <c r="X344">
        <v>2.3799999999999998E-2</v>
      </c>
      <c r="Y344">
        <v>0.23809999999999998</v>
      </c>
      <c r="Z344">
        <v>0.73809999999999998</v>
      </c>
      <c r="AA344">
        <v>0.11359999999999999</v>
      </c>
      <c r="AB344">
        <v>0.61360000000000003</v>
      </c>
      <c r="AC344">
        <v>0.2727</v>
      </c>
      <c r="AD344">
        <v>0</v>
      </c>
      <c r="AE344">
        <v>0.66670000000000007</v>
      </c>
      <c r="AF344">
        <v>0.33329999999999999</v>
      </c>
      <c r="AG344">
        <v>0</v>
      </c>
      <c r="AH344">
        <v>0</v>
      </c>
      <c r="AI344">
        <v>0</v>
      </c>
      <c r="AJ344">
        <v>1</v>
      </c>
      <c r="AK344">
        <v>0</v>
      </c>
      <c r="AL344">
        <v>0</v>
      </c>
      <c r="AM344">
        <v>0</v>
      </c>
      <c r="AN344">
        <v>0</v>
      </c>
      <c r="AO344">
        <v>0</v>
      </c>
      <c r="AP344">
        <v>0.20449999999999999</v>
      </c>
      <c r="AQ344">
        <v>0.65910000000000002</v>
      </c>
      <c r="AR344">
        <v>0.13639999999999999</v>
      </c>
      <c r="AS344">
        <v>0</v>
      </c>
      <c r="AT344">
        <v>0.2727</v>
      </c>
      <c r="AU344">
        <v>2.2700000000000001E-2</v>
      </c>
      <c r="AV344">
        <v>0.61360000000000003</v>
      </c>
      <c r="AW344">
        <v>9.0899999999999995E-2</v>
      </c>
      <c r="AX344">
        <v>0</v>
      </c>
      <c r="AY344">
        <v>0.72730000000000006</v>
      </c>
      <c r="AZ344">
        <v>0.15909999999999999</v>
      </c>
      <c r="BA344">
        <v>0.11359999999999999</v>
      </c>
      <c r="BB344">
        <v>0</v>
      </c>
      <c r="BC344">
        <v>0.13639999999999999</v>
      </c>
      <c r="BD344">
        <v>0.84089999999999998</v>
      </c>
      <c r="BE344">
        <v>2.2700000000000001E-2</v>
      </c>
      <c r="BF344">
        <v>0</v>
      </c>
      <c r="BG344">
        <v>0</v>
      </c>
      <c r="BH344">
        <v>0.40909999999999996</v>
      </c>
      <c r="BI344">
        <v>0.59089999999999998</v>
      </c>
      <c r="BJ344">
        <v>0</v>
      </c>
      <c r="BK344">
        <v>0.88890000000000002</v>
      </c>
      <c r="BL344">
        <v>0.11109999999999999</v>
      </c>
      <c r="BM344">
        <v>0</v>
      </c>
      <c r="BN344">
        <v>0</v>
      </c>
    </row>
    <row r="345" spans="1:66" x14ac:dyDescent="0.3">
      <c r="A345" t="s">
        <v>783</v>
      </c>
      <c r="B345">
        <v>1</v>
      </c>
      <c r="C345">
        <v>0</v>
      </c>
      <c r="D345">
        <v>0</v>
      </c>
      <c r="E345">
        <v>0</v>
      </c>
      <c r="F345">
        <v>0</v>
      </c>
      <c r="G345">
        <v>0.81480000000000008</v>
      </c>
      <c r="H345">
        <v>0.1852</v>
      </c>
      <c r="I345">
        <v>0</v>
      </c>
      <c r="J345">
        <v>0</v>
      </c>
      <c r="K345">
        <v>0</v>
      </c>
      <c r="L345">
        <v>0.11109999999999999</v>
      </c>
      <c r="M345">
        <v>0.88890000000000002</v>
      </c>
      <c r="N345">
        <v>0</v>
      </c>
      <c r="O345">
        <v>0</v>
      </c>
      <c r="P345">
        <v>0.33329999999999999</v>
      </c>
      <c r="Q345">
        <v>0.40740000000000004</v>
      </c>
      <c r="R345">
        <v>0.25929999999999997</v>
      </c>
      <c r="S345">
        <v>0</v>
      </c>
      <c r="T345">
        <v>0.33329999999999999</v>
      </c>
      <c r="U345">
        <v>0.14810000000000001</v>
      </c>
      <c r="V345">
        <v>0.51849999999999996</v>
      </c>
      <c r="W345">
        <v>0</v>
      </c>
      <c r="X345">
        <v>0</v>
      </c>
      <c r="Y345">
        <v>0.21739999999999998</v>
      </c>
      <c r="Z345">
        <v>0.78260000000000007</v>
      </c>
      <c r="AA345">
        <v>7.4099999999999999E-2</v>
      </c>
      <c r="AB345">
        <v>0.25929999999999997</v>
      </c>
      <c r="AC345">
        <v>0.66670000000000007</v>
      </c>
      <c r="AD345">
        <v>0</v>
      </c>
      <c r="AE345">
        <v>0</v>
      </c>
      <c r="AF345">
        <v>1</v>
      </c>
      <c r="AG345">
        <v>0</v>
      </c>
      <c r="AH345">
        <v>0</v>
      </c>
      <c r="AI345">
        <v>0</v>
      </c>
      <c r="AJ345">
        <v>1.89E-2</v>
      </c>
      <c r="AK345">
        <v>0</v>
      </c>
      <c r="AL345">
        <v>0</v>
      </c>
      <c r="AM345">
        <v>0</v>
      </c>
      <c r="AN345">
        <v>0.98109999999999997</v>
      </c>
      <c r="AO345">
        <v>0</v>
      </c>
      <c r="AP345">
        <v>0.33329999999999999</v>
      </c>
      <c r="AQ345">
        <v>0.66670000000000007</v>
      </c>
      <c r="AR345">
        <v>0</v>
      </c>
      <c r="AS345">
        <v>0</v>
      </c>
      <c r="AT345">
        <v>0.33329999999999999</v>
      </c>
      <c r="AU345">
        <v>0.66670000000000007</v>
      </c>
      <c r="AV345">
        <v>0</v>
      </c>
      <c r="AW345">
        <v>0</v>
      </c>
      <c r="AX345">
        <v>0</v>
      </c>
      <c r="AY345">
        <v>0.37040000000000001</v>
      </c>
      <c r="AZ345">
        <v>0.22219999999999998</v>
      </c>
      <c r="BA345">
        <v>0.40740000000000004</v>
      </c>
      <c r="BB345">
        <v>0</v>
      </c>
      <c r="BC345">
        <v>0</v>
      </c>
      <c r="BD345">
        <v>1</v>
      </c>
      <c r="BE345">
        <v>0</v>
      </c>
      <c r="BF345">
        <v>0</v>
      </c>
      <c r="BG345">
        <v>3.7000000000000005E-2</v>
      </c>
      <c r="BH345">
        <v>0.85189999999999999</v>
      </c>
      <c r="BI345">
        <v>0.11109999999999999</v>
      </c>
      <c r="BJ345">
        <v>0</v>
      </c>
      <c r="BK345">
        <v>1</v>
      </c>
      <c r="BL345">
        <v>0</v>
      </c>
      <c r="BM345">
        <v>0</v>
      </c>
      <c r="BN345">
        <v>0</v>
      </c>
    </row>
    <row r="346" spans="1:66" x14ac:dyDescent="0.3">
      <c r="A346" t="s">
        <v>775</v>
      </c>
      <c r="B346">
        <v>1</v>
      </c>
      <c r="C346">
        <v>0</v>
      </c>
      <c r="D346">
        <v>0</v>
      </c>
      <c r="E346">
        <v>0</v>
      </c>
      <c r="F346">
        <v>0</v>
      </c>
      <c r="G346">
        <v>0.3</v>
      </c>
      <c r="H346">
        <v>0.2</v>
      </c>
      <c r="I346">
        <v>0.5</v>
      </c>
      <c r="J346">
        <v>0</v>
      </c>
      <c r="K346">
        <v>0</v>
      </c>
      <c r="L346">
        <v>0.1</v>
      </c>
      <c r="M346">
        <v>0.9</v>
      </c>
      <c r="N346">
        <v>0</v>
      </c>
      <c r="O346">
        <v>0</v>
      </c>
      <c r="P346">
        <v>0.2</v>
      </c>
      <c r="Q346">
        <v>0</v>
      </c>
      <c r="R346">
        <v>0.7</v>
      </c>
      <c r="S346">
        <v>0.1</v>
      </c>
      <c r="T346">
        <v>0.2</v>
      </c>
      <c r="U346">
        <v>0</v>
      </c>
      <c r="V346">
        <v>0.2</v>
      </c>
      <c r="W346">
        <v>0.6</v>
      </c>
      <c r="X346">
        <v>0</v>
      </c>
      <c r="Y346">
        <v>0.2</v>
      </c>
      <c r="Z346">
        <v>0.8</v>
      </c>
      <c r="AA346">
        <v>0.9</v>
      </c>
      <c r="AB346">
        <v>0.1</v>
      </c>
      <c r="AC346">
        <v>0</v>
      </c>
      <c r="AD346">
        <v>0</v>
      </c>
      <c r="AE346">
        <v>0.16670000000000001</v>
      </c>
      <c r="AF346">
        <v>0</v>
      </c>
      <c r="AG346">
        <v>0</v>
      </c>
      <c r="AH346">
        <v>0.83329999999999993</v>
      </c>
      <c r="AI346">
        <v>0</v>
      </c>
      <c r="AJ346">
        <v>1.89E-2</v>
      </c>
      <c r="AK346">
        <v>0</v>
      </c>
      <c r="AL346">
        <v>0</v>
      </c>
      <c r="AM346">
        <v>0</v>
      </c>
      <c r="AN346">
        <v>0.98109999999999997</v>
      </c>
      <c r="AO346">
        <v>0.2</v>
      </c>
      <c r="AP346">
        <v>0.5</v>
      </c>
      <c r="AQ346">
        <v>0.2</v>
      </c>
      <c r="AR346">
        <v>0.1</v>
      </c>
      <c r="AS346">
        <v>0</v>
      </c>
      <c r="AT346">
        <v>0.2</v>
      </c>
      <c r="AU346">
        <v>0</v>
      </c>
      <c r="AV346">
        <v>0.1</v>
      </c>
      <c r="AW346">
        <v>0.4</v>
      </c>
      <c r="AX346">
        <v>0.3</v>
      </c>
      <c r="AY346">
        <v>1</v>
      </c>
      <c r="AZ346">
        <v>0</v>
      </c>
      <c r="BA346">
        <v>0</v>
      </c>
      <c r="BB346">
        <v>0</v>
      </c>
      <c r="BC346">
        <v>0</v>
      </c>
      <c r="BD346">
        <v>1</v>
      </c>
      <c r="BE346">
        <v>0</v>
      </c>
      <c r="BF346">
        <v>0</v>
      </c>
      <c r="BG346">
        <v>0</v>
      </c>
      <c r="BH346">
        <v>0.2</v>
      </c>
      <c r="BI346">
        <v>0.5</v>
      </c>
      <c r="BJ346">
        <v>0.3</v>
      </c>
      <c r="BK346">
        <v>1</v>
      </c>
      <c r="BL346">
        <v>0</v>
      </c>
      <c r="BM346">
        <v>0</v>
      </c>
      <c r="BN346">
        <v>0</v>
      </c>
    </row>
    <row r="347" spans="1:66" x14ac:dyDescent="0.3">
      <c r="A347" t="s">
        <v>788</v>
      </c>
      <c r="B347">
        <v>1</v>
      </c>
      <c r="C347">
        <v>0</v>
      </c>
      <c r="D347">
        <v>0</v>
      </c>
      <c r="E347">
        <v>0</v>
      </c>
      <c r="F347">
        <v>0</v>
      </c>
      <c r="G347">
        <v>0.41670000000000001</v>
      </c>
      <c r="H347">
        <v>0.20829999999999999</v>
      </c>
      <c r="I347">
        <v>0.375</v>
      </c>
      <c r="J347">
        <v>0</v>
      </c>
      <c r="K347">
        <v>0</v>
      </c>
      <c r="L347">
        <v>0</v>
      </c>
      <c r="M347">
        <v>1</v>
      </c>
      <c r="N347">
        <v>0</v>
      </c>
      <c r="O347">
        <v>0</v>
      </c>
      <c r="P347">
        <v>0.125</v>
      </c>
      <c r="Q347">
        <v>0.75</v>
      </c>
      <c r="R347">
        <v>0.125</v>
      </c>
      <c r="S347">
        <v>0</v>
      </c>
      <c r="T347">
        <v>0.125</v>
      </c>
      <c r="U347">
        <v>0.33329999999999999</v>
      </c>
      <c r="V347">
        <v>0.54170000000000007</v>
      </c>
      <c r="W347">
        <v>0</v>
      </c>
      <c r="X347">
        <v>4.3499999999999997E-2</v>
      </c>
      <c r="Y347">
        <v>4.3499999999999997E-2</v>
      </c>
      <c r="Z347">
        <v>0.91299999999999992</v>
      </c>
      <c r="AA347">
        <v>0.125</v>
      </c>
      <c r="AB347">
        <v>0</v>
      </c>
      <c r="AC347">
        <v>0.875</v>
      </c>
      <c r="AD347">
        <v>0</v>
      </c>
      <c r="AE347">
        <v>0.85709999999999997</v>
      </c>
      <c r="AF347">
        <v>0.1429</v>
      </c>
      <c r="AG347">
        <v>0</v>
      </c>
      <c r="AH347">
        <v>0</v>
      </c>
      <c r="AI347">
        <v>0</v>
      </c>
      <c r="AJ347">
        <v>1.89E-2</v>
      </c>
      <c r="AK347">
        <v>0</v>
      </c>
      <c r="AL347">
        <v>0</v>
      </c>
      <c r="AM347">
        <v>0</v>
      </c>
      <c r="AN347">
        <v>0.98109999999999997</v>
      </c>
      <c r="AO347">
        <v>0</v>
      </c>
      <c r="AP347">
        <v>0.41670000000000001</v>
      </c>
      <c r="AQ347">
        <v>0.45829999999999999</v>
      </c>
      <c r="AR347">
        <v>0.125</v>
      </c>
      <c r="AS347">
        <v>0</v>
      </c>
      <c r="AT347">
        <v>0.125</v>
      </c>
      <c r="AU347">
        <v>0.20829999999999999</v>
      </c>
      <c r="AV347">
        <v>0.45829999999999999</v>
      </c>
      <c r="AW347">
        <v>0.20829999999999999</v>
      </c>
      <c r="AX347">
        <v>0</v>
      </c>
      <c r="AY347">
        <v>0.125</v>
      </c>
      <c r="AZ347">
        <v>0.375</v>
      </c>
      <c r="BA347">
        <v>0.5</v>
      </c>
      <c r="BB347">
        <v>0</v>
      </c>
      <c r="BC347">
        <v>0</v>
      </c>
      <c r="BD347">
        <v>1</v>
      </c>
      <c r="BE347">
        <v>0</v>
      </c>
      <c r="BF347">
        <v>0</v>
      </c>
      <c r="BG347">
        <v>0</v>
      </c>
      <c r="BH347">
        <v>0.91670000000000007</v>
      </c>
      <c r="BI347">
        <v>8.3299999999999999E-2</v>
      </c>
      <c r="BJ347">
        <v>0</v>
      </c>
      <c r="BK347">
        <v>1</v>
      </c>
      <c r="BL347">
        <v>0</v>
      </c>
      <c r="BM347">
        <v>0</v>
      </c>
      <c r="BN347">
        <v>0</v>
      </c>
    </row>
    <row r="348" spans="1:66" x14ac:dyDescent="0.3">
      <c r="A348" t="s">
        <v>790</v>
      </c>
      <c r="B348">
        <v>1</v>
      </c>
      <c r="C348">
        <v>0</v>
      </c>
      <c r="D348">
        <v>0</v>
      </c>
      <c r="E348">
        <v>0</v>
      </c>
      <c r="F348">
        <v>0</v>
      </c>
      <c r="G348">
        <v>0.25</v>
      </c>
      <c r="H348">
        <v>0.5</v>
      </c>
      <c r="I348">
        <v>0.25</v>
      </c>
      <c r="J348">
        <v>0</v>
      </c>
      <c r="K348">
        <v>0</v>
      </c>
      <c r="L348">
        <v>0.125</v>
      </c>
      <c r="M348">
        <v>0.875</v>
      </c>
      <c r="N348">
        <v>0</v>
      </c>
      <c r="O348">
        <v>0</v>
      </c>
      <c r="P348">
        <v>0.25</v>
      </c>
      <c r="Q348">
        <v>0</v>
      </c>
      <c r="R348">
        <v>0.375</v>
      </c>
      <c r="S348">
        <v>0.375</v>
      </c>
      <c r="T348">
        <v>0.25</v>
      </c>
      <c r="U348">
        <v>0</v>
      </c>
      <c r="V348">
        <v>0.125</v>
      </c>
      <c r="W348">
        <v>0.625</v>
      </c>
      <c r="X348">
        <v>0</v>
      </c>
      <c r="Y348">
        <v>0.1429</v>
      </c>
      <c r="Z348">
        <v>0.85709999999999997</v>
      </c>
      <c r="AA348">
        <v>0.875</v>
      </c>
      <c r="AB348">
        <v>0.125</v>
      </c>
      <c r="AC348">
        <v>0</v>
      </c>
      <c r="AD348">
        <v>0</v>
      </c>
      <c r="AE348">
        <v>0</v>
      </c>
      <c r="AF348">
        <v>0</v>
      </c>
      <c r="AG348">
        <v>0</v>
      </c>
      <c r="AH348">
        <v>1</v>
      </c>
      <c r="AI348">
        <v>0</v>
      </c>
      <c r="AJ348">
        <v>1.89E-2</v>
      </c>
      <c r="AK348">
        <v>0</v>
      </c>
      <c r="AL348">
        <v>0</v>
      </c>
      <c r="AM348">
        <v>0</v>
      </c>
      <c r="AN348">
        <v>0.98109999999999997</v>
      </c>
      <c r="AO348">
        <v>0.375</v>
      </c>
      <c r="AP348">
        <v>0.25</v>
      </c>
      <c r="AQ348">
        <v>0.125</v>
      </c>
      <c r="AR348">
        <v>0.125</v>
      </c>
      <c r="AS348">
        <v>0.125</v>
      </c>
      <c r="AT348">
        <v>0.25</v>
      </c>
      <c r="AU348">
        <v>0</v>
      </c>
      <c r="AV348">
        <v>0</v>
      </c>
      <c r="AW348">
        <v>0.375</v>
      </c>
      <c r="AX348">
        <v>0.375</v>
      </c>
      <c r="AY348">
        <v>1</v>
      </c>
      <c r="AZ348">
        <v>0</v>
      </c>
      <c r="BA348">
        <v>0</v>
      </c>
      <c r="BB348">
        <v>0</v>
      </c>
      <c r="BC348">
        <v>0</v>
      </c>
      <c r="BD348">
        <v>0.375</v>
      </c>
      <c r="BE348">
        <v>0.625</v>
      </c>
      <c r="BF348">
        <v>0</v>
      </c>
      <c r="BG348">
        <v>0</v>
      </c>
      <c r="BH348">
        <v>0.25</v>
      </c>
      <c r="BI348">
        <v>0.125</v>
      </c>
      <c r="BJ348">
        <v>0.625</v>
      </c>
      <c r="BK348">
        <v>1</v>
      </c>
      <c r="BL348">
        <v>0</v>
      </c>
      <c r="BM348">
        <v>0</v>
      </c>
      <c r="BN348">
        <v>0</v>
      </c>
    </row>
    <row r="349" spans="1:66" x14ac:dyDescent="0.3">
      <c r="A349" t="s">
        <v>792</v>
      </c>
      <c r="B349">
        <v>1</v>
      </c>
      <c r="C349">
        <v>0</v>
      </c>
      <c r="D349">
        <v>0</v>
      </c>
      <c r="E349">
        <v>0</v>
      </c>
      <c r="F349">
        <v>0</v>
      </c>
      <c r="G349">
        <v>0.88890000000000002</v>
      </c>
      <c r="H349">
        <v>5.5599999999999997E-2</v>
      </c>
      <c r="I349">
        <v>5.5599999999999997E-2</v>
      </c>
      <c r="J349">
        <v>0</v>
      </c>
      <c r="K349">
        <v>0</v>
      </c>
      <c r="L349">
        <v>0</v>
      </c>
      <c r="M349">
        <v>1</v>
      </c>
      <c r="N349">
        <v>0</v>
      </c>
      <c r="O349">
        <v>0</v>
      </c>
      <c r="P349">
        <v>0.33329999999999999</v>
      </c>
      <c r="Q349">
        <v>0.11109999999999999</v>
      </c>
      <c r="R349">
        <v>0.5</v>
      </c>
      <c r="S349">
        <v>5.5599999999999997E-2</v>
      </c>
      <c r="T349">
        <v>0.33329999999999999</v>
      </c>
      <c r="U349">
        <v>5.5599999999999997E-2</v>
      </c>
      <c r="V349">
        <v>0.11109999999999999</v>
      </c>
      <c r="W349">
        <v>0.5</v>
      </c>
      <c r="X349">
        <v>0</v>
      </c>
      <c r="Y349">
        <v>0.29410000000000003</v>
      </c>
      <c r="Z349">
        <v>0.70590000000000008</v>
      </c>
      <c r="AA349">
        <v>0.61109999999999998</v>
      </c>
      <c r="AB349">
        <v>0.33329999999999999</v>
      </c>
      <c r="AC349">
        <v>5.5599999999999997E-2</v>
      </c>
      <c r="AD349">
        <v>0</v>
      </c>
      <c r="AE349">
        <v>0.1429</v>
      </c>
      <c r="AF349">
        <v>0.28570000000000001</v>
      </c>
      <c r="AG349">
        <v>0.1429</v>
      </c>
      <c r="AH349">
        <v>0.42859999999999998</v>
      </c>
      <c r="AI349">
        <v>0</v>
      </c>
      <c r="AJ349">
        <v>1.89E-2</v>
      </c>
      <c r="AK349">
        <v>0</v>
      </c>
      <c r="AL349">
        <v>0</v>
      </c>
      <c r="AM349">
        <v>0</v>
      </c>
      <c r="AN349">
        <v>0.98109999999999997</v>
      </c>
      <c r="AO349">
        <v>0</v>
      </c>
      <c r="AP349">
        <v>0</v>
      </c>
      <c r="AQ349">
        <v>0.44439999999999996</v>
      </c>
      <c r="AR349">
        <v>0.44439999999999996</v>
      </c>
      <c r="AS349">
        <v>0.11109999999999999</v>
      </c>
      <c r="AT349">
        <v>0.5</v>
      </c>
      <c r="AU349">
        <v>0.22219999999999998</v>
      </c>
      <c r="AV349">
        <v>5.5599999999999997E-2</v>
      </c>
      <c r="AW349">
        <v>0.22219999999999998</v>
      </c>
      <c r="AX349">
        <v>0</v>
      </c>
      <c r="AY349">
        <v>1</v>
      </c>
      <c r="AZ349">
        <v>0</v>
      </c>
      <c r="BA349">
        <v>0</v>
      </c>
      <c r="BB349">
        <v>0</v>
      </c>
      <c r="BC349">
        <v>5.5599999999999997E-2</v>
      </c>
      <c r="BD349">
        <v>0.66670000000000007</v>
      </c>
      <c r="BE349">
        <v>0.27779999999999999</v>
      </c>
      <c r="BF349">
        <v>0</v>
      </c>
      <c r="BG349">
        <v>0</v>
      </c>
      <c r="BH349">
        <v>0.33329999999999999</v>
      </c>
      <c r="BI349">
        <v>0.44439999999999996</v>
      </c>
      <c r="BJ349">
        <v>0.22219999999999998</v>
      </c>
      <c r="BK349">
        <v>1</v>
      </c>
      <c r="BL349">
        <v>0</v>
      </c>
      <c r="BM349">
        <v>0</v>
      </c>
      <c r="BN349">
        <v>0</v>
      </c>
    </row>
    <row r="350" spans="1:66" x14ac:dyDescent="0.3">
      <c r="A350" t="s">
        <v>781</v>
      </c>
      <c r="B350">
        <v>1</v>
      </c>
      <c r="C350">
        <v>0</v>
      </c>
      <c r="D350">
        <v>0</v>
      </c>
      <c r="E350">
        <v>0</v>
      </c>
      <c r="F350">
        <v>0</v>
      </c>
      <c r="G350">
        <v>0.80769999999999997</v>
      </c>
      <c r="H350">
        <v>0.1923</v>
      </c>
      <c r="I350">
        <v>0</v>
      </c>
      <c r="J350">
        <v>0</v>
      </c>
      <c r="K350">
        <v>7.690000000000001E-2</v>
      </c>
      <c r="L350">
        <v>0</v>
      </c>
      <c r="M350">
        <v>0.92310000000000003</v>
      </c>
      <c r="N350">
        <v>0</v>
      </c>
      <c r="O350">
        <v>0</v>
      </c>
      <c r="P350">
        <v>0.30769999999999997</v>
      </c>
      <c r="Q350">
        <v>0.1923</v>
      </c>
      <c r="R350">
        <v>0.42310000000000003</v>
      </c>
      <c r="S350">
        <v>7.690000000000001E-2</v>
      </c>
      <c r="T350">
        <v>0.26919999999999999</v>
      </c>
      <c r="U350">
        <v>7.690000000000001E-2</v>
      </c>
      <c r="V350">
        <v>0.3846</v>
      </c>
      <c r="W350">
        <v>0.26919999999999999</v>
      </c>
      <c r="X350">
        <v>0</v>
      </c>
      <c r="Y350">
        <v>0.28000000000000003</v>
      </c>
      <c r="Z350">
        <v>0.72</v>
      </c>
      <c r="AA350">
        <v>0.88459999999999994</v>
      </c>
      <c r="AB350">
        <v>7.690000000000001E-2</v>
      </c>
      <c r="AC350">
        <v>3.85E-2</v>
      </c>
      <c r="AD350">
        <v>0</v>
      </c>
      <c r="AE350">
        <v>0.33329999999999999</v>
      </c>
      <c r="AF350">
        <v>0</v>
      </c>
      <c r="AG350">
        <v>0</v>
      </c>
      <c r="AH350">
        <v>0.66670000000000007</v>
      </c>
      <c r="AI350">
        <v>0</v>
      </c>
      <c r="AJ350">
        <v>1</v>
      </c>
      <c r="AK350">
        <v>0</v>
      </c>
      <c r="AL350">
        <v>0</v>
      </c>
      <c r="AM350">
        <v>0</v>
      </c>
      <c r="AN350">
        <v>0</v>
      </c>
      <c r="AO350">
        <v>0</v>
      </c>
      <c r="AP350">
        <v>0.42310000000000003</v>
      </c>
      <c r="AQ350">
        <v>0.42310000000000003</v>
      </c>
      <c r="AR350">
        <v>0.15380000000000002</v>
      </c>
      <c r="AS350">
        <v>0</v>
      </c>
      <c r="AT350">
        <v>0.66670000000000007</v>
      </c>
      <c r="AU350">
        <v>0.20829999999999999</v>
      </c>
      <c r="AV350">
        <v>8.3299999999999999E-2</v>
      </c>
      <c r="AW350">
        <v>4.1700000000000001E-2</v>
      </c>
      <c r="AX350">
        <v>0</v>
      </c>
      <c r="AY350">
        <v>1</v>
      </c>
      <c r="AZ350">
        <v>0</v>
      </c>
      <c r="BA350">
        <v>0</v>
      </c>
      <c r="BB350">
        <v>0</v>
      </c>
      <c r="BC350">
        <v>3.85E-2</v>
      </c>
      <c r="BD350">
        <v>0.84620000000000006</v>
      </c>
      <c r="BE350">
        <v>0.11539999999999999</v>
      </c>
      <c r="BF350">
        <v>0</v>
      </c>
      <c r="BG350">
        <v>0</v>
      </c>
      <c r="BH350">
        <v>0.30769999999999997</v>
      </c>
      <c r="BI350">
        <v>0.65379999999999994</v>
      </c>
      <c r="BJ350">
        <v>3.85E-2</v>
      </c>
      <c r="BK350">
        <v>1</v>
      </c>
      <c r="BL350">
        <v>0</v>
      </c>
      <c r="BM350">
        <v>0</v>
      </c>
      <c r="BN350">
        <v>0</v>
      </c>
    </row>
    <row r="351" spans="1:66" x14ac:dyDescent="0.3">
      <c r="A351" t="s">
        <v>797</v>
      </c>
      <c r="B351">
        <v>1</v>
      </c>
      <c r="C351">
        <v>0</v>
      </c>
      <c r="D351">
        <v>0</v>
      </c>
      <c r="E351">
        <v>0</v>
      </c>
      <c r="F351">
        <v>0</v>
      </c>
      <c r="G351">
        <v>0.54549999999999998</v>
      </c>
      <c r="H351">
        <v>0.18179999999999999</v>
      </c>
      <c r="I351">
        <v>0.2727</v>
      </c>
      <c r="J351">
        <v>0</v>
      </c>
      <c r="K351">
        <v>0</v>
      </c>
      <c r="L351">
        <v>0.18179999999999999</v>
      </c>
      <c r="M351">
        <v>0.81819999999999993</v>
      </c>
      <c r="N351">
        <v>0</v>
      </c>
      <c r="O351">
        <v>0</v>
      </c>
      <c r="P351">
        <v>0.2727</v>
      </c>
      <c r="Q351">
        <v>0</v>
      </c>
      <c r="R351">
        <v>0.72730000000000006</v>
      </c>
      <c r="S351">
        <v>0</v>
      </c>
      <c r="T351">
        <v>0.2727</v>
      </c>
      <c r="U351">
        <v>0</v>
      </c>
      <c r="V351">
        <v>0.18179999999999999</v>
      </c>
      <c r="W351">
        <v>0.54549999999999998</v>
      </c>
      <c r="X351">
        <v>0</v>
      </c>
      <c r="Y351">
        <v>0.2</v>
      </c>
      <c r="Z351">
        <v>0.8</v>
      </c>
      <c r="AA351">
        <v>0.90910000000000002</v>
      </c>
      <c r="AB351">
        <v>9.0899999999999995E-2</v>
      </c>
      <c r="AC351">
        <v>0</v>
      </c>
      <c r="AD351">
        <v>0</v>
      </c>
      <c r="AE351">
        <v>0</v>
      </c>
      <c r="AF351">
        <v>0</v>
      </c>
      <c r="AG351">
        <v>0</v>
      </c>
      <c r="AH351">
        <v>1</v>
      </c>
      <c r="AI351">
        <v>0</v>
      </c>
      <c r="AJ351">
        <v>1.89E-2</v>
      </c>
      <c r="AK351">
        <v>0</v>
      </c>
      <c r="AL351">
        <v>0</v>
      </c>
      <c r="AM351">
        <v>0</v>
      </c>
      <c r="AN351">
        <v>0.98109999999999997</v>
      </c>
      <c r="AO351">
        <v>9.0899999999999995E-2</v>
      </c>
      <c r="AP351">
        <v>0.2727</v>
      </c>
      <c r="AQ351">
        <v>0.45450000000000002</v>
      </c>
      <c r="AR351">
        <v>0.18179999999999999</v>
      </c>
      <c r="AS351">
        <v>0</v>
      </c>
      <c r="AT351">
        <v>0.2727</v>
      </c>
      <c r="AU351">
        <v>0</v>
      </c>
      <c r="AV351">
        <v>0</v>
      </c>
      <c r="AW351">
        <v>0.45450000000000002</v>
      </c>
      <c r="AX351">
        <v>0.2727</v>
      </c>
      <c r="AY351">
        <v>0.90910000000000002</v>
      </c>
      <c r="AZ351">
        <v>0</v>
      </c>
      <c r="BA351">
        <v>9.0899999999999995E-2</v>
      </c>
      <c r="BB351">
        <v>0</v>
      </c>
      <c r="BC351">
        <v>0</v>
      </c>
      <c r="BD351">
        <v>0.81819999999999993</v>
      </c>
      <c r="BE351">
        <v>0.18179999999999999</v>
      </c>
      <c r="BF351">
        <v>0</v>
      </c>
      <c r="BG351">
        <v>0</v>
      </c>
      <c r="BH351">
        <v>0</v>
      </c>
      <c r="BI351">
        <v>0.63639999999999997</v>
      </c>
      <c r="BJ351">
        <v>0.36359999999999998</v>
      </c>
      <c r="BK351">
        <v>1</v>
      </c>
      <c r="BL351">
        <v>0</v>
      </c>
      <c r="BM351">
        <v>0</v>
      </c>
      <c r="BN351">
        <v>0</v>
      </c>
    </row>
    <row r="352" spans="1:66" x14ac:dyDescent="0.3">
      <c r="A352" t="s">
        <v>800</v>
      </c>
      <c r="B352">
        <v>1</v>
      </c>
      <c r="C352">
        <v>0</v>
      </c>
      <c r="D352">
        <v>0</v>
      </c>
      <c r="E352">
        <v>0</v>
      </c>
      <c r="F352">
        <v>0</v>
      </c>
      <c r="G352">
        <v>0.86150000000000004</v>
      </c>
      <c r="H352">
        <v>0.1231</v>
      </c>
      <c r="I352">
        <v>1.54E-2</v>
      </c>
      <c r="J352">
        <v>0</v>
      </c>
      <c r="K352">
        <v>0.66150000000000009</v>
      </c>
      <c r="L352">
        <v>4.6199999999999998E-2</v>
      </c>
      <c r="M352">
        <v>0.23079999999999998</v>
      </c>
      <c r="N352">
        <v>6.1500000000000006E-2</v>
      </c>
      <c r="O352">
        <v>6.1500000000000006E-2</v>
      </c>
      <c r="P352">
        <v>0.75379999999999991</v>
      </c>
      <c r="Q352">
        <v>0.15380000000000002</v>
      </c>
      <c r="R352">
        <v>3.0800000000000001E-2</v>
      </c>
      <c r="S352">
        <v>0</v>
      </c>
      <c r="T352">
        <v>0.1231</v>
      </c>
      <c r="U352">
        <v>0.84620000000000006</v>
      </c>
      <c r="V352">
        <v>3.0800000000000001E-2</v>
      </c>
      <c r="W352">
        <v>0</v>
      </c>
      <c r="X352">
        <v>0</v>
      </c>
      <c r="Y352">
        <v>0.61539999999999995</v>
      </c>
      <c r="Z352">
        <v>0.3846</v>
      </c>
      <c r="AA352">
        <v>0.33850000000000002</v>
      </c>
      <c r="AB352">
        <v>0.44619999999999999</v>
      </c>
      <c r="AC352">
        <v>0.21539999999999998</v>
      </c>
      <c r="AD352">
        <v>0</v>
      </c>
      <c r="AE352">
        <v>0.22219999999999998</v>
      </c>
      <c r="AF352">
        <v>0.44439999999999996</v>
      </c>
      <c r="AG352">
        <v>0.33329999999999999</v>
      </c>
      <c r="AH352">
        <v>0</v>
      </c>
      <c r="AI352">
        <v>0</v>
      </c>
      <c r="AJ352">
        <v>1</v>
      </c>
      <c r="AK352">
        <v>0</v>
      </c>
      <c r="AL352">
        <v>0</v>
      </c>
      <c r="AM352">
        <v>0</v>
      </c>
      <c r="AN352">
        <v>0</v>
      </c>
      <c r="AO352">
        <v>0.33850000000000002</v>
      </c>
      <c r="AP352">
        <v>0.58460000000000001</v>
      </c>
      <c r="AQ352">
        <v>6.1500000000000006E-2</v>
      </c>
      <c r="AR352">
        <v>1.54E-2</v>
      </c>
      <c r="AS352">
        <v>0</v>
      </c>
      <c r="AT352">
        <v>0</v>
      </c>
      <c r="AU352">
        <v>0.27690000000000003</v>
      </c>
      <c r="AV352">
        <v>0.3538</v>
      </c>
      <c r="AW352">
        <v>0.33850000000000002</v>
      </c>
      <c r="AX352">
        <v>3.0800000000000001E-2</v>
      </c>
      <c r="AY352">
        <v>0.3846</v>
      </c>
      <c r="AZ352">
        <v>0.13849999999999998</v>
      </c>
      <c r="BA352">
        <v>0.47689999999999999</v>
      </c>
      <c r="BB352">
        <v>0</v>
      </c>
      <c r="BC352">
        <v>0.84620000000000006</v>
      </c>
      <c r="BD352">
        <v>0.15380000000000002</v>
      </c>
      <c r="BE352">
        <v>0</v>
      </c>
      <c r="BF352">
        <v>0.30769999999999997</v>
      </c>
      <c r="BG352">
        <v>0.41539999999999999</v>
      </c>
      <c r="BH352">
        <v>0.23079999999999998</v>
      </c>
      <c r="BI352">
        <v>4.6199999999999998E-2</v>
      </c>
      <c r="BJ352">
        <v>0</v>
      </c>
      <c r="BK352">
        <v>0.16670000000000001</v>
      </c>
      <c r="BL352">
        <v>0.66670000000000007</v>
      </c>
      <c r="BM352">
        <v>0.16670000000000001</v>
      </c>
      <c r="BN352">
        <v>0</v>
      </c>
    </row>
    <row r="353" spans="1:66" x14ac:dyDescent="0.3">
      <c r="A353" t="s">
        <v>802</v>
      </c>
      <c r="B353">
        <v>1</v>
      </c>
      <c r="C353">
        <v>0</v>
      </c>
      <c r="D353">
        <v>0</v>
      </c>
      <c r="E353">
        <v>0</v>
      </c>
      <c r="F353">
        <v>0</v>
      </c>
      <c r="G353">
        <v>0.88139999999999996</v>
      </c>
      <c r="H353">
        <v>0.11019999999999999</v>
      </c>
      <c r="I353">
        <v>8.5000000000000006E-3</v>
      </c>
      <c r="J353">
        <v>0</v>
      </c>
      <c r="K353">
        <v>0.55930000000000002</v>
      </c>
      <c r="L353">
        <v>9.3200000000000005E-2</v>
      </c>
      <c r="M353">
        <v>0.25420000000000004</v>
      </c>
      <c r="N353">
        <v>9.3200000000000005E-2</v>
      </c>
      <c r="O353">
        <v>0</v>
      </c>
      <c r="P353">
        <v>0.75419999999999998</v>
      </c>
      <c r="Q353">
        <v>0.24579999999999999</v>
      </c>
      <c r="R353">
        <v>0</v>
      </c>
      <c r="S353">
        <v>0</v>
      </c>
      <c r="T353">
        <v>0</v>
      </c>
      <c r="U353">
        <v>0.98309999999999997</v>
      </c>
      <c r="V353">
        <v>8.5000000000000006E-3</v>
      </c>
      <c r="W353">
        <v>8.5000000000000006E-3</v>
      </c>
      <c r="X353">
        <v>0</v>
      </c>
      <c r="Y353">
        <v>0.66099999999999992</v>
      </c>
      <c r="Z353">
        <v>0.33899999999999997</v>
      </c>
      <c r="AA353">
        <v>1.6899999999999998E-2</v>
      </c>
      <c r="AB353">
        <v>0.57630000000000003</v>
      </c>
      <c r="AC353">
        <v>0.40679999999999999</v>
      </c>
      <c r="AD353">
        <v>0</v>
      </c>
      <c r="AE353">
        <v>0.42109999999999997</v>
      </c>
      <c r="AF353">
        <v>0.42109999999999997</v>
      </c>
      <c r="AG353">
        <v>0.12279999999999999</v>
      </c>
      <c r="AH353">
        <v>3.5099999999999999E-2</v>
      </c>
      <c r="AI353">
        <v>0</v>
      </c>
      <c r="AJ353">
        <v>0</v>
      </c>
      <c r="AK353">
        <v>0</v>
      </c>
      <c r="AL353">
        <v>0</v>
      </c>
      <c r="AM353">
        <v>0</v>
      </c>
      <c r="AN353">
        <v>1</v>
      </c>
      <c r="AO353">
        <v>0.23730000000000001</v>
      </c>
      <c r="AP353">
        <v>0.70340000000000003</v>
      </c>
      <c r="AQ353">
        <v>5.0799999999999998E-2</v>
      </c>
      <c r="AR353">
        <v>8.5000000000000006E-3</v>
      </c>
      <c r="AS353">
        <v>0</v>
      </c>
      <c r="AT353">
        <v>0</v>
      </c>
      <c r="AU353">
        <v>2.5399999999999999E-2</v>
      </c>
      <c r="AV353">
        <v>0.28809999999999997</v>
      </c>
      <c r="AW353">
        <v>0.68640000000000001</v>
      </c>
      <c r="AX353">
        <v>0</v>
      </c>
      <c r="AY353">
        <v>0.1017</v>
      </c>
      <c r="AZ353">
        <v>0.161</v>
      </c>
      <c r="BA353">
        <v>0.73730000000000007</v>
      </c>
      <c r="BB353">
        <v>0</v>
      </c>
      <c r="BC353">
        <v>0.79659999999999997</v>
      </c>
      <c r="BD353">
        <v>0.2034</v>
      </c>
      <c r="BE353">
        <v>0</v>
      </c>
      <c r="BF353">
        <v>5.0799999999999998E-2</v>
      </c>
      <c r="BG353">
        <v>0.76269999999999993</v>
      </c>
      <c r="BH353">
        <v>0.16949999999999998</v>
      </c>
      <c r="BI353">
        <v>1.6899999999999998E-2</v>
      </c>
      <c r="BJ353">
        <v>0</v>
      </c>
      <c r="BK353">
        <v>0.125</v>
      </c>
      <c r="BL353">
        <v>0.375</v>
      </c>
      <c r="BM353">
        <v>0.5</v>
      </c>
      <c r="BN353">
        <v>0</v>
      </c>
    </row>
    <row r="354" spans="1:66" x14ac:dyDescent="0.3">
      <c r="A354" t="s">
        <v>804</v>
      </c>
      <c r="B354">
        <v>0</v>
      </c>
      <c r="C354">
        <v>1</v>
      </c>
      <c r="D354">
        <v>0</v>
      </c>
      <c r="E354">
        <v>0</v>
      </c>
      <c r="F354">
        <v>0</v>
      </c>
      <c r="G354">
        <v>0.48280000000000001</v>
      </c>
      <c r="H354">
        <v>0.3448</v>
      </c>
      <c r="I354">
        <v>0.1724</v>
      </c>
      <c r="J354">
        <v>0</v>
      </c>
      <c r="K354">
        <v>0.25290000000000001</v>
      </c>
      <c r="L354">
        <v>0</v>
      </c>
      <c r="M354">
        <v>0.74709999999999999</v>
      </c>
      <c r="N354">
        <v>0</v>
      </c>
      <c r="O354">
        <v>0</v>
      </c>
      <c r="P354">
        <v>0.43530000000000002</v>
      </c>
      <c r="Q354">
        <v>0.35289999999999999</v>
      </c>
      <c r="R354">
        <v>0.2</v>
      </c>
      <c r="S354">
        <v>1.18E-2</v>
      </c>
      <c r="T354">
        <v>1.15E-2</v>
      </c>
      <c r="U354">
        <v>0.56320000000000003</v>
      </c>
      <c r="V354">
        <v>0.42530000000000001</v>
      </c>
      <c r="W354">
        <v>0</v>
      </c>
      <c r="X354">
        <v>3.9E-2</v>
      </c>
      <c r="Y354">
        <v>0.40259999999999996</v>
      </c>
      <c r="Z354">
        <v>0.55840000000000001</v>
      </c>
      <c r="AA354">
        <v>1.15E-2</v>
      </c>
      <c r="AB354">
        <v>0.32179999999999997</v>
      </c>
      <c r="AC354">
        <v>0.66670000000000007</v>
      </c>
      <c r="AD354">
        <v>0</v>
      </c>
      <c r="AE354">
        <v>0.32929999999999998</v>
      </c>
      <c r="AF354">
        <v>0.20730000000000001</v>
      </c>
      <c r="AG354">
        <v>0.45119999999999999</v>
      </c>
      <c r="AH354">
        <v>1.2199999999999999E-2</v>
      </c>
      <c r="AI354">
        <v>0</v>
      </c>
      <c r="AJ354">
        <v>0</v>
      </c>
      <c r="AK354">
        <v>0</v>
      </c>
      <c r="AL354">
        <v>0</v>
      </c>
      <c r="AM354">
        <v>0</v>
      </c>
      <c r="AN354">
        <v>1</v>
      </c>
      <c r="AO354">
        <v>0.43680000000000002</v>
      </c>
      <c r="AP354">
        <v>0.44829999999999998</v>
      </c>
      <c r="AQ354">
        <v>0.1149</v>
      </c>
      <c r="AR354">
        <v>0</v>
      </c>
      <c r="AS354">
        <v>0</v>
      </c>
      <c r="AT354">
        <v>0</v>
      </c>
      <c r="AU354">
        <v>0</v>
      </c>
      <c r="AV354">
        <v>9.1999999999999998E-2</v>
      </c>
      <c r="AW354">
        <v>0.40229999999999999</v>
      </c>
      <c r="AX354">
        <v>0.50570000000000004</v>
      </c>
      <c r="AY354">
        <v>0</v>
      </c>
      <c r="AZ354">
        <v>0</v>
      </c>
      <c r="BA354">
        <v>1</v>
      </c>
      <c r="BB354">
        <v>0</v>
      </c>
      <c r="BC354">
        <v>0.66670000000000007</v>
      </c>
      <c r="BD354">
        <v>0.33329999999999999</v>
      </c>
      <c r="BE354">
        <v>0</v>
      </c>
      <c r="BF354">
        <v>4.5999999999999999E-2</v>
      </c>
      <c r="BG354">
        <v>0.62070000000000003</v>
      </c>
      <c r="BH354">
        <v>0.32179999999999997</v>
      </c>
      <c r="BI354">
        <v>1.15E-2</v>
      </c>
      <c r="BJ354">
        <v>0</v>
      </c>
      <c r="BK354">
        <v>7.690000000000001E-2</v>
      </c>
      <c r="BL354">
        <v>0.53849999999999998</v>
      </c>
      <c r="BM354">
        <v>0.3846</v>
      </c>
      <c r="BN354">
        <v>0</v>
      </c>
    </row>
    <row r="355" spans="1:66" x14ac:dyDescent="0.3">
      <c r="A355" t="s">
        <v>806</v>
      </c>
      <c r="B355">
        <v>0</v>
      </c>
      <c r="C355">
        <v>0</v>
      </c>
      <c r="D355">
        <v>1</v>
      </c>
      <c r="E355">
        <v>0</v>
      </c>
      <c r="F355">
        <v>0</v>
      </c>
      <c r="G355">
        <v>0.48609999999999998</v>
      </c>
      <c r="H355">
        <v>0.44439999999999996</v>
      </c>
      <c r="I355">
        <v>6.9400000000000003E-2</v>
      </c>
      <c r="J355">
        <v>0</v>
      </c>
      <c r="K355">
        <v>4.1700000000000001E-2</v>
      </c>
      <c r="L355">
        <v>6.9400000000000003E-2</v>
      </c>
      <c r="M355">
        <v>0.83329999999999993</v>
      </c>
      <c r="N355">
        <v>5.5599999999999997E-2</v>
      </c>
      <c r="O355">
        <v>0</v>
      </c>
      <c r="P355">
        <v>0.36109999999999998</v>
      </c>
      <c r="Q355">
        <v>0.36109999999999998</v>
      </c>
      <c r="R355">
        <v>0.27779999999999999</v>
      </c>
      <c r="S355">
        <v>0</v>
      </c>
      <c r="T355">
        <v>0</v>
      </c>
      <c r="U355">
        <v>0.59719999999999995</v>
      </c>
      <c r="V355">
        <v>0.40279999999999999</v>
      </c>
      <c r="W355">
        <v>0</v>
      </c>
      <c r="X355">
        <v>0</v>
      </c>
      <c r="Y355">
        <v>0.46380000000000005</v>
      </c>
      <c r="Z355">
        <v>0.53620000000000001</v>
      </c>
      <c r="AA355">
        <v>5.5599999999999997E-2</v>
      </c>
      <c r="AB355">
        <v>0.54170000000000007</v>
      </c>
      <c r="AC355">
        <v>0.40279999999999999</v>
      </c>
      <c r="AD355">
        <v>0</v>
      </c>
      <c r="AE355">
        <v>0.21879999999999999</v>
      </c>
      <c r="AF355">
        <v>0.4844</v>
      </c>
      <c r="AG355">
        <v>0.23440000000000003</v>
      </c>
      <c r="AH355">
        <v>6.25E-2</v>
      </c>
      <c r="AI355">
        <v>0</v>
      </c>
      <c r="AJ355">
        <v>0</v>
      </c>
      <c r="AK355">
        <v>0</v>
      </c>
      <c r="AL355">
        <v>0</v>
      </c>
      <c r="AM355">
        <v>0</v>
      </c>
      <c r="AN355">
        <v>1</v>
      </c>
      <c r="AO355">
        <v>0.47220000000000001</v>
      </c>
      <c r="AP355">
        <v>0.1389</v>
      </c>
      <c r="AQ355">
        <v>0.33329999999999999</v>
      </c>
      <c r="AR355">
        <v>5.5599999999999997E-2</v>
      </c>
      <c r="AS355">
        <v>0</v>
      </c>
      <c r="AT355">
        <v>1.3899999999999999E-2</v>
      </c>
      <c r="AU355">
        <v>0.43060000000000004</v>
      </c>
      <c r="AV355">
        <v>0.48609999999999998</v>
      </c>
      <c r="AW355">
        <v>6.9400000000000003E-2</v>
      </c>
      <c r="AX355">
        <v>0</v>
      </c>
      <c r="AY355">
        <v>0.93059999999999998</v>
      </c>
      <c r="AZ355">
        <v>6.9400000000000003E-2</v>
      </c>
      <c r="BA355">
        <v>0</v>
      </c>
      <c r="BB355">
        <v>0</v>
      </c>
      <c r="BC355">
        <v>0.41670000000000001</v>
      </c>
      <c r="BD355">
        <v>0.58329999999999993</v>
      </c>
      <c r="BE355">
        <v>0</v>
      </c>
      <c r="BF355">
        <v>0</v>
      </c>
      <c r="BG355">
        <v>0.125</v>
      </c>
      <c r="BH355">
        <v>0.59719999999999995</v>
      </c>
      <c r="BI355">
        <v>0.27779999999999999</v>
      </c>
      <c r="BJ355">
        <v>0</v>
      </c>
      <c r="BK355">
        <v>0.125</v>
      </c>
      <c r="BL355">
        <v>0.71879999999999999</v>
      </c>
      <c r="BM355">
        <v>0.15620000000000001</v>
      </c>
      <c r="BN355">
        <v>0</v>
      </c>
    </row>
    <row r="356" spans="1:66" x14ac:dyDescent="0.3">
      <c r="A356" t="s">
        <v>808</v>
      </c>
      <c r="B356">
        <v>0</v>
      </c>
      <c r="C356">
        <v>0</v>
      </c>
      <c r="D356">
        <v>1</v>
      </c>
      <c r="E356">
        <v>0</v>
      </c>
      <c r="F356">
        <v>0</v>
      </c>
      <c r="G356">
        <v>0.21280000000000002</v>
      </c>
      <c r="H356">
        <v>0.42549999999999999</v>
      </c>
      <c r="I356">
        <v>0.25530000000000003</v>
      </c>
      <c r="J356">
        <v>0.10640000000000001</v>
      </c>
      <c r="K356">
        <v>9.5199999999999993E-2</v>
      </c>
      <c r="L356">
        <v>7.1399999999999991E-2</v>
      </c>
      <c r="M356">
        <v>0.78569999999999995</v>
      </c>
      <c r="N356">
        <v>4.7599999999999996E-2</v>
      </c>
      <c r="O356">
        <v>0</v>
      </c>
      <c r="P356">
        <v>0.23399999999999999</v>
      </c>
      <c r="Q356">
        <v>0.2979</v>
      </c>
      <c r="R356">
        <v>0.46810000000000002</v>
      </c>
      <c r="S356">
        <v>0</v>
      </c>
      <c r="T356">
        <v>0</v>
      </c>
      <c r="U356">
        <v>0.4894</v>
      </c>
      <c r="V356">
        <v>0.51060000000000005</v>
      </c>
      <c r="W356">
        <v>0</v>
      </c>
      <c r="X356">
        <v>0</v>
      </c>
      <c r="Y356">
        <v>0.43180000000000002</v>
      </c>
      <c r="Z356">
        <v>0.56820000000000004</v>
      </c>
      <c r="AA356">
        <v>0</v>
      </c>
      <c r="AB356">
        <v>0.25530000000000003</v>
      </c>
      <c r="AC356">
        <v>0.74470000000000003</v>
      </c>
      <c r="AD356">
        <v>0</v>
      </c>
      <c r="AE356">
        <v>8.3299999999999999E-2</v>
      </c>
      <c r="AF356">
        <v>0.44439999999999996</v>
      </c>
      <c r="AG356">
        <v>0.16670000000000001</v>
      </c>
      <c r="AH356">
        <v>0.30559999999999998</v>
      </c>
      <c r="AI356">
        <v>0</v>
      </c>
      <c r="AJ356">
        <v>0</v>
      </c>
      <c r="AK356">
        <v>0</v>
      </c>
      <c r="AL356">
        <v>0</v>
      </c>
      <c r="AM356">
        <v>0</v>
      </c>
      <c r="AN356">
        <v>1</v>
      </c>
      <c r="AO356">
        <v>0.25530000000000003</v>
      </c>
      <c r="AP356">
        <v>0.31909999999999999</v>
      </c>
      <c r="AQ356">
        <v>0.40429999999999999</v>
      </c>
      <c r="AR356">
        <v>2.1299999999999999E-2</v>
      </c>
      <c r="AS356">
        <v>0</v>
      </c>
      <c r="AT356">
        <v>0</v>
      </c>
      <c r="AU356">
        <v>0.12770000000000001</v>
      </c>
      <c r="AV356">
        <v>0.59570000000000001</v>
      </c>
      <c r="AW356">
        <v>0.27660000000000001</v>
      </c>
      <c r="AX356">
        <v>0</v>
      </c>
      <c r="AY356">
        <v>0.74470000000000003</v>
      </c>
      <c r="AZ356">
        <v>8.5099999999999995E-2</v>
      </c>
      <c r="BA356">
        <v>0.17019999999999999</v>
      </c>
      <c r="BB356">
        <v>0</v>
      </c>
      <c r="BC356">
        <v>0.21280000000000002</v>
      </c>
      <c r="BD356">
        <v>0.78720000000000001</v>
      </c>
      <c r="BE356">
        <v>0</v>
      </c>
      <c r="BF356">
        <v>0</v>
      </c>
      <c r="BG356">
        <v>0.19149999999999998</v>
      </c>
      <c r="BH356">
        <v>0.25530000000000003</v>
      </c>
      <c r="BI356">
        <v>0.55320000000000003</v>
      </c>
      <c r="BJ356">
        <v>0</v>
      </c>
      <c r="BK356">
        <v>0</v>
      </c>
      <c r="BL356">
        <v>0.4</v>
      </c>
      <c r="BM356">
        <v>0.6</v>
      </c>
      <c r="BN356">
        <v>0</v>
      </c>
    </row>
    <row r="357" spans="1:66" x14ac:dyDescent="0.3">
      <c r="A357" t="s">
        <v>810</v>
      </c>
      <c r="B357">
        <v>0</v>
      </c>
      <c r="C357">
        <v>0</v>
      </c>
      <c r="D357">
        <v>1</v>
      </c>
      <c r="E357">
        <v>0</v>
      </c>
      <c r="F357">
        <v>0</v>
      </c>
      <c r="G357">
        <v>0.4844</v>
      </c>
      <c r="H357">
        <v>0.375</v>
      </c>
      <c r="I357">
        <v>0.1406</v>
      </c>
      <c r="J357">
        <v>0</v>
      </c>
      <c r="K357">
        <v>9.3800000000000008E-2</v>
      </c>
      <c r="L357">
        <v>1.5600000000000001E-2</v>
      </c>
      <c r="M357">
        <v>0.82810000000000006</v>
      </c>
      <c r="N357">
        <v>6.25E-2</v>
      </c>
      <c r="O357">
        <v>0</v>
      </c>
      <c r="P357">
        <v>0.3906</v>
      </c>
      <c r="Q357">
        <v>0.3281</v>
      </c>
      <c r="R357">
        <v>0.28120000000000001</v>
      </c>
      <c r="S357">
        <v>0</v>
      </c>
      <c r="T357">
        <v>0</v>
      </c>
      <c r="U357">
        <v>0.3906</v>
      </c>
      <c r="V357">
        <v>0.46880000000000005</v>
      </c>
      <c r="W357">
        <v>0.1406</v>
      </c>
      <c r="X357">
        <v>1.6899999999999998E-2</v>
      </c>
      <c r="Y357">
        <v>0.45760000000000001</v>
      </c>
      <c r="Z357">
        <v>0.52539999999999998</v>
      </c>
      <c r="AA357">
        <v>0</v>
      </c>
      <c r="AB357">
        <v>0.23440000000000003</v>
      </c>
      <c r="AC357">
        <v>0.76560000000000006</v>
      </c>
      <c r="AD357">
        <v>0</v>
      </c>
      <c r="AE357">
        <v>0.45450000000000002</v>
      </c>
      <c r="AF357">
        <v>0.21820000000000001</v>
      </c>
      <c r="AG357">
        <v>0.2727</v>
      </c>
      <c r="AH357">
        <v>5.45E-2</v>
      </c>
      <c r="AI357">
        <v>0</v>
      </c>
      <c r="AJ357">
        <v>0</v>
      </c>
      <c r="AK357">
        <v>0</v>
      </c>
      <c r="AL357">
        <v>0</v>
      </c>
      <c r="AM357">
        <v>0</v>
      </c>
      <c r="AN357">
        <v>1</v>
      </c>
      <c r="AO357">
        <v>0.2969</v>
      </c>
      <c r="AP357">
        <v>0.67189999999999994</v>
      </c>
      <c r="AQ357">
        <v>3.1200000000000002E-2</v>
      </c>
      <c r="AR357">
        <v>0</v>
      </c>
      <c r="AS357">
        <v>0</v>
      </c>
      <c r="AT357">
        <v>0</v>
      </c>
      <c r="AU357">
        <v>0</v>
      </c>
      <c r="AV357">
        <v>3.1200000000000002E-2</v>
      </c>
      <c r="AW357">
        <v>0.4531</v>
      </c>
      <c r="AX357">
        <v>0.51560000000000006</v>
      </c>
      <c r="AY357">
        <v>0</v>
      </c>
      <c r="AZ357">
        <v>4.6900000000000004E-2</v>
      </c>
      <c r="BA357">
        <v>0.95310000000000006</v>
      </c>
      <c r="BB357">
        <v>0</v>
      </c>
      <c r="BC357">
        <v>0.46880000000000005</v>
      </c>
      <c r="BD357">
        <v>0.53120000000000001</v>
      </c>
      <c r="BE357">
        <v>0</v>
      </c>
      <c r="BF357">
        <v>1.5600000000000001E-2</v>
      </c>
      <c r="BG357">
        <v>0.40619999999999995</v>
      </c>
      <c r="BH357">
        <v>0.3281</v>
      </c>
      <c r="BI357">
        <v>0.25</v>
      </c>
      <c r="BJ357">
        <v>0</v>
      </c>
      <c r="BK357">
        <v>0</v>
      </c>
      <c r="BL357">
        <v>0.52629999999999999</v>
      </c>
      <c r="BM357">
        <v>0.42109999999999997</v>
      </c>
      <c r="BN357">
        <v>5.2600000000000001E-2</v>
      </c>
    </row>
    <row r="358" spans="1:66" x14ac:dyDescent="0.3">
      <c r="A358" t="s">
        <v>812</v>
      </c>
      <c r="B358">
        <v>0</v>
      </c>
      <c r="C358">
        <v>0</v>
      </c>
      <c r="D358">
        <v>1</v>
      </c>
      <c r="E358">
        <v>0</v>
      </c>
      <c r="F358">
        <v>0</v>
      </c>
      <c r="G358">
        <v>0.31030000000000002</v>
      </c>
      <c r="H358">
        <v>0.43099999999999999</v>
      </c>
      <c r="I358">
        <v>0.2586</v>
      </c>
      <c r="J358">
        <v>0</v>
      </c>
      <c r="K358">
        <v>0.2069</v>
      </c>
      <c r="L358">
        <v>6.9000000000000006E-2</v>
      </c>
      <c r="M358">
        <v>0.72409999999999997</v>
      </c>
      <c r="N358">
        <v>0</v>
      </c>
      <c r="O358">
        <v>0</v>
      </c>
      <c r="P358">
        <v>0.27589999999999998</v>
      </c>
      <c r="Q358">
        <v>0.5</v>
      </c>
      <c r="R358">
        <v>0.22409999999999999</v>
      </c>
      <c r="S358">
        <v>0</v>
      </c>
      <c r="T358">
        <v>0</v>
      </c>
      <c r="U358">
        <v>0.63790000000000002</v>
      </c>
      <c r="V358">
        <v>0.36210000000000003</v>
      </c>
      <c r="W358">
        <v>0</v>
      </c>
      <c r="X358">
        <v>0</v>
      </c>
      <c r="Y358">
        <v>0.37929999999999997</v>
      </c>
      <c r="Z358">
        <v>0.62070000000000003</v>
      </c>
      <c r="AA358">
        <v>0</v>
      </c>
      <c r="AB358">
        <v>0.37929999999999997</v>
      </c>
      <c r="AC358">
        <v>0.62070000000000003</v>
      </c>
      <c r="AD358">
        <v>0</v>
      </c>
      <c r="AE358">
        <v>2.7799999999999998E-2</v>
      </c>
      <c r="AF358">
        <v>0.47220000000000001</v>
      </c>
      <c r="AG358">
        <v>0.27779999999999999</v>
      </c>
      <c r="AH358">
        <v>0.22219999999999998</v>
      </c>
      <c r="AI358">
        <v>0</v>
      </c>
      <c r="AJ358">
        <v>0</v>
      </c>
      <c r="AK358">
        <v>0</v>
      </c>
      <c r="AL358">
        <v>0</v>
      </c>
      <c r="AM358">
        <v>0</v>
      </c>
      <c r="AN358">
        <v>1</v>
      </c>
      <c r="AO358">
        <v>0.1724</v>
      </c>
      <c r="AP358">
        <v>0.3276</v>
      </c>
      <c r="AQ358">
        <v>0.46549999999999997</v>
      </c>
      <c r="AR358">
        <v>3.4500000000000003E-2</v>
      </c>
      <c r="AS358">
        <v>0</v>
      </c>
      <c r="AT358">
        <v>0</v>
      </c>
      <c r="AU358">
        <v>0.2414</v>
      </c>
      <c r="AV358">
        <v>0.46549999999999997</v>
      </c>
      <c r="AW358">
        <v>0.29309999999999997</v>
      </c>
      <c r="AX358">
        <v>0</v>
      </c>
      <c r="AY358">
        <v>0.70689999999999997</v>
      </c>
      <c r="AZ358">
        <v>1.72E-2</v>
      </c>
      <c r="BA358">
        <v>0.27589999999999998</v>
      </c>
      <c r="BB358">
        <v>0</v>
      </c>
      <c r="BC358">
        <v>0.37929999999999997</v>
      </c>
      <c r="BD358">
        <v>0.62070000000000003</v>
      </c>
      <c r="BE358">
        <v>0</v>
      </c>
      <c r="BF358">
        <v>0</v>
      </c>
      <c r="BG358">
        <v>0.1552</v>
      </c>
      <c r="BH358">
        <v>0.51719999999999999</v>
      </c>
      <c r="BI358">
        <v>0.3276</v>
      </c>
      <c r="BJ358">
        <v>0</v>
      </c>
      <c r="BK358">
        <v>0.16670000000000001</v>
      </c>
      <c r="BL358">
        <v>0.25</v>
      </c>
      <c r="BM358">
        <v>0.58329999999999993</v>
      </c>
      <c r="BN358">
        <v>0</v>
      </c>
    </row>
    <row r="359" spans="1:66" x14ac:dyDescent="0.3">
      <c r="A359" t="s">
        <v>814</v>
      </c>
      <c r="B359">
        <v>1</v>
      </c>
      <c r="C359">
        <v>0</v>
      </c>
      <c r="D359">
        <v>0</v>
      </c>
      <c r="E359">
        <v>0</v>
      </c>
      <c r="F359">
        <v>0</v>
      </c>
      <c r="G359">
        <v>0.5</v>
      </c>
      <c r="H359">
        <v>0.26469999999999999</v>
      </c>
      <c r="I359">
        <v>0.23530000000000001</v>
      </c>
      <c r="J359">
        <v>0</v>
      </c>
      <c r="K359">
        <v>0.21210000000000001</v>
      </c>
      <c r="L359">
        <v>0</v>
      </c>
      <c r="M359">
        <v>0.78790000000000004</v>
      </c>
      <c r="N359">
        <v>0</v>
      </c>
      <c r="O359">
        <v>0</v>
      </c>
      <c r="P359">
        <v>0.30299999999999999</v>
      </c>
      <c r="Q359">
        <v>0.42420000000000002</v>
      </c>
      <c r="R359">
        <v>0.2727</v>
      </c>
      <c r="S359">
        <v>0</v>
      </c>
      <c r="T359">
        <v>2.9399999999999999E-2</v>
      </c>
      <c r="U359">
        <v>0.61759999999999993</v>
      </c>
      <c r="V359">
        <v>0.35289999999999999</v>
      </c>
      <c r="W359">
        <v>0</v>
      </c>
      <c r="X359">
        <v>0.70590000000000008</v>
      </c>
      <c r="Y359">
        <v>8.8200000000000001E-2</v>
      </c>
      <c r="Z359">
        <v>0.2059</v>
      </c>
      <c r="AA359">
        <v>0</v>
      </c>
      <c r="AB359">
        <v>0.6765000000000001</v>
      </c>
      <c r="AC359">
        <v>0.32350000000000001</v>
      </c>
      <c r="AD359">
        <v>0</v>
      </c>
      <c r="AE359">
        <v>0.05</v>
      </c>
      <c r="AF359">
        <v>0.55000000000000004</v>
      </c>
      <c r="AG359">
        <v>0.3</v>
      </c>
      <c r="AH359">
        <v>0.1</v>
      </c>
      <c r="AI359">
        <v>0</v>
      </c>
      <c r="AJ359">
        <v>0</v>
      </c>
      <c r="AK359">
        <v>0</v>
      </c>
      <c r="AL359">
        <v>0</v>
      </c>
      <c r="AM359">
        <v>0</v>
      </c>
      <c r="AN359">
        <v>1</v>
      </c>
      <c r="AO359">
        <v>0</v>
      </c>
      <c r="AP359">
        <v>0.55169999999999997</v>
      </c>
      <c r="AQ359">
        <v>0.27589999999999998</v>
      </c>
      <c r="AR359">
        <v>0.1724</v>
      </c>
      <c r="AS359">
        <v>0</v>
      </c>
      <c r="AT359">
        <v>0</v>
      </c>
      <c r="AU359">
        <v>0.125</v>
      </c>
      <c r="AV359">
        <v>0.34380000000000005</v>
      </c>
      <c r="AW359">
        <v>0.53120000000000001</v>
      </c>
      <c r="AX359">
        <v>0</v>
      </c>
      <c r="AY359">
        <v>0</v>
      </c>
      <c r="AZ359">
        <v>0.46880000000000005</v>
      </c>
      <c r="BA359">
        <v>0.53120000000000001</v>
      </c>
      <c r="BB359">
        <v>0</v>
      </c>
      <c r="BC359">
        <v>0.90480000000000005</v>
      </c>
      <c r="BD359">
        <v>9.5199999999999993E-2</v>
      </c>
      <c r="BE359">
        <v>0</v>
      </c>
      <c r="BF359">
        <v>0</v>
      </c>
      <c r="BG359">
        <v>0.78569999999999995</v>
      </c>
      <c r="BH359">
        <v>0.17859999999999998</v>
      </c>
      <c r="BI359">
        <v>3.5699999999999996E-2</v>
      </c>
      <c r="BJ359">
        <v>0</v>
      </c>
      <c r="BK359">
        <v>0.5</v>
      </c>
      <c r="BL359">
        <v>0.5</v>
      </c>
      <c r="BM359">
        <v>0</v>
      </c>
      <c r="BN359">
        <v>0</v>
      </c>
    </row>
    <row r="360" spans="1:66" x14ac:dyDescent="0.3">
      <c r="A360" t="s">
        <v>816</v>
      </c>
      <c r="B360">
        <v>1</v>
      </c>
      <c r="C360">
        <v>0</v>
      </c>
      <c r="D360">
        <v>0</v>
      </c>
      <c r="E360">
        <v>0</v>
      </c>
      <c r="F360">
        <v>0</v>
      </c>
      <c r="G360">
        <v>0.6</v>
      </c>
      <c r="H360">
        <v>0.16</v>
      </c>
      <c r="I360">
        <v>0.24</v>
      </c>
      <c r="J360">
        <v>0</v>
      </c>
      <c r="K360">
        <v>0.08</v>
      </c>
      <c r="L360">
        <v>0.4</v>
      </c>
      <c r="M360">
        <v>0.52</v>
      </c>
      <c r="N360">
        <v>0</v>
      </c>
      <c r="O360">
        <v>0</v>
      </c>
      <c r="P360">
        <v>0.625</v>
      </c>
      <c r="Q360">
        <v>0.20829999999999999</v>
      </c>
      <c r="R360">
        <v>0.14580000000000001</v>
      </c>
      <c r="S360">
        <v>2.0799999999999999E-2</v>
      </c>
      <c r="T360">
        <v>0</v>
      </c>
      <c r="U360">
        <v>0.82609999999999995</v>
      </c>
      <c r="V360">
        <v>0.1739</v>
      </c>
      <c r="W360">
        <v>0</v>
      </c>
      <c r="X360">
        <v>0.34</v>
      </c>
      <c r="Y360">
        <v>0.54</v>
      </c>
      <c r="Z360">
        <v>0.12</v>
      </c>
      <c r="AA360">
        <v>0</v>
      </c>
      <c r="AB360">
        <v>0.6875</v>
      </c>
      <c r="AC360">
        <v>0.3125</v>
      </c>
      <c r="AD360">
        <v>0</v>
      </c>
      <c r="AE360">
        <v>0.51719999999999999</v>
      </c>
      <c r="AF360">
        <v>0.13789999999999999</v>
      </c>
      <c r="AG360">
        <v>0.3448</v>
      </c>
      <c r="AH360">
        <v>0</v>
      </c>
      <c r="AI360">
        <v>0</v>
      </c>
      <c r="AJ360">
        <v>0</v>
      </c>
      <c r="AK360">
        <v>0</v>
      </c>
      <c r="AL360">
        <v>0</v>
      </c>
      <c r="AM360">
        <v>0</v>
      </c>
      <c r="AN360">
        <v>1</v>
      </c>
      <c r="AO360">
        <v>0.55559999999999998</v>
      </c>
      <c r="AP360">
        <v>0.24440000000000001</v>
      </c>
      <c r="AQ360">
        <v>0.11109999999999999</v>
      </c>
      <c r="AR360">
        <v>8.8900000000000007E-2</v>
      </c>
      <c r="AS360">
        <v>0</v>
      </c>
      <c r="AT360">
        <v>0</v>
      </c>
      <c r="AU360">
        <v>0.20829999999999999</v>
      </c>
      <c r="AV360">
        <v>0.14580000000000001</v>
      </c>
      <c r="AW360">
        <v>0.64579999999999993</v>
      </c>
      <c r="AX360">
        <v>0</v>
      </c>
      <c r="AY360">
        <v>2.2700000000000001E-2</v>
      </c>
      <c r="AZ360">
        <v>0.81819999999999993</v>
      </c>
      <c r="BA360">
        <v>0.15909999999999999</v>
      </c>
      <c r="BB360">
        <v>0</v>
      </c>
      <c r="BC360">
        <v>0.91890000000000005</v>
      </c>
      <c r="BD360">
        <v>8.1099999999999992E-2</v>
      </c>
      <c r="BE360">
        <v>0</v>
      </c>
      <c r="BF360">
        <v>0</v>
      </c>
      <c r="BG360">
        <v>0.97560000000000002</v>
      </c>
      <c r="BH360">
        <v>2.4399999999999998E-2</v>
      </c>
      <c r="BI360">
        <v>0</v>
      </c>
      <c r="BJ360">
        <v>0</v>
      </c>
      <c r="BK360">
        <v>0</v>
      </c>
      <c r="BL360">
        <v>0</v>
      </c>
      <c r="BM360">
        <v>0</v>
      </c>
      <c r="BN360">
        <v>0</v>
      </c>
    </row>
    <row r="361" spans="1:66" x14ac:dyDescent="0.3">
      <c r="A361" t="s">
        <v>818</v>
      </c>
      <c r="B361">
        <v>1</v>
      </c>
      <c r="C361">
        <v>0</v>
      </c>
      <c r="D361">
        <v>0</v>
      </c>
      <c r="E361">
        <v>0</v>
      </c>
      <c r="F361">
        <v>0</v>
      </c>
      <c r="G361">
        <v>0.54349999999999998</v>
      </c>
      <c r="H361">
        <v>0.28260000000000002</v>
      </c>
      <c r="I361">
        <v>0.1739</v>
      </c>
      <c r="J361">
        <v>0</v>
      </c>
      <c r="K361">
        <v>0</v>
      </c>
      <c r="L361">
        <v>0.21739999999999998</v>
      </c>
      <c r="M361">
        <v>0.73909999999999998</v>
      </c>
      <c r="N361">
        <v>4.3499999999999997E-2</v>
      </c>
      <c r="O361">
        <v>0</v>
      </c>
      <c r="P361">
        <v>0.25579999999999997</v>
      </c>
      <c r="Q361">
        <v>0.6512</v>
      </c>
      <c r="R361">
        <v>9.3000000000000013E-2</v>
      </c>
      <c r="S361">
        <v>0</v>
      </c>
      <c r="T361">
        <v>0</v>
      </c>
      <c r="U361">
        <v>0.625</v>
      </c>
      <c r="V361">
        <v>0.375</v>
      </c>
      <c r="W361">
        <v>0</v>
      </c>
      <c r="X361">
        <v>0.69569999999999999</v>
      </c>
      <c r="Y361">
        <v>0.19570000000000001</v>
      </c>
      <c r="Z361">
        <v>0.10869999999999999</v>
      </c>
      <c r="AA361">
        <v>0</v>
      </c>
      <c r="AB361">
        <v>0.77780000000000005</v>
      </c>
      <c r="AC361">
        <v>0.22219999999999998</v>
      </c>
      <c r="AD361">
        <v>0</v>
      </c>
      <c r="AE361">
        <v>0.23530000000000001</v>
      </c>
      <c r="AF361">
        <v>0.23530000000000001</v>
      </c>
      <c r="AG361">
        <v>0.52939999999999998</v>
      </c>
      <c r="AH361">
        <v>0</v>
      </c>
      <c r="AI361">
        <v>0</v>
      </c>
      <c r="AJ361">
        <v>0</v>
      </c>
      <c r="AK361">
        <v>0</v>
      </c>
      <c r="AL361">
        <v>0</v>
      </c>
      <c r="AM361">
        <v>0</v>
      </c>
      <c r="AN361">
        <v>1</v>
      </c>
      <c r="AO361">
        <v>0</v>
      </c>
      <c r="AP361">
        <v>0.5</v>
      </c>
      <c r="AQ361">
        <v>0.35</v>
      </c>
      <c r="AR361">
        <v>0.15</v>
      </c>
      <c r="AS361">
        <v>0</v>
      </c>
      <c r="AT361">
        <v>0</v>
      </c>
      <c r="AU361">
        <v>0.11900000000000001</v>
      </c>
      <c r="AV361">
        <v>0.59520000000000006</v>
      </c>
      <c r="AW361">
        <v>0.28570000000000001</v>
      </c>
      <c r="AX361">
        <v>0</v>
      </c>
      <c r="AY361">
        <v>0</v>
      </c>
      <c r="AZ361">
        <v>0.82609999999999995</v>
      </c>
      <c r="BA361">
        <v>0.1739</v>
      </c>
      <c r="BB361">
        <v>0</v>
      </c>
      <c r="BC361">
        <v>0.85709999999999997</v>
      </c>
      <c r="BD361">
        <v>0.1429</v>
      </c>
      <c r="BE361">
        <v>0</v>
      </c>
      <c r="BF361">
        <v>0</v>
      </c>
      <c r="BG361">
        <v>0.78949999999999998</v>
      </c>
      <c r="BH361">
        <v>0.18420000000000003</v>
      </c>
      <c r="BI361">
        <v>2.63E-2</v>
      </c>
      <c r="BJ361">
        <v>0</v>
      </c>
      <c r="BK361">
        <v>1</v>
      </c>
      <c r="BL361">
        <v>0</v>
      </c>
      <c r="BM361">
        <v>0</v>
      </c>
      <c r="BN361">
        <v>0</v>
      </c>
    </row>
    <row r="362" spans="1:66" x14ac:dyDescent="0.3">
      <c r="A362" t="s">
        <v>820</v>
      </c>
      <c r="B362">
        <v>0</v>
      </c>
      <c r="C362">
        <v>1</v>
      </c>
      <c r="D362">
        <v>0</v>
      </c>
      <c r="E362">
        <v>0</v>
      </c>
      <c r="F362">
        <v>0</v>
      </c>
      <c r="G362">
        <v>0.5</v>
      </c>
      <c r="H362">
        <v>0.30430000000000001</v>
      </c>
      <c r="I362">
        <v>0.19570000000000001</v>
      </c>
      <c r="J362">
        <v>0</v>
      </c>
      <c r="K362">
        <v>2.1700000000000001E-2</v>
      </c>
      <c r="L362">
        <v>2.1700000000000001E-2</v>
      </c>
      <c r="M362">
        <v>0.95650000000000002</v>
      </c>
      <c r="N362">
        <v>0</v>
      </c>
      <c r="O362">
        <v>0</v>
      </c>
      <c r="P362">
        <v>0.1522</v>
      </c>
      <c r="Q362">
        <v>0.69569999999999999</v>
      </c>
      <c r="R362">
        <v>0.1522</v>
      </c>
      <c r="S362">
        <v>0</v>
      </c>
      <c r="T362">
        <v>0</v>
      </c>
      <c r="U362">
        <v>0.21739999999999998</v>
      </c>
      <c r="V362">
        <v>0.41299999999999998</v>
      </c>
      <c r="W362">
        <v>0.36959999999999998</v>
      </c>
      <c r="X362">
        <v>0</v>
      </c>
      <c r="Y362">
        <v>0.26669999999999999</v>
      </c>
      <c r="Z362">
        <v>0.73329999999999995</v>
      </c>
      <c r="AA362">
        <v>2.1700000000000001E-2</v>
      </c>
      <c r="AB362">
        <v>0.5</v>
      </c>
      <c r="AC362">
        <v>0.4783</v>
      </c>
      <c r="AD362">
        <v>0</v>
      </c>
      <c r="AE362">
        <v>0.44439999999999996</v>
      </c>
      <c r="AF362">
        <v>0.22219999999999998</v>
      </c>
      <c r="AG362">
        <v>0.33329999999999999</v>
      </c>
      <c r="AH362">
        <v>0</v>
      </c>
      <c r="AI362">
        <v>0</v>
      </c>
      <c r="AJ362">
        <v>0</v>
      </c>
      <c r="AK362">
        <v>0</v>
      </c>
      <c r="AL362">
        <v>0</v>
      </c>
      <c r="AM362">
        <v>0</v>
      </c>
      <c r="AN362">
        <v>1</v>
      </c>
      <c r="AO362">
        <v>0.13039999999999999</v>
      </c>
      <c r="AP362">
        <v>0.86959999999999993</v>
      </c>
      <c r="AQ362">
        <v>0</v>
      </c>
      <c r="AR362">
        <v>0</v>
      </c>
      <c r="AS362">
        <v>0</v>
      </c>
      <c r="AT362">
        <v>0</v>
      </c>
      <c r="AU362">
        <v>0</v>
      </c>
      <c r="AV362">
        <v>0</v>
      </c>
      <c r="AW362">
        <v>0.6522</v>
      </c>
      <c r="AX362">
        <v>0.3478</v>
      </c>
      <c r="AY362">
        <v>0</v>
      </c>
      <c r="AZ362">
        <v>0</v>
      </c>
      <c r="BA362">
        <v>1</v>
      </c>
      <c r="BB362">
        <v>0</v>
      </c>
      <c r="BC362">
        <v>0.1522</v>
      </c>
      <c r="BD362">
        <v>0.8478</v>
      </c>
      <c r="BE362">
        <v>0</v>
      </c>
      <c r="BF362">
        <v>0.1522</v>
      </c>
      <c r="BG362">
        <v>0.71739999999999993</v>
      </c>
      <c r="BH362">
        <v>0.13039999999999999</v>
      </c>
      <c r="BI362">
        <v>0</v>
      </c>
      <c r="BJ362">
        <v>0</v>
      </c>
      <c r="BK362">
        <v>0</v>
      </c>
      <c r="BL362">
        <v>0</v>
      </c>
      <c r="BM362">
        <v>0</v>
      </c>
      <c r="BN362">
        <v>0</v>
      </c>
    </row>
    <row r="363" spans="1:66" x14ac:dyDescent="0.3">
      <c r="A363" t="s">
        <v>822</v>
      </c>
      <c r="B363">
        <v>1</v>
      </c>
      <c r="C363">
        <v>0</v>
      </c>
      <c r="D363">
        <v>0</v>
      </c>
      <c r="E363">
        <v>0</v>
      </c>
      <c r="F363">
        <v>0</v>
      </c>
      <c r="G363">
        <v>0.5</v>
      </c>
      <c r="H363">
        <v>0.38060000000000005</v>
      </c>
      <c r="I363">
        <v>0.11939999999999999</v>
      </c>
      <c r="J363">
        <v>0</v>
      </c>
      <c r="K363">
        <v>2.9900000000000003E-2</v>
      </c>
      <c r="L363">
        <v>0.47009999999999996</v>
      </c>
      <c r="M363">
        <v>0.30599999999999999</v>
      </c>
      <c r="N363">
        <v>0.19399999999999998</v>
      </c>
      <c r="O363">
        <v>0</v>
      </c>
      <c r="P363">
        <v>0.6119</v>
      </c>
      <c r="Q363">
        <v>0.3881</v>
      </c>
      <c r="R363">
        <v>0</v>
      </c>
      <c r="S363">
        <v>0</v>
      </c>
      <c r="T363">
        <v>0</v>
      </c>
      <c r="U363">
        <v>0.95519999999999994</v>
      </c>
      <c r="V363">
        <v>4.4800000000000006E-2</v>
      </c>
      <c r="W363">
        <v>0</v>
      </c>
      <c r="X363">
        <v>0</v>
      </c>
      <c r="Y363">
        <v>0.7612000000000001</v>
      </c>
      <c r="Z363">
        <v>0.23879999999999998</v>
      </c>
      <c r="AA363">
        <v>0</v>
      </c>
      <c r="AB363">
        <v>0.60450000000000004</v>
      </c>
      <c r="AC363">
        <v>0.39549999999999996</v>
      </c>
      <c r="AD363">
        <v>0</v>
      </c>
      <c r="AE363">
        <v>0.70109999999999995</v>
      </c>
      <c r="AF363">
        <v>0.16089999999999999</v>
      </c>
      <c r="AG363">
        <v>0.13789999999999999</v>
      </c>
      <c r="AH363">
        <v>0</v>
      </c>
      <c r="AI363">
        <v>0</v>
      </c>
      <c r="AJ363">
        <v>0</v>
      </c>
      <c r="AK363">
        <v>0</v>
      </c>
      <c r="AL363">
        <v>0</v>
      </c>
      <c r="AM363">
        <v>0</v>
      </c>
      <c r="AN363">
        <v>1</v>
      </c>
      <c r="AO363">
        <v>0.22390000000000002</v>
      </c>
      <c r="AP363">
        <v>0.76870000000000005</v>
      </c>
      <c r="AQ363">
        <v>7.4999999999999997E-3</v>
      </c>
      <c r="AR363">
        <v>0</v>
      </c>
      <c r="AS363">
        <v>0</v>
      </c>
      <c r="AT363">
        <v>0</v>
      </c>
      <c r="AU363">
        <v>0</v>
      </c>
      <c r="AV363">
        <v>0.35070000000000001</v>
      </c>
      <c r="AW363">
        <v>0.6493000000000001</v>
      </c>
      <c r="AX363">
        <v>0</v>
      </c>
      <c r="AY363">
        <v>2.2400000000000003E-2</v>
      </c>
      <c r="AZ363">
        <v>0.67909999999999993</v>
      </c>
      <c r="BA363">
        <v>0.29849999999999999</v>
      </c>
      <c r="BB363">
        <v>0</v>
      </c>
      <c r="BC363">
        <v>0.84329999999999994</v>
      </c>
      <c r="BD363">
        <v>0.15670000000000001</v>
      </c>
      <c r="BE363">
        <v>0</v>
      </c>
      <c r="BF363">
        <v>8.9600000000000013E-2</v>
      </c>
      <c r="BG363">
        <v>0.89549999999999996</v>
      </c>
      <c r="BH363">
        <v>1.49E-2</v>
      </c>
      <c r="BI363">
        <v>0</v>
      </c>
      <c r="BJ363">
        <v>0</v>
      </c>
      <c r="BK363">
        <v>0.42859999999999998</v>
      </c>
      <c r="BL363">
        <v>0.28570000000000001</v>
      </c>
      <c r="BM363">
        <v>0.28570000000000001</v>
      </c>
      <c r="BN363">
        <v>0</v>
      </c>
    </row>
    <row r="364" spans="1:66" x14ac:dyDescent="0.3">
      <c r="A364" t="s">
        <v>824</v>
      </c>
      <c r="B364">
        <v>0</v>
      </c>
      <c r="C364">
        <v>0</v>
      </c>
      <c r="D364">
        <v>0</v>
      </c>
      <c r="E364">
        <v>1</v>
      </c>
      <c r="F364">
        <v>0</v>
      </c>
      <c r="G364">
        <v>0.22219999999999998</v>
      </c>
      <c r="H364">
        <v>0.19440000000000002</v>
      </c>
      <c r="I364">
        <v>0.47220000000000001</v>
      </c>
      <c r="J364">
        <v>0.11109999999999999</v>
      </c>
      <c r="K364">
        <v>3.1200000000000002E-2</v>
      </c>
      <c r="L364">
        <v>0</v>
      </c>
      <c r="M364">
        <v>0.96879999999999999</v>
      </c>
      <c r="N364">
        <v>0</v>
      </c>
      <c r="O364">
        <v>0</v>
      </c>
      <c r="P364">
        <v>0.19440000000000002</v>
      </c>
      <c r="Q364">
        <v>0.52780000000000005</v>
      </c>
      <c r="R364">
        <v>0.27779999999999999</v>
      </c>
      <c r="S364">
        <v>0</v>
      </c>
      <c r="T364">
        <v>0</v>
      </c>
      <c r="U364">
        <v>0.16670000000000001</v>
      </c>
      <c r="V364">
        <v>0.52780000000000005</v>
      </c>
      <c r="W364">
        <v>0.30559999999999998</v>
      </c>
      <c r="X364">
        <v>0</v>
      </c>
      <c r="Y364">
        <v>0.35289999999999999</v>
      </c>
      <c r="Z364">
        <v>0.6470999999999999</v>
      </c>
      <c r="AA364">
        <v>8.3299999999999999E-2</v>
      </c>
      <c r="AB364">
        <v>0.36109999999999998</v>
      </c>
      <c r="AC364">
        <v>0.55559999999999998</v>
      </c>
      <c r="AD364">
        <v>0</v>
      </c>
      <c r="AE364">
        <v>0.40740000000000004</v>
      </c>
      <c r="AF364">
        <v>0.25929999999999997</v>
      </c>
      <c r="AG364">
        <v>0.33329999999999999</v>
      </c>
      <c r="AH364">
        <v>0</v>
      </c>
      <c r="AI364">
        <v>0</v>
      </c>
      <c r="AJ364">
        <v>0</v>
      </c>
      <c r="AK364">
        <v>0</v>
      </c>
      <c r="AL364">
        <v>0</v>
      </c>
      <c r="AM364">
        <v>0</v>
      </c>
      <c r="AN364">
        <v>1</v>
      </c>
      <c r="AO364">
        <v>2.7799999999999998E-2</v>
      </c>
      <c r="AP364">
        <v>0.88890000000000002</v>
      </c>
      <c r="AQ364">
        <v>8.3299999999999999E-2</v>
      </c>
      <c r="AR364">
        <v>0</v>
      </c>
      <c r="AS364">
        <v>0</v>
      </c>
      <c r="AT364">
        <v>0</v>
      </c>
      <c r="AU364">
        <v>0</v>
      </c>
      <c r="AV364">
        <v>2.7799999999999998E-2</v>
      </c>
      <c r="AW364">
        <v>0.27779999999999999</v>
      </c>
      <c r="AX364">
        <v>0.69440000000000002</v>
      </c>
      <c r="AY364">
        <v>0</v>
      </c>
      <c r="AZ364">
        <v>8.3299999999999999E-2</v>
      </c>
      <c r="BA364">
        <v>0.91670000000000007</v>
      </c>
      <c r="BB364">
        <v>0</v>
      </c>
      <c r="BC364">
        <v>0.33329999999999999</v>
      </c>
      <c r="BD364">
        <v>0.66670000000000007</v>
      </c>
      <c r="BE364">
        <v>0</v>
      </c>
      <c r="BF364">
        <v>2.7799999999999998E-2</v>
      </c>
      <c r="BG364">
        <v>0.44439999999999996</v>
      </c>
      <c r="BH364">
        <v>0.30559999999999998</v>
      </c>
      <c r="BI364">
        <v>0.22219999999999998</v>
      </c>
      <c r="BJ364">
        <v>0</v>
      </c>
      <c r="BK364">
        <v>0.3</v>
      </c>
      <c r="BL364">
        <v>0.2</v>
      </c>
      <c r="BM364">
        <v>0.5</v>
      </c>
      <c r="BN364">
        <v>0</v>
      </c>
    </row>
    <row r="365" spans="1:66" x14ac:dyDescent="0.3">
      <c r="A365" t="s">
        <v>826</v>
      </c>
      <c r="B365">
        <v>0</v>
      </c>
      <c r="C365">
        <v>1</v>
      </c>
      <c r="D365">
        <v>0</v>
      </c>
      <c r="E365">
        <v>0</v>
      </c>
      <c r="F365">
        <v>0</v>
      </c>
      <c r="G365">
        <v>0.85709999999999997</v>
      </c>
      <c r="H365">
        <v>0.1429</v>
      </c>
      <c r="I365">
        <v>0</v>
      </c>
      <c r="J365">
        <v>0</v>
      </c>
      <c r="K365">
        <v>9.5199999999999993E-2</v>
      </c>
      <c r="L365">
        <v>0</v>
      </c>
      <c r="M365">
        <v>0.90480000000000005</v>
      </c>
      <c r="N365">
        <v>0</v>
      </c>
      <c r="O365">
        <v>0</v>
      </c>
      <c r="P365">
        <v>0.1429</v>
      </c>
      <c r="Q365">
        <v>0.28570000000000001</v>
      </c>
      <c r="R365">
        <v>0.57140000000000002</v>
      </c>
      <c r="S365">
        <v>0</v>
      </c>
      <c r="T365">
        <v>0</v>
      </c>
      <c r="U365">
        <v>7.1399999999999991E-2</v>
      </c>
      <c r="V365">
        <v>0.42859999999999998</v>
      </c>
      <c r="W365">
        <v>0.5</v>
      </c>
      <c r="X365">
        <v>0</v>
      </c>
      <c r="Y365">
        <v>9.5199999999999993E-2</v>
      </c>
      <c r="Z365">
        <v>0.90480000000000005</v>
      </c>
      <c r="AA365">
        <v>0.33329999999999999</v>
      </c>
      <c r="AB365">
        <v>0.1429</v>
      </c>
      <c r="AC365">
        <v>0.52380000000000004</v>
      </c>
      <c r="AD365">
        <v>0</v>
      </c>
      <c r="AE365">
        <v>0.14810000000000001</v>
      </c>
      <c r="AF365">
        <v>0.29630000000000001</v>
      </c>
      <c r="AG365">
        <v>0</v>
      </c>
      <c r="AH365">
        <v>0.55559999999999998</v>
      </c>
      <c r="AI365">
        <v>0</v>
      </c>
      <c r="AJ365">
        <v>0.73329999999999995</v>
      </c>
      <c r="AK365">
        <v>0.26669999999999999</v>
      </c>
      <c r="AL365">
        <v>0</v>
      </c>
      <c r="AM365">
        <v>0</v>
      </c>
      <c r="AN365">
        <v>0</v>
      </c>
      <c r="AO365">
        <v>0.52380000000000004</v>
      </c>
      <c r="AP365">
        <v>0.23809999999999998</v>
      </c>
      <c r="AQ365">
        <v>9.5199999999999993E-2</v>
      </c>
      <c r="AR365">
        <v>9.5199999999999993E-2</v>
      </c>
      <c r="AS365">
        <v>4.7599999999999996E-2</v>
      </c>
      <c r="AT365">
        <v>0.1905</v>
      </c>
      <c r="AU365">
        <v>0.26190000000000002</v>
      </c>
      <c r="AV365">
        <v>0.38100000000000001</v>
      </c>
      <c r="AW365">
        <v>0.16670000000000001</v>
      </c>
      <c r="AX365">
        <v>0</v>
      </c>
      <c r="AY365">
        <v>0.8095</v>
      </c>
      <c r="AZ365">
        <v>0.11900000000000001</v>
      </c>
      <c r="BA365">
        <v>7.1399999999999991E-2</v>
      </c>
      <c r="BB365">
        <v>0</v>
      </c>
      <c r="BC365">
        <v>0.21429999999999999</v>
      </c>
      <c r="BD365">
        <v>0.26190000000000002</v>
      </c>
      <c r="BE365">
        <v>0.52380000000000004</v>
      </c>
      <c r="BF365">
        <v>0</v>
      </c>
      <c r="BG365">
        <v>2.3799999999999998E-2</v>
      </c>
      <c r="BH365">
        <v>0.28570000000000001</v>
      </c>
      <c r="BI365">
        <v>0.6905</v>
      </c>
      <c r="BJ365">
        <v>0</v>
      </c>
      <c r="BK365">
        <v>1</v>
      </c>
      <c r="BL365">
        <v>0</v>
      </c>
      <c r="BM365">
        <v>0</v>
      </c>
      <c r="BN365">
        <v>0</v>
      </c>
    </row>
    <row r="366" spans="1:66" x14ac:dyDescent="0.3">
      <c r="A366" t="s">
        <v>786</v>
      </c>
      <c r="B366">
        <v>1</v>
      </c>
      <c r="C366">
        <v>0</v>
      </c>
      <c r="D366">
        <v>0</v>
      </c>
      <c r="E366">
        <v>0</v>
      </c>
      <c r="F366">
        <v>0</v>
      </c>
      <c r="G366">
        <v>0.79590000000000005</v>
      </c>
      <c r="H366">
        <v>0.1837</v>
      </c>
      <c r="I366">
        <v>2.0400000000000001E-2</v>
      </c>
      <c r="J366">
        <v>0</v>
      </c>
      <c r="K366">
        <v>0</v>
      </c>
      <c r="L366">
        <v>6.1200000000000004E-2</v>
      </c>
      <c r="M366">
        <v>0.93879999999999997</v>
      </c>
      <c r="N366">
        <v>0</v>
      </c>
      <c r="O366">
        <v>0</v>
      </c>
      <c r="P366">
        <v>0</v>
      </c>
      <c r="Q366">
        <v>0.1837</v>
      </c>
      <c r="R366">
        <v>0.53060000000000007</v>
      </c>
      <c r="S366">
        <v>0.28570000000000001</v>
      </c>
      <c r="T366">
        <v>0</v>
      </c>
      <c r="U366">
        <v>0.38780000000000003</v>
      </c>
      <c r="V366">
        <v>0.61219999999999997</v>
      </c>
      <c r="W366">
        <v>0</v>
      </c>
      <c r="X366">
        <v>0</v>
      </c>
      <c r="Y366">
        <v>0.28570000000000001</v>
      </c>
      <c r="Z366">
        <v>0.71430000000000005</v>
      </c>
      <c r="AA366">
        <v>4.0800000000000003E-2</v>
      </c>
      <c r="AB366">
        <v>0.40820000000000001</v>
      </c>
      <c r="AC366">
        <v>2.0400000000000001E-2</v>
      </c>
      <c r="AD366">
        <v>0.53060000000000007</v>
      </c>
      <c r="AE366">
        <v>0.36170000000000002</v>
      </c>
      <c r="AF366">
        <v>0.55320000000000003</v>
      </c>
      <c r="AG366">
        <v>6.3799999999999996E-2</v>
      </c>
      <c r="AH366">
        <v>0</v>
      </c>
      <c r="AI366">
        <v>2.1299999999999999E-2</v>
      </c>
      <c r="AJ366">
        <v>0.83329999999999993</v>
      </c>
      <c r="AK366">
        <v>0.16670000000000001</v>
      </c>
      <c r="AL366">
        <v>0</v>
      </c>
      <c r="AM366">
        <v>0</v>
      </c>
      <c r="AN366">
        <v>0</v>
      </c>
      <c r="AO366">
        <v>0.85709999999999997</v>
      </c>
      <c r="AP366">
        <v>4.0800000000000003E-2</v>
      </c>
      <c r="AQ366">
        <v>2.0400000000000001E-2</v>
      </c>
      <c r="AR366">
        <v>6.1200000000000004E-2</v>
      </c>
      <c r="AS366">
        <v>2.0400000000000001E-2</v>
      </c>
      <c r="AT366">
        <v>0.28570000000000001</v>
      </c>
      <c r="AU366">
        <v>0.26530000000000004</v>
      </c>
      <c r="AV366">
        <v>0.24489999999999998</v>
      </c>
      <c r="AW366">
        <v>0.1429</v>
      </c>
      <c r="AX366">
        <v>6.1200000000000004E-2</v>
      </c>
      <c r="AY366">
        <v>0.81629999999999991</v>
      </c>
      <c r="AZ366">
        <v>0.10199999999999999</v>
      </c>
      <c r="BA366">
        <v>8.1600000000000006E-2</v>
      </c>
      <c r="BB366">
        <v>0</v>
      </c>
      <c r="BC366">
        <v>6.1200000000000004E-2</v>
      </c>
      <c r="BD366">
        <v>6.1200000000000004E-2</v>
      </c>
      <c r="BE366">
        <v>0.87760000000000005</v>
      </c>
      <c r="BF366">
        <v>0</v>
      </c>
      <c r="BG366">
        <v>8.1600000000000006E-2</v>
      </c>
      <c r="BH366">
        <v>0.40820000000000001</v>
      </c>
      <c r="BI366">
        <v>0.46939999999999998</v>
      </c>
      <c r="BJ366">
        <v>4.0800000000000003E-2</v>
      </c>
      <c r="BK366">
        <v>0.97870000000000001</v>
      </c>
      <c r="BL366">
        <v>2.1299999999999999E-2</v>
      </c>
      <c r="BM366">
        <v>0</v>
      </c>
      <c r="BN366">
        <v>0</v>
      </c>
    </row>
    <row r="367" spans="1:66" x14ac:dyDescent="0.3">
      <c r="A367" t="s">
        <v>829</v>
      </c>
      <c r="B367">
        <v>0</v>
      </c>
      <c r="C367">
        <v>0</v>
      </c>
      <c r="D367">
        <v>1</v>
      </c>
      <c r="E367">
        <v>0</v>
      </c>
      <c r="F367">
        <v>0</v>
      </c>
      <c r="G367">
        <v>0.20829999999999999</v>
      </c>
      <c r="H367">
        <v>0.16670000000000001</v>
      </c>
      <c r="I367">
        <v>0.5</v>
      </c>
      <c r="J367">
        <v>0.125</v>
      </c>
      <c r="K367">
        <v>0</v>
      </c>
      <c r="L367">
        <v>0</v>
      </c>
      <c r="M367">
        <v>1</v>
      </c>
      <c r="N367">
        <v>0</v>
      </c>
      <c r="O367">
        <v>0</v>
      </c>
      <c r="P367">
        <v>0</v>
      </c>
      <c r="Q367">
        <v>0</v>
      </c>
      <c r="R367">
        <v>0.66670000000000007</v>
      </c>
      <c r="S367">
        <v>0.33329999999999999</v>
      </c>
      <c r="T367">
        <v>0</v>
      </c>
      <c r="U367">
        <v>0</v>
      </c>
      <c r="V367">
        <v>0.70829999999999993</v>
      </c>
      <c r="W367">
        <v>0.29170000000000001</v>
      </c>
      <c r="X367">
        <v>0</v>
      </c>
      <c r="Y367">
        <v>0</v>
      </c>
      <c r="Z367">
        <v>1</v>
      </c>
      <c r="AA367">
        <v>0</v>
      </c>
      <c r="AB367">
        <v>0.33329999999999999</v>
      </c>
      <c r="AC367">
        <v>0.54170000000000007</v>
      </c>
      <c r="AD367">
        <v>0.125</v>
      </c>
      <c r="AE367">
        <v>0</v>
      </c>
      <c r="AF367">
        <v>0.16670000000000001</v>
      </c>
      <c r="AG367">
        <v>0.66670000000000007</v>
      </c>
      <c r="AH367">
        <v>0.16670000000000001</v>
      </c>
      <c r="AI367">
        <v>0</v>
      </c>
      <c r="AJ367">
        <v>0.5</v>
      </c>
      <c r="AK367">
        <v>8.3299999999999999E-2</v>
      </c>
      <c r="AL367">
        <v>0.41670000000000001</v>
      </c>
      <c r="AM367">
        <v>0</v>
      </c>
      <c r="AN367">
        <v>0</v>
      </c>
      <c r="AO367">
        <v>0</v>
      </c>
      <c r="AP367">
        <v>0.16670000000000001</v>
      </c>
      <c r="AQ367">
        <v>0.70829999999999993</v>
      </c>
      <c r="AR367">
        <v>0.125</v>
      </c>
      <c r="AS367">
        <v>0</v>
      </c>
      <c r="AT367">
        <v>0</v>
      </c>
      <c r="AU367">
        <v>0.25</v>
      </c>
      <c r="AV367">
        <v>0.625</v>
      </c>
      <c r="AW367">
        <v>0.125</v>
      </c>
      <c r="AX367">
        <v>0</v>
      </c>
      <c r="AY367">
        <v>0.54170000000000007</v>
      </c>
      <c r="AZ367">
        <v>0.45829999999999999</v>
      </c>
      <c r="BA367">
        <v>0</v>
      </c>
      <c r="BB367">
        <v>0</v>
      </c>
      <c r="BC367">
        <v>0</v>
      </c>
      <c r="BD367">
        <v>0.66670000000000007</v>
      </c>
      <c r="BE367">
        <v>0.33329999999999999</v>
      </c>
      <c r="BF367">
        <v>0</v>
      </c>
      <c r="BG367">
        <v>0</v>
      </c>
      <c r="BH367">
        <v>0.29170000000000001</v>
      </c>
      <c r="BI367">
        <v>0.70829999999999993</v>
      </c>
      <c r="BJ367">
        <v>0</v>
      </c>
      <c r="BK367">
        <v>1</v>
      </c>
      <c r="BL367">
        <v>0</v>
      </c>
      <c r="BM367">
        <v>0</v>
      </c>
      <c r="BN367">
        <v>0</v>
      </c>
    </row>
    <row r="368" spans="1:66" x14ac:dyDescent="0.3">
      <c r="A368" t="s">
        <v>831</v>
      </c>
      <c r="B368">
        <v>0</v>
      </c>
      <c r="C368">
        <v>0</v>
      </c>
      <c r="D368">
        <v>0</v>
      </c>
      <c r="E368">
        <v>1</v>
      </c>
      <c r="F368">
        <v>0</v>
      </c>
      <c r="G368">
        <v>0.45829999999999999</v>
      </c>
      <c r="H368">
        <v>0.25</v>
      </c>
      <c r="I368">
        <v>0.25</v>
      </c>
      <c r="J368">
        <v>4.1700000000000001E-2</v>
      </c>
      <c r="K368">
        <v>4.3499999999999997E-2</v>
      </c>
      <c r="L368">
        <v>0.13039999999999999</v>
      </c>
      <c r="M368">
        <v>0.82609999999999995</v>
      </c>
      <c r="N368">
        <v>0</v>
      </c>
      <c r="O368">
        <v>0</v>
      </c>
      <c r="P368">
        <v>2.0799999999999999E-2</v>
      </c>
      <c r="Q368">
        <v>0.22920000000000001</v>
      </c>
      <c r="R368">
        <v>0.58329999999999993</v>
      </c>
      <c r="S368">
        <v>0.16670000000000001</v>
      </c>
      <c r="T368">
        <v>0</v>
      </c>
      <c r="U368">
        <v>2.0799999999999999E-2</v>
      </c>
      <c r="V368">
        <v>0.60420000000000007</v>
      </c>
      <c r="W368">
        <v>0.375</v>
      </c>
      <c r="X368">
        <v>0</v>
      </c>
      <c r="Y368">
        <v>0</v>
      </c>
      <c r="Z368">
        <v>1</v>
      </c>
      <c r="AA368">
        <v>6.25E-2</v>
      </c>
      <c r="AB368">
        <v>0.39579999999999999</v>
      </c>
      <c r="AC368">
        <v>0.14580000000000001</v>
      </c>
      <c r="AD368">
        <v>0.39579999999999999</v>
      </c>
      <c r="AE368">
        <v>0.60609999999999997</v>
      </c>
      <c r="AF368">
        <v>3.0299999999999997E-2</v>
      </c>
      <c r="AG368">
        <v>0.18179999999999999</v>
      </c>
      <c r="AH368">
        <v>0.18179999999999999</v>
      </c>
      <c r="AI368">
        <v>0</v>
      </c>
      <c r="AJ368">
        <v>1</v>
      </c>
      <c r="AK368">
        <v>0</v>
      </c>
      <c r="AL368">
        <v>0</v>
      </c>
      <c r="AM368">
        <v>0</v>
      </c>
      <c r="AN368">
        <v>0</v>
      </c>
      <c r="AO368">
        <v>0</v>
      </c>
      <c r="AP368">
        <v>0.3125</v>
      </c>
      <c r="AQ368">
        <v>0.29170000000000001</v>
      </c>
      <c r="AR368">
        <v>0.375</v>
      </c>
      <c r="AS368">
        <v>2.0799999999999999E-2</v>
      </c>
      <c r="AT368">
        <v>2.0799999999999999E-2</v>
      </c>
      <c r="AU368">
        <v>0.39579999999999999</v>
      </c>
      <c r="AV368">
        <v>0.52079999999999993</v>
      </c>
      <c r="AW368">
        <v>6.25E-2</v>
      </c>
      <c r="AX368">
        <v>0</v>
      </c>
      <c r="AY368">
        <v>0.41670000000000001</v>
      </c>
      <c r="AZ368">
        <v>0.4375</v>
      </c>
      <c r="BA368">
        <v>0.14580000000000001</v>
      </c>
      <c r="BB368">
        <v>0</v>
      </c>
      <c r="BC368">
        <v>8.3299999999999999E-2</v>
      </c>
      <c r="BD368">
        <v>0.79170000000000007</v>
      </c>
      <c r="BE368">
        <v>0.125</v>
      </c>
      <c r="BF368">
        <v>0</v>
      </c>
      <c r="BG368">
        <v>2.0799999999999999E-2</v>
      </c>
      <c r="BH368">
        <v>0.41670000000000001</v>
      </c>
      <c r="BI368">
        <v>0.54170000000000007</v>
      </c>
      <c r="BJ368">
        <v>2.0799999999999999E-2</v>
      </c>
      <c r="BK368">
        <v>1</v>
      </c>
      <c r="BL368">
        <v>0</v>
      </c>
      <c r="BM368">
        <v>0</v>
      </c>
      <c r="BN368">
        <v>0</v>
      </c>
    </row>
    <row r="369" spans="1:66" x14ac:dyDescent="0.3">
      <c r="A369" t="s">
        <v>833</v>
      </c>
      <c r="B369">
        <v>0</v>
      </c>
      <c r="C369">
        <v>0</v>
      </c>
      <c r="D369">
        <v>0</v>
      </c>
      <c r="E369">
        <v>1</v>
      </c>
      <c r="F369">
        <v>0</v>
      </c>
      <c r="G369">
        <v>0.6875</v>
      </c>
      <c r="H369">
        <v>0.25</v>
      </c>
      <c r="I369">
        <v>6.25E-2</v>
      </c>
      <c r="J369">
        <v>0</v>
      </c>
      <c r="K369">
        <v>0.1875</v>
      </c>
      <c r="L369">
        <v>0.125</v>
      </c>
      <c r="M369">
        <v>0.6875</v>
      </c>
      <c r="N369">
        <v>0</v>
      </c>
      <c r="O369">
        <v>0</v>
      </c>
      <c r="P369">
        <v>0.78120000000000001</v>
      </c>
      <c r="Q369">
        <v>6.25E-2</v>
      </c>
      <c r="R369">
        <v>0.15620000000000001</v>
      </c>
      <c r="S369">
        <v>0</v>
      </c>
      <c r="T369">
        <v>0</v>
      </c>
      <c r="U369">
        <v>0.6875</v>
      </c>
      <c r="V369">
        <v>0.15620000000000001</v>
      </c>
      <c r="W369">
        <v>0.15620000000000001</v>
      </c>
      <c r="X369">
        <v>0</v>
      </c>
      <c r="Y369">
        <v>0.46149999999999997</v>
      </c>
      <c r="Z369">
        <v>0.53849999999999998</v>
      </c>
      <c r="AA369">
        <v>0</v>
      </c>
      <c r="AB369">
        <v>0.84379999999999999</v>
      </c>
      <c r="AC369">
        <v>0.15620000000000001</v>
      </c>
      <c r="AD369">
        <v>0</v>
      </c>
      <c r="AE369">
        <v>0.58820000000000006</v>
      </c>
      <c r="AF369">
        <v>0.1176</v>
      </c>
      <c r="AG369">
        <v>5.8799999999999998E-2</v>
      </c>
      <c r="AH369">
        <v>0.23530000000000001</v>
      </c>
      <c r="AI369">
        <v>0</v>
      </c>
      <c r="AJ369">
        <v>0.1852</v>
      </c>
      <c r="AK369">
        <v>0</v>
      </c>
      <c r="AL369">
        <v>0</v>
      </c>
      <c r="AM369">
        <v>9.2600000000000002E-2</v>
      </c>
      <c r="AN369">
        <v>0.72219999999999995</v>
      </c>
      <c r="AO369">
        <v>6.25E-2</v>
      </c>
      <c r="AP369">
        <v>0.875</v>
      </c>
      <c r="AQ369">
        <v>6.25E-2</v>
      </c>
      <c r="AR369">
        <v>0</v>
      </c>
      <c r="AS369">
        <v>0</v>
      </c>
      <c r="AT369">
        <v>0</v>
      </c>
      <c r="AU369">
        <v>0.21879999999999999</v>
      </c>
      <c r="AV369">
        <v>0.40619999999999995</v>
      </c>
      <c r="AW369">
        <v>0.3125</v>
      </c>
      <c r="AX369">
        <v>6.25E-2</v>
      </c>
      <c r="AY369">
        <v>0</v>
      </c>
      <c r="AZ369">
        <v>0.875</v>
      </c>
      <c r="BA369">
        <v>0.125</v>
      </c>
      <c r="BB369">
        <v>0</v>
      </c>
      <c r="BC369">
        <v>0.78120000000000001</v>
      </c>
      <c r="BD369">
        <v>6.25E-2</v>
      </c>
      <c r="BE369">
        <v>0.15620000000000001</v>
      </c>
      <c r="BF369">
        <v>0</v>
      </c>
      <c r="BG369">
        <v>0.75</v>
      </c>
      <c r="BH369">
        <v>9.3800000000000008E-2</v>
      </c>
      <c r="BI369">
        <v>0.15620000000000001</v>
      </c>
      <c r="BJ369">
        <v>0</v>
      </c>
      <c r="BK369">
        <v>0.52939999999999998</v>
      </c>
      <c r="BL369">
        <v>0.47060000000000002</v>
      </c>
      <c r="BM369">
        <v>0</v>
      </c>
      <c r="BN369">
        <v>0</v>
      </c>
    </row>
    <row r="370" spans="1:66" x14ac:dyDescent="0.3">
      <c r="A370" t="s">
        <v>835</v>
      </c>
      <c r="B370">
        <v>0</v>
      </c>
      <c r="C370">
        <v>0</v>
      </c>
      <c r="D370">
        <v>1</v>
      </c>
      <c r="E370">
        <v>0</v>
      </c>
      <c r="F370">
        <v>0</v>
      </c>
      <c r="G370">
        <v>0.38890000000000002</v>
      </c>
      <c r="H370">
        <v>0.11109999999999999</v>
      </c>
      <c r="I370">
        <v>0.1852</v>
      </c>
      <c r="J370">
        <v>0.31480000000000002</v>
      </c>
      <c r="K370">
        <v>0.18920000000000001</v>
      </c>
      <c r="L370">
        <v>0.1351</v>
      </c>
      <c r="M370">
        <v>0.64859999999999995</v>
      </c>
      <c r="N370">
        <v>2.7000000000000003E-2</v>
      </c>
      <c r="O370">
        <v>0</v>
      </c>
      <c r="P370">
        <v>7.4099999999999999E-2</v>
      </c>
      <c r="Q370">
        <v>0.16670000000000001</v>
      </c>
      <c r="R370">
        <v>0.57409999999999994</v>
      </c>
      <c r="S370">
        <v>0.1852</v>
      </c>
      <c r="T370">
        <v>0</v>
      </c>
      <c r="U370">
        <v>0.11109999999999999</v>
      </c>
      <c r="V370">
        <v>0.64810000000000001</v>
      </c>
      <c r="W370">
        <v>0.2407</v>
      </c>
      <c r="X370">
        <v>0</v>
      </c>
      <c r="Y370">
        <v>9.4299999999999995E-2</v>
      </c>
      <c r="Z370">
        <v>0.90569999999999995</v>
      </c>
      <c r="AA370">
        <v>0</v>
      </c>
      <c r="AB370">
        <v>0.51849999999999996</v>
      </c>
      <c r="AC370">
        <v>0.42590000000000006</v>
      </c>
      <c r="AD370">
        <v>5.5599999999999997E-2</v>
      </c>
      <c r="AE370">
        <v>0.14000000000000001</v>
      </c>
      <c r="AF370">
        <v>0.4</v>
      </c>
      <c r="AG370">
        <v>0.32</v>
      </c>
      <c r="AH370">
        <v>0.14000000000000001</v>
      </c>
      <c r="AI370">
        <v>0</v>
      </c>
      <c r="AJ370">
        <v>0.1852</v>
      </c>
      <c r="AK370">
        <v>0</v>
      </c>
      <c r="AL370">
        <v>0</v>
      </c>
      <c r="AM370">
        <v>9.2600000000000002E-2</v>
      </c>
      <c r="AN370">
        <v>0.72219999999999995</v>
      </c>
      <c r="AO370">
        <v>0.42590000000000006</v>
      </c>
      <c r="AP370">
        <v>0.22219999999999998</v>
      </c>
      <c r="AQ370">
        <v>0.1852</v>
      </c>
      <c r="AR370">
        <v>0.12960000000000002</v>
      </c>
      <c r="AS370">
        <v>3.7000000000000005E-2</v>
      </c>
      <c r="AT370">
        <v>3.7000000000000005E-2</v>
      </c>
      <c r="AU370">
        <v>5.5599999999999997E-2</v>
      </c>
      <c r="AV370">
        <v>0.29630000000000001</v>
      </c>
      <c r="AW370">
        <v>0.38890000000000002</v>
      </c>
      <c r="AX370">
        <v>0.22219999999999998</v>
      </c>
      <c r="AY370">
        <v>0.1852</v>
      </c>
      <c r="AZ370">
        <v>0.44439999999999996</v>
      </c>
      <c r="BA370">
        <v>0.37040000000000001</v>
      </c>
      <c r="BB370">
        <v>0</v>
      </c>
      <c r="BC370">
        <v>0</v>
      </c>
      <c r="BD370">
        <v>0.38890000000000002</v>
      </c>
      <c r="BE370">
        <v>0.61109999999999998</v>
      </c>
      <c r="BF370">
        <v>0</v>
      </c>
      <c r="BG370">
        <v>1.8500000000000003E-2</v>
      </c>
      <c r="BH370">
        <v>0.38890000000000002</v>
      </c>
      <c r="BI370">
        <v>0.59260000000000002</v>
      </c>
      <c r="BJ370">
        <v>0</v>
      </c>
      <c r="BK370">
        <v>0.98</v>
      </c>
      <c r="BL370">
        <v>0</v>
      </c>
      <c r="BM370">
        <v>0.02</v>
      </c>
      <c r="BN370">
        <v>0</v>
      </c>
    </row>
    <row r="371" spans="1:66" x14ac:dyDescent="0.3">
      <c r="A371" t="s">
        <v>837</v>
      </c>
      <c r="B371">
        <v>0</v>
      </c>
      <c r="C371">
        <v>0</v>
      </c>
      <c r="D371">
        <v>0</v>
      </c>
      <c r="E371">
        <v>1</v>
      </c>
      <c r="F371">
        <v>0</v>
      </c>
      <c r="G371">
        <v>0.7419</v>
      </c>
      <c r="H371">
        <v>0.2581</v>
      </c>
      <c r="I371">
        <v>0</v>
      </c>
      <c r="J371">
        <v>0</v>
      </c>
      <c r="K371">
        <v>0.129</v>
      </c>
      <c r="L371">
        <v>3.2300000000000002E-2</v>
      </c>
      <c r="M371">
        <v>0.80650000000000011</v>
      </c>
      <c r="N371">
        <v>3.2300000000000002E-2</v>
      </c>
      <c r="O371">
        <v>3.2300000000000002E-2</v>
      </c>
      <c r="P371">
        <v>0.9355</v>
      </c>
      <c r="Q371">
        <v>3.2300000000000002E-2</v>
      </c>
      <c r="R371">
        <v>0</v>
      </c>
      <c r="S371">
        <v>0</v>
      </c>
      <c r="T371">
        <v>0</v>
      </c>
      <c r="U371">
        <v>0.7097</v>
      </c>
      <c r="V371">
        <v>0.2581</v>
      </c>
      <c r="W371">
        <v>3.2300000000000002E-2</v>
      </c>
      <c r="X371">
        <v>0</v>
      </c>
      <c r="Y371">
        <v>0.875</v>
      </c>
      <c r="Z371">
        <v>0.125</v>
      </c>
      <c r="AA371">
        <v>0</v>
      </c>
      <c r="AB371">
        <v>1</v>
      </c>
      <c r="AC371">
        <v>0</v>
      </c>
      <c r="AD371">
        <v>0</v>
      </c>
      <c r="AE371">
        <v>1</v>
      </c>
      <c r="AF371">
        <v>0</v>
      </c>
      <c r="AG371">
        <v>0</v>
      </c>
      <c r="AH371">
        <v>0</v>
      </c>
      <c r="AI371">
        <v>0</v>
      </c>
      <c r="AJ371">
        <v>0.1852</v>
      </c>
      <c r="AK371">
        <v>0</v>
      </c>
      <c r="AL371">
        <v>0</v>
      </c>
      <c r="AM371">
        <v>9.2600000000000002E-2</v>
      </c>
      <c r="AN371">
        <v>0.72219999999999995</v>
      </c>
      <c r="AO371">
        <v>3.2300000000000002E-2</v>
      </c>
      <c r="AP371">
        <v>0.7742</v>
      </c>
      <c r="AQ371">
        <v>0.19350000000000001</v>
      </c>
      <c r="AR371">
        <v>0</v>
      </c>
      <c r="AS371">
        <v>0</v>
      </c>
      <c r="AT371">
        <v>0</v>
      </c>
      <c r="AU371">
        <v>0.2581</v>
      </c>
      <c r="AV371">
        <v>0.5161</v>
      </c>
      <c r="AW371">
        <v>0.22579999999999997</v>
      </c>
      <c r="AX371">
        <v>0</v>
      </c>
      <c r="AY371">
        <v>3.2300000000000002E-2</v>
      </c>
      <c r="AZ371">
        <v>0.9677</v>
      </c>
      <c r="BA371">
        <v>0</v>
      </c>
      <c r="BB371">
        <v>0</v>
      </c>
      <c r="BC371">
        <v>1</v>
      </c>
      <c r="BD371">
        <v>0</v>
      </c>
      <c r="BE371">
        <v>0</v>
      </c>
      <c r="BF371">
        <v>0</v>
      </c>
      <c r="BG371">
        <v>0.90319999999999989</v>
      </c>
      <c r="BH371">
        <v>9.6799999999999997E-2</v>
      </c>
      <c r="BI371">
        <v>0</v>
      </c>
      <c r="BJ371">
        <v>0</v>
      </c>
      <c r="BK371">
        <v>0.85709999999999997</v>
      </c>
      <c r="BL371">
        <v>0.1429</v>
      </c>
      <c r="BM371">
        <v>0</v>
      </c>
      <c r="BN371">
        <v>0</v>
      </c>
    </row>
    <row r="372" spans="1:66" x14ac:dyDescent="0.3">
      <c r="A372" t="s">
        <v>838</v>
      </c>
      <c r="B372">
        <v>1</v>
      </c>
      <c r="C372">
        <v>0</v>
      </c>
      <c r="D372">
        <v>0</v>
      </c>
      <c r="E372">
        <v>0</v>
      </c>
      <c r="F372">
        <v>0</v>
      </c>
      <c r="G372">
        <v>1</v>
      </c>
      <c r="H372">
        <v>0</v>
      </c>
      <c r="I372">
        <v>0</v>
      </c>
      <c r="J372">
        <v>0</v>
      </c>
      <c r="K372">
        <v>0.43430000000000002</v>
      </c>
      <c r="L372">
        <v>0</v>
      </c>
      <c r="M372">
        <v>0.56569999999999998</v>
      </c>
      <c r="N372">
        <v>0</v>
      </c>
      <c r="O372">
        <v>7.0699999999999999E-2</v>
      </c>
      <c r="P372">
        <v>0.52529999999999999</v>
      </c>
      <c r="Q372">
        <v>0.39390000000000003</v>
      </c>
      <c r="R372">
        <v>1.01E-2</v>
      </c>
      <c r="S372">
        <v>0</v>
      </c>
      <c r="T372">
        <v>0.40399999999999997</v>
      </c>
      <c r="U372">
        <v>0.37369999999999998</v>
      </c>
      <c r="V372">
        <v>0.1515</v>
      </c>
      <c r="W372">
        <v>7.0699999999999999E-2</v>
      </c>
      <c r="X372">
        <v>3.2300000000000002E-2</v>
      </c>
      <c r="Y372">
        <v>0.44090000000000001</v>
      </c>
      <c r="Z372">
        <v>0.52689999999999992</v>
      </c>
      <c r="AA372">
        <v>0.79590000000000005</v>
      </c>
      <c r="AB372">
        <v>0.12240000000000001</v>
      </c>
      <c r="AC372">
        <v>7.1399999999999991E-2</v>
      </c>
      <c r="AD372">
        <v>1.0200000000000001E-2</v>
      </c>
      <c r="AE372">
        <v>0.5</v>
      </c>
      <c r="AF372">
        <v>0.5</v>
      </c>
      <c r="AG372">
        <v>0</v>
      </c>
      <c r="AH372">
        <v>0</v>
      </c>
      <c r="AI372">
        <v>0</v>
      </c>
      <c r="AJ372">
        <v>0.875</v>
      </c>
      <c r="AK372">
        <v>8.3299999999999999E-2</v>
      </c>
      <c r="AL372">
        <v>4.1700000000000001E-2</v>
      </c>
      <c r="AM372">
        <v>0</v>
      </c>
      <c r="AN372">
        <v>0</v>
      </c>
      <c r="AO372">
        <v>0.52529999999999999</v>
      </c>
      <c r="AP372">
        <v>0.34340000000000004</v>
      </c>
      <c r="AQ372">
        <v>0.12119999999999999</v>
      </c>
      <c r="AR372">
        <v>0</v>
      </c>
      <c r="AS372">
        <v>1.01E-2</v>
      </c>
      <c r="AT372">
        <v>0.75760000000000005</v>
      </c>
      <c r="AU372">
        <v>0.23230000000000001</v>
      </c>
      <c r="AV372">
        <v>1.01E-2</v>
      </c>
      <c r="AW372">
        <v>0</v>
      </c>
      <c r="AX372">
        <v>0</v>
      </c>
      <c r="AY372">
        <v>0.93940000000000001</v>
      </c>
      <c r="AZ372">
        <v>6.0599999999999994E-2</v>
      </c>
      <c r="BA372">
        <v>0</v>
      </c>
      <c r="BB372">
        <v>1.01E-2</v>
      </c>
      <c r="BC372">
        <v>0.58590000000000009</v>
      </c>
      <c r="BD372">
        <v>0.40399999999999997</v>
      </c>
      <c r="BE372">
        <v>0</v>
      </c>
      <c r="BF372">
        <v>0.12119999999999999</v>
      </c>
      <c r="BG372">
        <v>0.63639999999999997</v>
      </c>
      <c r="BH372">
        <v>0.22219999999999998</v>
      </c>
      <c r="BI372">
        <v>1.01E-2</v>
      </c>
      <c r="BJ372">
        <v>1.01E-2</v>
      </c>
      <c r="BK372">
        <v>0</v>
      </c>
      <c r="BL372">
        <v>0</v>
      </c>
      <c r="BM372">
        <v>0</v>
      </c>
      <c r="BN372">
        <v>0</v>
      </c>
    </row>
    <row r="373" spans="1:66" x14ac:dyDescent="0.3">
      <c r="A373" t="s">
        <v>840</v>
      </c>
      <c r="B373">
        <v>0</v>
      </c>
      <c r="C373">
        <v>1</v>
      </c>
      <c r="D373">
        <v>0</v>
      </c>
      <c r="E373">
        <v>0</v>
      </c>
      <c r="F373">
        <v>0</v>
      </c>
      <c r="G373">
        <v>0.98670000000000002</v>
      </c>
      <c r="H373">
        <v>1.3300000000000001E-2</v>
      </c>
      <c r="I373">
        <v>0</v>
      </c>
      <c r="J373">
        <v>0</v>
      </c>
      <c r="K373">
        <v>0.16</v>
      </c>
      <c r="L373">
        <v>1.3300000000000001E-2</v>
      </c>
      <c r="M373">
        <v>0.81330000000000002</v>
      </c>
      <c r="N373">
        <v>1.3300000000000001E-2</v>
      </c>
      <c r="O373">
        <v>0</v>
      </c>
      <c r="P373">
        <v>0.5333</v>
      </c>
      <c r="Q373">
        <v>0.45329999999999998</v>
      </c>
      <c r="R373">
        <v>1.3300000000000001E-2</v>
      </c>
      <c r="S373">
        <v>0</v>
      </c>
      <c r="T373">
        <v>0.30670000000000003</v>
      </c>
      <c r="U373">
        <v>0.44</v>
      </c>
      <c r="V373">
        <v>0.25329999999999997</v>
      </c>
      <c r="W373">
        <v>0</v>
      </c>
      <c r="X373">
        <v>0</v>
      </c>
      <c r="Y373">
        <v>0.53849999999999998</v>
      </c>
      <c r="Z373">
        <v>0.46149999999999997</v>
      </c>
      <c r="AA373">
        <v>0.62670000000000003</v>
      </c>
      <c r="AB373">
        <v>0.37329999999999997</v>
      </c>
      <c r="AC373">
        <v>0</v>
      </c>
      <c r="AD373">
        <v>0</v>
      </c>
      <c r="AE373">
        <v>0.6452</v>
      </c>
      <c r="AF373">
        <v>0.35479999999999995</v>
      </c>
      <c r="AG373">
        <v>0</v>
      </c>
      <c r="AH373">
        <v>0</v>
      </c>
      <c r="AI373">
        <v>0</v>
      </c>
      <c r="AJ373">
        <v>1</v>
      </c>
      <c r="AK373">
        <v>0</v>
      </c>
      <c r="AL373">
        <v>0</v>
      </c>
      <c r="AM373">
        <v>0</v>
      </c>
      <c r="AN373">
        <v>0</v>
      </c>
      <c r="AO373">
        <v>0.57330000000000003</v>
      </c>
      <c r="AP373">
        <v>0.30670000000000003</v>
      </c>
      <c r="AQ373">
        <v>0.1067</v>
      </c>
      <c r="AR373">
        <v>0</v>
      </c>
      <c r="AS373">
        <v>1.3300000000000001E-2</v>
      </c>
      <c r="AT373">
        <v>0.73329999999999995</v>
      </c>
      <c r="AU373">
        <v>0.24</v>
      </c>
      <c r="AV373">
        <v>2.6699999999999998E-2</v>
      </c>
      <c r="AW373">
        <v>0</v>
      </c>
      <c r="AX373">
        <v>0</v>
      </c>
      <c r="AY373">
        <v>0.86670000000000003</v>
      </c>
      <c r="AZ373">
        <v>0.1333</v>
      </c>
      <c r="BA373">
        <v>0</v>
      </c>
      <c r="BB373">
        <v>0</v>
      </c>
      <c r="BC373">
        <v>0.62670000000000003</v>
      </c>
      <c r="BD373">
        <v>0.37329999999999997</v>
      </c>
      <c r="BE373">
        <v>0</v>
      </c>
      <c r="BF373">
        <v>0.21329999999999999</v>
      </c>
      <c r="BG373">
        <v>0.61329999999999996</v>
      </c>
      <c r="BH373">
        <v>0.16</v>
      </c>
      <c r="BI373">
        <v>1.3300000000000001E-2</v>
      </c>
      <c r="BJ373">
        <v>0</v>
      </c>
      <c r="BK373">
        <v>0.9375</v>
      </c>
      <c r="BL373">
        <v>6.25E-2</v>
      </c>
      <c r="BM373">
        <v>0</v>
      </c>
      <c r="BN373">
        <v>0</v>
      </c>
    </row>
    <row r="374" spans="1:66" x14ac:dyDescent="0.3">
      <c r="A374" t="s">
        <v>842</v>
      </c>
      <c r="B374">
        <v>0</v>
      </c>
      <c r="C374">
        <v>1</v>
      </c>
      <c r="D374">
        <v>0</v>
      </c>
      <c r="E374">
        <v>0</v>
      </c>
      <c r="F374">
        <v>0</v>
      </c>
      <c r="G374">
        <v>0.86959999999999993</v>
      </c>
      <c r="H374">
        <v>2.1700000000000001E-2</v>
      </c>
      <c r="I374">
        <v>6.5199999999999994E-2</v>
      </c>
      <c r="J374">
        <v>4.3499999999999997E-2</v>
      </c>
      <c r="K374">
        <v>0.25</v>
      </c>
      <c r="L374">
        <v>0</v>
      </c>
      <c r="M374">
        <v>0.75</v>
      </c>
      <c r="N374">
        <v>0</v>
      </c>
      <c r="O374">
        <v>0</v>
      </c>
      <c r="P374">
        <v>0.60870000000000002</v>
      </c>
      <c r="Q374">
        <v>0.39130000000000004</v>
      </c>
      <c r="R374">
        <v>0</v>
      </c>
      <c r="S374">
        <v>0</v>
      </c>
      <c r="T374">
        <v>4.3499999999999997E-2</v>
      </c>
      <c r="U374">
        <v>0.76090000000000002</v>
      </c>
      <c r="V374">
        <v>0.1739</v>
      </c>
      <c r="W374">
        <v>2.1700000000000001E-2</v>
      </c>
      <c r="X374">
        <v>0.1429</v>
      </c>
      <c r="Y374">
        <v>0.57140000000000002</v>
      </c>
      <c r="Z374">
        <v>0.28570000000000001</v>
      </c>
      <c r="AA374">
        <v>0.71739999999999993</v>
      </c>
      <c r="AB374">
        <v>0.26090000000000002</v>
      </c>
      <c r="AC374">
        <v>2.1700000000000001E-2</v>
      </c>
      <c r="AD374">
        <v>0</v>
      </c>
      <c r="AE374">
        <v>0.6452</v>
      </c>
      <c r="AF374">
        <v>0.35479999999999995</v>
      </c>
      <c r="AG374">
        <v>0</v>
      </c>
      <c r="AH374">
        <v>0</v>
      </c>
      <c r="AI374">
        <v>0</v>
      </c>
      <c r="AJ374">
        <v>1</v>
      </c>
      <c r="AK374">
        <v>0</v>
      </c>
      <c r="AL374">
        <v>0</v>
      </c>
      <c r="AM374">
        <v>0</v>
      </c>
      <c r="AN374">
        <v>0</v>
      </c>
      <c r="AO374">
        <v>0.1522</v>
      </c>
      <c r="AP374">
        <v>6.5199999999999994E-2</v>
      </c>
      <c r="AQ374">
        <v>8.6999999999999994E-2</v>
      </c>
      <c r="AR374">
        <v>8.6999999999999994E-2</v>
      </c>
      <c r="AS374">
        <v>0.60870000000000002</v>
      </c>
      <c r="AT374">
        <v>0.76090000000000002</v>
      </c>
      <c r="AU374">
        <v>0.10869999999999999</v>
      </c>
      <c r="AV374">
        <v>0.10869999999999999</v>
      </c>
      <c r="AW374">
        <v>2.1700000000000001E-2</v>
      </c>
      <c r="AX374">
        <v>0</v>
      </c>
      <c r="AY374">
        <v>0.78260000000000007</v>
      </c>
      <c r="AZ374">
        <v>0.19570000000000001</v>
      </c>
      <c r="BA374">
        <v>2.1700000000000001E-2</v>
      </c>
      <c r="BB374">
        <v>0</v>
      </c>
      <c r="BC374">
        <v>0.10869999999999999</v>
      </c>
      <c r="BD374">
        <v>0.86959999999999993</v>
      </c>
      <c r="BE374">
        <v>2.1700000000000001E-2</v>
      </c>
      <c r="BF374">
        <v>0</v>
      </c>
      <c r="BG374">
        <v>0.3261</v>
      </c>
      <c r="BH374">
        <v>0.41299999999999998</v>
      </c>
      <c r="BI374">
        <v>0.23910000000000001</v>
      </c>
      <c r="BJ374">
        <v>2.1700000000000001E-2</v>
      </c>
      <c r="BK374">
        <v>1</v>
      </c>
      <c r="BL374">
        <v>0</v>
      </c>
      <c r="BM374">
        <v>0</v>
      </c>
      <c r="BN374">
        <v>0</v>
      </c>
    </row>
    <row r="375" spans="1:66" x14ac:dyDescent="0.3">
      <c r="A375" t="s">
        <v>844</v>
      </c>
      <c r="B375">
        <v>1</v>
      </c>
      <c r="C375">
        <v>0</v>
      </c>
      <c r="D375">
        <v>0</v>
      </c>
      <c r="E375">
        <v>0</v>
      </c>
      <c r="F375">
        <v>0</v>
      </c>
      <c r="G375">
        <v>0.93940000000000001</v>
      </c>
      <c r="H375">
        <v>0</v>
      </c>
      <c r="I375">
        <v>3.0299999999999997E-2</v>
      </c>
      <c r="J375">
        <v>3.0299999999999997E-2</v>
      </c>
      <c r="K375">
        <v>6.25E-2</v>
      </c>
      <c r="L375">
        <v>0</v>
      </c>
      <c r="M375">
        <v>0.9375</v>
      </c>
      <c r="N375">
        <v>0</v>
      </c>
      <c r="O375">
        <v>0</v>
      </c>
      <c r="P375">
        <v>0.12119999999999999</v>
      </c>
      <c r="Q375">
        <v>0.81819999999999993</v>
      </c>
      <c r="R375">
        <v>6.0599999999999994E-2</v>
      </c>
      <c r="S375">
        <v>0</v>
      </c>
      <c r="T375">
        <v>3.0299999999999997E-2</v>
      </c>
      <c r="U375">
        <v>0.87879999999999991</v>
      </c>
      <c r="V375">
        <v>9.0899999999999995E-2</v>
      </c>
      <c r="W375">
        <v>0</v>
      </c>
      <c r="X375">
        <v>3.2300000000000002E-2</v>
      </c>
      <c r="Y375">
        <v>3.2300000000000002E-2</v>
      </c>
      <c r="Z375">
        <v>0.9355</v>
      </c>
      <c r="AA375">
        <v>0.96879999999999999</v>
      </c>
      <c r="AB375">
        <v>3.1200000000000002E-2</v>
      </c>
      <c r="AC375">
        <v>0</v>
      </c>
      <c r="AD375">
        <v>0</v>
      </c>
      <c r="AE375">
        <v>7.1399999999999991E-2</v>
      </c>
      <c r="AF375">
        <v>0.82140000000000002</v>
      </c>
      <c r="AG375">
        <v>0.10710000000000001</v>
      </c>
      <c r="AH375">
        <v>0</v>
      </c>
      <c r="AI375">
        <v>0</v>
      </c>
      <c r="AJ375">
        <v>0.91670000000000007</v>
      </c>
      <c r="AK375">
        <v>8.3299999999999999E-2</v>
      </c>
      <c r="AL375">
        <v>0</v>
      </c>
      <c r="AM375">
        <v>0</v>
      </c>
      <c r="AN375">
        <v>0</v>
      </c>
      <c r="AO375">
        <v>0.2727</v>
      </c>
      <c r="AP375">
        <v>0</v>
      </c>
      <c r="AQ375">
        <v>6.0599999999999994E-2</v>
      </c>
      <c r="AR375">
        <v>0</v>
      </c>
      <c r="AS375">
        <v>0.66670000000000007</v>
      </c>
      <c r="AT375">
        <v>0.96970000000000001</v>
      </c>
      <c r="AU375">
        <v>3.0299999999999997E-2</v>
      </c>
      <c r="AV375">
        <v>0</v>
      </c>
      <c r="AW375">
        <v>0</v>
      </c>
      <c r="AX375">
        <v>0</v>
      </c>
      <c r="AY375">
        <v>0.81819999999999993</v>
      </c>
      <c r="AZ375">
        <v>0.18179999999999999</v>
      </c>
      <c r="BA375">
        <v>0</v>
      </c>
      <c r="BB375">
        <v>0</v>
      </c>
      <c r="BC375">
        <v>0</v>
      </c>
      <c r="BD375">
        <v>1</v>
      </c>
      <c r="BE375">
        <v>0</v>
      </c>
      <c r="BF375">
        <v>0</v>
      </c>
      <c r="BG375">
        <v>6.0599999999999994E-2</v>
      </c>
      <c r="BH375">
        <v>0.21210000000000001</v>
      </c>
      <c r="BI375">
        <v>0.45450000000000002</v>
      </c>
      <c r="BJ375">
        <v>0.2727</v>
      </c>
      <c r="BK375">
        <v>1</v>
      </c>
      <c r="BL375">
        <v>0</v>
      </c>
      <c r="BM375">
        <v>0</v>
      </c>
      <c r="BN375">
        <v>0</v>
      </c>
    </row>
    <row r="376" spans="1:66" x14ac:dyDescent="0.3">
      <c r="A376" t="s">
        <v>846</v>
      </c>
      <c r="B376">
        <v>1</v>
      </c>
      <c r="C376">
        <v>0</v>
      </c>
      <c r="D376">
        <v>0</v>
      </c>
      <c r="E376">
        <v>0</v>
      </c>
      <c r="F376">
        <v>0</v>
      </c>
      <c r="G376">
        <v>0.92590000000000006</v>
      </c>
      <c r="H376">
        <v>7.4099999999999999E-2</v>
      </c>
      <c r="I376">
        <v>0</v>
      </c>
      <c r="J376">
        <v>0</v>
      </c>
      <c r="K376">
        <v>0.14810000000000001</v>
      </c>
      <c r="L376">
        <v>3.7000000000000005E-2</v>
      </c>
      <c r="M376">
        <v>0.81480000000000008</v>
      </c>
      <c r="N376">
        <v>0</v>
      </c>
      <c r="O376">
        <v>0</v>
      </c>
      <c r="P376">
        <v>0.1852</v>
      </c>
      <c r="Q376">
        <v>0.70369999999999999</v>
      </c>
      <c r="R376">
        <v>0.11109999999999999</v>
      </c>
      <c r="S376">
        <v>0</v>
      </c>
      <c r="T376">
        <v>7.4099999999999999E-2</v>
      </c>
      <c r="U376">
        <v>0.62960000000000005</v>
      </c>
      <c r="V376">
        <v>0.29630000000000001</v>
      </c>
      <c r="W376">
        <v>0</v>
      </c>
      <c r="X376">
        <v>0</v>
      </c>
      <c r="Y376">
        <v>0.45</v>
      </c>
      <c r="Z376">
        <v>0.55000000000000004</v>
      </c>
      <c r="AA376">
        <v>0.33329999999999999</v>
      </c>
      <c r="AB376">
        <v>0.48149999999999998</v>
      </c>
      <c r="AC376">
        <v>0.1852</v>
      </c>
      <c r="AD376">
        <v>0</v>
      </c>
      <c r="AE376">
        <v>0.13639999999999999</v>
      </c>
      <c r="AF376">
        <v>0.63639999999999997</v>
      </c>
      <c r="AG376">
        <v>4.5499999999999999E-2</v>
      </c>
      <c r="AH376">
        <v>0.18179999999999999</v>
      </c>
      <c r="AI376">
        <v>0</v>
      </c>
      <c r="AJ376">
        <v>0.66670000000000007</v>
      </c>
      <c r="AK376">
        <v>0.33329999999999999</v>
      </c>
      <c r="AL376">
        <v>0</v>
      </c>
      <c r="AM376">
        <v>0</v>
      </c>
      <c r="AN376">
        <v>0</v>
      </c>
      <c r="AO376">
        <v>0.25929999999999997</v>
      </c>
      <c r="AP376">
        <v>0.1852</v>
      </c>
      <c r="AQ376">
        <v>0.1852</v>
      </c>
      <c r="AR376">
        <v>0.1852</v>
      </c>
      <c r="AS376">
        <v>0.1852</v>
      </c>
      <c r="AT376">
        <v>0.40740000000000004</v>
      </c>
      <c r="AU376">
        <v>0.22219999999999998</v>
      </c>
      <c r="AV376">
        <v>0.29630000000000001</v>
      </c>
      <c r="AW376">
        <v>7.4099999999999999E-2</v>
      </c>
      <c r="AX376">
        <v>0</v>
      </c>
      <c r="AY376">
        <v>0.62960000000000005</v>
      </c>
      <c r="AZ376">
        <v>0.1852</v>
      </c>
      <c r="BA376">
        <v>0.1852</v>
      </c>
      <c r="BB376">
        <v>0</v>
      </c>
      <c r="BC376">
        <v>0.29630000000000001</v>
      </c>
      <c r="BD376">
        <v>0.66670000000000007</v>
      </c>
      <c r="BE376">
        <v>3.7000000000000005E-2</v>
      </c>
      <c r="BF376">
        <v>0</v>
      </c>
      <c r="BG376">
        <v>0.40740000000000004</v>
      </c>
      <c r="BH376">
        <v>0.33329999999999999</v>
      </c>
      <c r="BI376">
        <v>0.1852</v>
      </c>
      <c r="BJ376">
        <v>7.4099999999999999E-2</v>
      </c>
      <c r="BK376">
        <v>0.93330000000000002</v>
      </c>
      <c r="BL376">
        <v>6.6699999999999995E-2</v>
      </c>
      <c r="BM376">
        <v>0</v>
      </c>
      <c r="BN376">
        <v>0</v>
      </c>
    </row>
    <row r="377" spans="1:66" x14ac:dyDescent="0.3">
      <c r="A377" t="s">
        <v>848</v>
      </c>
      <c r="B377">
        <v>1</v>
      </c>
      <c r="C377">
        <v>0</v>
      </c>
      <c r="D377">
        <v>0</v>
      </c>
      <c r="E377">
        <v>0</v>
      </c>
      <c r="F377">
        <v>0</v>
      </c>
      <c r="G377">
        <v>0.75560000000000005</v>
      </c>
      <c r="H377">
        <v>8.8900000000000007E-2</v>
      </c>
      <c r="I377">
        <v>0.11109999999999999</v>
      </c>
      <c r="J377">
        <v>4.4400000000000002E-2</v>
      </c>
      <c r="K377">
        <v>0.25579999999999997</v>
      </c>
      <c r="L377">
        <v>2.3300000000000001E-2</v>
      </c>
      <c r="M377">
        <v>0.72089999999999999</v>
      </c>
      <c r="N377">
        <v>0</v>
      </c>
      <c r="O377">
        <v>0</v>
      </c>
      <c r="P377">
        <v>0.24440000000000001</v>
      </c>
      <c r="Q377">
        <v>0.55559999999999998</v>
      </c>
      <c r="R377">
        <v>0.17780000000000001</v>
      </c>
      <c r="S377">
        <v>2.2200000000000001E-2</v>
      </c>
      <c r="T377">
        <v>0</v>
      </c>
      <c r="U377">
        <v>0.5333</v>
      </c>
      <c r="V377">
        <v>0.42219999999999996</v>
      </c>
      <c r="W377">
        <v>4.4400000000000002E-2</v>
      </c>
      <c r="X377">
        <v>2.7799999999999998E-2</v>
      </c>
      <c r="Y377">
        <v>0.16670000000000001</v>
      </c>
      <c r="Z377">
        <v>0.80559999999999998</v>
      </c>
      <c r="AA377">
        <v>0.93330000000000002</v>
      </c>
      <c r="AB377">
        <v>6.6699999999999995E-2</v>
      </c>
      <c r="AC377">
        <v>0</v>
      </c>
      <c r="AD377">
        <v>0</v>
      </c>
      <c r="AE377">
        <v>0.78379999999999994</v>
      </c>
      <c r="AF377">
        <v>0.2162</v>
      </c>
      <c r="AG377">
        <v>0</v>
      </c>
      <c r="AH377">
        <v>0</v>
      </c>
      <c r="AI377">
        <v>0</v>
      </c>
      <c r="AJ377">
        <v>1</v>
      </c>
      <c r="AK377">
        <v>0</v>
      </c>
      <c r="AL377">
        <v>0</v>
      </c>
      <c r="AM377">
        <v>0</v>
      </c>
      <c r="AN377">
        <v>0</v>
      </c>
      <c r="AO377">
        <v>0.4667</v>
      </c>
      <c r="AP377">
        <v>0.1333</v>
      </c>
      <c r="AQ377">
        <v>0.11109999999999999</v>
      </c>
      <c r="AR377">
        <v>0.24440000000000001</v>
      </c>
      <c r="AS377">
        <v>4.4400000000000002E-2</v>
      </c>
      <c r="AT377">
        <v>0.42219999999999996</v>
      </c>
      <c r="AU377">
        <v>0.1333</v>
      </c>
      <c r="AV377">
        <v>0.1333</v>
      </c>
      <c r="AW377">
        <v>0.15560000000000002</v>
      </c>
      <c r="AX377">
        <v>0.15560000000000002</v>
      </c>
      <c r="AY377">
        <v>0.57779999999999998</v>
      </c>
      <c r="AZ377">
        <v>0.17780000000000001</v>
      </c>
      <c r="BA377">
        <v>0.24440000000000001</v>
      </c>
      <c r="BB377">
        <v>0</v>
      </c>
      <c r="BC377">
        <v>6.6699999999999995E-2</v>
      </c>
      <c r="BD377">
        <v>0.26669999999999999</v>
      </c>
      <c r="BE377">
        <v>0.66670000000000007</v>
      </c>
      <c r="BF377">
        <v>0</v>
      </c>
      <c r="BG377">
        <v>8.8900000000000007E-2</v>
      </c>
      <c r="BH377">
        <v>0.4</v>
      </c>
      <c r="BI377">
        <v>0.5111</v>
      </c>
      <c r="BJ377">
        <v>0</v>
      </c>
      <c r="BK377">
        <v>1</v>
      </c>
      <c r="BL377">
        <v>0</v>
      </c>
      <c r="BM377">
        <v>0</v>
      </c>
      <c r="BN377">
        <v>0</v>
      </c>
    </row>
    <row r="378" spans="1:66" x14ac:dyDescent="0.3">
      <c r="A378" t="s">
        <v>850</v>
      </c>
      <c r="B378">
        <v>1</v>
      </c>
      <c r="C378">
        <v>0</v>
      </c>
      <c r="D378">
        <v>0</v>
      </c>
      <c r="E378">
        <v>0</v>
      </c>
      <c r="F378">
        <v>0</v>
      </c>
      <c r="G378">
        <v>0.85109999999999997</v>
      </c>
      <c r="H378">
        <v>4.2599999999999999E-2</v>
      </c>
      <c r="I378">
        <v>0.10640000000000001</v>
      </c>
      <c r="J378">
        <v>0</v>
      </c>
      <c r="K378">
        <v>2.1299999999999999E-2</v>
      </c>
      <c r="L378">
        <v>2.1299999999999999E-2</v>
      </c>
      <c r="M378">
        <v>0.93620000000000003</v>
      </c>
      <c r="N378">
        <v>2.1299999999999999E-2</v>
      </c>
      <c r="O378">
        <v>0</v>
      </c>
      <c r="P378">
        <v>0.12770000000000001</v>
      </c>
      <c r="Q378">
        <v>0.70209999999999995</v>
      </c>
      <c r="R378">
        <v>0.17019999999999999</v>
      </c>
      <c r="S378">
        <v>0</v>
      </c>
      <c r="T378">
        <v>0.40429999999999999</v>
      </c>
      <c r="U378">
        <v>0.21280000000000002</v>
      </c>
      <c r="V378">
        <v>0.38299999999999995</v>
      </c>
      <c r="W378">
        <v>0</v>
      </c>
      <c r="X378">
        <v>0</v>
      </c>
      <c r="Y378">
        <v>0.35560000000000003</v>
      </c>
      <c r="Z378">
        <v>0.64439999999999997</v>
      </c>
      <c r="AA378">
        <v>0</v>
      </c>
      <c r="AB378">
        <v>0.46810000000000002</v>
      </c>
      <c r="AC378">
        <v>0.44679999999999997</v>
      </c>
      <c r="AD378">
        <v>8.5099999999999995E-2</v>
      </c>
      <c r="AE378">
        <v>7.4999999999999997E-2</v>
      </c>
      <c r="AF378">
        <v>0.27500000000000002</v>
      </c>
      <c r="AG378">
        <v>0.32500000000000001</v>
      </c>
      <c r="AH378">
        <v>0.32500000000000001</v>
      </c>
      <c r="AI378">
        <v>0</v>
      </c>
      <c r="AJ378">
        <v>0.6905</v>
      </c>
      <c r="AK378">
        <v>2.3799999999999998E-2</v>
      </c>
      <c r="AL378">
        <v>0.28570000000000001</v>
      </c>
      <c r="AM378">
        <v>0</v>
      </c>
      <c r="AN378">
        <v>0</v>
      </c>
      <c r="AO378">
        <v>0.1489</v>
      </c>
      <c r="AP378">
        <v>0.10640000000000001</v>
      </c>
      <c r="AQ378">
        <v>0.46810000000000002</v>
      </c>
      <c r="AR378">
        <v>0.17019999999999999</v>
      </c>
      <c r="AS378">
        <v>0.10640000000000001</v>
      </c>
      <c r="AT378">
        <v>0.42549999999999999</v>
      </c>
      <c r="AU378">
        <v>0.27660000000000001</v>
      </c>
      <c r="AV378">
        <v>0.25530000000000003</v>
      </c>
      <c r="AW378">
        <v>4.2599999999999999E-2</v>
      </c>
      <c r="AX378">
        <v>0</v>
      </c>
      <c r="AY378">
        <v>0.46810000000000002</v>
      </c>
      <c r="AZ378">
        <v>0.2979</v>
      </c>
      <c r="BA378">
        <v>0.23399999999999999</v>
      </c>
      <c r="BB378">
        <v>2.1299999999999999E-2</v>
      </c>
      <c r="BC378">
        <v>0.40429999999999999</v>
      </c>
      <c r="BD378">
        <v>0.57450000000000001</v>
      </c>
      <c r="BE378">
        <v>0</v>
      </c>
      <c r="BF378">
        <v>0</v>
      </c>
      <c r="BG378">
        <v>0.78720000000000001</v>
      </c>
      <c r="BH378">
        <v>0.21280000000000002</v>
      </c>
      <c r="BI378">
        <v>0</v>
      </c>
      <c r="BJ378">
        <v>0</v>
      </c>
      <c r="BK378">
        <v>1</v>
      </c>
      <c r="BL378">
        <v>0</v>
      </c>
      <c r="BM378">
        <v>0</v>
      </c>
      <c r="BN378">
        <v>0</v>
      </c>
    </row>
    <row r="379" spans="1:66" x14ac:dyDescent="0.3">
      <c r="A379" t="s">
        <v>852</v>
      </c>
      <c r="B379">
        <v>0</v>
      </c>
      <c r="C379">
        <v>1</v>
      </c>
      <c r="D379">
        <v>0</v>
      </c>
      <c r="E379">
        <v>0</v>
      </c>
      <c r="F379">
        <v>0</v>
      </c>
      <c r="G379">
        <v>0.26190000000000002</v>
      </c>
      <c r="H379">
        <v>7.1399999999999991E-2</v>
      </c>
      <c r="I379">
        <v>0.38100000000000001</v>
      </c>
      <c r="J379">
        <v>0.28570000000000001</v>
      </c>
      <c r="K379">
        <v>3.3300000000000003E-2</v>
      </c>
      <c r="L379">
        <v>0</v>
      </c>
      <c r="M379">
        <v>0.9667</v>
      </c>
      <c r="N379">
        <v>0</v>
      </c>
      <c r="O379">
        <v>0</v>
      </c>
      <c r="P379">
        <v>9.5199999999999993E-2</v>
      </c>
      <c r="Q379">
        <v>0.52380000000000004</v>
      </c>
      <c r="R379">
        <v>0.38100000000000001</v>
      </c>
      <c r="S379">
        <v>0</v>
      </c>
      <c r="T379">
        <v>2.3799999999999998E-2</v>
      </c>
      <c r="U379">
        <v>0.54759999999999998</v>
      </c>
      <c r="V379">
        <v>0.42859999999999998</v>
      </c>
      <c r="W379">
        <v>0</v>
      </c>
      <c r="X379">
        <v>0</v>
      </c>
      <c r="Y379">
        <v>0</v>
      </c>
      <c r="Z379">
        <v>1</v>
      </c>
      <c r="AA379">
        <v>0</v>
      </c>
      <c r="AB379">
        <v>0</v>
      </c>
      <c r="AC379">
        <v>0.1905</v>
      </c>
      <c r="AD379">
        <v>0.8095</v>
      </c>
      <c r="AE379">
        <v>0</v>
      </c>
      <c r="AF379">
        <v>0.29730000000000001</v>
      </c>
      <c r="AG379">
        <v>0.37840000000000001</v>
      </c>
      <c r="AH379">
        <v>0.32429999999999998</v>
      </c>
      <c r="AI379">
        <v>0</v>
      </c>
      <c r="AJ379">
        <v>0.76919999999999999</v>
      </c>
      <c r="AK379">
        <v>0.23079999999999998</v>
      </c>
      <c r="AL379">
        <v>0</v>
      </c>
      <c r="AM379">
        <v>0</v>
      </c>
      <c r="AN379">
        <v>0</v>
      </c>
      <c r="AO379">
        <v>0.23809999999999998</v>
      </c>
      <c r="AP379">
        <v>0.1905</v>
      </c>
      <c r="AQ379">
        <v>0.21429999999999999</v>
      </c>
      <c r="AR379">
        <v>0.35710000000000003</v>
      </c>
      <c r="AS379">
        <v>0</v>
      </c>
      <c r="AT379">
        <v>0.64290000000000003</v>
      </c>
      <c r="AU379">
        <v>0.1429</v>
      </c>
      <c r="AV379">
        <v>0.11900000000000001</v>
      </c>
      <c r="AW379">
        <v>7.1399999999999991E-2</v>
      </c>
      <c r="AX379">
        <v>2.3799999999999998E-2</v>
      </c>
      <c r="AY379">
        <v>0.52380000000000004</v>
      </c>
      <c r="AZ379">
        <v>0.45240000000000002</v>
      </c>
      <c r="BA379">
        <v>2.3799999999999998E-2</v>
      </c>
      <c r="BB379">
        <v>0</v>
      </c>
      <c r="BC379">
        <v>9.5199999999999993E-2</v>
      </c>
      <c r="BD379">
        <v>0.90480000000000005</v>
      </c>
      <c r="BE379">
        <v>0</v>
      </c>
      <c r="BF379">
        <v>7.1399999999999991E-2</v>
      </c>
      <c r="BG379">
        <v>0.73809999999999998</v>
      </c>
      <c r="BH379">
        <v>0.1905</v>
      </c>
      <c r="BI379">
        <v>0</v>
      </c>
      <c r="BJ379">
        <v>0</v>
      </c>
      <c r="BK379">
        <v>0.97140000000000004</v>
      </c>
      <c r="BL379">
        <v>2.86E-2</v>
      </c>
      <c r="BM379">
        <v>0</v>
      </c>
      <c r="BN379">
        <v>0</v>
      </c>
    </row>
    <row r="380" spans="1:66" x14ac:dyDescent="0.3">
      <c r="A380" t="s">
        <v>854</v>
      </c>
      <c r="B380">
        <v>1</v>
      </c>
      <c r="C380">
        <v>0</v>
      </c>
      <c r="D380">
        <v>0</v>
      </c>
      <c r="E380">
        <v>0</v>
      </c>
      <c r="F380">
        <v>0</v>
      </c>
      <c r="G380">
        <v>0.39020000000000005</v>
      </c>
      <c r="H380">
        <v>0.26829999999999998</v>
      </c>
      <c r="I380">
        <v>0.29270000000000002</v>
      </c>
      <c r="J380">
        <v>4.8799999999999996E-2</v>
      </c>
      <c r="K380">
        <v>0</v>
      </c>
      <c r="L380">
        <v>0.17949999999999999</v>
      </c>
      <c r="M380">
        <v>0.82050000000000001</v>
      </c>
      <c r="N380">
        <v>0</v>
      </c>
      <c r="O380">
        <v>0</v>
      </c>
      <c r="P380">
        <v>1</v>
      </c>
      <c r="Q380">
        <v>0</v>
      </c>
      <c r="R380">
        <v>0</v>
      </c>
      <c r="S380">
        <v>0</v>
      </c>
      <c r="T380">
        <v>0</v>
      </c>
      <c r="U380">
        <v>0.82930000000000004</v>
      </c>
      <c r="V380">
        <v>0.17069999999999999</v>
      </c>
      <c r="W380">
        <v>0</v>
      </c>
      <c r="X380">
        <v>0</v>
      </c>
      <c r="Y380">
        <v>0.97370000000000001</v>
      </c>
      <c r="Z380">
        <v>2.63E-2</v>
      </c>
      <c r="AA380">
        <v>0.58540000000000003</v>
      </c>
      <c r="AB380">
        <v>0.41460000000000002</v>
      </c>
      <c r="AC380">
        <v>0</v>
      </c>
      <c r="AD380">
        <v>0</v>
      </c>
      <c r="AE380">
        <v>1</v>
      </c>
      <c r="AF380">
        <v>0</v>
      </c>
      <c r="AG380">
        <v>0</v>
      </c>
      <c r="AH380">
        <v>0</v>
      </c>
      <c r="AI380">
        <v>0</v>
      </c>
      <c r="AJ380">
        <v>1</v>
      </c>
      <c r="AK380">
        <v>0</v>
      </c>
      <c r="AL380">
        <v>0</v>
      </c>
      <c r="AM380">
        <v>0</v>
      </c>
      <c r="AN380">
        <v>0</v>
      </c>
      <c r="AO380">
        <v>0</v>
      </c>
      <c r="AP380">
        <v>0</v>
      </c>
      <c r="AQ380">
        <v>2.4399999999999998E-2</v>
      </c>
      <c r="AR380">
        <v>0.29270000000000002</v>
      </c>
      <c r="AS380">
        <v>0.68290000000000006</v>
      </c>
      <c r="AT380">
        <v>7.3200000000000001E-2</v>
      </c>
      <c r="AU380">
        <v>0</v>
      </c>
      <c r="AV380">
        <v>2.4399999999999998E-2</v>
      </c>
      <c r="AW380">
        <v>0</v>
      </c>
      <c r="AX380">
        <v>0.90239999999999998</v>
      </c>
      <c r="AY380">
        <v>0.14630000000000001</v>
      </c>
      <c r="AZ380">
        <v>0.58540000000000003</v>
      </c>
      <c r="BA380">
        <v>0.26829999999999998</v>
      </c>
      <c r="BB380">
        <v>0</v>
      </c>
      <c r="BC380">
        <v>0</v>
      </c>
      <c r="BD380">
        <v>1</v>
      </c>
      <c r="BE380">
        <v>0</v>
      </c>
      <c r="BF380">
        <v>0</v>
      </c>
      <c r="BG380">
        <v>0.36590000000000006</v>
      </c>
      <c r="BH380">
        <v>0.6341</v>
      </c>
      <c r="BI380">
        <v>0</v>
      </c>
      <c r="BJ380">
        <v>0</v>
      </c>
      <c r="BK380">
        <v>0.95</v>
      </c>
      <c r="BL380">
        <v>0.05</v>
      </c>
      <c r="BM380">
        <v>0</v>
      </c>
      <c r="BN380">
        <v>0</v>
      </c>
    </row>
    <row r="381" spans="1:66" x14ac:dyDescent="0.3">
      <c r="A381" t="s">
        <v>856</v>
      </c>
      <c r="B381">
        <v>0</v>
      </c>
      <c r="C381">
        <v>1</v>
      </c>
      <c r="D381">
        <v>0</v>
      </c>
      <c r="E381">
        <v>0</v>
      </c>
      <c r="F381">
        <v>0</v>
      </c>
      <c r="G381">
        <v>0.78120000000000001</v>
      </c>
      <c r="H381">
        <v>0.15620000000000001</v>
      </c>
      <c r="I381">
        <v>6.25E-2</v>
      </c>
      <c r="J381">
        <v>0</v>
      </c>
      <c r="K381">
        <v>9.3800000000000008E-2</v>
      </c>
      <c r="L381">
        <v>3.1200000000000002E-2</v>
      </c>
      <c r="M381">
        <v>0.875</v>
      </c>
      <c r="N381">
        <v>0</v>
      </c>
      <c r="O381">
        <v>0</v>
      </c>
      <c r="P381">
        <v>0.21879999999999999</v>
      </c>
      <c r="Q381">
        <v>0.6875</v>
      </c>
      <c r="R381">
        <v>9.3800000000000008E-2</v>
      </c>
      <c r="S381">
        <v>0</v>
      </c>
      <c r="T381">
        <v>0.375</v>
      </c>
      <c r="U381">
        <v>0.34380000000000005</v>
      </c>
      <c r="V381">
        <v>0.25</v>
      </c>
      <c r="W381">
        <v>3.1200000000000002E-2</v>
      </c>
      <c r="X381">
        <v>0</v>
      </c>
      <c r="Y381">
        <v>0.4138</v>
      </c>
      <c r="Z381">
        <v>0.58619999999999994</v>
      </c>
      <c r="AA381">
        <v>0.15620000000000001</v>
      </c>
      <c r="AB381">
        <v>0.5625</v>
      </c>
      <c r="AC381">
        <v>0.28120000000000001</v>
      </c>
      <c r="AD381">
        <v>0</v>
      </c>
      <c r="AE381">
        <v>0.21739999999999998</v>
      </c>
      <c r="AF381">
        <v>0.26090000000000002</v>
      </c>
      <c r="AG381">
        <v>0.26090000000000002</v>
      </c>
      <c r="AH381">
        <v>0.26090000000000002</v>
      </c>
      <c r="AI381">
        <v>0</v>
      </c>
      <c r="AJ381">
        <v>5.5199999999999999E-2</v>
      </c>
      <c r="AK381">
        <v>0</v>
      </c>
      <c r="AL381">
        <v>0</v>
      </c>
      <c r="AM381">
        <v>7.1800000000000003E-2</v>
      </c>
      <c r="AN381">
        <v>0.87290000000000001</v>
      </c>
      <c r="AO381">
        <v>3.1200000000000002E-2</v>
      </c>
      <c r="AP381">
        <v>0.25</v>
      </c>
      <c r="AQ381">
        <v>0.28120000000000001</v>
      </c>
      <c r="AR381">
        <v>0.25</v>
      </c>
      <c r="AS381">
        <v>0.1875</v>
      </c>
      <c r="AT381">
        <v>0.25</v>
      </c>
      <c r="AU381">
        <v>0.28120000000000001</v>
      </c>
      <c r="AV381">
        <v>0.25</v>
      </c>
      <c r="AW381">
        <v>0.21879999999999999</v>
      </c>
      <c r="AX381">
        <v>0</v>
      </c>
      <c r="AY381">
        <v>0.125</v>
      </c>
      <c r="AZ381">
        <v>0.15620000000000001</v>
      </c>
      <c r="BA381">
        <v>0.71879999999999999</v>
      </c>
      <c r="BB381">
        <v>0</v>
      </c>
      <c r="BC381">
        <v>0.40619999999999995</v>
      </c>
      <c r="BD381">
        <v>0.59379999999999999</v>
      </c>
      <c r="BE381">
        <v>0</v>
      </c>
      <c r="BF381">
        <v>0</v>
      </c>
      <c r="BG381">
        <v>0.90620000000000001</v>
      </c>
      <c r="BH381">
        <v>9.3800000000000008E-2</v>
      </c>
      <c r="BI381">
        <v>0</v>
      </c>
      <c r="BJ381">
        <v>0</v>
      </c>
      <c r="BK381">
        <v>1</v>
      </c>
      <c r="BL381">
        <v>0</v>
      </c>
      <c r="BM381">
        <v>0</v>
      </c>
      <c r="BN381">
        <v>0</v>
      </c>
    </row>
    <row r="382" spans="1:66" x14ac:dyDescent="0.3">
      <c r="A382" t="s">
        <v>795</v>
      </c>
      <c r="B382">
        <v>1</v>
      </c>
      <c r="C382">
        <v>0</v>
      </c>
      <c r="D382">
        <v>0</v>
      </c>
      <c r="E382">
        <v>0</v>
      </c>
      <c r="F382">
        <v>0</v>
      </c>
      <c r="G382">
        <v>1</v>
      </c>
      <c r="H382">
        <v>0</v>
      </c>
      <c r="I382">
        <v>0</v>
      </c>
      <c r="J382">
        <v>0</v>
      </c>
      <c r="K382">
        <v>5.2600000000000001E-2</v>
      </c>
      <c r="L382">
        <v>2.63E-2</v>
      </c>
      <c r="M382">
        <v>0.89469999999999994</v>
      </c>
      <c r="N382">
        <v>2.63E-2</v>
      </c>
      <c r="O382">
        <v>0</v>
      </c>
      <c r="P382">
        <v>0.18420000000000003</v>
      </c>
      <c r="Q382">
        <v>0.68420000000000003</v>
      </c>
      <c r="R382">
        <v>0.13159999999999999</v>
      </c>
      <c r="S382">
        <v>0</v>
      </c>
      <c r="T382">
        <v>0.3947</v>
      </c>
      <c r="U382">
        <v>0.26319999999999999</v>
      </c>
      <c r="V382">
        <v>0.34210000000000002</v>
      </c>
      <c r="W382">
        <v>0</v>
      </c>
      <c r="X382">
        <v>0</v>
      </c>
      <c r="Y382">
        <v>0.55259999999999998</v>
      </c>
      <c r="Z382">
        <v>0.44740000000000002</v>
      </c>
      <c r="AA382">
        <v>0</v>
      </c>
      <c r="AB382">
        <v>0.36840000000000006</v>
      </c>
      <c r="AC382">
        <v>0.63159999999999994</v>
      </c>
      <c r="AD382">
        <v>0</v>
      </c>
      <c r="AE382">
        <v>4.3499999999999997E-2</v>
      </c>
      <c r="AF382">
        <v>0.4783</v>
      </c>
      <c r="AG382">
        <v>8.6999999999999994E-2</v>
      </c>
      <c r="AH382">
        <v>0.39130000000000004</v>
      </c>
      <c r="AI382">
        <v>0</v>
      </c>
      <c r="AJ382">
        <v>0.91670000000000007</v>
      </c>
      <c r="AK382">
        <v>8.3299999999999999E-2</v>
      </c>
      <c r="AL382">
        <v>0</v>
      </c>
      <c r="AM382">
        <v>0</v>
      </c>
      <c r="AN382">
        <v>0</v>
      </c>
      <c r="AO382">
        <v>0.18420000000000003</v>
      </c>
      <c r="AP382">
        <v>0.31579999999999997</v>
      </c>
      <c r="AQ382">
        <v>0.3947</v>
      </c>
      <c r="AR382">
        <v>0.10529999999999999</v>
      </c>
      <c r="AS382">
        <v>0</v>
      </c>
      <c r="AT382">
        <v>0.34210000000000002</v>
      </c>
      <c r="AU382">
        <v>0.34210000000000002</v>
      </c>
      <c r="AV382">
        <v>0.23680000000000001</v>
      </c>
      <c r="AW382">
        <v>7.8899999999999998E-2</v>
      </c>
      <c r="AX382">
        <v>0</v>
      </c>
      <c r="AY382">
        <v>0.3947</v>
      </c>
      <c r="AZ382">
        <v>0.31579999999999997</v>
      </c>
      <c r="BA382">
        <v>0.28949999999999998</v>
      </c>
      <c r="BB382">
        <v>0</v>
      </c>
      <c r="BC382">
        <v>0.68420000000000003</v>
      </c>
      <c r="BD382">
        <v>0.31579999999999997</v>
      </c>
      <c r="BE382">
        <v>0</v>
      </c>
      <c r="BF382">
        <v>0</v>
      </c>
      <c r="BG382">
        <v>0.76319999999999988</v>
      </c>
      <c r="BH382">
        <v>0.23680000000000001</v>
      </c>
      <c r="BI382">
        <v>0</v>
      </c>
      <c r="BJ382">
        <v>0</v>
      </c>
      <c r="BK382">
        <v>1</v>
      </c>
      <c r="BL382">
        <v>0</v>
      </c>
      <c r="BM382">
        <v>0</v>
      </c>
      <c r="BN382">
        <v>0</v>
      </c>
    </row>
    <row r="383" spans="1:66" x14ac:dyDescent="0.3">
      <c r="A383" t="s">
        <v>828</v>
      </c>
      <c r="B383">
        <v>0</v>
      </c>
      <c r="C383">
        <v>1</v>
      </c>
      <c r="D383">
        <v>0</v>
      </c>
      <c r="E383">
        <v>0</v>
      </c>
      <c r="F383">
        <v>0</v>
      </c>
      <c r="G383">
        <v>0.72219999999999995</v>
      </c>
      <c r="H383">
        <v>2.7799999999999998E-2</v>
      </c>
      <c r="I383">
        <v>0.22219999999999998</v>
      </c>
      <c r="J383">
        <v>2.7799999999999998E-2</v>
      </c>
      <c r="K383">
        <v>0.2571</v>
      </c>
      <c r="L383">
        <v>5.7099999999999998E-2</v>
      </c>
      <c r="M383">
        <v>0.65709999999999991</v>
      </c>
      <c r="N383">
        <v>2.86E-2</v>
      </c>
      <c r="O383">
        <v>0</v>
      </c>
      <c r="P383">
        <v>0.52780000000000005</v>
      </c>
      <c r="Q383">
        <v>0.30559999999999998</v>
      </c>
      <c r="R383">
        <v>0.1389</v>
      </c>
      <c r="S383">
        <v>2.7799999999999998E-2</v>
      </c>
      <c r="T383">
        <v>0</v>
      </c>
      <c r="U383">
        <v>0</v>
      </c>
      <c r="V383">
        <v>8.3299999999999999E-2</v>
      </c>
      <c r="W383">
        <v>0.91670000000000007</v>
      </c>
      <c r="X383">
        <v>0</v>
      </c>
      <c r="Y383">
        <v>0</v>
      </c>
      <c r="Z383">
        <v>1</v>
      </c>
      <c r="AA383">
        <v>0.97219999999999995</v>
      </c>
      <c r="AB383">
        <v>2.7799999999999998E-2</v>
      </c>
      <c r="AC383">
        <v>0</v>
      </c>
      <c r="AD383">
        <v>0</v>
      </c>
      <c r="AE383">
        <v>0</v>
      </c>
      <c r="AF383">
        <v>1</v>
      </c>
      <c r="AG383">
        <v>0</v>
      </c>
      <c r="AH383">
        <v>0</v>
      </c>
      <c r="AI383">
        <v>0</v>
      </c>
      <c r="AJ383">
        <v>5.5199999999999999E-2</v>
      </c>
      <c r="AK383">
        <v>0</v>
      </c>
      <c r="AL383">
        <v>0</v>
      </c>
      <c r="AM383">
        <v>7.1800000000000003E-2</v>
      </c>
      <c r="AN383">
        <v>0.87290000000000001</v>
      </c>
      <c r="AO383">
        <v>2.7799999999999998E-2</v>
      </c>
      <c r="AP383">
        <v>0.44439999999999996</v>
      </c>
      <c r="AQ383">
        <v>0.22219999999999998</v>
      </c>
      <c r="AR383">
        <v>0.27779999999999999</v>
      </c>
      <c r="AS383">
        <v>2.7799999999999998E-2</v>
      </c>
      <c r="AT383">
        <v>0</v>
      </c>
      <c r="AU383">
        <v>0.1389</v>
      </c>
      <c r="AV383">
        <v>0.47220000000000001</v>
      </c>
      <c r="AW383">
        <v>0.38890000000000002</v>
      </c>
      <c r="AX383">
        <v>0</v>
      </c>
      <c r="AY383">
        <v>0.33329999999999999</v>
      </c>
      <c r="AZ383">
        <v>0.44439999999999996</v>
      </c>
      <c r="BA383">
        <v>0.22219999999999998</v>
      </c>
      <c r="BB383">
        <v>0</v>
      </c>
      <c r="BC383">
        <v>0</v>
      </c>
      <c r="BD383">
        <v>0.86109999999999998</v>
      </c>
      <c r="BE383">
        <v>0.1389</v>
      </c>
      <c r="BF383">
        <v>0</v>
      </c>
      <c r="BG383">
        <v>0.97219999999999995</v>
      </c>
      <c r="BH383">
        <v>2.7799999999999998E-2</v>
      </c>
      <c r="BI383">
        <v>0</v>
      </c>
      <c r="BJ383">
        <v>0</v>
      </c>
      <c r="BK383">
        <v>1</v>
      </c>
      <c r="BL383">
        <v>0</v>
      </c>
      <c r="BM383">
        <v>0</v>
      </c>
      <c r="BN383">
        <v>0</v>
      </c>
    </row>
    <row r="384" spans="1:66" x14ac:dyDescent="0.3">
      <c r="A384" t="s">
        <v>863</v>
      </c>
      <c r="B384">
        <v>1</v>
      </c>
      <c r="C384">
        <v>0</v>
      </c>
      <c r="D384">
        <v>0</v>
      </c>
      <c r="E384">
        <v>0</v>
      </c>
      <c r="F384">
        <v>0</v>
      </c>
      <c r="G384">
        <v>0.68</v>
      </c>
      <c r="H384">
        <v>0.04</v>
      </c>
      <c r="I384">
        <v>0.28000000000000003</v>
      </c>
      <c r="J384">
        <v>0</v>
      </c>
      <c r="K384">
        <v>0</v>
      </c>
      <c r="L384">
        <v>0</v>
      </c>
      <c r="M384">
        <v>1</v>
      </c>
      <c r="N384">
        <v>0</v>
      </c>
      <c r="O384">
        <v>0</v>
      </c>
      <c r="P384">
        <v>0.24</v>
      </c>
      <c r="Q384">
        <v>0.52</v>
      </c>
      <c r="R384">
        <v>0.24</v>
      </c>
      <c r="S384">
        <v>0</v>
      </c>
      <c r="T384">
        <v>0</v>
      </c>
      <c r="U384">
        <v>0.36</v>
      </c>
      <c r="V384">
        <v>0.64</v>
      </c>
      <c r="W384">
        <v>0</v>
      </c>
      <c r="X384">
        <v>0</v>
      </c>
      <c r="Y384">
        <v>0</v>
      </c>
      <c r="Z384">
        <v>1</v>
      </c>
      <c r="AA384">
        <v>0</v>
      </c>
      <c r="AB384">
        <v>0.08</v>
      </c>
      <c r="AC384">
        <v>0.28000000000000003</v>
      </c>
      <c r="AD384">
        <v>0.64</v>
      </c>
      <c r="AE384">
        <v>0</v>
      </c>
      <c r="AF384">
        <v>0</v>
      </c>
      <c r="AG384">
        <v>0.33329999999999999</v>
      </c>
      <c r="AH384">
        <v>0.66670000000000007</v>
      </c>
      <c r="AI384">
        <v>0</v>
      </c>
      <c r="AJ384">
        <v>1</v>
      </c>
      <c r="AK384">
        <v>0</v>
      </c>
      <c r="AL384">
        <v>0</v>
      </c>
      <c r="AM384">
        <v>0</v>
      </c>
      <c r="AN384">
        <v>0</v>
      </c>
      <c r="AO384">
        <v>0.2</v>
      </c>
      <c r="AP384">
        <v>0.2</v>
      </c>
      <c r="AQ384">
        <v>0.4</v>
      </c>
      <c r="AR384">
        <v>0.2</v>
      </c>
      <c r="AS384">
        <v>0</v>
      </c>
      <c r="AT384">
        <v>0.88</v>
      </c>
      <c r="AU384">
        <v>0.12</v>
      </c>
      <c r="AV384">
        <v>0</v>
      </c>
      <c r="AW384">
        <v>0</v>
      </c>
      <c r="AX384">
        <v>0</v>
      </c>
      <c r="AY384">
        <v>0.8</v>
      </c>
      <c r="AZ384">
        <v>0.2</v>
      </c>
      <c r="BA384">
        <v>0</v>
      </c>
      <c r="BB384">
        <v>0</v>
      </c>
      <c r="BC384">
        <v>0.24</v>
      </c>
      <c r="BD384">
        <v>0.76</v>
      </c>
      <c r="BE384">
        <v>0</v>
      </c>
      <c r="BF384">
        <v>0</v>
      </c>
      <c r="BG384">
        <v>0.72</v>
      </c>
      <c r="BH384">
        <v>0.28000000000000003</v>
      </c>
      <c r="BI384">
        <v>0</v>
      </c>
      <c r="BJ384">
        <v>0</v>
      </c>
      <c r="BK384">
        <v>1</v>
      </c>
      <c r="BL384">
        <v>0</v>
      </c>
      <c r="BM384">
        <v>0</v>
      </c>
      <c r="BN384">
        <v>0</v>
      </c>
    </row>
    <row r="385" spans="1:66" x14ac:dyDescent="0.3">
      <c r="A385" t="s">
        <v>865</v>
      </c>
      <c r="B385">
        <v>0</v>
      </c>
      <c r="C385">
        <v>0</v>
      </c>
      <c r="D385">
        <v>1</v>
      </c>
      <c r="E385">
        <v>0</v>
      </c>
      <c r="F385">
        <v>0</v>
      </c>
      <c r="G385">
        <v>0.51249999999999996</v>
      </c>
      <c r="H385">
        <v>0.125</v>
      </c>
      <c r="I385">
        <v>0.23749999999999999</v>
      </c>
      <c r="J385">
        <v>0.125</v>
      </c>
      <c r="K385">
        <v>0.35710000000000003</v>
      </c>
      <c r="L385">
        <v>0.2286</v>
      </c>
      <c r="M385">
        <v>0.4143</v>
      </c>
      <c r="N385">
        <v>0</v>
      </c>
      <c r="O385">
        <v>0</v>
      </c>
      <c r="P385">
        <v>0.88749999999999996</v>
      </c>
      <c r="Q385">
        <v>0.1125</v>
      </c>
      <c r="R385">
        <v>0</v>
      </c>
      <c r="S385">
        <v>0</v>
      </c>
      <c r="T385">
        <v>1.2500000000000001E-2</v>
      </c>
      <c r="U385">
        <v>0.76249999999999996</v>
      </c>
      <c r="V385">
        <v>0.22500000000000001</v>
      </c>
      <c r="W385">
        <v>0</v>
      </c>
      <c r="X385">
        <v>0</v>
      </c>
      <c r="Y385">
        <v>0.3125</v>
      </c>
      <c r="Z385">
        <v>0.6875</v>
      </c>
      <c r="AA385">
        <v>0.28749999999999998</v>
      </c>
      <c r="AB385">
        <v>0.67500000000000004</v>
      </c>
      <c r="AC385">
        <v>3.7499999999999999E-2</v>
      </c>
      <c r="AD385">
        <v>0</v>
      </c>
      <c r="AE385">
        <v>0.45590000000000003</v>
      </c>
      <c r="AF385">
        <v>0.54409999999999992</v>
      </c>
      <c r="AG385">
        <v>0</v>
      </c>
      <c r="AH385">
        <v>0</v>
      </c>
      <c r="AI385">
        <v>0</v>
      </c>
      <c r="AJ385">
        <v>5.5199999999999999E-2</v>
      </c>
      <c r="AK385">
        <v>0</v>
      </c>
      <c r="AL385">
        <v>0</v>
      </c>
      <c r="AM385">
        <v>7.1800000000000003E-2</v>
      </c>
      <c r="AN385">
        <v>0.87290000000000001</v>
      </c>
      <c r="AO385">
        <v>0.23749999999999999</v>
      </c>
      <c r="AP385">
        <v>0.47499999999999998</v>
      </c>
      <c r="AQ385">
        <v>0.22500000000000001</v>
      </c>
      <c r="AR385">
        <v>0.05</v>
      </c>
      <c r="AS385">
        <v>1.2500000000000001E-2</v>
      </c>
      <c r="AT385">
        <v>0.3125</v>
      </c>
      <c r="AU385">
        <v>0.4375</v>
      </c>
      <c r="AV385">
        <v>0.2</v>
      </c>
      <c r="AW385">
        <v>2.5000000000000001E-2</v>
      </c>
      <c r="AX385">
        <v>2.5000000000000001E-2</v>
      </c>
      <c r="AY385">
        <v>0.6</v>
      </c>
      <c r="AZ385">
        <v>0.375</v>
      </c>
      <c r="BA385">
        <v>2.5000000000000001E-2</v>
      </c>
      <c r="BB385">
        <v>0</v>
      </c>
      <c r="BC385">
        <v>0.72499999999999998</v>
      </c>
      <c r="BD385">
        <v>0.27500000000000002</v>
      </c>
      <c r="BE385">
        <v>0</v>
      </c>
      <c r="BF385">
        <v>0</v>
      </c>
      <c r="BG385">
        <v>0.42499999999999999</v>
      </c>
      <c r="BH385">
        <v>0.55000000000000004</v>
      </c>
      <c r="BI385">
        <v>2.5000000000000001E-2</v>
      </c>
      <c r="BJ385">
        <v>0</v>
      </c>
      <c r="BK385">
        <v>0.15869999999999998</v>
      </c>
      <c r="BL385">
        <v>0.77780000000000005</v>
      </c>
      <c r="BM385">
        <v>6.3500000000000001E-2</v>
      </c>
      <c r="BN385">
        <v>0</v>
      </c>
    </row>
    <row r="386" spans="1:66" x14ac:dyDescent="0.3">
      <c r="A386" t="s">
        <v>867</v>
      </c>
      <c r="B386">
        <v>0</v>
      </c>
      <c r="C386">
        <v>1</v>
      </c>
      <c r="D386">
        <v>0</v>
      </c>
      <c r="E386">
        <v>0</v>
      </c>
      <c r="F386">
        <v>0</v>
      </c>
      <c r="G386">
        <v>0.66670000000000007</v>
      </c>
      <c r="H386">
        <v>0.125</v>
      </c>
      <c r="I386">
        <v>0.20829999999999999</v>
      </c>
      <c r="J386">
        <v>0</v>
      </c>
      <c r="K386">
        <v>0.20829999999999999</v>
      </c>
      <c r="L386">
        <v>0</v>
      </c>
      <c r="M386">
        <v>0.79170000000000007</v>
      </c>
      <c r="N386">
        <v>0</v>
      </c>
      <c r="O386">
        <v>0</v>
      </c>
      <c r="P386">
        <v>4.1700000000000001E-2</v>
      </c>
      <c r="Q386">
        <v>0.20829999999999999</v>
      </c>
      <c r="R386">
        <v>0.75</v>
      </c>
      <c r="S386">
        <v>0</v>
      </c>
      <c r="T386">
        <v>0</v>
      </c>
      <c r="U386">
        <v>0.25</v>
      </c>
      <c r="V386">
        <v>0.75</v>
      </c>
      <c r="W386">
        <v>0</v>
      </c>
      <c r="X386">
        <v>0.1176</v>
      </c>
      <c r="Y386">
        <v>0.52939999999999998</v>
      </c>
      <c r="Z386">
        <v>0.35289999999999999</v>
      </c>
      <c r="AA386">
        <v>0.83329999999999993</v>
      </c>
      <c r="AB386">
        <v>0.16670000000000001</v>
      </c>
      <c r="AC386">
        <v>0</v>
      </c>
      <c r="AD386">
        <v>0</v>
      </c>
      <c r="AE386">
        <v>0.54170000000000007</v>
      </c>
      <c r="AF386">
        <v>0.45829999999999999</v>
      </c>
      <c r="AG386">
        <v>0</v>
      </c>
      <c r="AH386">
        <v>0</v>
      </c>
      <c r="AI386">
        <v>0</v>
      </c>
      <c r="AJ386">
        <v>5.5199999999999999E-2</v>
      </c>
      <c r="AK386">
        <v>0</v>
      </c>
      <c r="AL386">
        <v>0</v>
      </c>
      <c r="AM386">
        <v>7.1800000000000003E-2</v>
      </c>
      <c r="AN386">
        <v>0.87290000000000001</v>
      </c>
      <c r="AO386">
        <v>0.29170000000000001</v>
      </c>
      <c r="AP386">
        <v>8.3299999999999999E-2</v>
      </c>
      <c r="AQ386">
        <v>0.25</v>
      </c>
      <c r="AR386">
        <v>0.375</v>
      </c>
      <c r="AS386">
        <v>0</v>
      </c>
      <c r="AT386">
        <v>0</v>
      </c>
      <c r="AU386">
        <v>0.125</v>
      </c>
      <c r="AV386">
        <v>0.41670000000000001</v>
      </c>
      <c r="AW386">
        <v>0.29170000000000001</v>
      </c>
      <c r="AX386">
        <v>0.16670000000000001</v>
      </c>
      <c r="AY386">
        <v>0.33329999999999999</v>
      </c>
      <c r="AZ386">
        <v>0.41670000000000001</v>
      </c>
      <c r="BA386">
        <v>0.25</v>
      </c>
      <c r="BB386">
        <v>0</v>
      </c>
      <c r="BC386">
        <v>0</v>
      </c>
      <c r="BD386">
        <v>0.25</v>
      </c>
      <c r="BE386">
        <v>0.75</v>
      </c>
      <c r="BF386">
        <v>0</v>
      </c>
      <c r="BG386">
        <v>0</v>
      </c>
      <c r="BH386">
        <v>0.33329999999999999</v>
      </c>
      <c r="BI386">
        <v>0.66670000000000007</v>
      </c>
      <c r="BJ386">
        <v>0</v>
      </c>
      <c r="BK386">
        <v>1</v>
      </c>
      <c r="BL386">
        <v>0</v>
      </c>
      <c r="BM386">
        <v>0</v>
      </c>
      <c r="BN386">
        <v>0</v>
      </c>
    </row>
    <row r="387" spans="1:66" x14ac:dyDescent="0.3">
      <c r="A387" t="s">
        <v>858</v>
      </c>
      <c r="B387">
        <v>0</v>
      </c>
      <c r="C387">
        <v>1</v>
      </c>
      <c r="D387">
        <v>0</v>
      </c>
      <c r="E387">
        <v>0</v>
      </c>
      <c r="F387">
        <v>0</v>
      </c>
      <c r="G387">
        <v>0.75</v>
      </c>
      <c r="H387">
        <v>0.25</v>
      </c>
      <c r="I387">
        <v>0</v>
      </c>
      <c r="J387">
        <v>0</v>
      </c>
      <c r="K387">
        <v>0.46429999999999999</v>
      </c>
      <c r="L387">
        <v>0.10710000000000001</v>
      </c>
      <c r="M387">
        <v>0.39289999999999997</v>
      </c>
      <c r="N387">
        <v>3.5699999999999996E-2</v>
      </c>
      <c r="O387">
        <v>0</v>
      </c>
      <c r="P387">
        <v>7.1399999999999991E-2</v>
      </c>
      <c r="Q387">
        <v>0.89290000000000003</v>
      </c>
      <c r="R387">
        <v>3.5699999999999996E-2</v>
      </c>
      <c r="S387">
        <v>0</v>
      </c>
      <c r="T387">
        <v>0</v>
      </c>
      <c r="U387">
        <v>0</v>
      </c>
      <c r="V387">
        <v>0.28570000000000001</v>
      </c>
      <c r="W387">
        <v>0.71430000000000005</v>
      </c>
      <c r="X387">
        <v>0</v>
      </c>
      <c r="Y387">
        <v>0</v>
      </c>
      <c r="Z387">
        <v>1</v>
      </c>
      <c r="AA387">
        <v>1</v>
      </c>
      <c r="AB387">
        <v>0</v>
      </c>
      <c r="AC387">
        <v>0</v>
      </c>
      <c r="AD387">
        <v>0</v>
      </c>
      <c r="AE387">
        <v>0.44439999999999996</v>
      </c>
      <c r="AF387">
        <v>0.55559999999999998</v>
      </c>
      <c r="AG387">
        <v>0</v>
      </c>
      <c r="AH387">
        <v>0</v>
      </c>
      <c r="AI387">
        <v>0</v>
      </c>
      <c r="AJ387">
        <v>5.5199999999999999E-2</v>
      </c>
      <c r="AK387">
        <v>0</v>
      </c>
      <c r="AL387">
        <v>0</v>
      </c>
      <c r="AM387">
        <v>7.1800000000000003E-2</v>
      </c>
      <c r="AN387">
        <v>0.87290000000000001</v>
      </c>
      <c r="AO387">
        <v>0.10710000000000001</v>
      </c>
      <c r="AP387">
        <v>0.28570000000000001</v>
      </c>
      <c r="AQ387">
        <v>0.21429999999999999</v>
      </c>
      <c r="AR387">
        <v>0.35710000000000003</v>
      </c>
      <c r="AS387">
        <v>3.5699999999999996E-2</v>
      </c>
      <c r="AT387">
        <v>0</v>
      </c>
      <c r="AU387">
        <v>7.1399999999999991E-2</v>
      </c>
      <c r="AV387">
        <v>0.64290000000000003</v>
      </c>
      <c r="AW387">
        <v>0.25</v>
      </c>
      <c r="AX387">
        <v>3.5699999999999996E-2</v>
      </c>
      <c r="AY387">
        <v>0.28570000000000001</v>
      </c>
      <c r="AZ387">
        <v>0.35710000000000003</v>
      </c>
      <c r="BA387">
        <v>0.35710000000000003</v>
      </c>
      <c r="BB387">
        <v>0</v>
      </c>
      <c r="BC387">
        <v>0</v>
      </c>
      <c r="BD387">
        <v>1</v>
      </c>
      <c r="BE387">
        <v>0</v>
      </c>
      <c r="BF387">
        <v>7.1399999999999991E-2</v>
      </c>
      <c r="BG387">
        <v>0.85709999999999997</v>
      </c>
      <c r="BH387">
        <v>7.1399999999999991E-2</v>
      </c>
      <c r="BI387">
        <v>0</v>
      </c>
      <c r="BJ387">
        <v>0</v>
      </c>
      <c r="BK387">
        <v>1</v>
      </c>
      <c r="BL387">
        <v>0</v>
      </c>
      <c r="BM387">
        <v>0</v>
      </c>
      <c r="BN387">
        <v>0</v>
      </c>
    </row>
    <row r="388" spans="1:66" x14ac:dyDescent="0.3">
      <c r="A388" t="s">
        <v>871</v>
      </c>
      <c r="B388">
        <v>1</v>
      </c>
      <c r="C388">
        <v>0</v>
      </c>
      <c r="D388">
        <v>0</v>
      </c>
      <c r="E388">
        <v>0</v>
      </c>
      <c r="F388">
        <v>0</v>
      </c>
      <c r="G388">
        <v>0.9667</v>
      </c>
      <c r="H388">
        <v>0</v>
      </c>
      <c r="I388">
        <v>3.3300000000000003E-2</v>
      </c>
      <c r="J388">
        <v>0</v>
      </c>
      <c r="K388">
        <v>0.66670000000000007</v>
      </c>
      <c r="L388">
        <v>3.3300000000000003E-2</v>
      </c>
      <c r="M388">
        <v>0.3</v>
      </c>
      <c r="N388">
        <v>0</v>
      </c>
      <c r="O388">
        <v>0</v>
      </c>
      <c r="P388">
        <v>0.2</v>
      </c>
      <c r="Q388">
        <v>0.8</v>
      </c>
      <c r="R388">
        <v>0</v>
      </c>
      <c r="S388">
        <v>0</v>
      </c>
      <c r="T388">
        <v>0</v>
      </c>
      <c r="U388">
        <v>3.3300000000000003E-2</v>
      </c>
      <c r="V388">
        <v>0.4667</v>
      </c>
      <c r="W388">
        <v>0.5</v>
      </c>
      <c r="X388">
        <v>3.3300000000000003E-2</v>
      </c>
      <c r="Y388">
        <v>0.1</v>
      </c>
      <c r="Z388">
        <v>0.86670000000000003</v>
      </c>
      <c r="AA388">
        <v>0.68969999999999998</v>
      </c>
      <c r="AB388">
        <v>0.31030000000000002</v>
      </c>
      <c r="AC388">
        <v>0</v>
      </c>
      <c r="AD388">
        <v>0</v>
      </c>
      <c r="AE388">
        <v>9.5199999999999993E-2</v>
      </c>
      <c r="AF388">
        <v>0.90480000000000005</v>
      </c>
      <c r="AG388">
        <v>0</v>
      </c>
      <c r="AH388">
        <v>0</v>
      </c>
      <c r="AI388">
        <v>0</v>
      </c>
      <c r="AJ388">
        <v>1</v>
      </c>
      <c r="AK388">
        <v>0</v>
      </c>
      <c r="AL388">
        <v>0</v>
      </c>
      <c r="AM388">
        <v>0</v>
      </c>
      <c r="AN388">
        <v>0</v>
      </c>
      <c r="AO388">
        <v>6.6699999999999995E-2</v>
      </c>
      <c r="AP388">
        <v>0.5</v>
      </c>
      <c r="AQ388">
        <v>0.3</v>
      </c>
      <c r="AR388">
        <v>0.1333</v>
      </c>
      <c r="AS388">
        <v>0</v>
      </c>
      <c r="AT388">
        <v>6.6699999999999995E-2</v>
      </c>
      <c r="AU388">
        <v>0.33329999999999999</v>
      </c>
      <c r="AV388">
        <v>0.3</v>
      </c>
      <c r="AW388">
        <v>0.26669999999999999</v>
      </c>
      <c r="AX388">
        <v>3.3300000000000003E-2</v>
      </c>
      <c r="AY388">
        <v>0.43329999999999996</v>
      </c>
      <c r="AZ388">
        <v>0.56669999999999998</v>
      </c>
      <c r="BA388">
        <v>0</v>
      </c>
      <c r="BB388">
        <v>0</v>
      </c>
      <c r="BC388">
        <v>0.33329999999999999</v>
      </c>
      <c r="BD388">
        <v>0.66670000000000007</v>
      </c>
      <c r="BE388">
        <v>0</v>
      </c>
      <c r="BF388">
        <v>0</v>
      </c>
      <c r="BG388">
        <v>0.4667</v>
      </c>
      <c r="BH388">
        <v>0.5333</v>
      </c>
      <c r="BI388">
        <v>0</v>
      </c>
      <c r="BJ388">
        <v>0</v>
      </c>
      <c r="BK388">
        <v>1</v>
      </c>
      <c r="BL388">
        <v>0</v>
      </c>
      <c r="BM388">
        <v>0</v>
      </c>
      <c r="BN388">
        <v>0</v>
      </c>
    </row>
    <row r="389" spans="1:66" x14ac:dyDescent="0.3">
      <c r="A389" t="s">
        <v>873</v>
      </c>
      <c r="B389">
        <v>1</v>
      </c>
      <c r="C389">
        <v>0</v>
      </c>
      <c r="D389">
        <v>0</v>
      </c>
      <c r="E389">
        <v>0</v>
      </c>
      <c r="F389">
        <v>0</v>
      </c>
      <c r="G389">
        <v>0.91670000000000007</v>
      </c>
      <c r="H389">
        <v>8.3299999999999999E-2</v>
      </c>
      <c r="I389">
        <v>0</v>
      </c>
      <c r="J389">
        <v>0</v>
      </c>
      <c r="K389">
        <v>0.66670000000000007</v>
      </c>
      <c r="L389">
        <v>0.16670000000000001</v>
      </c>
      <c r="M389">
        <v>0.16670000000000001</v>
      </c>
      <c r="N389">
        <v>0</v>
      </c>
      <c r="O389">
        <v>0</v>
      </c>
      <c r="P389">
        <v>0.33329999999999999</v>
      </c>
      <c r="Q389">
        <v>0.66670000000000007</v>
      </c>
      <c r="R389">
        <v>0</v>
      </c>
      <c r="S389">
        <v>0</v>
      </c>
      <c r="T389">
        <v>0</v>
      </c>
      <c r="U389">
        <v>8.3299999999999999E-2</v>
      </c>
      <c r="V389">
        <v>0.5</v>
      </c>
      <c r="W389">
        <v>0.41670000000000001</v>
      </c>
      <c r="X389">
        <v>0</v>
      </c>
      <c r="Y389">
        <v>0.16670000000000001</v>
      </c>
      <c r="Z389">
        <v>0.83329999999999993</v>
      </c>
      <c r="AA389">
        <v>1</v>
      </c>
      <c r="AB389">
        <v>0</v>
      </c>
      <c r="AC389">
        <v>0</v>
      </c>
      <c r="AD389">
        <v>0</v>
      </c>
      <c r="AE389">
        <v>0.2727</v>
      </c>
      <c r="AF389">
        <v>0.72730000000000006</v>
      </c>
      <c r="AG389">
        <v>0</v>
      </c>
      <c r="AH389">
        <v>0</v>
      </c>
      <c r="AI389">
        <v>0</v>
      </c>
      <c r="AJ389">
        <v>0.16250000000000001</v>
      </c>
      <c r="AK389">
        <v>0</v>
      </c>
      <c r="AL389">
        <v>0</v>
      </c>
      <c r="AM389">
        <v>0.38750000000000001</v>
      </c>
      <c r="AN389">
        <v>0.45</v>
      </c>
      <c r="AO389">
        <v>8.3299999999999999E-2</v>
      </c>
      <c r="AP389">
        <v>8.3299999999999999E-2</v>
      </c>
      <c r="AQ389">
        <v>0.75</v>
      </c>
      <c r="AR389">
        <v>8.3299999999999999E-2</v>
      </c>
      <c r="AS389">
        <v>0</v>
      </c>
      <c r="AT389">
        <v>8.3299999999999999E-2</v>
      </c>
      <c r="AU389">
        <v>0.75</v>
      </c>
      <c r="AV389">
        <v>0.16670000000000001</v>
      </c>
      <c r="AW389">
        <v>0</v>
      </c>
      <c r="AX389">
        <v>0</v>
      </c>
      <c r="AY389">
        <v>0.33329999999999999</v>
      </c>
      <c r="AZ389">
        <v>0.66670000000000007</v>
      </c>
      <c r="BA389">
        <v>0</v>
      </c>
      <c r="BB389">
        <v>0</v>
      </c>
      <c r="BC389">
        <v>0.33329999999999999</v>
      </c>
      <c r="BD389">
        <v>0.66670000000000007</v>
      </c>
      <c r="BE389">
        <v>0</v>
      </c>
      <c r="BF389">
        <v>0</v>
      </c>
      <c r="BG389">
        <v>0.90910000000000002</v>
      </c>
      <c r="BH389">
        <v>9.0899999999999995E-2</v>
      </c>
      <c r="BI389">
        <v>0</v>
      </c>
      <c r="BJ389">
        <v>0</v>
      </c>
      <c r="BK389">
        <v>0</v>
      </c>
      <c r="BL389">
        <v>0</v>
      </c>
      <c r="BM389">
        <v>0</v>
      </c>
      <c r="BN389">
        <v>0</v>
      </c>
    </row>
    <row r="390" spans="1:66" x14ac:dyDescent="0.3">
      <c r="A390" t="s">
        <v>875</v>
      </c>
      <c r="B390">
        <v>1</v>
      </c>
      <c r="C390">
        <v>0</v>
      </c>
      <c r="D390">
        <v>0</v>
      </c>
      <c r="E390">
        <v>0</v>
      </c>
      <c r="F390">
        <v>0</v>
      </c>
      <c r="G390">
        <v>1</v>
      </c>
      <c r="H390">
        <v>0</v>
      </c>
      <c r="I390">
        <v>0</v>
      </c>
      <c r="J390">
        <v>0</v>
      </c>
      <c r="K390">
        <v>0.6875</v>
      </c>
      <c r="L390">
        <v>0</v>
      </c>
      <c r="M390">
        <v>0.3125</v>
      </c>
      <c r="N390">
        <v>0</v>
      </c>
      <c r="O390">
        <v>0</v>
      </c>
      <c r="P390">
        <v>0</v>
      </c>
      <c r="Q390">
        <v>0.8125</v>
      </c>
      <c r="R390">
        <v>0.1875</v>
      </c>
      <c r="S390">
        <v>0</v>
      </c>
      <c r="T390">
        <v>0</v>
      </c>
      <c r="U390">
        <v>0</v>
      </c>
      <c r="V390">
        <v>0.3125</v>
      </c>
      <c r="W390">
        <v>0.6875</v>
      </c>
      <c r="X390">
        <v>0</v>
      </c>
      <c r="Y390">
        <v>0.1875</v>
      </c>
      <c r="Z390">
        <v>0.8125</v>
      </c>
      <c r="AA390">
        <v>0.5625</v>
      </c>
      <c r="AB390">
        <v>0.4375</v>
      </c>
      <c r="AC390">
        <v>0</v>
      </c>
      <c r="AD390">
        <v>0</v>
      </c>
      <c r="AE390">
        <v>0.1875</v>
      </c>
      <c r="AF390">
        <v>0.6875</v>
      </c>
      <c r="AG390">
        <v>0.125</v>
      </c>
      <c r="AH390">
        <v>0</v>
      </c>
      <c r="AI390">
        <v>0</v>
      </c>
      <c r="AJ390">
        <v>0.16250000000000001</v>
      </c>
      <c r="AK390">
        <v>0</v>
      </c>
      <c r="AL390">
        <v>0</v>
      </c>
      <c r="AM390">
        <v>0.38750000000000001</v>
      </c>
      <c r="AN390">
        <v>0.45</v>
      </c>
      <c r="AO390">
        <v>6.25E-2</v>
      </c>
      <c r="AP390">
        <v>0.6875</v>
      </c>
      <c r="AQ390">
        <v>0.25</v>
      </c>
      <c r="AR390">
        <v>0</v>
      </c>
      <c r="AS390">
        <v>0</v>
      </c>
      <c r="AT390">
        <v>0</v>
      </c>
      <c r="AU390">
        <v>0.125</v>
      </c>
      <c r="AV390">
        <v>6.25E-2</v>
      </c>
      <c r="AW390">
        <v>0.4375</v>
      </c>
      <c r="AX390">
        <v>0.375</v>
      </c>
      <c r="AY390">
        <v>6.25E-2</v>
      </c>
      <c r="AZ390">
        <v>0.9375</v>
      </c>
      <c r="BA390">
        <v>0</v>
      </c>
      <c r="BB390">
        <v>0</v>
      </c>
      <c r="BC390">
        <v>6.25E-2</v>
      </c>
      <c r="BD390">
        <v>0.875</v>
      </c>
      <c r="BE390">
        <v>6.25E-2</v>
      </c>
      <c r="BF390">
        <v>6.25E-2</v>
      </c>
      <c r="BG390">
        <v>0.8125</v>
      </c>
      <c r="BH390">
        <v>0.125</v>
      </c>
      <c r="BI390">
        <v>0</v>
      </c>
      <c r="BJ390">
        <v>0</v>
      </c>
      <c r="BK390">
        <v>1</v>
      </c>
      <c r="BL390">
        <v>0</v>
      </c>
      <c r="BM390">
        <v>0</v>
      </c>
      <c r="BN390">
        <v>0</v>
      </c>
    </row>
    <row r="391" spans="1:66" x14ac:dyDescent="0.3">
      <c r="A391" t="s">
        <v>877</v>
      </c>
      <c r="B391">
        <v>1</v>
      </c>
      <c r="C391">
        <v>0</v>
      </c>
      <c r="D391">
        <v>0</v>
      </c>
      <c r="E391">
        <v>0</v>
      </c>
      <c r="F391">
        <v>0</v>
      </c>
      <c r="G391">
        <v>0.86360000000000003</v>
      </c>
      <c r="H391">
        <v>9.0899999999999995E-2</v>
      </c>
      <c r="I391">
        <v>0</v>
      </c>
      <c r="J391">
        <v>4.5499999999999999E-2</v>
      </c>
      <c r="K391">
        <v>9.5199999999999993E-2</v>
      </c>
      <c r="L391">
        <v>0</v>
      </c>
      <c r="M391">
        <v>0.90480000000000005</v>
      </c>
      <c r="N391">
        <v>0</v>
      </c>
      <c r="O391">
        <v>0</v>
      </c>
      <c r="P391">
        <v>1</v>
      </c>
      <c r="Q391">
        <v>0</v>
      </c>
      <c r="R391">
        <v>0</v>
      </c>
      <c r="S391">
        <v>0</v>
      </c>
      <c r="T391">
        <v>4.5499999999999999E-2</v>
      </c>
      <c r="U391">
        <v>0</v>
      </c>
      <c r="V391">
        <v>0.86360000000000003</v>
      </c>
      <c r="W391">
        <v>9.0899999999999995E-2</v>
      </c>
      <c r="X391">
        <v>0</v>
      </c>
      <c r="Y391">
        <v>0.18179999999999999</v>
      </c>
      <c r="Z391">
        <v>0.81819999999999993</v>
      </c>
      <c r="AA391">
        <v>0.36359999999999998</v>
      </c>
      <c r="AB391">
        <v>0.59089999999999998</v>
      </c>
      <c r="AC391">
        <v>4.5499999999999999E-2</v>
      </c>
      <c r="AD391">
        <v>0</v>
      </c>
      <c r="AE391">
        <v>0.1</v>
      </c>
      <c r="AF391">
        <v>0.8</v>
      </c>
      <c r="AG391">
        <v>0</v>
      </c>
      <c r="AH391">
        <v>0.1</v>
      </c>
      <c r="AI391">
        <v>0</v>
      </c>
      <c r="AJ391">
        <v>0</v>
      </c>
      <c r="AK391">
        <v>8.3299999999999999E-2</v>
      </c>
      <c r="AL391">
        <v>0.91670000000000007</v>
      </c>
      <c r="AM391">
        <v>0</v>
      </c>
      <c r="AN391">
        <v>0</v>
      </c>
      <c r="AO391">
        <v>0</v>
      </c>
      <c r="AP391">
        <v>1</v>
      </c>
      <c r="AQ391">
        <v>0</v>
      </c>
      <c r="AR391">
        <v>0</v>
      </c>
      <c r="AS391">
        <v>0</v>
      </c>
      <c r="AT391">
        <v>0</v>
      </c>
      <c r="AU391">
        <v>0</v>
      </c>
      <c r="AV391">
        <v>9.0899999999999995E-2</v>
      </c>
      <c r="AW391">
        <v>0.86360000000000003</v>
      </c>
      <c r="AX391">
        <v>4.5499999999999999E-2</v>
      </c>
      <c r="AY391">
        <v>1</v>
      </c>
      <c r="AZ391">
        <v>0</v>
      </c>
      <c r="BA391">
        <v>0</v>
      </c>
      <c r="BB391">
        <v>0</v>
      </c>
      <c r="BC391">
        <v>1</v>
      </c>
      <c r="BD391">
        <v>0</v>
      </c>
      <c r="BE391">
        <v>0</v>
      </c>
      <c r="BF391">
        <v>0</v>
      </c>
      <c r="BG391">
        <v>0.95450000000000002</v>
      </c>
      <c r="BH391">
        <v>4.5499999999999999E-2</v>
      </c>
      <c r="BI391">
        <v>0</v>
      </c>
      <c r="BJ391">
        <v>0</v>
      </c>
      <c r="BK391">
        <v>1</v>
      </c>
      <c r="BL391">
        <v>0</v>
      </c>
      <c r="BM391">
        <v>0</v>
      </c>
      <c r="BN391">
        <v>0</v>
      </c>
    </row>
    <row r="392" spans="1:66" x14ac:dyDescent="0.3">
      <c r="A392" t="s">
        <v>861</v>
      </c>
      <c r="B392">
        <v>1</v>
      </c>
      <c r="C392">
        <v>0</v>
      </c>
      <c r="D392">
        <v>0</v>
      </c>
      <c r="E392">
        <v>0</v>
      </c>
      <c r="F392">
        <v>0</v>
      </c>
      <c r="G392">
        <v>0.84620000000000006</v>
      </c>
      <c r="H392">
        <v>0.15380000000000002</v>
      </c>
      <c r="I392">
        <v>0</v>
      </c>
      <c r="J392">
        <v>0</v>
      </c>
      <c r="K392">
        <v>0.53849999999999998</v>
      </c>
      <c r="L392">
        <v>7.690000000000001E-2</v>
      </c>
      <c r="M392">
        <v>0.3846</v>
      </c>
      <c r="N392">
        <v>0</v>
      </c>
      <c r="O392">
        <v>0</v>
      </c>
      <c r="P392">
        <v>1</v>
      </c>
      <c r="Q392">
        <v>0</v>
      </c>
      <c r="R392">
        <v>0</v>
      </c>
      <c r="S392">
        <v>0</v>
      </c>
      <c r="T392">
        <v>7.690000000000001E-2</v>
      </c>
      <c r="U392">
        <v>7.690000000000001E-2</v>
      </c>
      <c r="V392">
        <v>0.76919999999999999</v>
      </c>
      <c r="W392">
        <v>7.690000000000001E-2</v>
      </c>
      <c r="X392">
        <v>0</v>
      </c>
      <c r="Y392">
        <v>0</v>
      </c>
      <c r="Z392">
        <v>1</v>
      </c>
      <c r="AA392">
        <v>0.23079999999999998</v>
      </c>
      <c r="AB392">
        <v>0.46149999999999997</v>
      </c>
      <c r="AC392">
        <v>0.30769999999999997</v>
      </c>
      <c r="AD392">
        <v>0</v>
      </c>
      <c r="AE392">
        <v>0</v>
      </c>
      <c r="AF392">
        <v>1</v>
      </c>
      <c r="AG392">
        <v>0</v>
      </c>
      <c r="AH392">
        <v>0</v>
      </c>
      <c r="AI392">
        <v>0</v>
      </c>
      <c r="AJ392">
        <v>0.16250000000000001</v>
      </c>
      <c r="AK392">
        <v>0</v>
      </c>
      <c r="AL392">
        <v>0</v>
      </c>
      <c r="AM392">
        <v>0.38750000000000001</v>
      </c>
      <c r="AN392">
        <v>0.45</v>
      </c>
      <c r="AO392">
        <v>0</v>
      </c>
      <c r="AP392">
        <v>1</v>
      </c>
      <c r="AQ392">
        <v>0</v>
      </c>
      <c r="AR392">
        <v>0</v>
      </c>
      <c r="AS392">
        <v>0</v>
      </c>
      <c r="AT392">
        <v>0</v>
      </c>
      <c r="AU392">
        <v>7.690000000000001E-2</v>
      </c>
      <c r="AV392">
        <v>0.23079999999999998</v>
      </c>
      <c r="AW392">
        <v>0.69230000000000003</v>
      </c>
      <c r="AX392">
        <v>0</v>
      </c>
      <c r="AY392">
        <v>1</v>
      </c>
      <c r="AZ392">
        <v>0</v>
      </c>
      <c r="BA392">
        <v>0</v>
      </c>
      <c r="BB392">
        <v>0</v>
      </c>
      <c r="BC392">
        <v>1</v>
      </c>
      <c r="BD392">
        <v>0</v>
      </c>
      <c r="BE392">
        <v>0</v>
      </c>
      <c r="BF392">
        <v>0</v>
      </c>
      <c r="BG392">
        <v>0.61539999999999995</v>
      </c>
      <c r="BH392">
        <v>0.3846</v>
      </c>
      <c r="BI392">
        <v>0</v>
      </c>
      <c r="BJ392">
        <v>0</v>
      </c>
      <c r="BK392">
        <v>0.88890000000000002</v>
      </c>
      <c r="BL392">
        <v>0.11109999999999999</v>
      </c>
      <c r="BM392">
        <v>0</v>
      </c>
      <c r="BN392">
        <v>0</v>
      </c>
    </row>
    <row r="393" spans="1:66" x14ac:dyDescent="0.3">
      <c r="A393" t="s">
        <v>881</v>
      </c>
      <c r="B393">
        <v>1</v>
      </c>
      <c r="C393">
        <v>0</v>
      </c>
      <c r="D393">
        <v>0</v>
      </c>
      <c r="E393">
        <v>0</v>
      </c>
      <c r="F393">
        <v>0</v>
      </c>
      <c r="G393">
        <v>0.5</v>
      </c>
      <c r="H393">
        <v>9.3800000000000008E-2</v>
      </c>
      <c r="I393">
        <v>6.25E-2</v>
      </c>
      <c r="J393">
        <v>0.34380000000000005</v>
      </c>
      <c r="K393">
        <v>0.57140000000000002</v>
      </c>
      <c r="L393">
        <v>0</v>
      </c>
      <c r="M393">
        <v>0.42859999999999998</v>
      </c>
      <c r="N393">
        <v>0</v>
      </c>
      <c r="O393">
        <v>3.1200000000000002E-2</v>
      </c>
      <c r="P393">
        <v>9.3800000000000008E-2</v>
      </c>
      <c r="Q393">
        <v>0.84379999999999999</v>
      </c>
      <c r="R393">
        <v>3.1200000000000002E-2</v>
      </c>
      <c r="S393">
        <v>0</v>
      </c>
      <c r="T393">
        <v>0</v>
      </c>
      <c r="U393">
        <v>0.34380000000000005</v>
      </c>
      <c r="V393">
        <v>0.59379999999999999</v>
      </c>
      <c r="W393">
        <v>6.25E-2</v>
      </c>
      <c r="X393">
        <v>0</v>
      </c>
      <c r="Y393">
        <v>0.2903</v>
      </c>
      <c r="Z393">
        <v>0.7097</v>
      </c>
      <c r="AA393">
        <v>0.8125</v>
      </c>
      <c r="AB393">
        <v>0.1875</v>
      </c>
      <c r="AC393">
        <v>0</v>
      </c>
      <c r="AD393">
        <v>0</v>
      </c>
      <c r="AE393">
        <v>0.28000000000000003</v>
      </c>
      <c r="AF393">
        <v>0.64</v>
      </c>
      <c r="AG393">
        <v>0.04</v>
      </c>
      <c r="AH393">
        <v>0.04</v>
      </c>
      <c r="AI393">
        <v>0</v>
      </c>
      <c r="AJ393">
        <v>1</v>
      </c>
      <c r="AK393">
        <v>0</v>
      </c>
      <c r="AL393">
        <v>0</v>
      </c>
      <c r="AM393">
        <v>0</v>
      </c>
      <c r="AN393">
        <v>0</v>
      </c>
      <c r="AO393">
        <v>3.1200000000000002E-2</v>
      </c>
      <c r="AP393">
        <v>0.28120000000000001</v>
      </c>
      <c r="AQ393">
        <v>0.5</v>
      </c>
      <c r="AR393">
        <v>0.1875</v>
      </c>
      <c r="AS393">
        <v>0</v>
      </c>
      <c r="AT393">
        <v>0</v>
      </c>
      <c r="AU393">
        <v>6.25E-2</v>
      </c>
      <c r="AV393">
        <v>0.25</v>
      </c>
      <c r="AW393">
        <v>0.34380000000000005</v>
      </c>
      <c r="AX393">
        <v>0.34380000000000005</v>
      </c>
      <c r="AY393">
        <v>0.21879999999999999</v>
      </c>
      <c r="AZ393">
        <v>0.65620000000000001</v>
      </c>
      <c r="BA393">
        <v>0.125</v>
      </c>
      <c r="BB393">
        <v>3.1200000000000002E-2</v>
      </c>
      <c r="BC393">
        <v>0.1875</v>
      </c>
      <c r="BD393">
        <v>0.78120000000000001</v>
      </c>
      <c r="BE393">
        <v>0</v>
      </c>
      <c r="BF393">
        <v>6.25E-2</v>
      </c>
      <c r="BG393">
        <v>0.375</v>
      </c>
      <c r="BH393">
        <v>0.5625</v>
      </c>
      <c r="BI393">
        <v>0</v>
      </c>
      <c r="BJ393">
        <v>0</v>
      </c>
      <c r="BK393">
        <v>1</v>
      </c>
      <c r="BL393">
        <v>0</v>
      </c>
      <c r="BM393">
        <v>0</v>
      </c>
      <c r="BN393">
        <v>0</v>
      </c>
    </row>
    <row r="394" spans="1:66" x14ac:dyDescent="0.3">
      <c r="A394" t="s">
        <v>883</v>
      </c>
      <c r="B394">
        <v>1</v>
      </c>
      <c r="C394">
        <v>0</v>
      </c>
      <c r="D394">
        <v>0</v>
      </c>
      <c r="E394">
        <v>0</v>
      </c>
      <c r="F394">
        <v>0</v>
      </c>
      <c r="G394">
        <v>0.85709999999999997</v>
      </c>
      <c r="H394">
        <v>9.5199999999999993E-2</v>
      </c>
      <c r="I394">
        <v>4.7599999999999996E-2</v>
      </c>
      <c r="J394">
        <v>0</v>
      </c>
      <c r="K394">
        <v>0.1905</v>
      </c>
      <c r="L394">
        <v>0</v>
      </c>
      <c r="M394">
        <v>0.8095</v>
      </c>
      <c r="N394">
        <v>0</v>
      </c>
      <c r="O394">
        <v>0</v>
      </c>
      <c r="P394">
        <v>0.33329999999999999</v>
      </c>
      <c r="Q394">
        <v>0.42859999999999998</v>
      </c>
      <c r="R394">
        <v>0.23809999999999998</v>
      </c>
      <c r="S394">
        <v>0</v>
      </c>
      <c r="T394">
        <v>0</v>
      </c>
      <c r="U394">
        <v>9.5199999999999993E-2</v>
      </c>
      <c r="V394">
        <v>0.90480000000000005</v>
      </c>
      <c r="W394">
        <v>0</v>
      </c>
      <c r="X394">
        <v>0</v>
      </c>
      <c r="Y394">
        <v>0.1905</v>
      </c>
      <c r="Z394">
        <v>0.8095</v>
      </c>
      <c r="AA394">
        <v>0.1429</v>
      </c>
      <c r="AB394">
        <v>0.61899999999999999</v>
      </c>
      <c r="AC394">
        <v>0.23809999999999998</v>
      </c>
      <c r="AD394">
        <v>0</v>
      </c>
      <c r="AE394">
        <v>0.1176</v>
      </c>
      <c r="AF394">
        <v>0.23530000000000001</v>
      </c>
      <c r="AG394">
        <v>5.8799999999999998E-2</v>
      </c>
      <c r="AH394">
        <v>0.58820000000000006</v>
      </c>
      <c r="AI394">
        <v>0</v>
      </c>
      <c r="AJ394">
        <v>0</v>
      </c>
      <c r="AK394">
        <v>0.16670000000000001</v>
      </c>
      <c r="AL394">
        <v>0.83329999999999993</v>
      </c>
      <c r="AM394">
        <v>0</v>
      </c>
      <c r="AN394">
        <v>0</v>
      </c>
      <c r="AO394">
        <v>0</v>
      </c>
      <c r="AP394">
        <v>0.95239999999999991</v>
      </c>
      <c r="AQ394">
        <v>4.7599999999999996E-2</v>
      </c>
      <c r="AR394">
        <v>0</v>
      </c>
      <c r="AS394">
        <v>0</v>
      </c>
      <c r="AT394">
        <v>0</v>
      </c>
      <c r="AU394">
        <v>0</v>
      </c>
      <c r="AV394">
        <v>0.52380000000000004</v>
      </c>
      <c r="AW394">
        <v>0.33329999999999999</v>
      </c>
      <c r="AX394">
        <v>0.1429</v>
      </c>
      <c r="AY394">
        <v>0.71430000000000005</v>
      </c>
      <c r="AZ394">
        <v>0.28570000000000001</v>
      </c>
      <c r="BA394">
        <v>0</v>
      </c>
      <c r="BB394">
        <v>0</v>
      </c>
      <c r="BC394">
        <v>0.33329999999999999</v>
      </c>
      <c r="BD394">
        <v>0.66670000000000007</v>
      </c>
      <c r="BE394">
        <v>0</v>
      </c>
      <c r="BF394">
        <v>0</v>
      </c>
      <c r="BG394">
        <v>0.33329999999999999</v>
      </c>
      <c r="BH394">
        <v>4.7599999999999996E-2</v>
      </c>
      <c r="BI394">
        <v>0.61899999999999999</v>
      </c>
      <c r="BJ394">
        <v>0</v>
      </c>
      <c r="BK394">
        <v>1</v>
      </c>
      <c r="BL394">
        <v>0</v>
      </c>
      <c r="BM394">
        <v>0</v>
      </c>
      <c r="BN394">
        <v>0</v>
      </c>
    </row>
    <row r="395" spans="1:66" x14ac:dyDescent="0.3">
      <c r="A395" t="s">
        <v>885</v>
      </c>
      <c r="B395">
        <v>1</v>
      </c>
      <c r="C395">
        <v>0</v>
      </c>
      <c r="D395">
        <v>0</v>
      </c>
      <c r="E395">
        <v>0</v>
      </c>
      <c r="F395">
        <v>0</v>
      </c>
      <c r="G395">
        <v>0.66670000000000007</v>
      </c>
      <c r="H395">
        <v>0.11109999999999999</v>
      </c>
      <c r="I395">
        <v>0.22219999999999998</v>
      </c>
      <c r="J395">
        <v>0</v>
      </c>
      <c r="K395">
        <v>0</v>
      </c>
      <c r="L395">
        <v>0</v>
      </c>
      <c r="M395">
        <v>1</v>
      </c>
      <c r="N395">
        <v>0</v>
      </c>
      <c r="O395">
        <v>0</v>
      </c>
      <c r="P395">
        <v>0.38890000000000002</v>
      </c>
      <c r="Q395">
        <v>0.61109999999999998</v>
      </c>
      <c r="R395">
        <v>0</v>
      </c>
      <c r="S395">
        <v>0</v>
      </c>
      <c r="T395">
        <v>0</v>
      </c>
      <c r="U395">
        <v>0.72219999999999995</v>
      </c>
      <c r="V395">
        <v>0.27779999999999999</v>
      </c>
      <c r="W395">
        <v>0</v>
      </c>
      <c r="X395">
        <v>0</v>
      </c>
      <c r="Y395">
        <v>5.5599999999999997E-2</v>
      </c>
      <c r="Z395">
        <v>0.94440000000000002</v>
      </c>
      <c r="AA395">
        <v>0.61109999999999998</v>
      </c>
      <c r="AB395">
        <v>0.27779999999999999</v>
      </c>
      <c r="AC395">
        <v>0.11109999999999999</v>
      </c>
      <c r="AD395">
        <v>0</v>
      </c>
      <c r="AE395">
        <v>0.91670000000000007</v>
      </c>
      <c r="AF395">
        <v>8.3299999999999999E-2</v>
      </c>
      <c r="AG395">
        <v>0</v>
      </c>
      <c r="AH395">
        <v>0</v>
      </c>
      <c r="AI395">
        <v>0</v>
      </c>
      <c r="AJ395">
        <v>0.55559999999999998</v>
      </c>
      <c r="AK395">
        <v>0.44439999999999996</v>
      </c>
      <c r="AL395">
        <v>0</v>
      </c>
      <c r="AM395">
        <v>0</v>
      </c>
      <c r="AN395">
        <v>0</v>
      </c>
      <c r="AO395">
        <v>0</v>
      </c>
      <c r="AP395">
        <v>0</v>
      </c>
      <c r="AQ395">
        <v>0.61109999999999998</v>
      </c>
      <c r="AR395">
        <v>0.38890000000000002</v>
      </c>
      <c r="AS395">
        <v>0</v>
      </c>
      <c r="AT395">
        <v>0</v>
      </c>
      <c r="AU395">
        <v>0</v>
      </c>
      <c r="AV395">
        <v>0.16670000000000001</v>
      </c>
      <c r="AW395">
        <v>0.33329999999999999</v>
      </c>
      <c r="AX395">
        <v>0.5</v>
      </c>
      <c r="AY395">
        <v>1</v>
      </c>
      <c r="AZ395">
        <v>0</v>
      </c>
      <c r="BA395">
        <v>0</v>
      </c>
      <c r="BB395">
        <v>5.5599999999999997E-2</v>
      </c>
      <c r="BC395">
        <v>0.38890000000000002</v>
      </c>
      <c r="BD395">
        <v>0.55559999999999998</v>
      </c>
      <c r="BE395">
        <v>0</v>
      </c>
      <c r="BF395">
        <v>5.5599999999999997E-2</v>
      </c>
      <c r="BG395">
        <v>0.55559999999999998</v>
      </c>
      <c r="BH395">
        <v>0.38890000000000002</v>
      </c>
      <c r="BI395">
        <v>0</v>
      </c>
      <c r="BJ395">
        <v>0</v>
      </c>
      <c r="BK395">
        <v>0</v>
      </c>
      <c r="BL395">
        <v>0</v>
      </c>
      <c r="BM395">
        <v>0</v>
      </c>
      <c r="BN395">
        <v>0</v>
      </c>
    </row>
    <row r="396" spans="1:66" x14ac:dyDescent="0.3">
      <c r="A396" t="s">
        <v>887</v>
      </c>
      <c r="B396">
        <v>1</v>
      </c>
      <c r="C396">
        <v>0</v>
      </c>
      <c r="D396">
        <v>0</v>
      </c>
      <c r="E396">
        <v>0</v>
      </c>
      <c r="F396">
        <v>0</v>
      </c>
      <c r="G396">
        <v>0.66670000000000007</v>
      </c>
      <c r="H396">
        <v>0.16670000000000001</v>
      </c>
      <c r="I396">
        <v>0.16670000000000001</v>
      </c>
      <c r="J396">
        <v>0</v>
      </c>
      <c r="K396">
        <v>0.38890000000000002</v>
      </c>
      <c r="L396">
        <v>0.11109999999999999</v>
      </c>
      <c r="M396">
        <v>0.5</v>
      </c>
      <c r="N396">
        <v>0</v>
      </c>
      <c r="O396">
        <v>0</v>
      </c>
      <c r="P396">
        <v>0.88890000000000002</v>
      </c>
      <c r="Q396">
        <v>0.11109999999999999</v>
      </c>
      <c r="R396">
        <v>0</v>
      </c>
      <c r="S396">
        <v>0</v>
      </c>
      <c r="T396">
        <v>0</v>
      </c>
      <c r="U396">
        <v>0</v>
      </c>
      <c r="V396">
        <v>0.66670000000000007</v>
      </c>
      <c r="W396">
        <v>0.33329999999999999</v>
      </c>
      <c r="X396">
        <v>0</v>
      </c>
      <c r="Y396">
        <v>0</v>
      </c>
      <c r="Z396">
        <v>1</v>
      </c>
      <c r="AA396">
        <v>0.16670000000000001</v>
      </c>
      <c r="AB396">
        <v>0.44439999999999996</v>
      </c>
      <c r="AC396">
        <v>0.33329999999999999</v>
      </c>
      <c r="AD396">
        <v>5.5599999999999997E-2</v>
      </c>
      <c r="AE396">
        <v>0.8125</v>
      </c>
      <c r="AF396">
        <v>0.125</v>
      </c>
      <c r="AG396">
        <v>0</v>
      </c>
      <c r="AH396">
        <v>0</v>
      </c>
      <c r="AI396">
        <v>6.25E-2</v>
      </c>
      <c r="AJ396">
        <v>0</v>
      </c>
      <c r="AK396">
        <v>0.16670000000000001</v>
      </c>
      <c r="AL396">
        <v>0.83329999999999993</v>
      </c>
      <c r="AM396">
        <v>0</v>
      </c>
      <c r="AN396">
        <v>0</v>
      </c>
      <c r="AO396">
        <v>0</v>
      </c>
      <c r="AP396">
        <v>1</v>
      </c>
      <c r="AQ396">
        <v>0</v>
      </c>
      <c r="AR396">
        <v>0</v>
      </c>
      <c r="AS396">
        <v>0</v>
      </c>
      <c r="AT396">
        <v>0</v>
      </c>
      <c r="AU396">
        <v>5.5599999999999997E-2</v>
      </c>
      <c r="AV396">
        <v>0.11109999999999999</v>
      </c>
      <c r="AW396">
        <v>0.66670000000000007</v>
      </c>
      <c r="AX396">
        <v>0.16670000000000001</v>
      </c>
      <c r="AY396">
        <v>0.94440000000000002</v>
      </c>
      <c r="AZ396">
        <v>5.5599999999999997E-2</v>
      </c>
      <c r="BA396">
        <v>0</v>
      </c>
      <c r="BB396">
        <v>0</v>
      </c>
      <c r="BC396">
        <v>0.94440000000000002</v>
      </c>
      <c r="BD396">
        <v>5.5599999999999997E-2</v>
      </c>
      <c r="BE396">
        <v>0</v>
      </c>
      <c r="BF396">
        <v>0</v>
      </c>
      <c r="BG396">
        <v>0.44439999999999996</v>
      </c>
      <c r="BH396">
        <v>0.33329999999999999</v>
      </c>
      <c r="BI396">
        <v>0.22219999999999998</v>
      </c>
      <c r="BJ396">
        <v>0</v>
      </c>
      <c r="BK396">
        <v>1</v>
      </c>
      <c r="BL396">
        <v>0</v>
      </c>
      <c r="BM396">
        <v>0</v>
      </c>
      <c r="BN396">
        <v>0</v>
      </c>
    </row>
    <row r="397" spans="1:66" x14ac:dyDescent="0.3">
      <c r="A397" t="s">
        <v>889</v>
      </c>
      <c r="B397">
        <v>1</v>
      </c>
      <c r="C397">
        <v>0</v>
      </c>
      <c r="D397">
        <v>0</v>
      </c>
      <c r="E397">
        <v>0</v>
      </c>
      <c r="F397">
        <v>0</v>
      </c>
      <c r="G397">
        <v>0.30299999999999999</v>
      </c>
      <c r="H397">
        <v>6.0599999999999994E-2</v>
      </c>
      <c r="I397">
        <v>0.39390000000000003</v>
      </c>
      <c r="J397">
        <v>0.24239999999999998</v>
      </c>
      <c r="K397">
        <v>0.12</v>
      </c>
      <c r="L397">
        <v>0.16</v>
      </c>
      <c r="M397">
        <v>0.72</v>
      </c>
      <c r="N397">
        <v>0</v>
      </c>
      <c r="O397">
        <v>6.0599999999999994E-2</v>
      </c>
      <c r="P397">
        <v>0.36359999999999998</v>
      </c>
      <c r="Q397">
        <v>0.51519999999999999</v>
      </c>
      <c r="R397">
        <v>6.0599999999999994E-2</v>
      </c>
      <c r="S397">
        <v>0</v>
      </c>
      <c r="T397">
        <v>0</v>
      </c>
      <c r="U397">
        <v>0.60609999999999997</v>
      </c>
      <c r="V397">
        <v>0.39390000000000003</v>
      </c>
      <c r="W397">
        <v>0</v>
      </c>
      <c r="X397">
        <v>0</v>
      </c>
      <c r="Y397">
        <v>0.12119999999999999</v>
      </c>
      <c r="Z397">
        <v>0.87879999999999991</v>
      </c>
      <c r="AA397">
        <v>0.84849999999999992</v>
      </c>
      <c r="AB397">
        <v>0.1515</v>
      </c>
      <c r="AC397">
        <v>0</v>
      </c>
      <c r="AD397">
        <v>0</v>
      </c>
      <c r="AE397">
        <v>0.7</v>
      </c>
      <c r="AF397">
        <v>0.26669999999999999</v>
      </c>
      <c r="AG397">
        <v>3.3300000000000003E-2</v>
      </c>
      <c r="AH397">
        <v>0</v>
      </c>
      <c r="AI397">
        <v>0</v>
      </c>
      <c r="AJ397">
        <v>0.16250000000000001</v>
      </c>
      <c r="AK397">
        <v>0</v>
      </c>
      <c r="AL397">
        <v>0</v>
      </c>
      <c r="AM397">
        <v>0.38750000000000001</v>
      </c>
      <c r="AN397">
        <v>0.45</v>
      </c>
      <c r="AO397">
        <v>0.18179999999999999</v>
      </c>
      <c r="AP397">
        <v>0.18179999999999999</v>
      </c>
      <c r="AQ397">
        <v>0.30299999999999999</v>
      </c>
      <c r="AR397">
        <v>0.33329999999999999</v>
      </c>
      <c r="AS397">
        <v>0</v>
      </c>
      <c r="AT397">
        <v>6.0599999999999994E-2</v>
      </c>
      <c r="AU397">
        <v>0</v>
      </c>
      <c r="AV397">
        <v>0.12119999999999999</v>
      </c>
      <c r="AW397">
        <v>0.18179999999999999</v>
      </c>
      <c r="AX397">
        <v>0.63639999999999997</v>
      </c>
      <c r="AY397">
        <v>0.21210000000000001</v>
      </c>
      <c r="AZ397">
        <v>0.21210000000000001</v>
      </c>
      <c r="BA397">
        <v>0.57579999999999998</v>
      </c>
      <c r="BB397">
        <v>6.0599999999999994E-2</v>
      </c>
      <c r="BC397">
        <v>0.39390000000000003</v>
      </c>
      <c r="BD397">
        <v>0.54549999999999998</v>
      </c>
      <c r="BE397">
        <v>0</v>
      </c>
      <c r="BF397">
        <v>6.0599999999999994E-2</v>
      </c>
      <c r="BG397">
        <v>0.45450000000000002</v>
      </c>
      <c r="BH397">
        <v>0.45450000000000002</v>
      </c>
      <c r="BI397">
        <v>3.0299999999999997E-2</v>
      </c>
      <c r="BJ397">
        <v>0</v>
      </c>
      <c r="BK397">
        <v>0.96550000000000002</v>
      </c>
      <c r="BL397">
        <v>3.4500000000000003E-2</v>
      </c>
      <c r="BM397">
        <v>0</v>
      </c>
      <c r="BN397">
        <v>0</v>
      </c>
    </row>
    <row r="398" spans="1:66" x14ac:dyDescent="0.3">
      <c r="A398" t="s">
        <v>891</v>
      </c>
      <c r="B398">
        <v>1</v>
      </c>
      <c r="C398">
        <v>0</v>
      </c>
      <c r="D398">
        <v>0</v>
      </c>
      <c r="E398">
        <v>0</v>
      </c>
      <c r="F398">
        <v>0</v>
      </c>
      <c r="G398">
        <v>0.29630000000000001</v>
      </c>
      <c r="H398">
        <v>0.27779999999999999</v>
      </c>
      <c r="I398">
        <v>0.42590000000000006</v>
      </c>
      <c r="J398">
        <v>0</v>
      </c>
      <c r="K398">
        <v>0</v>
      </c>
      <c r="L398">
        <v>0</v>
      </c>
      <c r="M398">
        <v>1</v>
      </c>
      <c r="N398">
        <v>0</v>
      </c>
      <c r="O398">
        <v>0</v>
      </c>
      <c r="P398">
        <v>0.25929999999999997</v>
      </c>
      <c r="Q398">
        <v>0.59260000000000002</v>
      </c>
      <c r="R398">
        <v>0.12960000000000002</v>
      </c>
      <c r="S398">
        <v>1.8500000000000003E-2</v>
      </c>
      <c r="T398">
        <v>0</v>
      </c>
      <c r="U398">
        <v>0.1852</v>
      </c>
      <c r="V398">
        <v>0.81480000000000008</v>
      </c>
      <c r="W398">
        <v>0</v>
      </c>
      <c r="X398">
        <v>0</v>
      </c>
      <c r="Y398">
        <v>0</v>
      </c>
      <c r="Z398">
        <v>1</v>
      </c>
      <c r="AA398">
        <v>0</v>
      </c>
      <c r="AB398">
        <v>0.75930000000000009</v>
      </c>
      <c r="AC398">
        <v>0.2407</v>
      </c>
      <c r="AD398">
        <v>0</v>
      </c>
      <c r="AE398">
        <v>0</v>
      </c>
      <c r="AF398">
        <v>0</v>
      </c>
      <c r="AG398">
        <v>0.1489</v>
      </c>
      <c r="AH398">
        <v>0.85109999999999997</v>
      </c>
      <c r="AI398">
        <v>0</v>
      </c>
      <c r="AJ398">
        <v>0.16250000000000001</v>
      </c>
      <c r="AK398">
        <v>0</v>
      </c>
      <c r="AL398">
        <v>0</v>
      </c>
      <c r="AM398">
        <v>0.38750000000000001</v>
      </c>
      <c r="AN398">
        <v>0.45</v>
      </c>
      <c r="AO398">
        <v>0.14810000000000001</v>
      </c>
      <c r="AP398">
        <v>0.83329999999999993</v>
      </c>
      <c r="AQ398">
        <v>1.8500000000000003E-2</v>
      </c>
      <c r="AR398">
        <v>0</v>
      </c>
      <c r="AS398">
        <v>0</v>
      </c>
      <c r="AT398">
        <v>0</v>
      </c>
      <c r="AU398">
        <v>0</v>
      </c>
      <c r="AV398">
        <v>0.12960000000000002</v>
      </c>
      <c r="AW398">
        <v>0.35189999999999999</v>
      </c>
      <c r="AX398">
        <v>0.51849999999999996</v>
      </c>
      <c r="AY398">
        <v>0.20370000000000002</v>
      </c>
      <c r="AZ398">
        <v>0.79630000000000001</v>
      </c>
      <c r="BA398">
        <v>0</v>
      </c>
      <c r="BB398">
        <v>0</v>
      </c>
      <c r="BC398">
        <v>9.2600000000000002E-2</v>
      </c>
      <c r="BD398">
        <v>0.88890000000000002</v>
      </c>
      <c r="BE398">
        <v>1.8500000000000003E-2</v>
      </c>
      <c r="BF398">
        <v>0</v>
      </c>
      <c r="BG398">
        <v>0</v>
      </c>
      <c r="BH398">
        <v>0.11109999999999999</v>
      </c>
      <c r="BI398">
        <v>0.88890000000000002</v>
      </c>
      <c r="BJ398">
        <v>0</v>
      </c>
      <c r="BK398">
        <v>0.97870000000000001</v>
      </c>
      <c r="BL398">
        <v>2.1299999999999999E-2</v>
      </c>
      <c r="BM398">
        <v>0</v>
      </c>
      <c r="BN398">
        <v>0</v>
      </c>
    </row>
    <row r="399" spans="1:66" x14ac:dyDescent="0.3">
      <c r="A399" t="s">
        <v>870</v>
      </c>
      <c r="B399">
        <v>1</v>
      </c>
      <c r="C399">
        <v>0</v>
      </c>
      <c r="D399">
        <v>0</v>
      </c>
      <c r="E399">
        <v>0</v>
      </c>
      <c r="F399">
        <v>0</v>
      </c>
      <c r="G399">
        <v>0.84379999999999999</v>
      </c>
      <c r="H399">
        <v>0</v>
      </c>
      <c r="I399">
        <v>6.25E-2</v>
      </c>
      <c r="J399">
        <v>9.3800000000000008E-2</v>
      </c>
      <c r="K399">
        <v>0.13789999999999999</v>
      </c>
      <c r="L399">
        <v>0</v>
      </c>
      <c r="M399">
        <v>0.86209999999999998</v>
      </c>
      <c r="N399">
        <v>0</v>
      </c>
      <c r="O399">
        <v>0</v>
      </c>
      <c r="P399">
        <v>0.5625</v>
      </c>
      <c r="Q399">
        <v>0.3125</v>
      </c>
      <c r="R399">
        <v>0.125</v>
      </c>
      <c r="S399">
        <v>0</v>
      </c>
      <c r="T399">
        <v>0.21879999999999999</v>
      </c>
      <c r="U399">
        <v>0.1875</v>
      </c>
      <c r="V399">
        <v>0.59379999999999999</v>
      </c>
      <c r="W399">
        <v>0</v>
      </c>
      <c r="X399">
        <v>0</v>
      </c>
      <c r="Y399">
        <v>0.625</v>
      </c>
      <c r="Z399">
        <v>0.375</v>
      </c>
      <c r="AA399">
        <v>0.6875</v>
      </c>
      <c r="AB399">
        <v>0.1875</v>
      </c>
      <c r="AC399">
        <v>0.125</v>
      </c>
      <c r="AD399">
        <v>0</v>
      </c>
      <c r="AE399">
        <v>0</v>
      </c>
      <c r="AF399">
        <v>0.57140000000000002</v>
      </c>
      <c r="AG399">
        <v>0</v>
      </c>
      <c r="AH399">
        <v>0.42859999999999998</v>
      </c>
      <c r="AI399">
        <v>0</v>
      </c>
      <c r="AJ399">
        <v>1</v>
      </c>
      <c r="AK399">
        <v>0</v>
      </c>
      <c r="AL399">
        <v>0</v>
      </c>
      <c r="AM399">
        <v>0</v>
      </c>
      <c r="AN399">
        <v>0</v>
      </c>
      <c r="AO399">
        <v>0.40619999999999995</v>
      </c>
      <c r="AP399">
        <v>6.25E-2</v>
      </c>
      <c r="AQ399">
        <v>9.3800000000000008E-2</v>
      </c>
      <c r="AR399">
        <v>3.1200000000000002E-2</v>
      </c>
      <c r="AS399">
        <v>0.40619999999999995</v>
      </c>
      <c r="AT399">
        <v>0.90620000000000001</v>
      </c>
      <c r="AU399">
        <v>0</v>
      </c>
      <c r="AV399">
        <v>0</v>
      </c>
      <c r="AW399">
        <v>6.25E-2</v>
      </c>
      <c r="AX399">
        <v>3.1200000000000002E-2</v>
      </c>
      <c r="AY399">
        <v>0.8125</v>
      </c>
      <c r="AZ399">
        <v>0.1875</v>
      </c>
      <c r="BA399">
        <v>0</v>
      </c>
      <c r="BB399">
        <v>0</v>
      </c>
      <c r="BC399">
        <v>0.375</v>
      </c>
      <c r="BD399">
        <v>0.625</v>
      </c>
      <c r="BE399">
        <v>0</v>
      </c>
      <c r="BF399">
        <v>0</v>
      </c>
      <c r="BG399">
        <v>0.625</v>
      </c>
      <c r="BH399">
        <v>0.375</v>
      </c>
      <c r="BI399">
        <v>0</v>
      </c>
      <c r="BJ399">
        <v>0</v>
      </c>
      <c r="BK399">
        <v>0.28570000000000001</v>
      </c>
      <c r="BL399">
        <v>0.1429</v>
      </c>
      <c r="BM399">
        <v>0.57140000000000002</v>
      </c>
      <c r="BN399">
        <v>0</v>
      </c>
    </row>
    <row r="400" spans="1:66" x14ac:dyDescent="0.3">
      <c r="A400" t="s">
        <v>895</v>
      </c>
      <c r="B400">
        <v>1</v>
      </c>
      <c r="C400">
        <v>0</v>
      </c>
      <c r="D400">
        <v>0</v>
      </c>
      <c r="E400">
        <v>0</v>
      </c>
      <c r="F400">
        <v>0</v>
      </c>
      <c r="G400">
        <v>0.38100000000000001</v>
      </c>
      <c r="H400">
        <v>0.1905</v>
      </c>
      <c r="I400">
        <v>0.38100000000000001</v>
      </c>
      <c r="J400">
        <v>4.7599999999999996E-2</v>
      </c>
      <c r="K400">
        <v>0</v>
      </c>
      <c r="L400">
        <v>0</v>
      </c>
      <c r="M400">
        <v>1</v>
      </c>
      <c r="N400">
        <v>0</v>
      </c>
      <c r="O400">
        <v>0</v>
      </c>
      <c r="P400">
        <v>0.28570000000000001</v>
      </c>
      <c r="Q400">
        <v>0.66670000000000007</v>
      </c>
      <c r="R400">
        <v>4.7599999999999996E-2</v>
      </c>
      <c r="S400">
        <v>0</v>
      </c>
      <c r="T400">
        <v>0</v>
      </c>
      <c r="U400">
        <v>0.28570000000000001</v>
      </c>
      <c r="V400">
        <v>0.66670000000000007</v>
      </c>
      <c r="W400">
        <v>4.7599999999999996E-2</v>
      </c>
      <c r="X400">
        <v>0</v>
      </c>
      <c r="Y400">
        <v>0.66670000000000007</v>
      </c>
      <c r="Z400">
        <v>0.33329999999999999</v>
      </c>
      <c r="AA400">
        <v>0.66670000000000007</v>
      </c>
      <c r="AB400">
        <v>0.23809999999999998</v>
      </c>
      <c r="AC400">
        <v>4.7599999999999996E-2</v>
      </c>
      <c r="AD400">
        <v>4.7599999999999996E-2</v>
      </c>
      <c r="AE400">
        <v>0.4667</v>
      </c>
      <c r="AF400">
        <v>0.33329999999999999</v>
      </c>
      <c r="AG400">
        <v>6.6699999999999995E-2</v>
      </c>
      <c r="AH400">
        <v>0.1333</v>
      </c>
      <c r="AI400">
        <v>0</v>
      </c>
      <c r="AJ400">
        <v>5.6600000000000004E-2</v>
      </c>
      <c r="AK400">
        <v>0</v>
      </c>
      <c r="AL400">
        <v>0</v>
      </c>
      <c r="AM400">
        <v>0</v>
      </c>
      <c r="AN400">
        <v>0.94340000000000002</v>
      </c>
      <c r="AO400">
        <v>0.33329999999999999</v>
      </c>
      <c r="AP400">
        <v>0</v>
      </c>
      <c r="AQ400">
        <v>0</v>
      </c>
      <c r="AR400">
        <v>0</v>
      </c>
      <c r="AS400">
        <v>0.66670000000000007</v>
      </c>
      <c r="AT400">
        <v>0.47619999999999996</v>
      </c>
      <c r="AU400">
        <v>0.38100000000000001</v>
      </c>
      <c r="AV400">
        <v>9.5199999999999993E-2</v>
      </c>
      <c r="AW400">
        <v>4.7599999999999996E-2</v>
      </c>
      <c r="AX400">
        <v>0</v>
      </c>
      <c r="AY400">
        <v>0.42859999999999998</v>
      </c>
      <c r="AZ400">
        <v>0.52380000000000004</v>
      </c>
      <c r="BA400">
        <v>4.7599999999999996E-2</v>
      </c>
      <c r="BB400">
        <v>0</v>
      </c>
      <c r="BC400">
        <v>0.1905</v>
      </c>
      <c r="BD400">
        <v>0.71430000000000005</v>
      </c>
      <c r="BE400">
        <v>9.5199999999999993E-2</v>
      </c>
      <c r="BF400">
        <v>0</v>
      </c>
      <c r="BG400">
        <v>0.38100000000000001</v>
      </c>
      <c r="BH400">
        <v>0.57140000000000002</v>
      </c>
      <c r="BI400">
        <v>4.7599999999999996E-2</v>
      </c>
      <c r="BJ400">
        <v>0</v>
      </c>
      <c r="BK400">
        <v>0.18179999999999999</v>
      </c>
      <c r="BL400">
        <v>0.2727</v>
      </c>
      <c r="BM400">
        <v>0.36359999999999998</v>
      </c>
      <c r="BN400">
        <v>0.18179999999999999</v>
      </c>
    </row>
    <row r="401" spans="1:66" x14ac:dyDescent="0.3">
      <c r="A401" t="s">
        <v>897</v>
      </c>
      <c r="B401">
        <v>1</v>
      </c>
      <c r="C401">
        <v>0</v>
      </c>
      <c r="D401">
        <v>0</v>
      </c>
      <c r="E401">
        <v>0</v>
      </c>
      <c r="F401">
        <v>0</v>
      </c>
      <c r="G401">
        <v>0.59089999999999998</v>
      </c>
      <c r="H401">
        <v>9.0899999999999995E-2</v>
      </c>
      <c r="I401">
        <v>0.2273</v>
      </c>
      <c r="J401">
        <v>9.0899999999999995E-2</v>
      </c>
      <c r="K401">
        <v>0</v>
      </c>
      <c r="L401">
        <v>0</v>
      </c>
      <c r="M401">
        <v>1</v>
      </c>
      <c r="N401">
        <v>0</v>
      </c>
      <c r="O401">
        <v>0</v>
      </c>
      <c r="P401">
        <v>0.72730000000000006</v>
      </c>
      <c r="Q401">
        <v>0.2273</v>
      </c>
      <c r="R401">
        <v>4.5499999999999999E-2</v>
      </c>
      <c r="S401">
        <v>0</v>
      </c>
      <c r="T401">
        <v>0</v>
      </c>
      <c r="U401">
        <v>0.31819999999999998</v>
      </c>
      <c r="V401">
        <v>0.68180000000000007</v>
      </c>
      <c r="W401">
        <v>0</v>
      </c>
      <c r="X401">
        <v>0</v>
      </c>
      <c r="Y401">
        <v>0.68180000000000007</v>
      </c>
      <c r="Z401">
        <v>0.31819999999999998</v>
      </c>
      <c r="AA401">
        <v>0.5</v>
      </c>
      <c r="AB401">
        <v>0.40909999999999996</v>
      </c>
      <c r="AC401">
        <v>9.0899999999999995E-2</v>
      </c>
      <c r="AD401">
        <v>0</v>
      </c>
      <c r="AE401">
        <v>0.28570000000000001</v>
      </c>
      <c r="AF401">
        <v>0.38100000000000001</v>
      </c>
      <c r="AG401">
        <v>4.7599999999999996E-2</v>
      </c>
      <c r="AH401">
        <v>0.28570000000000001</v>
      </c>
      <c r="AI401">
        <v>0</v>
      </c>
      <c r="AJ401">
        <v>5.6600000000000004E-2</v>
      </c>
      <c r="AK401">
        <v>0</v>
      </c>
      <c r="AL401">
        <v>0</v>
      </c>
      <c r="AM401">
        <v>0</v>
      </c>
      <c r="AN401">
        <v>0.94340000000000002</v>
      </c>
      <c r="AO401">
        <v>0.31819999999999998</v>
      </c>
      <c r="AP401">
        <v>0</v>
      </c>
      <c r="AQ401">
        <v>0</v>
      </c>
      <c r="AR401">
        <v>4.5499999999999999E-2</v>
      </c>
      <c r="AS401">
        <v>0.63639999999999997</v>
      </c>
      <c r="AT401">
        <v>0.36359999999999998</v>
      </c>
      <c r="AU401">
        <v>0.36359999999999998</v>
      </c>
      <c r="AV401">
        <v>9.0899999999999995E-2</v>
      </c>
      <c r="AW401">
        <v>0.13639999999999999</v>
      </c>
      <c r="AX401">
        <v>4.5499999999999999E-2</v>
      </c>
      <c r="AY401">
        <v>0.59089999999999998</v>
      </c>
      <c r="AZ401">
        <v>0.40909999999999996</v>
      </c>
      <c r="BA401">
        <v>0</v>
      </c>
      <c r="BB401">
        <v>0</v>
      </c>
      <c r="BC401">
        <v>0.36359999999999998</v>
      </c>
      <c r="BD401">
        <v>0.59089999999999998</v>
      </c>
      <c r="BE401">
        <v>4.5499999999999999E-2</v>
      </c>
      <c r="BF401">
        <v>0</v>
      </c>
      <c r="BG401">
        <v>0.77269999999999994</v>
      </c>
      <c r="BH401">
        <v>0.2273</v>
      </c>
      <c r="BI401">
        <v>0</v>
      </c>
      <c r="BJ401">
        <v>0</v>
      </c>
      <c r="BK401">
        <v>0.57140000000000002</v>
      </c>
      <c r="BL401">
        <v>0.23809999999999998</v>
      </c>
      <c r="BM401">
        <v>0.1905</v>
      </c>
      <c r="BN401">
        <v>0</v>
      </c>
    </row>
    <row r="402" spans="1:66" x14ac:dyDescent="0.3">
      <c r="A402" t="s">
        <v>879</v>
      </c>
      <c r="B402">
        <v>1</v>
      </c>
      <c r="C402">
        <v>0</v>
      </c>
      <c r="D402">
        <v>0</v>
      </c>
      <c r="E402">
        <v>0</v>
      </c>
      <c r="F402">
        <v>0</v>
      </c>
      <c r="G402">
        <v>0.23809999999999998</v>
      </c>
      <c r="H402">
        <v>0.33329999999999999</v>
      </c>
      <c r="I402">
        <v>0.28570000000000001</v>
      </c>
      <c r="J402">
        <v>0.1429</v>
      </c>
      <c r="K402">
        <v>0</v>
      </c>
      <c r="L402">
        <v>0</v>
      </c>
      <c r="M402">
        <v>1</v>
      </c>
      <c r="N402">
        <v>0</v>
      </c>
      <c r="O402">
        <v>0</v>
      </c>
      <c r="P402">
        <v>0.47619999999999996</v>
      </c>
      <c r="Q402">
        <v>0.33329999999999999</v>
      </c>
      <c r="R402">
        <v>0.1905</v>
      </c>
      <c r="S402">
        <v>0</v>
      </c>
      <c r="T402">
        <v>0.1429</v>
      </c>
      <c r="U402">
        <v>0.1905</v>
      </c>
      <c r="V402">
        <v>0.61899999999999999</v>
      </c>
      <c r="W402">
        <v>4.7599999999999996E-2</v>
      </c>
      <c r="X402">
        <v>0</v>
      </c>
      <c r="Y402">
        <v>0.61899999999999999</v>
      </c>
      <c r="Z402">
        <v>0.38100000000000001</v>
      </c>
      <c r="AA402">
        <v>0.1429</v>
      </c>
      <c r="AB402">
        <v>0.28570000000000001</v>
      </c>
      <c r="AC402">
        <v>0.57140000000000002</v>
      </c>
      <c r="AD402">
        <v>0</v>
      </c>
      <c r="AE402">
        <v>0.1905</v>
      </c>
      <c r="AF402">
        <v>0.23809999999999998</v>
      </c>
      <c r="AG402">
        <v>0.1429</v>
      </c>
      <c r="AH402">
        <v>0.42859999999999998</v>
      </c>
      <c r="AI402">
        <v>0</v>
      </c>
      <c r="AJ402">
        <v>5.6600000000000004E-2</v>
      </c>
      <c r="AK402">
        <v>0</v>
      </c>
      <c r="AL402">
        <v>0</v>
      </c>
      <c r="AM402">
        <v>0</v>
      </c>
      <c r="AN402">
        <v>0.94340000000000002</v>
      </c>
      <c r="AO402">
        <v>0.1429</v>
      </c>
      <c r="AP402">
        <v>9.5199999999999993E-2</v>
      </c>
      <c r="AQ402">
        <v>0.1905</v>
      </c>
      <c r="AR402">
        <v>0.1429</v>
      </c>
      <c r="AS402">
        <v>0.42859999999999998</v>
      </c>
      <c r="AT402">
        <v>0.61899999999999999</v>
      </c>
      <c r="AU402">
        <v>0.1905</v>
      </c>
      <c r="AV402">
        <v>0.1429</v>
      </c>
      <c r="AW402">
        <v>4.7599999999999996E-2</v>
      </c>
      <c r="AX402">
        <v>0</v>
      </c>
      <c r="AY402">
        <v>0.23809999999999998</v>
      </c>
      <c r="AZ402">
        <v>0.71430000000000005</v>
      </c>
      <c r="BA402">
        <v>4.7599999999999996E-2</v>
      </c>
      <c r="BB402">
        <v>0</v>
      </c>
      <c r="BC402">
        <v>0.28570000000000001</v>
      </c>
      <c r="BD402">
        <v>0.71430000000000005</v>
      </c>
      <c r="BE402">
        <v>0</v>
      </c>
      <c r="BF402">
        <v>0</v>
      </c>
      <c r="BG402">
        <v>0.61899999999999999</v>
      </c>
      <c r="BH402">
        <v>0.33329999999999999</v>
      </c>
      <c r="BI402">
        <v>4.7599999999999996E-2</v>
      </c>
      <c r="BJ402">
        <v>0</v>
      </c>
      <c r="BK402">
        <v>0</v>
      </c>
      <c r="BL402">
        <v>0.46149999999999997</v>
      </c>
      <c r="BM402">
        <v>0</v>
      </c>
      <c r="BN402">
        <v>0.53849999999999998</v>
      </c>
    </row>
    <row r="403" spans="1:66" x14ac:dyDescent="0.3">
      <c r="A403" t="s">
        <v>901</v>
      </c>
      <c r="B403">
        <v>1</v>
      </c>
      <c r="C403">
        <v>0</v>
      </c>
      <c r="D403">
        <v>0</v>
      </c>
      <c r="E403">
        <v>0</v>
      </c>
      <c r="F403">
        <v>0</v>
      </c>
      <c r="G403">
        <v>0.54049999999999998</v>
      </c>
      <c r="H403">
        <v>0.16219999999999998</v>
      </c>
      <c r="I403">
        <v>0.29730000000000001</v>
      </c>
      <c r="J403">
        <v>0</v>
      </c>
      <c r="K403">
        <v>5.4100000000000002E-2</v>
      </c>
      <c r="L403">
        <v>8.1099999999999992E-2</v>
      </c>
      <c r="M403">
        <v>0.8649</v>
      </c>
      <c r="N403">
        <v>0</v>
      </c>
      <c r="O403">
        <v>0</v>
      </c>
      <c r="P403">
        <v>0.62159999999999993</v>
      </c>
      <c r="Q403">
        <v>0.32429999999999998</v>
      </c>
      <c r="R403">
        <v>5.4100000000000002E-2</v>
      </c>
      <c r="S403">
        <v>0</v>
      </c>
      <c r="T403">
        <v>2.7000000000000003E-2</v>
      </c>
      <c r="U403">
        <v>0.2432</v>
      </c>
      <c r="V403">
        <v>0.72970000000000002</v>
      </c>
      <c r="W403">
        <v>0</v>
      </c>
      <c r="X403">
        <v>0</v>
      </c>
      <c r="Y403">
        <v>0.67569999999999997</v>
      </c>
      <c r="Z403">
        <v>0.32429999999999998</v>
      </c>
      <c r="AA403">
        <v>0.1351</v>
      </c>
      <c r="AB403">
        <v>0.56759999999999999</v>
      </c>
      <c r="AC403">
        <v>0.29730000000000001</v>
      </c>
      <c r="AD403">
        <v>0</v>
      </c>
      <c r="AE403">
        <v>0.23809999999999998</v>
      </c>
      <c r="AF403">
        <v>0.57140000000000002</v>
      </c>
      <c r="AG403">
        <v>4.7599999999999996E-2</v>
      </c>
      <c r="AH403">
        <v>0.1429</v>
      </c>
      <c r="AI403">
        <v>0</v>
      </c>
      <c r="AJ403">
        <v>0.8234999999999999</v>
      </c>
      <c r="AK403">
        <v>0.17649999999999999</v>
      </c>
      <c r="AL403">
        <v>0</v>
      </c>
      <c r="AM403">
        <v>0</v>
      </c>
      <c r="AN403">
        <v>0</v>
      </c>
      <c r="AO403">
        <v>0.32429999999999998</v>
      </c>
      <c r="AP403">
        <v>0</v>
      </c>
      <c r="AQ403">
        <v>0</v>
      </c>
      <c r="AR403">
        <v>5.4100000000000002E-2</v>
      </c>
      <c r="AS403">
        <v>0.62159999999999993</v>
      </c>
      <c r="AT403">
        <v>0.18920000000000001</v>
      </c>
      <c r="AU403">
        <v>0.2432</v>
      </c>
      <c r="AV403">
        <v>0.1081</v>
      </c>
      <c r="AW403">
        <v>0.37840000000000001</v>
      </c>
      <c r="AX403">
        <v>8.1099999999999992E-2</v>
      </c>
      <c r="AY403">
        <v>0.64859999999999995</v>
      </c>
      <c r="AZ403">
        <v>0.32429999999999998</v>
      </c>
      <c r="BA403">
        <v>2.7000000000000003E-2</v>
      </c>
      <c r="BB403">
        <v>0</v>
      </c>
      <c r="BC403">
        <v>0.35139999999999999</v>
      </c>
      <c r="BD403">
        <v>0.62159999999999993</v>
      </c>
      <c r="BE403">
        <v>2.7000000000000003E-2</v>
      </c>
      <c r="BF403">
        <v>0</v>
      </c>
      <c r="BG403">
        <v>0.70269999999999999</v>
      </c>
      <c r="BH403">
        <v>0.29730000000000001</v>
      </c>
      <c r="BI403">
        <v>0</v>
      </c>
      <c r="BJ403">
        <v>0</v>
      </c>
      <c r="BK403">
        <v>5.2600000000000001E-2</v>
      </c>
      <c r="BL403">
        <v>0.15789999999999998</v>
      </c>
      <c r="BM403">
        <v>0.63159999999999994</v>
      </c>
      <c r="BN403">
        <v>0.15789999999999998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B5BF8B0F90A143B1A4ACAD04008153" ma:contentTypeVersion="23" ma:contentTypeDescription="Crée un document." ma:contentTypeScope="" ma:versionID="24bd7d4590d010066606721855eda618">
  <xsd:schema xmlns:xsd="http://www.w3.org/2001/XMLSchema" xmlns:xs="http://www.w3.org/2001/XMLSchema" xmlns:p="http://schemas.microsoft.com/office/2006/metadata/properties" xmlns:ns1="http://schemas.microsoft.com/sharepoint/v3" xmlns:ns2="30973102-2308-455b-8e1f-b6a90edc3b23" xmlns:ns3="947c1918-d5ab-48a1-8b61-0d52f2f99fd1" targetNamespace="http://schemas.microsoft.com/office/2006/metadata/properties" ma:root="true" ma:fieldsID="4101f7638cb2bac2254b2f5561e3e88e" ns1:_="" ns2:_="" ns3:_="">
    <xsd:import namespace="http://schemas.microsoft.com/sharepoint/v3"/>
    <xsd:import namespace="30973102-2308-455b-8e1f-b6a90edc3b23"/>
    <xsd:import namespace="947c1918-d5ab-48a1-8b61-0d52f2f99fd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_x0030_" minOccurs="0"/>
                <xsd:element ref="ns2:MediaServiceObjectDetectorVersions" minOccurs="0"/>
                <xsd:element ref="ns2:_Flow_SignoffStatu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riétés de la stratégie de conformité unifiée" ma:hidden="true" ma:internalName="_ip_UnifiedCompliancePolicyProperties">
      <xsd:simpleType>
        <xsd:restriction base="dms:Note"/>
      </xsd:simpleType>
    </xsd:element>
    <xsd:element name="_ip_UnifiedCompliancePolicyUIAction" ma:index="27"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973102-2308-455b-8e1f-b6a90edc3b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x0030_" ma:index="21" nillable="true" ma:displayName="0" ma:format="Dropdown" ma:internalName="_x0030_">
      <xsd:simpleType>
        <xsd:restriction base="dms:Text">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_Flow_SignoffStatus" ma:index="23" nillable="true" ma:displayName="État de validation" ma:internalName="_x00c9_tat_x0020_de_x0020_validation">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7c1918-d5ab-48a1-8b61-0d52f2f99fd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88e4615-245e-43fb-9f95-ccf7d3f125de}" ma:internalName="TaxCatchAll" ma:showField="CatchAllData" ma:web="947c1918-d5ab-48a1-8b61-0d52f2f99fd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30_ xmlns="30973102-2308-455b-8e1f-b6a90edc3b23" xsi:nil="true"/>
    <TaxCatchAll xmlns="947c1918-d5ab-48a1-8b61-0d52f2f99fd1" xsi:nil="true"/>
    <lcf76f155ced4ddcb4097134ff3c332f xmlns="30973102-2308-455b-8e1f-b6a90edc3b23">
      <Terms xmlns="http://schemas.microsoft.com/office/infopath/2007/PartnerControls"/>
    </lcf76f155ced4ddcb4097134ff3c332f>
    <SharedWithUsers xmlns="947c1918-d5ab-48a1-8b61-0d52f2f99fd1">
      <UserInfo>
        <DisplayName>Anish SHRESTHA</DisplayName>
        <AccountId>146</AccountId>
        <AccountType/>
      </UserInfo>
      <UserInfo>
        <DisplayName>Pierre DELAVAISSIERE</DisplayName>
        <AccountId>147</AccountId>
        <AccountType/>
      </UserInfo>
      <UserInfo>
        <DisplayName>Zaki EBRAHIMI</DisplayName>
        <AccountId>53</AccountId>
        <AccountType/>
      </UserInfo>
      <UserInfo>
        <DisplayName>Teresa SCHWARZ</DisplayName>
        <AccountId>20</AccountId>
        <AccountType/>
      </UserInfo>
      <UserInfo>
        <DisplayName>Aubrey BAUCK</DisplayName>
        <AccountId>361</AccountId>
        <AccountType/>
      </UserInfo>
      <UserInfo>
        <DisplayName>Jawad Keshawarz</DisplayName>
        <AccountId>64</AccountId>
        <AccountType/>
      </UserInfo>
      <UserInfo>
        <DisplayName>Chiara BUSNELLI</DisplayName>
        <AccountId>1204</AccountId>
        <AccountType/>
      </UserInfo>
      <UserInfo>
        <DisplayName>Javier SANTIAGO DIAZ ESPINOSA</DisplayName>
        <AccountId>1332</AccountId>
        <AccountType/>
      </UserInfo>
    </SharedWithUsers>
    <_Flow_SignoffStatus xmlns="30973102-2308-455b-8e1f-b6a90edc3b23"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035822-14CA-4450-A54F-FA5097F45CEB}"/>
</file>

<file path=customXml/itemProps2.xml><?xml version="1.0" encoding="utf-8"?>
<ds:datastoreItem xmlns:ds="http://schemas.openxmlformats.org/officeDocument/2006/customXml" ds:itemID="{45F9071E-F545-4A72-9BB6-4143498B22DC}">
  <ds:schemaRefs>
    <ds:schemaRef ds:uri="http://schemas.microsoft.com/office/2006/metadata/properties"/>
    <ds:schemaRef ds:uri="http://schemas.microsoft.com/office/infopath/2007/PartnerControls"/>
    <ds:schemaRef ds:uri="30973102-2308-455b-8e1f-b6a90edc3b23"/>
    <ds:schemaRef ds:uri="947c1918-d5ab-48a1-8b61-0d52f2f99fd1"/>
    <ds:schemaRef ds:uri="http://schemas.microsoft.com/sharepoint/v3"/>
  </ds:schemaRefs>
</ds:datastoreItem>
</file>

<file path=customXml/itemProps3.xml><?xml version="1.0" encoding="utf-8"?>
<ds:datastoreItem xmlns:ds="http://schemas.openxmlformats.org/officeDocument/2006/customXml" ds:itemID="{FBCAD589-AAB0-4355-8307-4FFD585A97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Indicator List</vt:lpstr>
      <vt:lpstr>Overview</vt:lpstr>
      <vt:lpstr>Food Access</vt:lpstr>
      <vt:lpstr>Food Availability</vt:lpstr>
      <vt:lpstr>Food Utilization</vt:lpstr>
      <vt:lpstr>Food Consumption &amp; Livelihoods</vt:lpstr>
      <vt:lpstr>Breakdown - Multi Indicators</vt:lpstr>
      <vt:lpstr>HSM R13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pierre.delavaissiere</dc:creator>
  <cp:keywords/>
  <dc:description/>
  <cp:lastModifiedBy>Ahmad-yasar MOHAMMADI</cp:lastModifiedBy>
  <cp:revision/>
  <dcterms:created xsi:type="dcterms:W3CDTF">2023-04-08T10:40:45Z</dcterms:created>
  <dcterms:modified xsi:type="dcterms:W3CDTF">2026-07-14T04:57:35Z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0x01010064B5BF8B0F90A143B1A4ACAD04008153</vt:lpwstr>
  </property>
  <property fmtid="{D5CDD505-2E9C-101B-9397-08002B2CF9AE}" pid="3" name="MediaServiceImageTags">
    <vt:lpwstr/>
  </property>
</Properties>
</file>